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L:\VapJav\VV\"/>
    </mc:Choice>
  </mc:AlternateContent>
  <xr:revisionPtr revIDLastSave="0" documentId="13_ncr:1_{E5D62613-7080-4BE0-9254-CBCFA40272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kapitulace stavby" sheetId="1" r:id="rId1"/>
    <sheet name="PS 11-01-11 - Obnova SZZ,..." sheetId="2" r:id="rId2"/>
    <sheet name="PS 12-01-21 - Obnova TZZ,..." sheetId="3" r:id="rId3"/>
    <sheet name="PS 13-01-11 - Obnova SZZ,..." sheetId="4" r:id="rId4"/>
    <sheet name="SO 00-10-01 - Úprava GPK ..." sheetId="5" r:id="rId5"/>
    <sheet name="SO 00-14-01 - Přejezdy v ..." sheetId="6" r:id="rId6"/>
    <sheet name="SO 00-14-03 - Výstroj trati" sheetId="7" r:id="rId7"/>
    <sheet name="SO 00-20-11 - Drobné opra..." sheetId="8" r:id="rId8"/>
    <sheet name="SO 00-20-11.1 - Drobné op..." sheetId="9" r:id="rId9"/>
    <sheet name="SO 00-20-11.2 - Drobné op..." sheetId="10" r:id="rId10"/>
    <sheet name="SO 00-20-11.3 - Drobné op..." sheetId="11" r:id="rId11"/>
    <sheet name="SO 00-20-11.4 - Drobné op..." sheetId="12" r:id="rId12"/>
    <sheet name="SO 00-21-11 - Drobné opra..." sheetId="13" r:id="rId13"/>
    <sheet name="SO 00-21-11.1 - Drobné op..." sheetId="14" r:id="rId14"/>
    <sheet name="SO 11-10-01 - Železniční ..." sheetId="15" r:id="rId15"/>
    <sheet name="SO 11-10-01.1 - Následná ..." sheetId="16" r:id="rId16"/>
    <sheet name="SO 11-11-01 - Železnični ..." sheetId="17" r:id="rId17"/>
    <sheet name="SO 11-11-02 - Železniční ..." sheetId="18" r:id="rId18"/>
    <sheet name="SO 11-13-01 - Obnova nást..." sheetId="19" r:id="rId19"/>
    <sheet name="SO 11-86-01 - Žst. Žulová..." sheetId="20" r:id="rId20"/>
    <sheet name="SO 11-20-01 - Oprava most..." sheetId="21" r:id="rId21"/>
    <sheet name="SO 11-21-01 - Obnova prop..." sheetId="22" r:id="rId22"/>
    <sheet name="SO 11-21-02 - Oprava prop..." sheetId="23" r:id="rId23"/>
    <sheet name="SO 11-23-01 - Obnova opěr..." sheetId="24" r:id="rId24"/>
    <sheet name="SO 12-10-01 - Propracován..." sheetId="25" r:id="rId25"/>
    <sheet name="SO 12-10-01.1 - Propracov..." sheetId="26" r:id="rId26"/>
    <sheet name="SO 12-10-01.2 - Propracov..." sheetId="27" r:id="rId27"/>
    <sheet name="SO 12-10-01.3 - Přejezdy ..." sheetId="28" r:id="rId28"/>
    <sheet name="SO 12-10-01.4 - Následná ..." sheetId="29" r:id="rId29"/>
    <sheet name="SO 12-10-02 - Železniční ..." sheetId="30" r:id="rId30"/>
    <sheet name="SO 12-10-02.1 - Následná ..." sheetId="31" r:id="rId31"/>
    <sheet name="SO 12-11-01 - Železniční ..." sheetId="32" r:id="rId32"/>
    <sheet name="SO 12-11-02 - Železniční ..." sheetId="33" r:id="rId33"/>
    <sheet name="SO 12-14-01 - Oprava přej..." sheetId="34" r:id="rId34"/>
    <sheet name="SO 12-14-02 - Obnova přej..." sheetId="35" r:id="rId35"/>
    <sheet name="SO 12-14-03 - Oprava přej..." sheetId="36" r:id="rId36"/>
    <sheet name="SO 12-14-04 - Obnova přej..." sheetId="37" r:id="rId37"/>
    <sheet name="SO 12-20-01 - Oprava most..." sheetId="38" r:id="rId38"/>
    <sheet name="SO 12-21-01 - Obnova prop..." sheetId="39" r:id="rId39"/>
    <sheet name="SO 12-21-02 - Obnova prop..." sheetId="40" r:id="rId40"/>
    <sheet name="SO 12-21-03 - Obnova prop..." sheetId="41" r:id="rId41"/>
    <sheet name="SO 12-21-04 - Obnova prop..." sheetId="42" r:id="rId42"/>
    <sheet name="SO 12-23-01 - Obnova opěr..." sheetId="43" r:id="rId43"/>
    <sheet name="SO 13-10-01 - Železniční ..." sheetId="44" r:id="rId44"/>
    <sheet name="SO 13-11-01 - Oprava odvo..." sheetId="45" r:id="rId45"/>
    <sheet name="SO 14-10-01 - Železniční ..." sheetId="46" r:id="rId46"/>
    <sheet name="SO 14-10-01.1 - Následná ..." sheetId="47" r:id="rId47"/>
    <sheet name="SO 14-11-01 - Železniční ..." sheetId="48" r:id="rId48"/>
    <sheet name="SO 14-20-01 - Oprava most..." sheetId="49" r:id="rId49"/>
    <sheet name="SO 14-21-01 - Obnova prop..." sheetId="50" r:id="rId50"/>
    <sheet name="SO 14-21-02 - Obnova prop..." sheetId="51" r:id="rId51"/>
    <sheet name="SO 90-90 - Odpady" sheetId="52" r:id="rId52"/>
    <sheet name="SO 98-98 - Všeobecný stav..." sheetId="53" r:id="rId53"/>
    <sheet name="SO 98-98.1 - Všeobecný st..." sheetId="54" r:id="rId54"/>
    <sheet name="Pokyny pro vyplnění" sheetId="55" r:id="rId55"/>
  </sheets>
  <definedNames>
    <definedName name="_xlnm._FilterDatabase" localSheetId="1" hidden="1">'PS 11-01-11 - Obnova SZZ,...'!$C$80:$K$195</definedName>
    <definedName name="_xlnm._FilterDatabase" localSheetId="2" hidden="1">'PS 12-01-21 - Obnova TZZ,...'!$C$80:$K$115</definedName>
    <definedName name="_xlnm._FilterDatabase" localSheetId="3" hidden="1">'PS 13-01-11 - Obnova SZZ,...'!$C$80:$K$197</definedName>
    <definedName name="_xlnm._FilterDatabase" localSheetId="4" hidden="1">'SO 00-10-01 - Úprava GPK ...'!$C$81:$K$101</definedName>
    <definedName name="_xlnm._FilterDatabase" localSheetId="5" hidden="1">'SO 00-14-01 - Přejezdy v ...'!$C$81:$K$186</definedName>
    <definedName name="_xlnm._FilterDatabase" localSheetId="6" hidden="1">'SO 00-14-03 - Výstroj trati'!$C$80:$K$233</definedName>
    <definedName name="_xlnm._FilterDatabase" localSheetId="7" hidden="1">'SO 00-20-11 - Drobné opra...'!$C$85:$K$140</definedName>
    <definedName name="_xlnm._FilterDatabase" localSheetId="8" hidden="1">'SO 00-20-11.1 - Drobné op...'!$C$85:$K$156</definedName>
    <definedName name="_xlnm._FilterDatabase" localSheetId="9" hidden="1">'SO 00-20-11.2 - Drobné op...'!$C$82:$K$128</definedName>
    <definedName name="_xlnm._FilterDatabase" localSheetId="10" hidden="1">'SO 00-20-11.3 - Drobné op...'!$C$83:$K$119</definedName>
    <definedName name="_xlnm._FilterDatabase" localSheetId="11" hidden="1">'SO 00-20-11.4 - Drobné op...'!$C$82:$K$168</definedName>
    <definedName name="_xlnm._FilterDatabase" localSheetId="12" hidden="1">'SO 00-21-11 - Drobné opra...'!$C$84:$K$163</definedName>
    <definedName name="_xlnm._FilterDatabase" localSheetId="13" hidden="1">'SO 00-21-11.1 - Drobné op...'!$C$87:$K$186</definedName>
    <definedName name="_xlnm._FilterDatabase" localSheetId="14" hidden="1">'SO 11-10-01 - Železniční ...'!$C$81:$K$472</definedName>
    <definedName name="_xlnm._FilterDatabase" localSheetId="15" hidden="1">'SO 11-10-01.1 - Následná ...'!$C$81:$K$100</definedName>
    <definedName name="_xlnm._FilterDatabase" localSheetId="16" hidden="1">'SO 11-11-01 - Železnični ...'!$C$81:$K$103</definedName>
    <definedName name="_xlnm._FilterDatabase" localSheetId="17" hidden="1">'SO 11-11-02 - Železniční ...'!$C$81:$K$278</definedName>
    <definedName name="_xlnm._FilterDatabase" localSheetId="18" hidden="1">'SO 11-13-01 - Obnova nást...'!$C$81:$K$411</definedName>
    <definedName name="_xlnm._FilterDatabase" localSheetId="20" hidden="1">'SO 11-20-01 - Oprava most...'!$C$88:$K$483</definedName>
    <definedName name="_xlnm._FilterDatabase" localSheetId="21" hidden="1">'SO 11-21-01 - Obnova prop...'!$C$92:$K$300</definedName>
    <definedName name="_xlnm._FilterDatabase" localSheetId="22" hidden="1">'SO 11-21-02 - Oprava prop...'!$C$84:$K$145</definedName>
    <definedName name="_xlnm._FilterDatabase" localSheetId="23" hidden="1">'SO 11-23-01 - Obnova opěr...'!$C$90:$K$641</definedName>
    <definedName name="_xlnm._FilterDatabase" localSheetId="19" hidden="1">'SO 11-86-01 - Žst. Žulová...'!$C$106:$K$177</definedName>
    <definedName name="_xlnm._FilterDatabase" localSheetId="24" hidden="1">'SO 12-10-01 - Propracován...'!$C$81:$K$296</definedName>
    <definedName name="_xlnm._FilterDatabase" localSheetId="25" hidden="1">'SO 12-10-01.1 - Propracov...'!$C$81:$K$318</definedName>
    <definedName name="_xlnm._FilterDatabase" localSheetId="26" hidden="1">'SO 12-10-01.2 - Propracov...'!$C$81:$K$279</definedName>
    <definedName name="_xlnm._FilterDatabase" localSheetId="27" hidden="1">'SO 12-10-01.3 - Přejezdy ...'!$C$81:$K$401</definedName>
    <definedName name="_xlnm._FilterDatabase" localSheetId="28" hidden="1">'SO 12-10-01.4 - Následná ...'!$C$81:$K$99</definedName>
    <definedName name="_xlnm._FilterDatabase" localSheetId="29" hidden="1">'SO 12-10-02 - Železniční ...'!$C$81:$K$298</definedName>
    <definedName name="_xlnm._FilterDatabase" localSheetId="30" hidden="1">'SO 12-10-02.1 - Následná ...'!$C$81:$K$99</definedName>
    <definedName name="_xlnm._FilterDatabase" localSheetId="31" hidden="1">'SO 12-11-01 - Železniční ...'!$C$81:$K$183</definedName>
    <definedName name="_xlnm._FilterDatabase" localSheetId="32" hidden="1">'SO 12-11-02 - Železniční ...'!$C$81:$K$158</definedName>
    <definedName name="_xlnm._FilterDatabase" localSheetId="33" hidden="1">'SO 12-14-01 - Oprava přej...'!$C$81:$K$141</definedName>
    <definedName name="_xlnm._FilterDatabase" localSheetId="34" hidden="1">'SO 12-14-02 - Obnova přej...'!$C$81:$K$173</definedName>
    <definedName name="_xlnm._FilterDatabase" localSheetId="35" hidden="1">'SO 12-14-03 - Oprava přej...'!$C$81:$K$157</definedName>
    <definedName name="_xlnm._FilterDatabase" localSheetId="36" hidden="1">'SO 12-14-04 - Obnova přej...'!$C$81:$K$191</definedName>
    <definedName name="_xlnm._FilterDatabase" localSheetId="37" hidden="1">'SO 12-20-01 - Oprava most...'!$C$87:$K$317</definedName>
    <definedName name="_xlnm._FilterDatabase" localSheetId="38" hidden="1">'SO 12-21-01 - Obnova prop...'!$C$92:$K$505</definedName>
    <definedName name="_xlnm._FilterDatabase" localSheetId="39" hidden="1">'SO 12-21-02 - Obnova prop...'!$C$92:$K$499</definedName>
    <definedName name="_xlnm._FilterDatabase" localSheetId="40" hidden="1">'SO 12-21-03 - Obnova prop...'!$C$92:$K$302</definedName>
    <definedName name="_xlnm._FilterDatabase" localSheetId="41" hidden="1">'SO 12-21-04 - Obnova prop...'!$C$87:$K$368</definedName>
    <definedName name="_xlnm._FilterDatabase" localSheetId="42" hidden="1">'SO 12-23-01 - Obnova opěr...'!$C$88:$K$464</definedName>
    <definedName name="_xlnm._FilterDatabase" localSheetId="43" hidden="1">'SO 13-10-01 - Železniční ...'!$C$80:$K$101</definedName>
    <definedName name="_xlnm._FilterDatabase" localSheetId="44" hidden="1">'SO 13-11-01 - Oprava odvo...'!$C$81:$K$159</definedName>
    <definedName name="_xlnm._FilterDatabase" localSheetId="45" hidden="1">'SO 14-10-01 - Železniční ...'!$C$81:$K$179</definedName>
    <definedName name="_xlnm._FilterDatabase" localSheetId="46" hidden="1">'SO 14-10-01.1 - Následná ...'!$C$81:$K$99</definedName>
    <definedName name="_xlnm._FilterDatabase" localSheetId="47" hidden="1">'SO 14-11-01 - Železniční ...'!$C$81:$K$146</definedName>
    <definedName name="_xlnm._FilterDatabase" localSheetId="48" hidden="1">'SO 14-20-01 - Oprava most...'!$C$87:$K$342</definedName>
    <definedName name="_xlnm._FilterDatabase" localSheetId="49" hidden="1">'SO 14-21-01 - Obnova prop...'!$C$87:$K$372</definedName>
    <definedName name="_xlnm._FilterDatabase" localSheetId="50" hidden="1">'SO 14-21-02 - Obnova prop...'!$C$87:$K$377</definedName>
    <definedName name="_xlnm._FilterDatabase" localSheetId="51" hidden="1">'SO 90-90 - Odpady'!$C$80:$K$141</definedName>
    <definedName name="_xlnm._FilterDatabase" localSheetId="52" hidden="1">'SO 98-98 - Všeobecný stav...'!$C$82:$K$120</definedName>
    <definedName name="_xlnm._FilterDatabase" localSheetId="53" hidden="1">'SO 98-98.1 - Všeobecný st...'!$C$79:$K$101</definedName>
    <definedName name="_xlnm.Print_Titles" localSheetId="1">'PS 11-01-11 - Obnova SZZ,...'!$80:$80</definedName>
    <definedName name="_xlnm.Print_Titles" localSheetId="2">'PS 12-01-21 - Obnova TZZ,...'!$80:$80</definedName>
    <definedName name="_xlnm.Print_Titles" localSheetId="3">'PS 13-01-11 - Obnova SZZ,...'!$80:$80</definedName>
    <definedName name="_xlnm.Print_Titles" localSheetId="0">'Rekapitulace stavby'!$52:$52</definedName>
    <definedName name="_xlnm.Print_Titles" localSheetId="4">'SO 00-10-01 - Úprava GPK ...'!$81:$81</definedName>
    <definedName name="_xlnm.Print_Titles" localSheetId="5">'SO 00-14-01 - Přejezdy v ...'!$81:$81</definedName>
    <definedName name="_xlnm.Print_Titles" localSheetId="6">'SO 00-14-03 - Výstroj trati'!$80:$80</definedName>
    <definedName name="_xlnm.Print_Titles" localSheetId="7">'SO 00-20-11 - Drobné opra...'!$85:$85</definedName>
    <definedName name="_xlnm.Print_Titles" localSheetId="8">'SO 00-20-11.1 - Drobné op...'!$85:$85</definedName>
    <definedName name="_xlnm.Print_Titles" localSheetId="9">'SO 00-20-11.2 - Drobné op...'!$82:$82</definedName>
    <definedName name="_xlnm.Print_Titles" localSheetId="10">'SO 00-20-11.3 - Drobné op...'!$83:$83</definedName>
    <definedName name="_xlnm.Print_Titles" localSheetId="11">'SO 00-20-11.4 - Drobné op...'!$82:$82</definedName>
    <definedName name="_xlnm.Print_Titles" localSheetId="12">'SO 00-21-11 - Drobné opra...'!$84:$84</definedName>
    <definedName name="_xlnm.Print_Titles" localSheetId="13">'SO 00-21-11.1 - Drobné op...'!$87:$87</definedName>
    <definedName name="_xlnm.Print_Titles" localSheetId="14">'SO 11-10-01 - Železniční ...'!$81:$81</definedName>
    <definedName name="_xlnm.Print_Titles" localSheetId="15">'SO 11-10-01.1 - Následná ...'!$81:$81</definedName>
    <definedName name="_xlnm.Print_Titles" localSheetId="16">'SO 11-11-01 - Železnični ...'!$81:$81</definedName>
    <definedName name="_xlnm.Print_Titles" localSheetId="17">'SO 11-11-02 - Železniční ...'!$81:$81</definedName>
    <definedName name="_xlnm.Print_Titles" localSheetId="18">'SO 11-13-01 - Obnova nást...'!$81:$81</definedName>
    <definedName name="_xlnm.Print_Titles" localSheetId="20">'SO 11-20-01 - Oprava most...'!$88:$88</definedName>
    <definedName name="_xlnm.Print_Titles" localSheetId="21">'SO 11-21-01 - Obnova prop...'!$92:$92</definedName>
    <definedName name="_xlnm.Print_Titles" localSheetId="22">'SO 11-21-02 - Oprava prop...'!$84:$84</definedName>
    <definedName name="_xlnm.Print_Titles" localSheetId="23">'SO 11-23-01 - Obnova opěr...'!$90:$90</definedName>
    <definedName name="_xlnm.Print_Titles" localSheetId="19">'SO 11-86-01 - Žst. Žulová...'!$106:$106</definedName>
    <definedName name="_xlnm.Print_Titles" localSheetId="24">'SO 12-10-01 - Propracován...'!$81:$81</definedName>
    <definedName name="_xlnm.Print_Titles" localSheetId="25">'SO 12-10-01.1 - Propracov...'!$81:$81</definedName>
    <definedName name="_xlnm.Print_Titles" localSheetId="26">'SO 12-10-01.2 - Propracov...'!$81:$81</definedName>
    <definedName name="_xlnm.Print_Titles" localSheetId="27">'SO 12-10-01.3 - Přejezdy ...'!$81:$81</definedName>
    <definedName name="_xlnm.Print_Titles" localSheetId="28">'SO 12-10-01.4 - Následná ...'!$81:$81</definedName>
    <definedName name="_xlnm.Print_Titles" localSheetId="29">'SO 12-10-02 - Železniční ...'!$81:$81</definedName>
    <definedName name="_xlnm.Print_Titles" localSheetId="30">'SO 12-10-02.1 - Následná ...'!$81:$81</definedName>
    <definedName name="_xlnm.Print_Titles" localSheetId="31">'SO 12-11-01 - Železniční ...'!$81:$81</definedName>
    <definedName name="_xlnm.Print_Titles" localSheetId="32">'SO 12-11-02 - Železniční ...'!$81:$81</definedName>
    <definedName name="_xlnm.Print_Titles" localSheetId="33">'SO 12-14-01 - Oprava přej...'!$81:$81</definedName>
    <definedName name="_xlnm.Print_Titles" localSheetId="34">'SO 12-14-02 - Obnova přej...'!$81:$81</definedName>
    <definedName name="_xlnm.Print_Titles" localSheetId="35">'SO 12-14-03 - Oprava přej...'!$81:$81</definedName>
    <definedName name="_xlnm.Print_Titles" localSheetId="36">'SO 12-14-04 - Obnova přej...'!$81:$81</definedName>
    <definedName name="_xlnm.Print_Titles" localSheetId="37">'SO 12-20-01 - Oprava most...'!$87:$87</definedName>
    <definedName name="_xlnm.Print_Titles" localSheetId="38">'SO 12-21-01 - Obnova prop...'!$92:$92</definedName>
    <definedName name="_xlnm.Print_Titles" localSheetId="39">'SO 12-21-02 - Obnova prop...'!$92:$92</definedName>
    <definedName name="_xlnm.Print_Titles" localSheetId="40">'SO 12-21-03 - Obnova prop...'!$92:$92</definedName>
    <definedName name="_xlnm.Print_Titles" localSheetId="41">'SO 12-21-04 - Obnova prop...'!$87:$87</definedName>
    <definedName name="_xlnm.Print_Titles" localSheetId="42">'SO 12-23-01 - Obnova opěr...'!$88:$88</definedName>
    <definedName name="_xlnm.Print_Titles" localSheetId="43">'SO 13-10-01 - Železniční ...'!$80:$80</definedName>
    <definedName name="_xlnm.Print_Titles" localSheetId="44">'SO 13-11-01 - Oprava odvo...'!$81:$81</definedName>
    <definedName name="_xlnm.Print_Titles" localSheetId="45">'SO 14-10-01 - Železniční ...'!$81:$81</definedName>
    <definedName name="_xlnm.Print_Titles" localSheetId="46">'SO 14-10-01.1 - Následná ...'!$81:$81</definedName>
    <definedName name="_xlnm.Print_Titles" localSheetId="47">'SO 14-11-01 - Železniční ...'!$81:$81</definedName>
    <definedName name="_xlnm.Print_Titles" localSheetId="48">'SO 14-20-01 - Oprava most...'!$87:$87</definedName>
    <definedName name="_xlnm.Print_Titles" localSheetId="49">'SO 14-21-01 - Obnova prop...'!$87:$87</definedName>
    <definedName name="_xlnm.Print_Titles" localSheetId="50">'SO 14-21-02 - Obnova prop...'!$87:$87</definedName>
    <definedName name="_xlnm.Print_Titles" localSheetId="51">'SO 90-90 - Odpady'!$80:$80</definedName>
    <definedName name="_xlnm.Print_Titles" localSheetId="52">'SO 98-98 - Všeobecný stav...'!$82:$82</definedName>
    <definedName name="_xlnm.Print_Titles" localSheetId="53">'SO 98-98.1 - Všeobecný st...'!$79:$79</definedName>
    <definedName name="_xlnm.Print_Area" localSheetId="54">'Pokyny pro vyplnění'!$B$2:$K$71,'Pokyny pro vyplnění'!$B$74:$K$118,'Pokyny pro vyplnění'!$B$121:$K$161,'Pokyny pro vyplnění'!$B$164:$K$219</definedName>
    <definedName name="_xlnm.Print_Area" localSheetId="1">'PS 11-01-11 - Obnova SZZ,...'!$C$4:$J$39,'PS 11-01-11 - Obnova SZZ,...'!$C$45:$J$62,'PS 11-01-11 - Obnova SZZ,...'!$C$68:$K$195</definedName>
    <definedName name="_xlnm.Print_Area" localSheetId="2">'PS 12-01-21 - Obnova TZZ,...'!$C$4:$J$39,'PS 12-01-21 - Obnova TZZ,...'!$C$45:$J$62,'PS 12-01-21 - Obnova TZZ,...'!$C$68:$K$115</definedName>
    <definedName name="_xlnm.Print_Area" localSheetId="3">'PS 13-01-11 - Obnova SZZ,...'!$C$4:$J$39,'PS 13-01-11 - Obnova SZZ,...'!$C$45:$J$62,'PS 13-01-11 - Obnova SZZ,...'!$C$68:$K$197</definedName>
    <definedName name="_xlnm.Print_Area" localSheetId="0">'Rekapitulace stavby'!$D$4:$AO$36,'Rekapitulace stavby'!$C$42:$AQ$108</definedName>
    <definedName name="_xlnm.Print_Area" localSheetId="4">'SO 00-10-01 - Úprava GPK ...'!$C$4:$J$39,'SO 00-10-01 - Úprava GPK ...'!$C$45:$J$63,'SO 00-10-01 - Úprava GPK ...'!$C$69:$K$101</definedName>
    <definedName name="_xlnm.Print_Area" localSheetId="5">'SO 00-14-01 - Přejezdy v ...'!$C$4:$J$39,'SO 00-14-01 - Přejezdy v ...'!$C$45:$J$63,'SO 00-14-01 - Přejezdy v ...'!$C$69:$K$186</definedName>
    <definedName name="_xlnm.Print_Area" localSheetId="6">'SO 00-14-03 - Výstroj trati'!$C$4:$J$39,'SO 00-14-03 - Výstroj trati'!$C$45:$J$62,'SO 00-14-03 - Výstroj trati'!$C$68:$K$233</definedName>
    <definedName name="_xlnm.Print_Area" localSheetId="7">'SO 00-20-11 - Drobné opra...'!$C$4:$J$39,'SO 00-20-11 - Drobné opra...'!$C$45:$J$67,'SO 00-20-11 - Drobné opra...'!$C$73:$K$140</definedName>
    <definedName name="_xlnm.Print_Area" localSheetId="8">'SO 00-20-11.1 - Drobné op...'!$C$4:$J$39,'SO 00-20-11.1 - Drobné op...'!$C$45:$J$67,'SO 00-20-11.1 - Drobné op...'!$C$73:$K$156</definedName>
    <definedName name="_xlnm.Print_Area" localSheetId="9">'SO 00-20-11.2 - Drobné op...'!$C$4:$J$39,'SO 00-20-11.2 - Drobné op...'!$C$45:$J$64,'SO 00-20-11.2 - Drobné op...'!$C$70:$K$128</definedName>
    <definedName name="_xlnm.Print_Area" localSheetId="10">'SO 00-20-11.3 - Drobné op...'!$C$4:$J$39,'SO 00-20-11.3 - Drobné op...'!$C$45:$J$65,'SO 00-20-11.3 - Drobné op...'!$C$71:$K$119</definedName>
    <definedName name="_xlnm.Print_Area" localSheetId="11">'SO 00-20-11.4 - Drobné op...'!$C$4:$J$39,'SO 00-20-11.4 - Drobné op...'!$C$45:$J$64,'SO 00-20-11.4 - Drobné op...'!$C$70:$K$168</definedName>
    <definedName name="_xlnm.Print_Area" localSheetId="12">'SO 00-21-11 - Drobné opra...'!$C$4:$J$39,'SO 00-21-11 - Drobné opra...'!$C$45:$J$66,'SO 00-21-11 - Drobné opra...'!$C$72:$K$163</definedName>
    <definedName name="_xlnm.Print_Area" localSheetId="13">'SO 00-21-11.1 - Drobné op...'!$C$4:$J$39,'SO 00-21-11.1 - Drobné op...'!$C$45:$J$69,'SO 00-21-11.1 - Drobné op...'!$C$75:$K$186</definedName>
    <definedName name="_xlnm.Print_Area" localSheetId="14">'SO 11-10-01 - Železniční ...'!$C$4:$J$39,'SO 11-10-01 - Železniční ...'!$C$45:$J$63,'SO 11-10-01 - Železniční ...'!$C$69:$K$472</definedName>
    <definedName name="_xlnm.Print_Area" localSheetId="15">'SO 11-10-01.1 - Následná ...'!$C$4:$J$39,'SO 11-10-01.1 - Následná ...'!$C$45:$J$63,'SO 11-10-01.1 - Následná ...'!$C$69:$K$100</definedName>
    <definedName name="_xlnm.Print_Area" localSheetId="16">'SO 11-11-01 - Železnični ...'!$C$4:$J$39,'SO 11-11-01 - Železnični ...'!$C$45:$J$63,'SO 11-11-01 - Železnični ...'!$C$69:$K$103</definedName>
    <definedName name="_xlnm.Print_Area" localSheetId="17">'SO 11-11-02 - Železniční ...'!$C$4:$J$39,'SO 11-11-02 - Železniční ...'!$C$45:$J$63,'SO 11-11-02 - Železniční ...'!$C$69:$K$278</definedName>
    <definedName name="_xlnm.Print_Area" localSheetId="18">'SO 11-13-01 - Obnova nást...'!$C$4:$J$39,'SO 11-13-01 - Obnova nást...'!$C$45:$J$63,'SO 11-13-01 - Obnova nást...'!$C$69:$K$411</definedName>
    <definedName name="_xlnm.Print_Area" localSheetId="20">'SO 11-20-01 - Oprava most...'!$C$4:$J$39,'SO 11-20-01 - Oprava most...'!$C$45:$J$70,'SO 11-20-01 - Oprava most...'!$C$76:$K$483</definedName>
    <definedName name="_xlnm.Print_Area" localSheetId="21">'SO 11-21-01 - Obnova prop...'!$C$4:$J$39,'SO 11-21-01 - Obnova prop...'!$C$45:$J$74,'SO 11-21-01 - Obnova prop...'!$C$80:$K$300</definedName>
    <definedName name="_xlnm.Print_Area" localSheetId="22">'SO 11-21-02 - Oprava prop...'!$C$4:$J$39,'SO 11-21-02 - Oprava prop...'!$C$45:$J$66,'SO 11-21-02 - Oprava prop...'!$C$72:$K$145</definedName>
    <definedName name="_xlnm.Print_Area" localSheetId="23">'SO 11-23-01 - Obnova opěr...'!$C$4:$J$39,'SO 11-23-01 - Obnova opěr...'!$C$45:$J$72,'SO 11-23-01 - Obnova opěr...'!$C$78:$K$641</definedName>
    <definedName name="_xlnm.Print_Area" localSheetId="19">'SO 11-86-01 - Žst. Žulová...'!$C$4:$J$39,'SO 11-86-01 - Žst. Žulová...'!$C$45:$J$88,'SO 11-86-01 - Žst. Žulová...'!$C$94:$K$177</definedName>
    <definedName name="_xlnm.Print_Area" localSheetId="24">'SO 12-10-01 - Propracován...'!$C$4:$J$39,'SO 12-10-01 - Propracován...'!$C$45:$J$63,'SO 12-10-01 - Propracován...'!$C$69:$K$296</definedName>
    <definedName name="_xlnm.Print_Area" localSheetId="25">'SO 12-10-01.1 - Propracov...'!$C$4:$J$39,'SO 12-10-01.1 - Propracov...'!$C$45:$J$63,'SO 12-10-01.1 - Propracov...'!$C$69:$K$318</definedName>
    <definedName name="_xlnm.Print_Area" localSheetId="26">'SO 12-10-01.2 - Propracov...'!$C$4:$J$39,'SO 12-10-01.2 - Propracov...'!$C$45:$J$63,'SO 12-10-01.2 - Propracov...'!$C$69:$K$279</definedName>
    <definedName name="_xlnm.Print_Area" localSheetId="27">'SO 12-10-01.3 - Přejezdy ...'!$C$4:$J$39,'SO 12-10-01.3 - Přejezdy ...'!$C$45:$J$63,'SO 12-10-01.3 - Přejezdy ...'!$C$69:$K$401</definedName>
    <definedName name="_xlnm.Print_Area" localSheetId="28">'SO 12-10-01.4 - Následná ...'!$C$4:$J$39,'SO 12-10-01.4 - Následná ...'!$C$45:$J$63,'SO 12-10-01.4 - Následná ...'!$C$69:$K$99</definedName>
    <definedName name="_xlnm.Print_Area" localSheetId="29">'SO 12-10-02 - Železniční ...'!$C$4:$J$39,'SO 12-10-02 - Železniční ...'!$C$45:$J$63,'SO 12-10-02 - Železniční ...'!$C$69:$K$298</definedName>
    <definedName name="_xlnm.Print_Area" localSheetId="30">'SO 12-10-02.1 - Následná ...'!$C$4:$J$39,'SO 12-10-02.1 - Následná ...'!$C$45:$J$63,'SO 12-10-02.1 - Následná ...'!$C$69:$K$99</definedName>
    <definedName name="_xlnm.Print_Area" localSheetId="31">'SO 12-11-01 - Železniční ...'!$C$4:$J$39,'SO 12-11-01 - Železniční ...'!$C$45:$J$63,'SO 12-11-01 - Železniční ...'!$C$69:$K$183</definedName>
    <definedName name="_xlnm.Print_Area" localSheetId="32">'SO 12-11-02 - Železniční ...'!$C$4:$J$39,'SO 12-11-02 - Železniční ...'!$C$45:$J$63,'SO 12-11-02 - Železniční ...'!$C$69:$K$158</definedName>
    <definedName name="_xlnm.Print_Area" localSheetId="33">'SO 12-14-01 - Oprava přej...'!$C$4:$J$39,'SO 12-14-01 - Oprava přej...'!$C$45:$J$63,'SO 12-14-01 - Oprava přej...'!$C$69:$K$141</definedName>
    <definedName name="_xlnm.Print_Area" localSheetId="34">'SO 12-14-02 - Obnova přej...'!$C$4:$J$39,'SO 12-14-02 - Obnova přej...'!$C$45:$J$63,'SO 12-14-02 - Obnova přej...'!$C$69:$K$173</definedName>
    <definedName name="_xlnm.Print_Area" localSheetId="35">'SO 12-14-03 - Oprava přej...'!$C$4:$J$39,'SO 12-14-03 - Oprava přej...'!$C$45:$J$63,'SO 12-14-03 - Oprava přej...'!$C$69:$K$157</definedName>
    <definedName name="_xlnm.Print_Area" localSheetId="36">'SO 12-14-04 - Obnova přej...'!$C$4:$J$39,'SO 12-14-04 - Obnova přej...'!$C$45:$J$63,'SO 12-14-04 - Obnova přej...'!$C$69:$K$191</definedName>
    <definedName name="_xlnm.Print_Area" localSheetId="37">'SO 12-20-01 - Oprava most...'!$C$4:$J$39,'SO 12-20-01 - Oprava most...'!$C$45:$J$69,'SO 12-20-01 - Oprava most...'!$C$75:$K$317</definedName>
    <definedName name="_xlnm.Print_Area" localSheetId="38">'SO 12-21-01 - Obnova prop...'!$C$4:$J$39,'SO 12-21-01 - Obnova prop...'!$C$45:$J$74,'SO 12-21-01 - Obnova prop...'!$C$80:$K$505</definedName>
    <definedName name="_xlnm.Print_Area" localSheetId="39">'SO 12-21-02 - Obnova prop...'!$C$4:$J$39,'SO 12-21-02 - Obnova prop...'!$C$45:$J$74,'SO 12-21-02 - Obnova prop...'!$C$80:$K$499</definedName>
    <definedName name="_xlnm.Print_Area" localSheetId="40">'SO 12-21-03 - Obnova prop...'!$C$4:$J$39,'SO 12-21-03 - Obnova prop...'!$C$45:$J$74,'SO 12-21-03 - Obnova prop...'!$C$80:$K$302</definedName>
    <definedName name="_xlnm.Print_Area" localSheetId="41">'SO 12-21-04 - Obnova prop...'!$C$4:$J$39,'SO 12-21-04 - Obnova prop...'!$C$45:$J$69,'SO 12-21-04 - Obnova prop...'!$C$75:$K$368</definedName>
    <definedName name="_xlnm.Print_Area" localSheetId="42">'SO 12-23-01 - Obnova opěr...'!$C$4:$J$39,'SO 12-23-01 - Obnova opěr...'!$C$45:$J$70,'SO 12-23-01 - Obnova opěr...'!$C$76:$K$464</definedName>
    <definedName name="_xlnm.Print_Area" localSheetId="43">'SO 13-10-01 - Železniční ...'!$C$4:$J$39,'SO 13-10-01 - Železniční ...'!$C$45:$J$62,'SO 13-10-01 - Železniční ...'!$C$68:$K$101</definedName>
    <definedName name="_xlnm.Print_Area" localSheetId="44">'SO 13-11-01 - Oprava odvo...'!$C$4:$J$39,'SO 13-11-01 - Oprava odvo...'!$C$45:$J$63,'SO 13-11-01 - Oprava odvo...'!$C$69:$K$159</definedName>
    <definedName name="_xlnm.Print_Area" localSheetId="45">'SO 14-10-01 - Železniční ...'!$C$4:$J$39,'SO 14-10-01 - Železniční ...'!$C$45:$J$63,'SO 14-10-01 - Železniční ...'!$C$69:$K$179</definedName>
    <definedName name="_xlnm.Print_Area" localSheetId="46">'SO 14-10-01.1 - Následná ...'!$C$4:$J$39,'SO 14-10-01.1 - Následná ...'!$C$45:$J$63,'SO 14-10-01.1 - Následná ...'!$C$69:$K$99</definedName>
    <definedName name="_xlnm.Print_Area" localSheetId="47">'SO 14-11-01 - Železniční ...'!$C$4:$J$39,'SO 14-11-01 - Železniční ...'!$C$45:$J$63,'SO 14-11-01 - Železniční ...'!$C$69:$K$146</definedName>
    <definedName name="_xlnm.Print_Area" localSheetId="48">'SO 14-20-01 - Oprava most...'!$C$4:$J$39,'SO 14-20-01 - Oprava most...'!$C$45:$J$69,'SO 14-20-01 - Oprava most...'!$C$75:$K$342</definedName>
    <definedName name="_xlnm.Print_Area" localSheetId="49">'SO 14-21-01 - Obnova prop...'!$C$4:$J$39,'SO 14-21-01 - Obnova prop...'!$C$45:$J$69,'SO 14-21-01 - Obnova prop...'!$C$75:$K$372</definedName>
    <definedName name="_xlnm.Print_Area" localSheetId="50">'SO 14-21-02 - Obnova prop...'!$C$4:$J$39,'SO 14-21-02 - Obnova prop...'!$C$45:$J$69,'SO 14-21-02 - Obnova prop...'!$C$75:$K$377</definedName>
    <definedName name="_xlnm.Print_Area" localSheetId="51">'SO 90-90 - Odpady'!$C$4:$J$39,'SO 90-90 - Odpady'!$C$45:$J$62,'SO 90-90 - Odpady'!$C$68:$K$141</definedName>
    <definedName name="_xlnm.Print_Area" localSheetId="52">'SO 98-98 - Všeobecný stav...'!$C$4:$J$39,'SO 98-98 - Všeobecný stav...'!$C$45:$J$64,'SO 98-98 - Všeobecný stav...'!$C$70:$K$120</definedName>
    <definedName name="_xlnm.Print_Area" localSheetId="53">'SO 98-98.1 - Všeobecný st...'!$C$4:$J$39,'SO 98-98.1 - Všeobecný st...'!$C$45:$J$61,'SO 98-98.1 - Všeobecný st...'!$C$67:$K$101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54" l="1"/>
  <c r="J36" i="54"/>
  <c r="AY107" i="1"/>
  <c r="J35" i="54"/>
  <c r="AX107" i="1"/>
  <c r="BI100" i="54"/>
  <c r="BH100" i="54"/>
  <c r="BG100" i="54"/>
  <c r="BF100" i="54"/>
  <c r="T100" i="54"/>
  <c r="R100" i="54"/>
  <c r="P100" i="54"/>
  <c r="BI98" i="54"/>
  <c r="BH98" i="54"/>
  <c r="BG98" i="54"/>
  <c r="BF98" i="54"/>
  <c r="T98" i="54"/>
  <c r="R98" i="54"/>
  <c r="P98" i="54"/>
  <c r="BI97" i="54"/>
  <c r="BH97" i="54"/>
  <c r="BG97" i="54"/>
  <c r="BF97" i="54"/>
  <c r="T97" i="54"/>
  <c r="R97" i="54"/>
  <c r="P97" i="54"/>
  <c r="BI94" i="54"/>
  <c r="BH94" i="54"/>
  <c r="BG94" i="54"/>
  <c r="BF94" i="54"/>
  <c r="T94" i="54"/>
  <c r="R94" i="54"/>
  <c r="P94" i="54"/>
  <c r="BI93" i="54"/>
  <c r="BH93" i="54"/>
  <c r="BG93" i="54"/>
  <c r="BF93" i="54"/>
  <c r="T93" i="54"/>
  <c r="R93" i="54"/>
  <c r="P93" i="54"/>
  <c r="BI92" i="54"/>
  <c r="BH92" i="54"/>
  <c r="BG92" i="54"/>
  <c r="BF92" i="54"/>
  <c r="T92" i="54"/>
  <c r="R92" i="54"/>
  <c r="P92" i="54"/>
  <c r="BI91" i="54"/>
  <c r="BH91" i="54"/>
  <c r="BG91" i="54"/>
  <c r="BF91" i="54"/>
  <c r="T91" i="54"/>
  <c r="R91" i="54"/>
  <c r="P91" i="54"/>
  <c r="BI90" i="54"/>
  <c r="BH90" i="54"/>
  <c r="BG90" i="54"/>
  <c r="BF90" i="54"/>
  <c r="T90" i="54"/>
  <c r="R90" i="54"/>
  <c r="P90" i="54"/>
  <c r="BI89" i="54"/>
  <c r="BH89" i="54"/>
  <c r="BG89" i="54"/>
  <c r="BF89" i="54"/>
  <c r="T89" i="54"/>
  <c r="R89" i="54"/>
  <c r="P89" i="54"/>
  <c r="BI88" i="54"/>
  <c r="BH88" i="54"/>
  <c r="BG88" i="54"/>
  <c r="BF88" i="54"/>
  <c r="T88" i="54"/>
  <c r="R88" i="54"/>
  <c r="P88" i="54"/>
  <c r="BI87" i="54"/>
  <c r="BH87" i="54"/>
  <c r="BG87" i="54"/>
  <c r="BF87" i="54"/>
  <c r="T87" i="54"/>
  <c r="R87" i="54"/>
  <c r="P87" i="54"/>
  <c r="BI86" i="54"/>
  <c r="BH86" i="54"/>
  <c r="BG86" i="54"/>
  <c r="BF86" i="54"/>
  <c r="T86" i="54"/>
  <c r="R86" i="54"/>
  <c r="P86" i="54"/>
  <c r="BI85" i="54"/>
  <c r="BH85" i="54"/>
  <c r="BG85" i="54"/>
  <c r="BF85" i="54"/>
  <c r="T85" i="54"/>
  <c r="R85" i="54"/>
  <c r="P85" i="54"/>
  <c r="BI84" i="54"/>
  <c r="BH84" i="54"/>
  <c r="BG84" i="54"/>
  <c r="BF84" i="54"/>
  <c r="T84" i="54"/>
  <c r="R84" i="54"/>
  <c r="P84" i="54"/>
  <c r="BI83" i="54"/>
  <c r="BH83" i="54"/>
  <c r="BG83" i="54"/>
  <c r="BF83" i="54"/>
  <c r="T83" i="54"/>
  <c r="R83" i="54"/>
  <c r="P83" i="54"/>
  <c r="BI82" i="54"/>
  <c r="BH82" i="54"/>
  <c r="BG82" i="54"/>
  <c r="BF82" i="54"/>
  <c r="T82" i="54"/>
  <c r="R82" i="54"/>
  <c r="P82" i="54"/>
  <c r="J77" i="54"/>
  <c r="J76" i="54"/>
  <c r="F76" i="54"/>
  <c r="F74" i="54"/>
  <c r="E72" i="54"/>
  <c r="J55" i="54"/>
  <c r="J54" i="54"/>
  <c r="F54" i="54"/>
  <c r="F52" i="54"/>
  <c r="E50" i="54"/>
  <c r="J18" i="54"/>
  <c r="E18" i="54"/>
  <c r="F77" i="54"/>
  <c r="J17" i="54"/>
  <c r="J12" i="54"/>
  <c r="J74" i="54" s="1"/>
  <c r="E7" i="54"/>
  <c r="E70" i="54"/>
  <c r="J37" i="53"/>
  <c r="J36" i="53"/>
  <c r="AY106" i="1" s="1"/>
  <c r="J35" i="53"/>
  <c r="AX106" i="1"/>
  <c r="BI118" i="53"/>
  <c r="BH118" i="53"/>
  <c r="BG118" i="53"/>
  <c r="BF118" i="53"/>
  <c r="T118" i="53"/>
  <c r="T117" i="53" s="1"/>
  <c r="R118" i="53"/>
  <c r="R117" i="53"/>
  <c r="P118" i="53"/>
  <c r="P117" i="53" s="1"/>
  <c r="BI113" i="53"/>
  <c r="BH113" i="53"/>
  <c r="BG113" i="53"/>
  <c r="BF113" i="53"/>
  <c r="T113" i="53"/>
  <c r="R113" i="53"/>
  <c r="P113" i="53"/>
  <c r="BI108" i="53"/>
  <c r="BH108" i="53"/>
  <c r="BG108" i="53"/>
  <c r="BF108" i="53"/>
  <c r="T108" i="53"/>
  <c r="R108" i="53"/>
  <c r="P108" i="53"/>
  <c r="BI104" i="53"/>
  <c r="BH104" i="53"/>
  <c r="BG104" i="53"/>
  <c r="BF104" i="53"/>
  <c r="T104" i="53"/>
  <c r="R104" i="53"/>
  <c r="P104" i="53"/>
  <c r="BI99" i="53"/>
  <c r="BH99" i="53"/>
  <c r="BG99" i="53"/>
  <c r="BF99" i="53"/>
  <c r="T99" i="53"/>
  <c r="R99" i="53"/>
  <c r="P99" i="53"/>
  <c r="BI94" i="53"/>
  <c r="BH94" i="53"/>
  <c r="BG94" i="53"/>
  <c r="BF94" i="53"/>
  <c r="T94" i="53"/>
  <c r="R94" i="53"/>
  <c r="P94" i="53"/>
  <c r="BI90" i="53"/>
  <c r="BH90" i="53"/>
  <c r="BG90" i="53"/>
  <c r="BF90" i="53"/>
  <c r="T90" i="53"/>
  <c r="R90" i="53"/>
  <c r="P90" i="53"/>
  <c r="BI86" i="53"/>
  <c r="BH86" i="53"/>
  <c r="BG86" i="53"/>
  <c r="BF86" i="53"/>
  <c r="T86" i="53"/>
  <c r="R86" i="53"/>
  <c r="P86" i="53"/>
  <c r="J80" i="53"/>
  <c r="J79" i="53"/>
  <c r="F79" i="53"/>
  <c r="F77" i="53"/>
  <c r="E75" i="53"/>
  <c r="J55" i="53"/>
  <c r="J54" i="53"/>
  <c r="F54" i="53"/>
  <c r="F52" i="53"/>
  <c r="E50" i="53"/>
  <c r="J18" i="53"/>
  <c r="E18" i="53"/>
  <c r="F80" i="53"/>
  <c r="J17" i="53"/>
  <c r="J12" i="53"/>
  <c r="J77" i="53"/>
  <c r="E7" i="53"/>
  <c r="E73" i="53" s="1"/>
  <c r="J37" i="52"/>
  <c r="J36" i="52"/>
  <c r="AY105" i="1"/>
  <c r="J35" i="52"/>
  <c r="AX105" i="1" s="1"/>
  <c r="BI139" i="52"/>
  <c r="BH139" i="52"/>
  <c r="BG139" i="52"/>
  <c r="BF139" i="52"/>
  <c r="T139" i="52"/>
  <c r="R139" i="52"/>
  <c r="P139" i="52"/>
  <c r="BI131" i="52"/>
  <c r="BH131" i="52"/>
  <c r="BG131" i="52"/>
  <c r="BF131" i="52"/>
  <c r="T131" i="52"/>
  <c r="R131" i="52"/>
  <c r="P131" i="52"/>
  <c r="BI123" i="52"/>
  <c r="BH123" i="52"/>
  <c r="BG123" i="52"/>
  <c r="BF123" i="52"/>
  <c r="T123" i="52"/>
  <c r="R123" i="52"/>
  <c r="P123" i="52"/>
  <c r="BI116" i="52"/>
  <c r="BH116" i="52"/>
  <c r="BG116" i="52"/>
  <c r="BF116" i="52"/>
  <c r="T116" i="52"/>
  <c r="R116" i="52"/>
  <c r="P116" i="52"/>
  <c r="BI103" i="52"/>
  <c r="BH103" i="52"/>
  <c r="BG103" i="52"/>
  <c r="BF103" i="52"/>
  <c r="T103" i="52"/>
  <c r="R103" i="52"/>
  <c r="P103" i="52"/>
  <c r="BI100" i="52"/>
  <c r="BH100" i="52"/>
  <c r="BG100" i="52"/>
  <c r="BF100" i="52"/>
  <c r="T100" i="52"/>
  <c r="R100" i="52"/>
  <c r="P100" i="52"/>
  <c r="BI96" i="52"/>
  <c r="BH96" i="52"/>
  <c r="BG96" i="52"/>
  <c r="BF96" i="52"/>
  <c r="T96" i="52"/>
  <c r="R96" i="52"/>
  <c r="P96" i="52"/>
  <c r="BI93" i="52"/>
  <c r="BH93" i="52"/>
  <c r="BG93" i="52"/>
  <c r="BF93" i="52"/>
  <c r="T93" i="52"/>
  <c r="R93" i="52"/>
  <c r="P93" i="52"/>
  <c r="BI84" i="52"/>
  <c r="BH84" i="52"/>
  <c r="BG84" i="52"/>
  <c r="BF84" i="52"/>
  <c r="T84" i="52"/>
  <c r="R84" i="52"/>
  <c r="P84" i="52"/>
  <c r="J78" i="52"/>
  <c r="J77" i="52"/>
  <c r="F77" i="52"/>
  <c r="F75" i="52"/>
  <c r="E73" i="52"/>
  <c r="J55" i="52"/>
  <c r="J54" i="52"/>
  <c r="F54" i="52"/>
  <c r="F52" i="52"/>
  <c r="E50" i="52"/>
  <c r="J18" i="52"/>
  <c r="E18" i="52"/>
  <c r="F78" i="52"/>
  <c r="J17" i="52"/>
  <c r="J12" i="52"/>
  <c r="J75" i="52" s="1"/>
  <c r="E7" i="52"/>
  <c r="E48" i="52"/>
  <c r="J37" i="51"/>
  <c r="J36" i="51"/>
  <c r="AY104" i="1" s="1"/>
  <c r="J35" i="51"/>
  <c r="AX104" i="1"/>
  <c r="BI375" i="51"/>
  <c r="BH375" i="51"/>
  <c r="BG375" i="51"/>
  <c r="BF375" i="51"/>
  <c r="T375" i="51"/>
  <c r="R375" i="51"/>
  <c r="P375" i="51"/>
  <c r="BI372" i="51"/>
  <c r="BH372" i="51"/>
  <c r="BG372" i="51"/>
  <c r="BF372" i="51"/>
  <c r="T372" i="51"/>
  <c r="R372" i="51"/>
  <c r="P372" i="51"/>
  <c r="BI369" i="51"/>
  <c r="BH369" i="51"/>
  <c r="BG369" i="51"/>
  <c r="BF369" i="51"/>
  <c r="T369" i="51"/>
  <c r="R369" i="51"/>
  <c r="P369" i="51"/>
  <c r="BI366" i="51"/>
  <c r="BH366" i="51"/>
  <c r="BG366" i="51"/>
  <c r="BF366" i="51"/>
  <c r="T366" i="51"/>
  <c r="R366" i="51"/>
  <c r="P366" i="51"/>
  <c r="BI363" i="51"/>
  <c r="BH363" i="51"/>
  <c r="BG363" i="51"/>
  <c r="BF363" i="51"/>
  <c r="T363" i="51"/>
  <c r="R363" i="51"/>
  <c r="P363" i="51"/>
  <c r="BI360" i="51"/>
  <c r="BH360" i="51"/>
  <c r="BG360" i="51"/>
  <c r="BF360" i="51"/>
  <c r="T360" i="51"/>
  <c r="R360" i="51"/>
  <c r="P360" i="51"/>
  <c r="BI357" i="51"/>
  <c r="BH357" i="51"/>
  <c r="BG357" i="51"/>
  <c r="BF357" i="51"/>
  <c r="T357" i="51"/>
  <c r="R357" i="51"/>
  <c r="P357" i="51"/>
  <c r="BI354" i="51"/>
  <c r="BH354" i="51"/>
  <c r="BG354" i="51"/>
  <c r="BF354" i="51"/>
  <c r="T354" i="51"/>
  <c r="R354" i="51"/>
  <c r="P354" i="51"/>
  <c r="BI351" i="51"/>
  <c r="BH351" i="51"/>
  <c r="BG351" i="51"/>
  <c r="BF351" i="51"/>
  <c r="T351" i="51"/>
  <c r="R351" i="51"/>
  <c r="P351" i="51"/>
  <c r="BI348" i="51"/>
  <c r="BH348" i="51"/>
  <c r="BG348" i="51"/>
  <c r="BF348" i="51"/>
  <c r="T348" i="51"/>
  <c r="R348" i="51"/>
  <c r="P348" i="51"/>
  <c r="BI345" i="51"/>
  <c r="BH345" i="51"/>
  <c r="BG345" i="51"/>
  <c r="BF345" i="51"/>
  <c r="T345" i="51"/>
  <c r="R345" i="51"/>
  <c r="P345" i="51"/>
  <c r="BI342" i="51"/>
  <c r="BH342" i="51"/>
  <c r="BG342" i="51"/>
  <c r="BF342" i="51"/>
  <c r="T342" i="51"/>
  <c r="R342" i="51"/>
  <c r="P342" i="51"/>
  <c r="BI339" i="51"/>
  <c r="BH339" i="51"/>
  <c r="BG339" i="51"/>
  <c r="BF339" i="51"/>
  <c r="T339" i="51"/>
  <c r="R339" i="51"/>
  <c r="P339" i="51"/>
  <c r="BI336" i="51"/>
  <c r="BH336" i="51"/>
  <c r="BG336" i="51"/>
  <c r="BF336" i="51"/>
  <c r="T336" i="51"/>
  <c r="R336" i="51"/>
  <c r="P336" i="51"/>
  <c r="BI334" i="51"/>
  <c r="BH334" i="51"/>
  <c r="BG334" i="51"/>
  <c r="BF334" i="51"/>
  <c r="T334" i="51"/>
  <c r="R334" i="51"/>
  <c r="P334" i="51"/>
  <c r="BI331" i="51"/>
  <c r="BH331" i="51"/>
  <c r="BG331" i="51"/>
  <c r="BF331" i="51"/>
  <c r="T331" i="51"/>
  <c r="R331" i="51"/>
  <c r="P331" i="51"/>
  <c r="BI328" i="51"/>
  <c r="BH328" i="51"/>
  <c r="BG328" i="51"/>
  <c r="BF328" i="51"/>
  <c r="T328" i="51"/>
  <c r="R328" i="51"/>
  <c r="P328" i="51"/>
  <c r="BI325" i="51"/>
  <c r="BH325" i="51"/>
  <c r="BG325" i="51"/>
  <c r="BF325" i="51"/>
  <c r="T325" i="51"/>
  <c r="R325" i="51"/>
  <c r="P325" i="51"/>
  <c r="BI322" i="51"/>
  <c r="BH322" i="51"/>
  <c r="BG322" i="51"/>
  <c r="BF322" i="51"/>
  <c r="T322" i="51"/>
  <c r="R322" i="51"/>
  <c r="P322" i="51"/>
  <c r="BI319" i="51"/>
  <c r="BH319" i="51"/>
  <c r="BG319" i="51"/>
  <c r="BF319" i="51"/>
  <c r="T319" i="51"/>
  <c r="R319" i="51"/>
  <c r="P319" i="51"/>
  <c r="BI316" i="51"/>
  <c r="BH316" i="51"/>
  <c r="BG316" i="51"/>
  <c r="BF316" i="51"/>
  <c r="T316" i="51"/>
  <c r="R316" i="51"/>
  <c r="P316" i="51"/>
  <c r="BI314" i="51"/>
  <c r="BH314" i="51"/>
  <c r="BG314" i="51"/>
  <c r="BF314" i="51"/>
  <c r="T314" i="51"/>
  <c r="R314" i="51"/>
  <c r="P314" i="51"/>
  <c r="BI311" i="51"/>
  <c r="BH311" i="51"/>
  <c r="BG311" i="51"/>
  <c r="BF311" i="51"/>
  <c r="T311" i="51"/>
  <c r="R311" i="51"/>
  <c r="P311" i="51"/>
  <c r="BI309" i="51"/>
  <c r="BH309" i="51"/>
  <c r="BG309" i="51"/>
  <c r="BF309" i="51"/>
  <c r="T309" i="51"/>
  <c r="R309" i="51"/>
  <c r="P309" i="51"/>
  <c r="BI306" i="51"/>
  <c r="BH306" i="51"/>
  <c r="BG306" i="51"/>
  <c r="BF306" i="51"/>
  <c r="T306" i="51"/>
  <c r="R306" i="51"/>
  <c r="P306" i="51"/>
  <c r="BI304" i="51"/>
  <c r="BH304" i="51"/>
  <c r="BG304" i="51"/>
  <c r="BF304" i="51"/>
  <c r="T304" i="51"/>
  <c r="R304" i="51"/>
  <c r="P304" i="51"/>
  <c r="BI300" i="51"/>
  <c r="BH300" i="51"/>
  <c r="BG300" i="51"/>
  <c r="BF300" i="51"/>
  <c r="T300" i="51"/>
  <c r="R300" i="51"/>
  <c r="P300" i="51"/>
  <c r="BI297" i="51"/>
  <c r="BH297" i="51"/>
  <c r="BG297" i="51"/>
  <c r="BF297" i="51"/>
  <c r="T297" i="51"/>
  <c r="R297" i="51"/>
  <c r="P297" i="51"/>
  <c r="BI294" i="51"/>
  <c r="BH294" i="51"/>
  <c r="BG294" i="51"/>
  <c r="BF294" i="51"/>
  <c r="T294" i="51"/>
  <c r="R294" i="51"/>
  <c r="P294" i="51"/>
  <c r="BI291" i="51"/>
  <c r="BH291" i="51"/>
  <c r="BG291" i="51"/>
  <c r="BF291" i="51"/>
  <c r="T291" i="51"/>
  <c r="R291" i="51"/>
  <c r="P291" i="51"/>
  <c r="BI288" i="51"/>
  <c r="BH288" i="51"/>
  <c r="BG288" i="51"/>
  <c r="BF288" i="51"/>
  <c r="T288" i="51"/>
  <c r="R288" i="51"/>
  <c r="P288" i="51"/>
  <c r="BI285" i="51"/>
  <c r="BH285" i="51"/>
  <c r="BG285" i="51"/>
  <c r="BF285" i="51"/>
  <c r="T285" i="51"/>
  <c r="R285" i="51"/>
  <c r="P285" i="51"/>
  <c r="BI283" i="51"/>
  <c r="BH283" i="51"/>
  <c r="BG283" i="51"/>
  <c r="BF283" i="51"/>
  <c r="T283" i="51"/>
  <c r="R283" i="51"/>
  <c r="P283" i="51"/>
  <c r="BI281" i="51"/>
  <c r="BH281" i="51"/>
  <c r="BG281" i="51"/>
  <c r="BF281" i="51"/>
  <c r="T281" i="51"/>
  <c r="R281" i="51"/>
  <c r="P281" i="51"/>
  <c r="BI279" i="51"/>
  <c r="BH279" i="51"/>
  <c r="BG279" i="51"/>
  <c r="BF279" i="51"/>
  <c r="T279" i="51"/>
  <c r="R279" i="51"/>
  <c r="P279" i="51"/>
  <c r="BI277" i="51"/>
  <c r="BH277" i="51"/>
  <c r="BG277" i="51"/>
  <c r="BF277" i="51"/>
  <c r="T277" i="51"/>
  <c r="R277" i="51"/>
  <c r="P277" i="51"/>
  <c r="BI275" i="51"/>
  <c r="BH275" i="51"/>
  <c r="BG275" i="51"/>
  <c r="BF275" i="51"/>
  <c r="T275" i="51"/>
  <c r="R275" i="51"/>
  <c r="P275" i="51"/>
  <c r="BI271" i="51"/>
  <c r="BH271" i="51"/>
  <c r="BG271" i="51"/>
  <c r="BF271" i="51"/>
  <c r="T271" i="51"/>
  <c r="T270" i="51"/>
  <c r="R271" i="51"/>
  <c r="R270" i="51"/>
  <c r="P271" i="51"/>
  <c r="P270" i="51" s="1"/>
  <c r="BI268" i="51"/>
  <c r="BH268" i="51"/>
  <c r="BG268" i="51"/>
  <c r="BF268" i="51"/>
  <c r="T268" i="51"/>
  <c r="R268" i="51"/>
  <c r="P268" i="51"/>
  <c r="BI265" i="51"/>
  <c r="BH265" i="51"/>
  <c r="BG265" i="51"/>
  <c r="BF265" i="51"/>
  <c r="T265" i="51"/>
  <c r="R265" i="51"/>
  <c r="P265" i="51"/>
  <c r="BI262" i="51"/>
  <c r="BH262" i="51"/>
  <c r="BG262" i="51"/>
  <c r="BF262" i="51"/>
  <c r="T262" i="51"/>
  <c r="R262" i="51"/>
  <c r="P262" i="51"/>
  <c r="BI258" i="51"/>
  <c r="BH258" i="51"/>
  <c r="BG258" i="51"/>
  <c r="BF258" i="51"/>
  <c r="T258" i="51"/>
  <c r="R258" i="51"/>
  <c r="P258" i="51"/>
  <c r="BI255" i="51"/>
  <c r="BH255" i="51"/>
  <c r="BG255" i="51"/>
  <c r="BF255" i="51"/>
  <c r="T255" i="51"/>
  <c r="R255" i="51"/>
  <c r="P255" i="51"/>
  <c r="BI252" i="51"/>
  <c r="BH252" i="51"/>
  <c r="BG252" i="51"/>
  <c r="BF252" i="51"/>
  <c r="T252" i="51"/>
  <c r="R252" i="51"/>
  <c r="P252" i="51"/>
  <c r="BI249" i="51"/>
  <c r="BH249" i="51"/>
  <c r="BG249" i="51"/>
  <c r="BF249" i="51"/>
  <c r="T249" i="51"/>
  <c r="R249" i="51"/>
  <c r="P249" i="51"/>
  <c r="BI246" i="51"/>
  <c r="BH246" i="51"/>
  <c r="BG246" i="51"/>
  <c r="BF246" i="51"/>
  <c r="T246" i="51"/>
  <c r="R246" i="51"/>
  <c r="P246" i="51"/>
  <c r="BI243" i="51"/>
  <c r="BH243" i="51"/>
  <c r="BG243" i="51"/>
  <c r="BF243" i="51"/>
  <c r="T243" i="51"/>
  <c r="R243" i="51"/>
  <c r="P243" i="51"/>
  <c r="BI240" i="51"/>
  <c r="BH240" i="51"/>
  <c r="BG240" i="51"/>
  <c r="BF240" i="51"/>
  <c r="T240" i="51"/>
  <c r="R240" i="51"/>
  <c r="P240" i="51"/>
  <c r="BI237" i="51"/>
  <c r="BH237" i="51"/>
  <c r="BG237" i="51"/>
  <c r="BF237" i="51"/>
  <c r="T237" i="51"/>
  <c r="R237" i="51"/>
  <c r="P237" i="51"/>
  <c r="BI234" i="51"/>
  <c r="BH234" i="51"/>
  <c r="BG234" i="51"/>
  <c r="BF234" i="51"/>
  <c r="T234" i="51"/>
  <c r="R234" i="51"/>
  <c r="P234" i="51"/>
  <c r="BI231" i="51"/>
  <c r="BH231" i="51"/>
  <c r="BG231" i="51"/>
  <c r="BF231" i="51"/>
  <c r="T231" i="51"/>
  <c r="R231" i="51"/>
  <c r="P231" i="51"/>
  <c r="BI227" i="51"/>
  <c r="BH227" i="51"/>
  <c r="BG227" i="51"/>
  <c r="BF227" i="51"/>
  <c r="T227" i="51"/>
  <c r="R227" i="51"/>
  <c r="P227" i="51"/>
  <c r="BI224" i="51"/>
  <c r="BH224" i="51"/>
  <c r="BG224" i="51"/>
  <c r="BF224" i="51"/>
  <c r="T224" i="51"/>
  <c r="R224" i="51"/>
  <c r="P224" i="51"/>
  <c r="BI221" i="51"/>
  <c r="BH221" i="51"/>
  <c r="BG221" i="51"/>
  <c r="BF221" i="51"/>
  <c r="T221" i="51"/>
  <c r="R221" i="51"/>
  <c r="P221" i="51"/>
  <c r="BI218" i="51"/>
  <c r="BH218" i="51"/>
  <c r="BG218" i="51"/>
  <c r="BF218" i="51"/>
  <c r="T218" i="51"/>
  <c r="R218" i="51"/>
  <c r="P218" i="51"/>
  <c r="BI215" i="51"/>
  <c r="BH215" i="51"/>
  <c r="BG215" i="51"/>
  <c r="BF215" i="51"/>
  <c r="T215" i="51"/>
  <c r="R215" i="51"/>
  <c r="P215" i="51"/>
  <c r="BI212" i="51"/>
  <c r="BH212" i="51"/>
  <c r="BG212" i="51"/>
  <c r="BF212" i="51"/>
  <c r="T212" i="51"/>
  <c r="R212" i="51"/>
  <c r="P212" i="51"/>
  <c r="BI209" i="51"/>
  <c r="BH209" i="51"/>
  <c r="BG209" i="51"/>
  <c r="BF209" i="51"/>
  <c r="T209" i="51"/>
  <c r="R209" i="51"/>
  <c r="P209" i="51"/>
  <c r="BI206" i="51"/>
  <c r="BH206" i="51"/>
  <c r="BG206" i="51"/>
  <c r="BF206" i="51"/>
  <c r="T206" i="51"/>
  <c r="R206" i="51"/>
  <c r="P206" i="51"/>
  <c r="BI203" i="51"/>
  <c r="BH203" i="51"/>
  <c r="BG203" i="51"/>
  <c r="BF203" i="51"/>
  <c r="T203" i="51"/>
  <c r="R203" i="51"/>
  <c r="P203" i="51"/>
  <c r="BI200" i="51"/>
  <c r="BH200" i="51"/>
  <c r="BG200" i="51"/>
  <c r="BF200" i="51"/>
  <c r="T200" i="51"/>
  <c r="R200" i="51"/>
  <c r="P200" i="51"/>
  <c r="BI197" i="51"/>
  <c r="BH197" i="51"/>
  <c r="BG197" i="51"/>
  <c r="BF197" i="51"/>
  <c r="T197" i="51"/>
  <c r="R197" i="51"/>
  <c r="P197" i="51"/>
  <c r="BI194" i="51"/>
  <c r="BH194" i="51"/>
  <c r="BG194" i="51"/>
  <c r="BF194" i="51"/>
  <c r="T194" i="51"/>
  <c r="R194" i="51"/>
  <c r="P194" i="51"/>
  <c r="BI191" i="51"/>
  <c r="BH191" i="51"/>
  <c r="BG191" i="51"/>
  <c r="BF191" i="51"/>
  <c r="T191" i="51"/>
  <c r="R191" i="51"/>
  <c r="P191" i="51"/>
  <c r="BI188" i="51"/>
  <c r="BH188" i="51"/>
  <c r="BG188" i="51"/>
  <c r="BF188" i="51"/>
  <c r="T188" i="51"/>
  <c r="R188" i="51"/>
  <c r="P188" i="51"/>
  <c r="BI185" i="51"/>
  <c r="BH185" i="51"/>
  <c r="BG185" i="51"/>
  <c r="BF185" i="51"/>
  <c r="T185" i="51"/>
  <c r="R185" i="51"/>
  <c r="P185" i="51"/>
  <c r="BI182" i="51"/>
  <c r="BH182" i="51"/>
  <c r="BG182" i="51"/>
  <c r="BF182" i="51"/>
  <c r="T182" i="51"/>
  <c r="R182" i="51"/>
  <c r="P182" i="51"/>
  <c r="BI179" i="51"/>
  <c r="BH179" i="51"/>
  <c r="BG179" i="51"/>
  <c r="BF179" i="51"/>
  <c r="T179" i="51"/>
  <c r="R179" i="51"/>
  <c r="P179" i="51"/>
  <c r="BI176" i="51"/>
  <c r="BH176" i="51"/>
  <c r="BG176" i="51"/>
  <c r="BF176" i="51"/>
  <c r="T176" i="51"/>
  <c r="R176" i="51"/>
  <c r="P176" i="51"/>
  <c r="BI173" i="51"/>
  <c r="BH173" i="51"/>
  <c r="BG173" i="51"/>
  <c r="BF173" i="51"/>
  <c r="T173" i="51"/>
  <c r="R173" i="51"/>
  <c r="P173" i="51"/>
  <c r="BI170" i="51"/>
  <c r="BH170" i="51"/>
  <c r="BG170" i="51"/>
  <c r="BF170" i="51"/>
  <c r="T170" i="51"/>
  <c r="R170" i="51"/>
  <c r="P170" i="51"/>
  <c r="BI167" i="51"/>
  <c r="BH167" i="51"/>
  <c r="BG167" i="51"/>
  <c r="BF167" i="51"/>
  <c r="T167" i="51"/>
  <c r="R167" i="51"/>
  <c r="P167" i="51"/>
  <c r="BI164" i="51"/>
  <c r="BH164" i="51"/>
  <c r="BG164" i="51"/>
  <c r="BF164" i="51"/>
  <c r="T164" i="51"/>
  <c r="R164" i="51"/>
  <c r="P164" i="51"/>
  <c r="BI161" i="51"/>
  <c r="BH161" i="51"/>
  <c r="BG161" i="51"/>
  <c r="BF161" i="51"/>
  <c r="T161" i="51"/>
  <c r="R161" i="51"/>
  <c r="P161" i="51"/>
  <c r="BI158" i="51"/>
  <c r="BH158" i="51"/>
  <c r="BG158" i="51"/>
  <c r="BF158" i="51"/>
  <c r="T158" i="51"/>
  <c r="R158" i="51"/>
  <c r="P158" i="51"/>
  <c r="BI156" i="51"/>
  <c r="BH156" i="51"/>
  <c r="BG156" i="51"/>
  <c r="BF156" i="51"/>
  <c r="T156" i="51"/>
  <c r="R156" i="51"/>
  <c r="P156" i="51"/>
  <c r="BI153" i="51"/>
  <c r="BH153" i="51"/>
  <c r="BG153" i="51"/>
  <c r="BF153" i="51"/>
  <c r="T153" i="51"/>
  <c r="R153" i="51"/>
  <c r="P153" i="51"/>
  <c r="BI150" i="51"/>
  <c r="BH150" i="51"/>
  <c r="BG150" i="51"/>
  <c r="BF150" i="51"/>
  <c r="T150" i="51"/>
  <c r="R150" i="51"/>
  <c r="P150" i="51"/>
  <c r="BI147" i="51"/>
  <c r="BH147" i="51"/>
  <c r="BG147" i="51"/>
  <c r="BF147" i="51"/>
  <c r="T147" i="51"/>
  <c r="R147" i="51"/>
  <c r="P147" i="51"/>
  <c r="BI144" i="51"/>
  <c r="BH144" i="51"/>
  <c r="BG144" i="51"/>
  <c r="BF144" i="51"/>
  <c r="T144" i="51"/>
  <c r="R144" i="51"/>
  <c r="P144" i="51"/>
  <c r="BI142" i="51"/>
  <c r="BH142" i="51"/>
  <c r="BG142" i="51"/>
  <c r="BF142" i="51"/>
  <c r="T142" i="51"/>
  <c r="R142" i="51"/>
  <c r="P142" i="51"/>
  <c r="BI139" i="51"/>
  <c r="BH139" i="51"/>
  <c r="BG139" i="51"/>
  <c r="BF139" i="51"/>
  <c r="T139" i="51"/>
  <c r="R139" i="51"/>
  <c r="P139" i="51"/>
  <c r="BI136" i="51"/>
  <c r="BH136" i="51"/>
  <c r="BG136" i="51"/>
  <c r="BF136" i="51"/>
  <c r="T136" i="51"/>
  <c r="R136" i="51"/>
  <c r="P136" i="51"/>
  <c r="BI133" i="51"/>
  <c r="BH133" i="51"/>
  <c r="BG133" i="51"/>
  <c r="BF133" i="51"/>
  <c r="T133" i="51"/>
  <c r="R133" i="51"/>
  <c r="P133" i="51"/>
  <c r="BI130" i="51"/>
  <c r="BH130" i="51"/>
  <c r="BG130" i="51"/>
  <c r="BF130" i="51"/>
  <c r="T130" i="51"/>
  <c r="R130" i="51"/>
  <c r="P130" i="51"/>
  <c r="BI127" i="51"/>
  <c r="BH127" i="51"/>
  <c r="BG127" i="51"/>
  <c r="BF127" i="51"/>
  <c r="T127" i="51"/>
  <c r="R127" i="51"/>
  <c r="P127" i="51"/>
  <c r="BI124" i="51"/>
  <c r="BH124" i="51"/>
  <c r="BG124" i="51"/>
  <c r="BF124" i="51"/>
  <c r="T124" i="51"/>
  <c r="R124" i="51"/>
  <c r="P124" i="51"/>
  <c r="BI121" i="51"/>
  <c r="BH121" i="51"/>
  <c r="BG121" i="51"/>
  <c r="BF121" i="51"/>
  <c r="T121" i="51"/>
  <c r="R121" i="51"/>
  <c r="P121" i="51"/>
  <c r="BI118" i="51"/>
  <c r="BH118" i="51"/>
  <c r="BG118" i="51"/>
  <c r="BF118" i="51"/>
  <c r="T118" i="51"/>
  <c r="R118" i="51"/>
  <c r="P118" i="51"/>
  <c r="BI115" i="51"/>
  <c r="BH115" i="51"/>
  <c r="BG115" i="51"/>
  <c r="BF115" i="51"/>
  <c r="T115" i="51"/>
  <c r="R115" i="51"/>
  <c r="P115" i="51"/>
  <c r="BI112" i="51"/>
  <c r="BH112" i="51"/>
  <c r="BG112" i="51"/>
  <c r="BF112" i="51"/>
  <c r="T112" i="51"/>
  <c r="R112" i="51"/>
  <c r="P112" i="51"/>
  <c r="BI109" i="51"/>
  <c r="BH109" i="51"/>
  <c r="BG109" i="51"/>
  <c r="BF109" i="51"/>
  <c r="T109" i="51"/>
  <c r="R109" i="51"/>
  <c r="P109" i="51"/>
  <c r="BI106" i="51"/>
  <c r="BH106" i="51"/>
  <c r="BG106" i="51"/>
  <c r="BF106" i="51"/>
  <c r="T106" i="51"/>
  <c r="R106" i="51"/>
  <c r="P106" i="51"/>
  <c r="BI103" i="51"/>
  <c r="BH103" i="51"/>
  <c r="BG103" i="51"/>
  <c r="BF103" i="51"/>
  <c r="T103" i="51"/>
  <c r="R103" i="51"/>
  <c r="P103" i="51"/>
  <c r="BI100" i="51"/>
  <c r="BH100" i="51"/>
  <c r="BG100" i="51"/>
  <c r="BF100" i="51"/>
  <c r="T100" i="51"/>
  <c r="R100" i="51"/>
  <c r="P100" i="51"/>
  <c r="BI97" i="51"/>
  <c r="BH97" i="51"/>
  <c r="BG97" i="51"/>
  <c r="BF97" i="51"/>
  <c r="T97" i="51"/>
  <c r="R97" i="51"/>
  <c r="P97" i="51"/>
  <c r="BI93" i="51"/>
  <c r="BH93" i="51"/>
  <c r="BG93" i="51"/>
  <c r="BF93" i="51"/>
  <c r="T93" i="51"/>
  <c r="R93" i="51"/>
  <c r="P93" i="51"/>
  <c r="BI90" i="51"/>
  <c r="BH90" i="51"/>
  <c r="BG90" i="51"/>
  <c r="BF90" i="51"/>
  <c r="T90" i="51"/>
  <c r="R90" i="51"/>
  <c r="P90" i="51"/>
  <c r="J85" i="51"/>
  <c r="J84" i="51"/>
  <c r="F84" i="51"/>
  <c r="F82" i="51"/>
  <c r="E80" i="51"/>
  <c r="J55" i="51"/>
  <c r="J54" i="51"/>
  <c r="F54" i="51"/>
  <c r="F52" i="51"/>
  <c r="E50" i="51"/>
  <c r="J18" i="51"/>
  <c r="E18" i="51"/>
  <c r="F85" i="51" s="1"/>
  <c r="J17" i="51"/>
  <c r="J12" i="51"/>
  <c r="J82" i="51"/>
  <c r="E7" i="51"/>
  <c r="E48" i="51"/>
  <c r="J37" i="50"/>
  <c r="J36" i="50"/>
  <c r="AY103" i="1"/>
  <c r="J35" i="50"/>
  <c r="AX103" i="1" s="1"/>
  <c r="BI370" i="50"/>
  <c r="BH370" i="50"/>
  <c r="BG370" i="50"/>
  <c r="BF370" i="50"/>
  <c r="T370" i="50"/>
  <c r="R370" i="50"/>
  <c r="P370" i="50"/>
  <c r="BI367" i="50"/>
  <c r="BH367" i="50"/>
  <c r="BG367" i="50"/>
  <c r="BF367" i="50"/>
  <c r="T367" i="50"/>
  <c r="R367" i="50"/>
  <c r="P367" i="50"/>
  <c r="BI364" i="50"/>
  <c r="BH364" i="50"/>
  <c r="BG364" i="50"/>
  <c r="BF364" i="50"/>
  <c r="T364" i="50"/>
  <c r="R364" i="50"/>
  <c r="P364" i="50"/>
  <c r="BI361" i="50"/>
  <c r="BH361" i="50"/>
  <c r="BG361" i="50"/>
  <c r="BF361" i="50"/>
  <c r="T361" i="50"/>
  <c r="R361" i="50"/>
  <c r="P361" i="50"/>
  <c r="BI358" i="50"/>
  <c r="BH358" i="50"/>
  <c r="BG358" i="50"/>
  <c r="BF358" i="50"/>
  <c r="T358" i="50"/>
  <c r="R358" i="50"/>
  <c r="P358" i="50"/>
  <c r="BI355" i="50"/>
  <c r="BH355" i="50"/>
  <c r="BG355" i="50"/>
  <c r="BF355" i="50"/>
  <c r="T355" i="50"/>
  <c r="R355" i="50"/>
  <c r="P355" i="50"/>
  <c r="BI352" i="50"/>
  <c r="BH352" i="50"/>
  <c r="BG352" i="50"/>
  <c r="BF352" i="50"/>
  <c r="T352" i="50"/>
  <c r="R352" i="50"/>
  <c r="P352" i="50"/>
  <c r="BI349" i="50"/>
  <c r="BH349" i="50"/>
  <c r="BG349" i="50"/>
  <c r="BF349" i="50"/>
  <c r="T349" i="50"/>
  <c r="R349" i="50"/>
  <c r="P349" i="50"/>
  <c r="BI346" i="50"/>
  <c r="BH346" i="50"/>
  <c r="BG346" i="50"/>
  <c r="BF346" i="50"/>
  <c r="T346" i="50"/>
  <c r="R346" i="50"/>
  <c r="P346" i="50"/>
  <c r="BI343" i="50"/>
  <c r="BH343" i="50"/>
  <c r="BG343" i="50"/>
  <c r="BF343" i="50"/>
  <c r="T343" i="50"/>
  <c r="R343" i="50"/>
  <c r="P343" i="50"/>
  <c r="BI340" i="50"/>
  <c r="BH340" i="50"/>
  <c r="BG340" i="50"/>
  <c r="BF340" i="50"/>
  <c r="T340" i="50"/>
  <c r="R340" i="50"/>
  <c r="P340" i="50"/>
  <c r="BI337" i="50"/>
  <c r="BH337" i="50"/>
  <c r="BG337" i="50"/>
  <c r="BF337" i="50"/>
  <c r="T337" i="50"/>
  <c r="R337" i="50"/>
  <c r="P337" i="50"/>
  <c r="BI334" i="50"/>
  <c r="BH334" i="50"/>
  <c r="BG334" i="50"/>
  <c r="BF334" i="50"/>
  <c r="T334" i="50"/>
  <c r="R334" i="50"/>
  <c r="P334" i="50"/>
  <c r="BI331" i="50"/>
  <c r="BH331" i="50"/>
  <c r="BG331" i="50"/>
  <c r="BF331" i="50"/>
  <c r="T331" i="50"/>
  <c r="R331" i="50"/>
  <c r="P331" i="50"/>
  <c r="BI329" i="50"/>
  <c r="BH329" i="50"/>
  <c r="BG329" i="50"/>
  <c r="BF329" i="50"/>
  <c r="T329" i="50"/>
  <c r="R329" i="50"/>
  <c r="P329" i="50"/>
  <c r="BI326" i="50"/>
  <c r="BH326" i="50"/>
  <c r="BG326" i="50"/>
  <c r="BF326" i="50"/>
  <c r="T326" i="50"/>
  <c r="R326" i="50"/>
  <c r="P326" i="50"/>
  <c r="BI323" i="50"/>
  <c r="BH323" i="50"/>
  <c r="BG323" i="50"/>
  <c r="BF323" i="50"/>
  <c r="T323" i="50"/>
  <c r="R323" i="50"/>
  <c r="P323" i="50"/>
  <c r="BI320" i="50"/>
  <c r="BH320" i="50"/>
  <c r="BG320" i="50"/>
  <c r="BF320" i="50"/>
  <c r="T320" i="50"/>
  <c r="R320" i="50"/>
  <c r="P320" i="50"/>
  <c r="BI317" i="50"/>
  <c r="BH317" i="50"/>
  <c r="BG317" i="50"/>
  <c r="BF317" i="50"/>
  <c r="T317" i="50"/>
  <c r="R317" i="50"/>
  <c r="P317" i="50"/>
  <c r="BI314" i="50"/>
  <c r="BH314" i="50"/>
  <c r="BG314" i="50"/>
  <c r="BF314" i="50"/>
  <c r="T314" i="50"/>
  <c r="R314" i="50"/>
  <c r="P314" i="50"/>
  <c r="BI311" i="50"/>
  <c r="BH311" i="50"/>
  <c r="BG311" i="50"/>
  <c r="BF311" i="50"/>
  <c r="T311" i="50"/>
  <c r="R311" i="50"/>
  <c r="P311" i="50"/>
  <c r="BI309" i="50"/>
  <c r="BH309" i="50"/>
  <c r="BG309" i="50"/>
  <c r="BF309" i="50"/>
  <c r="T309" i="50"/>
  <c r="R309" i="50"/>
  <c r="P309" i="50"/>
  <c r="BI306" i="50"/>
  <c r="BH306" i="50"/>
  <c r="BG306" i="50"/>
  <c r="BF306" i="50"/>
  <c r="T306" i="50"/>
  <c r="R306" i="50"/>
  <c r="P306" i="50"/>
  <c r="BI304" i="50"/>
  <c r="BH304" i="50"/>
  <c r="BG304" i="50"/>
  <c r="BF304" i="50"/>
  <c r="T304" i="50"/>
  <c r="R304" i="50"/>
  <c r="P304" i="50"/>
  <c r="BI301" i="50"/>
  <c r="BH301" i="50"/>
  <c r="BG301" i="50"/>
  <c r="BF301" i="50"/>
  <c r="T301" i="50"/>
  <c r="R301" i="50"/>
  <c r="P301" i="50"/>
  <c r="BI299" i="50"/>
  <c r="BH299" i="50"/>
  <c r="BG299" i="50"/>
  <c r="BF299" i="50"/>
  <c r="T299" i="50"/>
  <c r="R299" i="50"/>
  <c r="P299" i="50"/>
  <c r="BI295" i="50"/>
  <c r="BH295" i="50"/>
  <c r="BG295" i="50"/>
  <c r="BF295" i="50"/>
  <c r="T295" i="50"/>
  <c r="R295" i="50"/>
  <c r="P295" i="50"/>
  <c r="BI292" i="50"/>
  <c r="BH292" i="50"/>
  <c r="BG292" i="50"/>
  <c r="BF292" i="50"/>
  <c r="T292" i="50"/>
  <c r="R292" i="50"/>
  <c r="P292" i="50"/>
  <c r="BI289" i="50"/>
  <c r="BH289" i="50"/>
  <c r="BG289" i="50"/>
  <c r="BF289" i="50"/>
  <c r="T289" i="50"/>
  <c r="R289" i="50"/>
  <c r="P289" i="50"/>
  <c r="BI286" i="50"/>
  <c r="BH286" i="50"/>
  <c r="BG286" i="50"/>
  <c r="BF286" i="50"/>
  <c r="T286" i="50"/>
  <c r="R286" i="50"/>
  <c r="P286" i="50"/>
  <c r="BI283" i="50"/>
  <c r="BH283" i="50"/>
  <c r="BG283" i="50"/>
  <c r="BF283" i="50"/>
  <c r="T283" i="50"/>
  <c r="R283" i="50"/>
  <c r="P283" i="50"/>
  <c r="BI280" i="50"/>
  <c r="BH280" i="50"/>
  <c r="BG280" i="50"/>
  <c r="BF280" i="50"/>
  <c r="T280" i="50"/>
  <c r="R280" i="50"/>
  <c r="P280" i="50"/>
  <c r="BI278" i="50"/>
  <c r="BH278" i="50"/>
  <c r="BG278" i="50"/>
  <c r="BF278" i="50"/>
  <c r="T278" i="50"/>
  <c r="R278" i="50"/>
  <c r="P278" i="50"/>
  <c r="BI276" i="50"/>
  <c r="BH276" i="50"/>
  <c r="BG276" i="50"/>
  <c r="BF276" i="50"/>
  <c r="T276" i="50"/>
  <c r="R276" i="50"/>
  <c r="P276" i="50"/>
  <c r="BI274" i="50"/>
  <c r="BH274" i="50"/>
  <c r="BG274" i="50"/>
  <c r="BF274" i="50"/>
  <c r="T274" i="50"/>
  <c r="R274" i="50"/>
  <c r="P274" i="50"/>
  <c r="BI272" i="50"/>
  <c r="BH272" i="50"/>
  <c r="BG272" i="50"/>
  <c r="BF272" i="50"/>
  <c r="T272" i="50"/>
  <c r="R272" i="50"/>
  <c r="P272" i="50"/>
  <c r="BI270" i="50"/>
  <c r="BH270" i="50"/>
  <c r="BG270" i="50"/>
  <c r="BF270" i="50"/>
  <c r="T270" i="50"/>
  <c r="R270" i="50"/>
  <c r="P270" i="50"/>
  <c r="BI266" i="50"/>
  <c r="BH266" i="50"/>
  <c r="BG266" i="50"/>
  <c r="BF266" i="50"/>
  <c r="T266" i="50"/>
  <c r="T265" i="50" s="1"/>
  <c r="R266" i="50"/>
  <c r="R265" i="50"/>
  <c r="P266" i="50"/>
  <c r="P265" i="50"/>
  <c r="BI263" i="50"/>
  <c r="BH263" i="50"/>
  <c r="BG263" i="50"/>
  <c r="BF263" i="50"/>
  <c r="T263" i="50"/>
  <c r="R263" i="50"/>
  <c r="P263" i="50"/>
  <c r="BI260" i="50"/>
  <c r="BH260" i="50"/>
  <c r="BG260" i="50"/>
  <c r="BF260" i="50"/>
  <c r="T260" i="50"/>
  <c r="R260" i="50"/>
  <c r="P260" i="50"/>
  <c r="BI257" i="50"/>
  <c r="BH257" i="50"/>
  <c r="BG257" i="50"/>
  <c r="BF257" i="50"/>
  <c r="T257" i="50"/>
  <c r="R257" i="50"/>
  <c r="P257" i="50"/>
  <c r="BI253" i="50"/>
  <c r="BH253" i="50"/>
  <c r="BG253" i="50"/>
  <c r="BF253" i="50"/>
  <c r="T253" i="50"/>
  <c r="R253" i="50"/>
  <c r="P253" i="50"/>
  <c r="BI250" i="50"/>
  <c r="BH250" i="50"/>
  <c r="BG250" i="50"/>
  <c r="BF250" i="50"/>
  <c r="T250" i="50"/>
  <c r="R250" i="50"/>
  <c r="P250" i="50"/>
  <c r="BI247" i="50"/>
  <c r="BH247" i="50"/>
  <c r="BG247" i="50"/>
  <c r="BF247" i="50"/>
  <c r="T247" i="50"/>
  <c r="R247" i="50"/>
  <c r="P247" i="50"/>
  <c r="BI244" i="50"/>
  <c r="BH244" i="50"/>
  <c r="BG244" i="50"/>
  <c r="BF244" i="50"/>
  <c r="T244" i="50"/>
  <c r="R244" i="50"/>
  <c r="P244" i="50"/>
  <c r="BI241" i="50"/>
  <c r="BH241" i="50"/>
  <c r="BG241" i="50"/>
  <c r="BF241" i="50"/>
  <c r="T241" i="50"/>
  <c r="R241" i="50"/>
  <c r="P241" i="50"/>
  <c r="BI238" i="50"/>
  <c r="BH238" i="50"/>
  <c r="BG238" i="50"/>
  <c r="BF238" i="50"/>
  <c r="T238" i="50"/>
  <c r="R238" i="50"/>
  <c r="P238" i="50"/>
  <c r="BI235" i="50"/>
  <c r="BH235" i="50"/>
  <c r="BG235" i="50"/>
  <c r="BF235" i="50"/>
  <c r="T235" i="50"/>
  <c r="R235" i="50"/>
  <c r="P235" i="50"/>
  <c r="BI232" i="50"/>
  <c r="BH232" i="50"/>
  <c r="BG232" i="50"/>
  <c r="BF232" i="50"/>
  <c r="T232" i="50"/>
  <c r="R232" i="50"/>
  <c r="P232" i="50"/>
  <c r="BI229" i="50"/>
  <c r="BH229" i="50"/>
  <c r="BG229" i="50"/>
  <c r="BF229" i="50"/>
  <c r="T229" i="50"/>
  <c r="R229" i="50"/>
  <c r="P229" i="50"/>
  <c r="BI226" i="50"/>
  <c r="BH226" i="50"/>
  <c r="BG226" i="50"/>
  <c r="BF226" i="50"/>
  <c r="T226" i="50"/>
  <c r="R226" i="50"/>
  <c r="P226" i="50"/>
  <c r="BI222" i="50"/>
  <c r="BH222" i="50"/>
  <c r="BG222" i="50"/>
  <c r="BF222" i="50"/>
  <c r="T222" i="50"/>
  <c r="R222" i="50"/>
  <c r="P222" i="50"/>
  <c r="BI219" i="50"/>
  <c r="BH219" i="50"/>
  <c r="BG219" i="50"/>
  <c r="BF219" i="50"/>
  <c r="T219" i="50"/>
  <c r="R219" i="50"/>
  <c r="P219" i="50"/>
  <c r="BI216" i="50"/>
  <c r="BH216" i="50"/>
  <c r="BG216" i="50"/>
  <c r="BF216" i="50"/>
  <c r="T216" i="50"/>
  <c r="R216" i="50"/>
  <c r="P216" i="50"/>
  <c r="BI213" i="50"/>
  <c r="BH213" i="50"/>
  <c r="BG213" i="50"/>
  <c r="BF213" i="50"/>
  <c r="T213" i="50"/>
  <c r="R213" i="50"/>
  <c r="P213" i="50"/>
  <c r="BI210" i="50"/>
  <c r="BH210" i="50"/>
  <c r="BG210" i="50"/>
  <c r="BF210" i="50"/>
  <c r="T210" i="50"/>
  <c r="R210" i="50"/>
  <c r="P210" i="50"/>
  <c r="BI207" i="50"/>
  <c r="BH207" i="50"/>
  <c r="BG207" i="50"/>
  <c r="BF207" i="50"/>
  <c r="T207" i="50"/>
  <c r="R207" i="50"/>
  <c r="P207" i="50"/>
  <c r="BI204" i="50"/>
  <c r="BH204" i="50"/>
  <c r="BG204" i="50"/>
  <c r="BF204" i="50"/>
  <c r="T204" i="50"/>
  <c r="R204" i="50"/>
  <c r="P204" i="50"/>
  <c r="BI201" i="50"/>
  <c r="BH201" i="50"/>
  <c r="BG201" i="50"/>
  <c r="BF201" i="50"/>
  <c r="T201" i="50"/>
  <c r="R201" i="50"/>
  <c r="P201" i="50"/>
  <c r="BI198" i="50"/>
  <c r="BH198" i="50"/>
  <c r="BG198" i="50"/>
  <c r="BF198" i="50"/>
  <c r="T198" i="50"/>
  <c r="R198" i="50"/>
  <c r="P198" i="50"/>
  <c r="BI195" i="50"/>
  <c r="BH195" i="50"/>
  <c r="BG195" i="50"/>
  <c r="BF195" i="50"/>
  <c r="T195" i="50"/>
  <c r="R195" i="50"/>
  <c r="P195" i="50"/>
  <c r="BI192" i="50"/>
  <c r="BH192" i="50"/>
  <c r="BG192" i="50"/>
  <c r="BF192" i="50"/>
  <c r="T192" i="50"/>
  <c r="R192" i="50"/>
  <c r="P192" i="50"/>
  <c r="BI189" i="50"/>
  <c r="BH189" i="50"/>
  <c r="BG189" i="50"/>
  <c r="BF189" i="50"/>
  <c r="T189" i="50"/>
  <c r="R189" i="50"/>
  <c r="P189" i="50"/>
  <c r="BI186" i="50"/>
  <c r="BH186" i="50"/>
  <c r="BG186" i="50"/>
  <c r="BF186" i="50"/>
  <c r="T186" i="50"/>
  <c r="R186" i="50"/>
  <c r="P186" i="50"/>
  <c r="BI183" i="50"/>
  <c r="BH183" i="50"/>
  <c r="BG183" i="50"/>
  <c r="BF183" i="50"/>
  <c r="T183" i="50"/>
  <c r="R183" i="50"/>
  <c r="P183" i="50"/>
  <c r="BI180" i="50"/>
  <c r="BH180" i="50"/>
  <c r="BG180" i="50"/>
  <c r="BF180" i="50"/>
  <c r="T180" i="50"/>
  <c r="R180" i="50"/>
  <c r="P180" i="50"/>
  <c r="BI177" i="50"/>
  <c r="BH177" i="50"/>
  <c r="BG177" i="50"/>
  <c r="BF177" i="50"/>
  <c r="T177" i="50"/>
  <c r="R177" i="50"/>
  <c r="P177" i="50"/>
  <c r="BI174" i="50"/>
  <c r="BH174" i="50"/>
  <c r="BG174" i="50"/>
  <c r="BF174" i="50"/>
  <c r="T174" i="50"/>
  <c r="R174" i="50"/>
  <c r="P174" i="50"/>
  <c r="BI171" i="50"/>
  <c r="BH171" i="50"/>
  <c r="BG171" i="50"/>
  <c r="BF171" i="50"/>
  <c r="T171" i="50"/>
  <c r="R171" i="50"/>
  <c r="P171" i="50"/>
  <c r="BI168" i="50"/>
  <c r="BH168" i="50"/>
  <c r="BG168" i="50"/>
  <c r="BF168" i="50"/>
  <c r="T168" i="50"/>
  <c r="R168" i="50"/>
  <c r="P168" i="50"/>
  <c r="BI165" i="50"/>
  <c r="BH165" i="50"/>
  <c r="BG165" i="50"/>
  <c r="BF165" i="50"/>
  <c r="T165" i="50"/>
  <c r="R165" i="50"/>
  <c r="P165" i="50"/>
  <c r="BI162" i="50"/>
  <c r="BH162" i="50"/>
  <c r="BG162" i="50"/>
  <c r="BF162" i="50"/>
  <c r="T162" i="50"/>
  <c r="R162" i="50"/>
  <c r="P162" i="50"/>
  <c r="BI159" i="50"/>
  <c r="BH159" i="50"/>
  <c r="BG159" i="50"/>
  <c r="BF159" i="50"/>
  <c r="T159" i="50"/>
  <c r="R159" i="50"/>
  <c r="P159" i="50"/>
  <c r="BI156" i="50"/>
  <c r="BH156" i="50"/>
  <c r="BG156" i="50"/>
  <c r="BF156" i="50"/>
  <c r="T156" i="50"/>
  <c r="R156" i="50"/>
  <c r="P156" i="50"/>
  <c r="BI153" i="50"/>
  <c r="BH153" i="50"/>
  <c r="BG153" i="50"/>
  <c r="BF153" i="50"/>
  <c r="T153" i="50"/>
  <c r="R153" i="50"/>
  <c r="P153" i="50"/>
  <c r="BI151" i="50"/>
  <c r="BH151" i="50"/>
  <c r="BG151" i="50"/>
  <c r="BF151" i="50"/>
  <c r="T151" i="50"/>
  <c r="R151" i="50"/>
  <c r="P151" i="50"/>
  <c r="BI148" i="50"/>
  <c r="BH148" i="50"/>
  <c r="BG148" i="50"/>
  <c r="BF148" i="50"/>
  <c r="T148" i="50"/>
  <c r="R148" i="50"/>
  <c r="P148" i="50"/>
  <c r="BI145" i="50"/>
  <c r="BH145" i="50"/>
  <c r="BG145" i="50"/>
  <c r="BF145" i="50"/>
  <c r="T145" i="50"/>
  <c r="R145" i="50"/>
  <c r="P145" i="50"/>
  <c r="BI142" i="50"/>
  <c r="BH142" i="50"/>
  <c r="BG142" i="50"/>
  <c r="BF142" i="50"/>
  <c r="T142" i="50"/>
  <c r="R142" i="50"/>
  <c r="P142" i="50"/>
  <c r="BI139" i="50"/>
  <c r="BH139" i="50"/>
  <c r="BG139" i="50"/>
  <c r="BF139" i="50"/>
  <c r="T139" i="50"/>
  <c r="R139" i="50"/>
  <c r="P139" i="50"/>
  <c r="BI136" i="50"/>
  <c r="BH136" i="50"/>
  <c r="BG136" i="50"/>
  <c r="BF136" i="50"/>
  <c r="T136" i="50"/>
  <c r="R136" i="50"/>
  <c r="P136" i="50"/>
  <c r="BI133" i="50"/>
  <c r="BH133" i="50"/>
  <c r="BG133" i="50"/>
  <c r="BF133" i="50"/>
  <c r="T133" i="50"/>
  <c r="R133" i="50"/>
  <c r="P133" i="50"/>
  <c r="BI130" i="50"/>
  <c r="BH130" i="50"/>
  <c r="BG130" i="50"/>
  <c r="BF130" i="50"/>
  <c r="T130" i="50"/>
  <c r="R130" i="50"/>
  <c r="P130" i="50"/>
  <c r="BI127" i="50"/>
  <c r="BH127" i="50"/>
  <c r="BG127" i="50"/>
  <c r="BF127" i="50"/>
  <c r="T127" i="50"/>
  <c r="R127" i="50"/>
  <c r="P127" i="50"/>
  <c r="BI124" i="50"/>
  <c r="BH124" i="50"/>
  <c r="BG124" i="50"/>
  <c r="BF124" i="50"/>
  <c r="T124" i="50"/>
  <c r="R124" i="50"/>
  <c r="P124" i="50"/>
  <c r="BI121" i="50"/>
  <c r="BH121" i="50"/>
  <c r="BG121" i="50"/>
  <c r="BF121" i="50"/>
  <c r="T121" i="50"/>
  <c r="R121" i="50"/>
  <c r="P121" i="50"/>
  <c r="BI118" i="50"/>
  <c r="BH118" i="50"/>
  <c r="BG118" i="50"/>
  <c r="BF118" i="50"/>
  <c r="T118" i="50"/>
  <c r="R118" i="50"/>
  <c r="P118" i="50"/>
  <c r="BI115" i="50"/>
  <c r="BH115" i="50"/>
  <c r="BG115" i="50"/>
  <c r="BF115" i="50"/>
  <c r="T115" i="50"/>
  <c r="R115" i="50"/>
  <c r="P115" i="50"/>
  <c r="BI112" i="50"/>
  <c r="BH112" i="50"/>
  <c r="BG112" i="50"/>
  <c r="BF112" i="50"/>
  <c r="T112" i="50"/>
  <c r="R112" i="50"/>
  <c r="P112" i="50"/>
  <c r="BI109" i="50"/>
  <c r="BH109" i="50"/>
  <c r="BG109" i="50"/>
  <c r="BF109" i="50"/>
  <c r="T109" i="50"/>
  <c r="R109" i="50"/>
  <c r="P109" i="50"/>
  <c r="BI106" i="50"/>
  <c r="BH106" i="50"/>
  <c r="BG106" i="50"/>
  <c r="BF106" i="50"/>
  <c r="T106" i="50"/>
  <c r="R106" i="50"/>
  <c r="P106" i="50"/>
  <c r="BI103" i="50"/>
  <c r="BH103" i="50"/>
  <c r="BG103" i="50"/>
  <c r="BF103" i="50"/>
  <c r="T103" i="50"/>
  <c r="R103" i="50"/>
  <c r="P103" i="50"/>
  <c r="BI100" i="50"/>
  <c r="BH100" i="50"/>
  <c r="BG100" i="50"/>
  <c r="BF100" i="50"/>
  <c r="T100" i="50"/>
  <c r="R100" i="50"/>
  <c r="P100" i="50"/>
  <c r="BI97" i="50"/>
  <c r="BH97" i="50"/>
  <c r="BG97" i="50"/>
  <c r="BF97" i="50"/>
  <c r="T97" i="50"/>
  <c r="R97" i="50"/>
  <c r="P97" i="50"/>
  <c r="BI93" i="50"/>
  <c r="BH93" i="50"/>
  <c r="BG93" i="50"/>
  <c r="BF93" i="50"/>
  <c r="T93" i="50"/>
  <c r="R93" i="50"/>
  <c r="P93" i="50"/>
  <c r="BI90" i="50"/>
  <c r="BH90" i="50"/>
  <c r="BG90" i="50"/>
  <c r="BF90" i="50"/>
  <c r="T90" i="50"/>
  <c r="R90" i="50"/>
  <c r="P90" i="50"/>
  <c r="J85" i="50"/>
  <c r="J84" i="50"/>
  <c r="F84" i="50"/>
  <c r="F82" i="50"/>
  <c r="E80" i="50"/>
  <c r="J55" i="50"/>
  <c r="J54" i="50"/>
  <c r="F54" i="50"/>
  <c r="F52" i="50"/>
  <c r="E50" i="50"/>
  <c r="J18" i="50"/>
  <c r="E18" i="50"/>
  <c r="F55" i="50"/>
  <c r="J17" i="50"/>
  <c r="J12" i="50"/>
  <c r="J82" i="50"/>
  <c r="E7" i="50"/>
  <c r="E78" i="50"/>
  <c r="J37" i="49"/>
  <c r="J36" i="49"/>
  <c r="AY102" i="1" s="1"/>
  <c r="J35" i="49"/>
  <c r="AX102" i="1" s="1"/>
  <c r="BI340" i="49"/>
  <c r="BH340" i="49"/>
  <c r="BG340" i="49"/>
  <c r="BF340" i="49"/>
  <c r="T340" i="49"/>
  <c r="R340" i="49"/>
  <c r="P340" i="49"/>
  <c r="BI337" i="49"/>
  <c r="BH337" i="49"/>
  <c r="BG337" i="49"/>
  <c r="BF337" i="49"/>
  <c r="T337" i="49"/>
  <c r="R337" i="49"/>
  <c r="P337" i="49"/>
  <c r="BI334" i="49"/>
  <c r="BH334" i="49"/>
  <c r="BG334" i="49"/>
  <c r="BF334" i="49"/>
  <c r="T334" i="49"/>
  <c r="R334" i="49"/>
  <c r="P334" i="49"/>
  <c r="BI331" i="49"/>
  <c r="BH331" i="49"/>
  <c r="BG331" i="49"/>
  <c r="BF331" i="49"/>
  <c r="T331" i="49"/>
  <c r="R331" i="49"/>
  <c r="P331" i="49"/>
  <c r="BI328" i="49"/>
  <c r="BH328" i="49"/>
  <c r="BG328" i="49"/>
  <c r="BF328" i="49"/>
  <c r="T328" i="49"/>
  <c r="R328" i="49"/>
  <c r="P328" i="49"/>
  <c r="BI325" i="49"/>
  <c r="BH325" i="49"/>
  <c r="BG325" i="49"/>
  <c r="BF325" i="49"/>
  <c r="T325" i="49"/>
  <c r="R325" i="49"/>
  <c r="P325" i="49"/>
  <c r="BI322" i="49"/>
  <c r="BH322" i="49"/>
  <c r="BG322" i="49"/>
  <c r="BF322" i="49"/>
  <c r="T322" i="49"/>
  <c r="R322" i="49"/>
  <c r="P322" i="49"/>
  <c r="BI319" i="49"/>
  <c r="BH319" i="49"/>
  <c r="BG319" i="49"/>
  <c r="BF319" i="49"/>
  <c r="T319" i="49"/>
  <c r="R319" i="49"/>
  <c r="P319" i="49"/>
  <c r="BI316" i="49"/>
  <c r="BH316" i="49"/>
  <c r="BG316" i="49"/>
  <c r="BF316" i="49"/>
  <c r="T316" i="49"/>
  <c r="R316" i="49"/>
  <c r="P316" i="49"/>
  <c r="BI313" i="49"/>
  <c r="BH313" i="49"/>
  <c r="BG313" i="49"/>
  <c r="BF313" i="49"/>
  <c r="T313" i="49"/>
  <c r="R313" i="49"/>
  <c r="P313" i="49"/>
  <c r="BI310" i="49"/>
  <c r="BH310" i="49"/>
  <c r="BG310" i="49"/>
  <c r="BF310" i="49"/>
  <c r="T310" i="49"/>
  <c r="R310" i="49"/>
  <c r="P310" i="49"/>
  <c r="BI307" i="49"/>
  <c r="BH307" i="49"/>
  <c r="BG307" i="49"/>
  <c r="BF307" i="49"/>
  <c r="T307" i="49"/>
  <c r="R307" i="49"/>
  <c r="P307" i="49"/>
  <c r="BI304" i="49"/>
  <c r="BH304" i="49"/>
  <c r="BG304" i="49"/>
  <c r="BF304" i="49"/>
  <c r="T304" i="49"/>
  <c r="R304" i="49"/>
  <c r="P304" i="49"/>
  <c r="BI301" i="49"/>
  <c r="BH301" i="49"/>
  <c r="BG301" i="49"/>
  <c r="BF301" i="49"/>
  <c r="T301" i="49"/>
  <c r="R301" i="49"/>
  <c r="P301" i="49"/>
  <c r="BI298" i="49"/>
  <c r="BH298" i="49"/>
  <c r="BG298" i="49"/>
  <c r="BF298" i="49"/>
  <c r="T298" i="49"/>
  <c r="R298" i="49"/>
  <c r="P298" i="49"/>
  <c r="BI295" i="49"/>
  <c r="BH295" i="49"/>
  <c r="BG295" i="49"/>
  <c r="BF295" i="49"/>
  <c r="T295" i="49"/>
  <c r="R295" i="49"/>
  <c r="P295" i="49"/>
  <c r="BI292" i="49"/>
  <c r="BH292" i="49"/>
  <c r="BG292" i="49"/>
  <c r="BF292" i="49"/>
  <c r="T292" i="49"/>
  <c r="R292" i="49"/>
  <c r="P292" i="49"/>
  <c r="BI289" i="49"/>
  <c r="BH289" i="49"/>
  <c r="BG289" i="49"/>
  <c r="BF289" i="49"/>
  <c r="T289" i="49"/>
  <c r="R289" i="49"/>
  <c r="P289" i="49"/>
  <c r="BI286" i="49"/>
  <c r="BH286" i="49"/>
  <c r="BG286" i="49"/>
  <c r="BF286" i="49"/>
  <c r="T286" i="49"/>
  <c r="R286" i="49"/>
  <c r="P286" i="49"/>
  <c r="BI283" i="49"/>
  <c r="BH283" i="49"/>
  <c r="BG283" i="49"/>
  <c r="BF283" i="49"/>
  <c r="T283" i="49"/>
  <c r="R283" i="49"/>
  <c r="P283" i="49"/>
  <c r="BI280" i="49"/>
  <c r="BH280" i="49"/>
  <c r="BG280" i="49"/>
  <c r="BF280" i="49"/>
  <c r="T280" i="49"/>
  <c r="R280" i="49"/>
  <c r="P280" i="49"/>
  <c r="BI278" i="49"/>
  <c r="BH278" i="49"/>
  <c r="BG278" i="49"/>
  <c r="BF278" i="49"/>
  <c r="T278" i="49"/>
  <c r="R278" i="49"/>
  <c r="P278" i="49"/>
  <c r="BI275" i="49"/>
  <c r="BH275" i="49"/>
  <c r="BG275" i="49"/>
  <c r="BF275" i="49"/>
  <c r="T275" i="49"/>
  <c r="R275" i="49"/>
  <c r="P275" i="49"/>
  <c r="BI273" i="49"/>
  <c r="BH273" i="49"/>
  <c r="BG273" i="49"/>
  <c r="BF273" i="49"/>
  <c r="T273" i="49"/>
  <c r="R273" i="49"/>
  <c r="P273" i="49"/>
  <c r="BI269" i="49"/>
  <c r="BH269" i="49"/>
  <c r="BG269" i="49"/>
  <c r="BF269" i="49"/>
  <c r="T269" i="49"/>
  <c r="R269" i="49"/>
  <c r="P269" i="49"/>
  <c r="BI266" i="49"/>
  <c r="BH266" i="49"/>
  <c r="BG266" i="49"/>
  <c r="BF266" i="49"/>
  <c r="T266" i="49"/>
  <c r="R266" i="49"/>
  <c r="P266" i="49"/>
  <c r="BI263" i="49"/>
  <c r="BH263" i="49"/>
  <c r="BG263" i="49"/>
  <c r="BF263" i="49"/>
  <c r="T263" i="49"/>
  <c r="R263" i="49"/>
  <c r="P263" i="49"/>
  <c r="BI260" i="49"/>
  <c r="BH260" i="49"/>
  <c r="BG260" i="49"/>
  <c r="BF260" i="49"/>
  <c r="T260" i="49"/>
  <c r="R260" i="49"/>
  <c r="P260" i="49"/>
  <c r="BI257" i="49"/>
  <c r="BH257" i="49"/>
  <c r="BG257" i="49"/>
  <c r="BF257" i="49"/>
  <c r="T257" i="49"/>
  <c r="R257" i="49"/>
  <c r="P257" i="49"/>
  <c r="BI254" i="49"/>
  <c r="BH254" i="49"/>
  <c r="BG254" i="49"/>
  <c r="BF254" i="49"/>
  <c r="T254" i="49"/>
  <c r="R254" i="49"/>
  <c r="P254" i="49"/>
  <c r="BI251" i="49"/>
  <c r="BH251" i="49"/>
  <c r="BG251" i="49"/>
  <c r="BF251" i="49"/>
  <c r="T251" i="49"/>
  <c r="R251" i="49"/>
  <c r="P251" i="49"/>
  <c r="BI249" i="49"/>
  <c r="BH249" i="49"/>
  <c r="BG249" i="49"/>
  <c r="BF249" i="49"/>
  <c r="T249" i="49"/>
  <c r="R249" i="49"/>
  <c r="P249" i="49"/>
  <c r="BI247" i="49"/>
  <c r="BH247" i="49"/>
  <c r="BG247" i="49"/>
  <c r="BF247" i="49"/>
  <c r="T247" i="49"/>
  <c r="R247" i="49"/>
  <c r="P247" i="49"/>
  <c r="BI245" i="49"/>
  <c r="BH245" i="49"/>
  <c r="BG245" i="49"/>
  <c r="BF245" i="49"/>
  <c r="T245" i="49"/>
  <c r="R245" i="49"/>
  <c r="P245" i="49"/>
  <c r="BI244" i="49"/>
  <c r="BH244" i="49"/>
  <c r="BG244" i="49"/>
  <c r="BF244" i="49"/>
  <c r="T244" i="49"/>
  <c r="R244" i="49"/>
  <c r="P244" i="49"/>
  <c r="BI242" i="49"/>
  <c r="BH242" i="49"/>
  <c r="BG242" i="49"/>
  <c r="BF242" i="49"/>
  <c r="T242" i="49"/>
  <c r="R242" i="49"/>
  <c r="P242" i="49"/>
  <c r="BI240" i="49"/>
  <c r="BH240" i="49"/>
  <c r="BG240" i="49"/>
  <c r="BF240" i="49"/>
  <c r="T240" i="49"/>
  <c r="R240" i="49"/>
  <c r="P240" i="49"/>
  <c r="BI236" i="49"/>
  <c r="BH236" i="49"/>
  <c r="BG236" i="49"/>
  <c r="BF236" i="49"/>
  <c r="T236" i="49"/>
  <c r="T235" i="49"/>
  <c r="R236" i="49"/>
  <c r="R235" i="49"/>
  <c r="P236" i="49"/>
  <c r="P235" i="49"/>
  <c r="BI233" i="49"/>
  <c r="BH233" i="49"/>
  <c r="BG233" i="49"/>
  <c r="BF233" i="49"/>
  <c r="T233" i="49"/>
  <c r="R233" i="49"/>
  <c r="P233" i="49"/>
  <c r="BI230" i="49"/>
  <c r="BH230" i="49"/>
  <c r="BG230" i="49"/>
  <c r="BF230" i="49"/>
  <c r="T230" i="49"/>
  <c r="R230" i="49"/>
  <c r="P230" i="49"/>
  <c r="BI227" i="49"/>
  <c r="BH227" i="49"/>
  <c r="BG227" i="49"/>
  <c r="BF227" i="49"/>
  <c r="T227" i="49"/>
  <c r="R227" i="49"/>
  <c r="P227" i="49"/>
  <c r="BI223" i="49"/>
  <c r="BH223" i="49"/>
  <c r="BG223" i="49"/>
  <c r="BF223" i="49"/>
  <c r="T223" i="49"/>
  <c r="R223" i="49"/>
  <c r="P223" i="49"/>
  <c r="BI220" i="49"/>
  <c r="BH220" i="49"/>
  <c r="BG220" i="49"/>
  <c r="BF220" i="49"/>
  <c r="T220" i="49"/>
  <c r="R220" i="49"/>
  <c r="P220" i="49"/>
  <c r="BI217" i="49"/>
  <c r="BH217" i="49"/>
  <c r="BG217" i="49"/>
  <c r="BF217" i="49"/>
  <c r="T217" i="49"/>
  <c r="R217" i="49"/>
  <c r="P217" i="49"/>
  <c r="BI214" i="49"/>
  <c r="BH214" i="49"/>
  <c r="BG214" i="49"/>
  <c r="BF214" i="49"/>
  <c r="T214" i="49"/>
  <c r="R214" i="49"/>
  <c r="P214" i="49"/>
  <c r="BI211" i="49"/>
  <c r="BH211" i="49"/>
  <c r="BG211" i="49"/>
  <c r="BF211" i="49"/>
  <c r="T211" i="49"/>
  <c r="R211" i="49"/>
  <c r="P211" i="49"/>
  <c r="BI208" i="49"/>
  <c r="BH208" i="49"/>
  <c r="BG208" i="49"/>
  <c r="BF208" i="49"/>
  <c r="T208" i="49"/>
  <c r="R208" i="49"/>
  <c r="P208" i="49"/>
  <c r="BI205" i="49"/>
  <c r="BH205" i="49"/>
  <c r="BG205" i="49"/>
  <c r="BF205" i="49"/>
  <c r="T205" i="49"/>
  <c r="R205" i="49"/>
  <c r="P205" i="49"/>
  <c r="BI202" i="49"/>
  <c r="BH202" i="49"/>
  <c r="BG202" i="49"/>
  <c r="BF202" i="49"/>
  <c r="T202" i="49"/>
  <c r="R202" i="49"/>
  <c r="P202" i="49"/>
  <c r="BI198" i="49"/>
  <c r="BH198" i="49"/>
  <c r="BG198" i="49"/>
  <c r="BF198" i="49"/>
  <c r="T198" i="49"/>
  <c r="R198" i="49"/>
  <c r="P198" i="49"/>
  <c r="BI195" i="49"/>
  <c r="BH195" i="49"/>
  <c r="BG195" i="49"/>
  <c r="BF195" i="49"/>
  <c r="T195" i="49"/>
  <c r="R195" i="49"/>
  <c r="P195" i="49"/>
  <c r="BI192" i="49"/>
  <c r="BH192" i="49"/>
  <c r="BG192" i="49"/>
  <c r="BF192" i="49"/>
  <c r="T192" i="49"/>
  <c r="R192" i="49"/>
  <c r="P192" i="49"/>
  <c r="BI189" i="49"/>
  <c r="BH189" i="49"/>
  <c r="BG189" i="49"/>
  <c r="BF189" i="49"/>
  <c r="T189" i="49"/>
  <c r="R189" i="49"/>
  <c r="P189" i="49"/>
  <c r="BI186" i="49"/>
  <c r="BH186" i="49"/>
  <c r="BG186" i="49"/>
  <c r="BF186" i="49"/>
  <c r="T186" i="49"/>
  <c r="R186" i="49"/>
  <c r="P186" i="49"/>
  <c r="BI183" i="49"/>
  <c r="BH183" i="49"/>
  <c r="BG183" i="49"/>
  <c r="BF183" i="49"/>
  <c r="T183" i="49"/>
  <c r="R183" i="49"/>
  <c r="P183" i="49"/>
  <c r="BI180" i="49"/>
  <c r="BH180" i="49"/>
  <c r="BG180" i="49"/>
  <c r="BF180" i="49"/>
  <c r="T180" i="49"/>
  <c r="R180" i="49"/>
  <c r="P180" i="49"/>
  <c r="BI177" i="49"/>
  <c r="BH177" i="49"/>
  <c r="BG177" i="49"/>
  <c r="BF177" i="49"/>
  <c r="T177" i="49"/>
  <c r="R177" i="49"/>
  <c r="P177" i="49"/>
  <c r="BI174" i="49"/>
  <c r="BH174" i="49"/>
  <c r="BG174" i="49"/>
  <c r="BF174" i="49"/>
  <c r="T174" i="49"/>
  <c r="R174" i="49"/>
  <c r="P174" i="49"/>
  <c r="BI171" i="49"/>
  <c r="BH171" i="49"/>
  <c r="BG171" i="49"/>
  <c r="BF171" i="49"/>
  <c r="T171" i="49"/>
  <c r="R171" i="49"/>
  <c r="P171" i="49"/>
  <c r="BI168" i="49"/>
  <c r="BH168" i="49"/>
  <c r="BG168" i="49"/>
  <c r="BF168" i="49"/>
  <c r="T168" i="49"/>
  <c r="R168" i="49"/>
  <c r="P168" i="49"/>
  <c r="BI165" i="49"/>
  <c r="BH165" i="49"/>
  <c r="BG165" i="49"/>
  <c r="BF165" i="49"/>
  <c r="T165" i="49"/>
  <c r="R165" i="49"/>
  <c r="P165" i="49"/>
  <c r="BI162" i="49"/>
  <c r="BH162" i="49"/>
  <c r="BG162" i="49"/>
  <c r="BF162" i="49"/>
  <c r="T162" i="49"/>
  <c r="R162" i="49"/>
  <c r="P162" i="49"/>
  <c r="BI159" i="49"/>
  <c r="BH159" i="49"/>
  <c r="BG159" i="49"/>
  <c r="BF159" i="49"/>
  <c r="T159" i="49"/>
  <c r="R159" i="49"/>
  <c r="P159" i="49"/>
  <c r="BI156" i="49"/>
  <c r="BH156" i="49"/>
  <c r="BG156" i="49"/>
  <c r="BF156" i="49"/>
  <c r="T156" i="49"/>
  <c r="R156" i="49"/>
  <c r="P156" i="49"/>
  <c r="BI153" i="49"/>
  <c r="BH153" i="49"/>
  <c r="BG153" i="49"/>
  <c r="BF153" i="49"/>
  <c r="T153" i="49"/>
  <c r="R153" i="49"/>
  <c r="P153" i="49"/>
  <c r="BI151" i="49"/>
  <c r="BH151" i="49"/>
  <c r="BG151" i="49"/>
  <c r="BF151" i="49"/>
  <c r="T151" i="49"/>
  <c r="R151" i="49"/>
  <c r="P151" i="49"/>
  <c r="BI148" i="49"/>
  <c r="BH148" i="49"/>
  <c r="BG148" i="49"/>
  <c r="BF148" i="49"/>
  <c r="T148" i="49"/>
  <c r="R148" i="49"/>
  <c r="P148" i="49"/>
  <c r="BI145" i="49"/>
  <c r="BH145" i="49"/>
  <c r="BG145" i="49"/>
  <c r="BF145" i="49"/>
  <c r="T145" i="49"/>
  <c r="R145" i="49"/>
  <c r="P145" i="49"/>
  <c r="BI142" i="49"/>
  <c r="BH142" i="49"/>
  <c r="BG142" i="49"/>
  <c r="BF142" i="49"/>
  <c r="T142" i="49"/>
  <c r="R142" i="49"/>
  <c r="P142" i="49"/>
  <c r="BI139" i="49"/>
  <c r="BH139" i="49"/>
  <c r="BG139" i="49"/>
  <c r="BF139" i="49"/>
  <c r="T139" i="49"/>
  <c r="R139" i="49"/>
  <c r="P139" i="49"/>
  <c r="BI136" i="49"/>
  <c r="BH136" i="49"/>
  <c r="BG136" i="49"/>
  <c r="BF136" i="49"/>
  <c r="T136" i="49"/>
  <c r="R136" i="49"/>
  <c r="P136" i="49"/>
  <c r="BI133" i="49"/>
  <c r="BH133" i="49"/>
  <c r="BG133" i="49"/>
  <c r="BF133" i="49"/>
  <c r="T133" i="49"/>
  <c r="R133" i="49"/>
  <c r="P133" i="49"/>
  <c r="BI130" i="49"/>
  <c r="BH130" i="49"/>
  <c r="BG130" i="49"/>
  <c r="BF130" i="49"/>
  <c r="T130" i="49"/>
  <c r="R130" i="49"/>
  <c r="P130" i="49"/>
  <c r="BI127" i="49"/>
  <c r="BH127" i="49"/>
  <c r="BG127" i="49"/>
  <c r="BF127" i="49"/>
  <c r="T127" i="49"/>
  <c r="R127" i="49"/>
  <c r="P127" i="49"/>
  <c r="BI124" i="49"/>
  <c r="BH124" i="49"/>
  <c r="BG124" i="49"/>
  <c r="BF124" i="49"/>
  <c r="T124" i="49"/>
  <c r="R124" i="49"/>
  <c r="P124" i="49"/>
  <c r="BI121" i="49"/>
  <c r="BH121" i="49"/>
  <c r="BG121" i="49"/>
  <c r="BF121" i="49"/>
  <c r="T121" i="49"/>
  <c r="R121" i="49"/>
  <c r="P121" i="49"/>
  <c r="BI118" i="49"/>
  <c r="BH118" i="49"/>
  <c r="BG118" i="49"/>
  <c r="BF118" i="49"/>
  <c r="T118" i="49"/>
  <c r="R118" i="49"/>
  <c r="P118" i="49"/>
  <c r="BI115" i="49"/>
  <c r="BH115" i="49"/>
  <c r="BG115" i="49"/>
  <c r="BF115" i="49"/>
  <c r="T115" i="49"/>
  <c r="R115" i="49"/>
  <c r="P115" i="49"/>
  <c r="BI112" i="49"/>
  <c r="BH112" i="49"/>
  <c r="BG112" i="49"/>
  <c r="BF112" i="49"/>
  <c r="T112" i="49"/>
  <c r="R112" i="49"/>
  <c r="P112" i="49"/>
  <c r="BI109" i="49"/>
  <c r="BH109" i="49"/>
  <c r="BG109" i="49"/>
  <c r="BF109" i="49"/>
  <c r="T109" i="49"/>
  <c r="R109" i="49"/>
  <c r="P109" i="49"/>
  <c r="BI106" i="49"/>
  <c r="BH106" i="49"/>
  <c r="BG106" i="49"/>
  <c r="BF106" i="49"/>
  <c r="T106" i="49"/>
  <c r="R106" i="49"/>
  <c r="P106" i="49"/>
  <c r="BI103" i="49"/>
  <c r="BH103" i="49"/>
  <c r="BG103" i="49"/>
  <c r="BF103" i="49"/>
  <c r="T103" i="49"/>
  <c r="R103" i="49"/>
  <c r="P103" i="49"/>
  <c r="BI100" i="49"/>
  <c r="BH100" i="49"/>
  <c r="BG100" i="49"/>
  <c r="BF100" i="49"/>
  <c r="T100" i="49"/>
  <c r="R100" i="49"/>
  <c r="P100" i="49"/>
  <c r="BI97" i="49"/>
  <c r="BH97" i="49"/>
  <c r="BG97" i="49"/>
  <c r="BF97" i="49"/>
  <c r="T97" i="49"/>
  <c r="R97" i="49"/>
  <c r="P97" i="49"/>
  <c r="BI93" i="49"/>
  <c r="BH93" i="49"/>
  <c r="BG93" i="49"/>
  <c r="BF93" i="49"/>
  <c r="T93" i="49"/>
  <c r="R93" i="49"/>
  <c r="P93" i="49"/>
  <c r="BI90" i="49"/>
  <c r="BH90" i="49"/>
  <c r="BG90" i="49"/>
  <c r="BF90" i="49"/>
  <c r="T90" i="49"/>
  <c r="R90" i="49"/>
  <c r="P90" i="49"/>
  <c r="J85" i="49"/>
  <c r="J84" i="49"/>
  <c r="F84" i="49"/>
  <c r="F82" i="49"/>
  <c r="E80" i="49"/>
  <c r="J55" i="49"/>
  <c r="J54" i="49"/>
  <c r="F54" i="49"/>
  <c r="F52" i="49"/>
  <c r="E50" i="49"/>
  <c r="J18" i="49"/>
  <c r="E18" i="49"/>
  <c r="F85" i="49"/>
  <c r="J17" i="49"/>
  <c r="J12" i="49"/>
  <c r="J82" i="49"/>
  <c r="E7" i="49"/>
  <c r="E48" i="49" s="1"/>
  <c r="J37" i="48"/>
  <c r="J36" i="48"/>
  <c r="AY101" i="1"/>
  <c r="J35" i="48"/>
  <c r="AX101" i="1" s="1"/>
  <c r="BI140" i="48"/>
  <c r="BH140" i="48"/>
  <c r="BG140" i="48"/>
  <c r="BF140" i="48"/>
  <c r="T140" i="48"/>
  <c r="R140" i="48"/>
  <c r="P140" i="48"/>
  <c r="BI138" i="48"/>
  <c r="BH138" i="48"/>
  <c r="BG138" i="48"/>
  <c r="BF138" i="48"/>
  <c r="T138" i="48"/>
  <c r="R138" i="48"/>
  <c r="P138" i="48"/>
  <c r="BI135" i="48"/>
  <c r="BH135" i="48"/>
  <c r="BG135" i="48"/>
  <c r="BF135" i="48"/>
  <c r="T135" i="48"/>
  <c r="R135" i="48"/>
  <c r="P135" i="48"/>
  <c r="BI133" i="48"/>
  <c r="BH133" i="48"/>
  <c r="BG133" i="48"/>
  <c r="BF133" i="48"/>
  <c r="T133" i="48"/>
  <c r="R133" i="48"/>
  <c r="P133" i="48"/>
  <c r="BI130" i="48"/>
  <c r="BH130" i="48"/>
  <c r="BG130" i="48"/>
  <c r="BF130" i="48"/>
  <c r="T130" i="48"/>
  <c r="R130" i="48"/>
  <c r="P130" i="48"/>
  <c r="BI124" i="48"/>
  <c r="BH124" i="48"/>
  <c r="BG124" i="48"/>
  <c r="BF124" i="48"/>
  <c r="T124" i="48"/>
  <c r="R124" i="48"/>
  <c r="P124" i="48"/>
  <c r="BI118" i="48"/>
  <c r="BH118" i="48"/>
  <c r="BG118" i="48"/>
  <c r="BF118" i="48"/>
  <c r="T118" i="48"/>
  <c r="R118" i="48"/>
  <c r="P118" i="48"/>
  <c r="BI115" i="48"/>
  <c r="BH115" i="48"/>
  <c r="BG115" i="48"/>
  <c r="BF115" i="48"/>
  <c r="T115" i="48"/>
  <c r="R115" i="48"/>
  <c r="P115" i="48"/>
  <c r="BI110" i="48"/>
  <c r="BH110" i="48"/>
  <c r="BG110" i="48"/>
  <c r="BF110" i="48"/>
  <c r="T110" i="48"/>
  <c r="R110" i="48"/>
  <c r="P110" i="48"/>
  <c r="BI108" i="48"/>
  <c r="BH108" i="48"/>
  <c r="BG108" i="48"/>
  <c r="BF108" i="48"/>
  <c r="T108" i="48"/>
  <c r="R108" i="48"/>
  <c r="P108" i="48"/>
  <c r="BI102" i="48"/>
  <c r="BH102" i="48"/>
  <c r="BG102" i="48"/>
  <c r="BF102" i="48"/>
  <c r="T102" i="48"/>
  <c r="R102" i="48"/>
  <c r="P102" i="48"/>
  <c r="BI97" i="48"/>
  <c r="BH97" i="48"/>
  <c r="BG97" i="48"/>
  <c r="BF97" i="48"/>
  <c r="T97" i="48"/>
  <c r="R97" i="48"/>
  <c r="P97" i="48"/>
  <c r="BI92" i="48"/>
  <c r="BH92" i="48"/>
  <c r="BG92" i="48"/>
  <c r="BF92" i="48"/>
  <c r="T92" i="48"/>
  <c r="R92" i="48"/>
  <c r="P92" i="48"/>
  <c r="BI88" i="48"/>
  <c r="BH88" i="48"/>
  <c r="BG88" i="48"/>
  <c r="BF88" i="48"/>
  <c r="T88" i="48"/>
  <c r="R88" i="48"/>
  <c r="P88" i="48"/>
  <c r="BI85" i="48"/>
  <c r="BH85" i="48"/>
  <c r="BG85" i="48"/>
  <c r="BF85" i="48"/>
  <c r="T85" i="48"/>
  <c r="R85" i="48"/>
  <c r="P85" i="48"/>
  <c r="J79" i="48"/>
  <c r="J78" i="48"/>
  <c r="F78" i="48"/>
  <c r="F76" i="48"/>
  <c r="E74" i="48"/>
  <c r="J55" i="48"/>
  <c r="J54" i="48"/>
  <c r="F54" i="48"/>
  <c r="F52" i="48"/>
  <c r="E50" i="48"/>
  <c r="J18" i="48"/>
  <c r="E18" i="48"/>
  <c r="F55" i="48"/>
  <c r="J17" i="48"/>
  <c r="J12" i="48"/>
  <c r="J76" i="48"/>
  <c r="E7" i="48"/>
  <c r="E48" i="48" s="1"/>
  <c r="J37" i="47"/>
  <c r="J36" i="47"/>
  <c r="AY100" i="1" s="1"/>
  <c r="J35" i="47"/>
  <c r="AX100" i="1" s="1"/>
  <c r="BI97" i="47"/>
  <c r="BH97" i="47"/>
  <c r="BG97" i="47"/>
  <c r="BF97" i="47"/>
  <c r="T97" i="47"/>
  <c r="R97" i="47"/>
  <c r="P97" i="47"/>
  <c r="BI94" i="47"/>
  <c r="BH94" i="47"/>
  <c r="BG94" i="47"/>
  <c r="BF94" i="47"/>
  <c r="T94" i="47"/>
  <c r="R94" i="47"/>
  <c r="P94" i="47"/>
  <c r="BI90" i="47"/>
  <c r="BH90" i="47"/>
  <c r="BG90" i="47"/>
  <c r="BF90" i="47"/>
  <c r="T90" i="47"/>
  <c r="R90" i="47"/>
  <c r="P90" i="47"/>
  <c r="BI88" i="47"/>
  <c r="BH88" i="47"/>
  <c r="BG88" i="47"/>
  <c r="BF88" i="47"/>
  <c r="T88" i="47"/>
  <c r="R88" i="47"/>
  <c r="P88" i="47"/>
  <c r="BI85" i="47"/>
  <c r="BH85" i="47"/>
  <c r="BG85" i="47"/>
  <c r="BF85" i="47"/>
  <c r="T85" i="47"/>
  <c r="R85" i="47"/>
  <c r="P85" i="47"/>
  <c r="J79" i="47"/>
  <c r="J78" i="47"/>
  <c r="F78" i="47"/>
  <c r="F76" i="47"/>
  <c r="E74" i="47"/>
  <c r="J55" i="47"/>
  <c r="J54" i="47"/>
  <c r="F54" i="47"/>
  <c r="F52" i="47"/>
  <c r="E50" i="47"/>
  <c r="J18" i="47"/>
  <c r="E18" i="47"/>
  <c r="F79" i="47" s="1"/>
  <c r="J17" i="47"/>
  <c r="J12" i="47"/>
  <c r="J76" i="47"/>
  <c r="E7" i="47"/>
  <c r="E72" i="47"/>
  <c r="J37" i="46"/>
  <c r="J36" i="46"/>
  <c r="AY99" i="1"/>
  <c r="J35" i="46"/>
  <c r="AX99" i="1" s="1"/>
  <c r="BI176" i="46"/>
  <c r="BH176" i="46"/>
  <c r="BG176" i="46"/>
  <c r="BF176" i="46"/>
  <c r="T176" i="46"/>
  <c r="R176" i="46"/>
  <c r="P176" i="46"/>
  <c r="BI175" i="46"/>
  <c r="BH175" i="46"/>
  <c r="BG175" i="46"/>
  <c r="BF175" i="46"/>
  <c r="T175" i="46"/>
  <c r="R175" i="46"/>
  <c r="P175" i="46"/>
  <c r="BI172" i="46"/>
  <c r="BH172" i="46"/>
  <c r="BG172" i="46"/>
  <c r="BF172" i="46"/>
  <c r="T172" i="46"/>
  <c r="R172" i="46"/>
  <c r="P172" i="46"/>
  <c r="BI170" i="46"/>
  <c r="BH170" i="46"/>
  <c r="BG170" i="46"/>
  <c r="BF170" i="46"/>
  <c r="T170" i="46"/>
  <c r="R170" i="46"/>
  <c r="P170" i="46"/>
  <c r="BI167" i="46"/>
  <c r="BH167" i="46"/>
  <c r="BG167" i="46"/>
  <c r="BF167" i="46"/>
  <c r="T167" i="46"/>
  <c r="R167" i="46"/>
  <c r="P167" i="46"/>
  <c r="BI160" i="46"/>
  <c r="BH160" i="46"/>
  <c r="BG160" i="46"/>
  <c r="BF160" i="46"/>
  <c r="T160" i="46"/>
  <c r="R160" i="46"/>
  <c r="P160" i="46"/>
  <c r="BI157" i="46"/>
  <c r="BH157" i="46"/>
  <c r="BG157" i="46"/>
  <c r="BF157" i="46"/>
  <c r="T157" i="46"/>
  <c r="R157" i="46"/>
  <c r="P157" i="46"/>
  <c r="BI153" i="46"/>
  <c r="BH153" i="46"/>
  <c r="BG153" i="46"/>
  <c r="BF153" i="46"/>
  <c r="T153" i="46"/>
  <c r="R153" i="46"/>
  <c r="P153" i="46"/>
  <c r="BI149" i="46"/>
  <c r="BH149" i="46"/>
  <c r="BG149" i="46"/>
  <c r="BF149" i="46"/>
  <c r="T149" i="46"/>
  <c r="R149" i="46"/>
  <c r="P149" i="46"/>
  <c r="BI148" i="46"/>
  <c r="BH148" i="46"/>
  <c r="BG148" i="46"/>
  <c r="BF148" i="46"/>
  <c r="T148" i="46"/>
  <c r="R148" i="46"/>
  <c r="P148" i="46"/>
  <c r="BI142" i="46"/>
  <c r="BH142" i="46"/>
  <c r="BG142" i="46"/>
  <c r="BF142" i="46"/>
  <c r="T142" i="46"/>
  <c r="R142" i="46"/>
  <c r="P142" i="46"/>
  <c r="BI137" i="46"/>
  <c r="BH137" i="46"/>
  <c r="BG137" i="46"/>
  <c r="BF137" i="46"/>
  <c r="T137" i="46"/>
  <c r="R137" i="46"/>
  <c r="P137" i="46"/>
  <c r="BI134" i="46"/>
  <c r="BH134" i="46"/>
  <c r="BG134" i="46"/>
  <c r="BF134" i="46"/>
  <c r="T134" i="46"/>
  <c r="R134" i="46"/>
  <c r="P134" i="46"/>
  <c r="BI131" i="46"/>
  <c r="BH131" i="46"/>
  <c r="BG131" i="46"/>
  <c r="BF131" i="46"/>
  <c r="T131" i="46"/>
  <c r="R131" i="46"/>
  <c r="P131" i="46"/>
  <c r="BI128" i="46"/>
  <c r="BH128" i="46"/>
  <c r="BG128" i="46"/>
  <c r="BF128" i="46"/>
  <c r="T128" i="46"/>
  <c r="R128" i="46"/>
  <c r="P128" i="46"/>
  <c r="BI120" i="46"/>
  <c r="BH120" i="46"/>
  <c r="BG120" i="46"/>
  <c r="BF120" i="46"/>
  <c r="T120" i="46"/>
  <c r="R120" i="46"/>
  <c r="P120" i="46"/>
  <c r="BI116" i="46"/>
  <c r="BH116" i="46"/>
  <c r="BG116" i="46"/>
  <c r="BF116" i="46"/>
  <c r="T116" i="46"/>
  <c r="R116" i="46"/>
  <c r="P116" i="46"/>
  <c r="BI112" i="46"/>
  <c r="BH112" i="46"/>
  <c r="BG112" i="46"/>
  <c r="BF112" i="46"/>
  <c r="T112" i="46"/>
  <c r="R112" i="46"/>
  <c r="P112" i="46"/>
  <c r="BI108" i="46"/>
  <c r="BH108" i="46"/>
  <c r="BG108" i="46"/>
  <c r="BF108" i="46"/>
  <c r="T108" i="46"/>
  <c r="R108" i="46"/>
  <c r="P108" i="46"/>
  <c r="BI105" i="46"/>
  <c r="BH105" i="46"/>
  <c r="BG105" i="46"/>
  <c r="BF105" i="46"/>
  <c r="T105" i="46"/>
  <c r="R105" i="46"/>
  <c r="P105" i="46"/>
  <c r="BI98" i="46"/>
  <c r="BH98" i="46"/>
  <c r="BG98" i="46"/>
  <c r="BF98" i="46"/>
  <c r="T98" i="46"/>
  <c r="R98" i="46"/>
  <c r="P98" i="46"/>
  <c r="BI94" i="46"/>
  <c r="BH94" i="46"/>
  <c r="BG94" i="46"/>
  <c r="BF94" i="46"/>
  <c r="T94" i="46"/>
  <c r="R94" i="46"/>
  <c r="P94" i="46"/>
  <c r="BI91" i="46"/>
  <c r="BH91" i="46"/>
  <c r="BG91" i="46"/>
  <c r="BF91" i="46"/>
  <c r="T91" i="46"/>
  <c r="R91" i="46"/>
  <c r="P91" i="46"/>
  <c r="BI85" i="46"/>
  <c r="BH85" i="46"/>
  <c r="BG85" i="46"/>
  <c r="BF85" i="46"/>
  <c r="T85" i="46"/>
  <c r="R85" i="46"/>
  <c r="P85" i="46"/>
  <c r="J79" i="46"/>
  <c r="J78" i="46"/>
  <c r="F78" i="46"/>
  <c r="F76" i="46"/>
  <c r="E74" i="46"/>
  <c r="J55" i="46"/>
  <c r="J54" i="46"/>
  <c r="F54" i="46"/>
  <c r="F52" i="46"/>
  <c r="E50" i="46"/>
  <c r="J18" i="46"/>
  <c r="E18" i="46"/>
  <c r="F55" i="46" s="1"/>
  <c r="J17" i="46"/>
  <c r="J12" i="46"/>
  <c r="J76" i="46"/>
  <c r="E7" i="46"/>
  <c r="E48" i="46" s="1"/>
  <c r="J37" i="45"/>
  <c r="J36" i="45"/>
  <c r="AY98" i="1"/>
  <c r="J35" i="45"/>
  <c r="AX98" i="1"/>
  <c r="BI156" i="45"/>
  <c r="BH156" i="45"/>
  <c r="BG156" i="45"/>
  <c r="BF156" i="45"/>
  <c r="T156" i="45"/>
  <c r="R156" i="45"/>
  <c r="P156" i="45"/>
  <c r="BI152" i="45"/>
  <c r="BH152" i="45"/>
  <c r="BG152" i="45"/>
  <c r="BF152" i="45"/>
  <c r="T152" i="45"/>
  <c r="R152" i="45"/>
  <c r="P152" i="45"/>
  <c r="BI150" i="45"/>
  <c r="BH150" i="45"/>
  <c r="BG150" i="45"/>
  <c r="BF150" i="45"/>
  <c r="T150" i="45"/>
  <c r="R150" i="45"/>
  <c r="P150" i="45"/>
  <c r="BI147" i="45"/>
  <c r="BH147" i="45"/>
  <c r="BG147" i="45"/>
  <c r="BF147" i="45"/>
  <c r="T147" i="45"/>
  <c r="R147" i="45"/>
  <c r="P147" i="45"/>
  <c r="BI145" i="45"/>
  <c r="BH145" i="45"/>
  <c r="BG145" i="45"/>
  <c r="BF145" i="45"/>
  <c r="T145" i="45"/>
  <c r="R145" i="45"/>
  <c r="P145" i="45"/>
  <c r="BI142" i="45"/>
  <c r="BH142" i="45"/>
  <c r="BG142" i="45"/>
  <c r="BF142" i="45"/>
  <c r="T142" i="45"/>
  <c r="R142" i="45"/>
  <c r="P142" i="45"/>
  <c r="BI138" i="45"/>
  <c r="BH138" i="45"/>
  <c r="BG138" i="45"/>
  <c r="BF138" i="45"/>
  <c r="T138" i="45"/>
  <c r="R138" i="45"/>
  <c r="P138" i="45"/>
  <c r="BI132" i="45"/>
  <c r="BH132" i="45"/>
  <c r="BG132" i="45"/>
  <c r="BF132" i="45"/>
  <c r="T132" i="45"/>
  <c r="R132" i="45"/>
  <c r="P132" i="45"/>
  <c r="BI128" i="45"/>
  <c r="BH128" i="45"/>
  <c r="BG128" i="45"/>
  <c r="BF128" i="45"/>
  <c r="T128" i="45"/>
  <c r="R128" i="45"/>
  <c r="P128" i="45"/>
  <c r="BI127" i="45"/>
  <c r="BH127" i="45"/>
  <c r="BG127" i="45"/>
  <c r="BF127" i="45"/>
  <c r="T127" i="45"/>
  <c r="R127" i="45"/>
  <c r="P127" i="45"/>
  <c r="BI120" i="45"/>
  <c r="BH120" i="45"/>
  <c r="BG120" i="45"/>
  <c r="BF120" i="45"/>
  <c r="T120" i="45"/>
  <c r="R120" i="45"/>
  <c r="P120" i="45"/>
  <c r="BI118" i="45"/>
  <c r="BH118" i="45"/>
  <c r="BG118" i="45"/>
  <c r="BF118" i="45"/>
  <c r="T118" i="45"/>
  <c r="R118" i="45"/>
  <c r="P118" i="45"/>
  <c r="BI115" i="45"/>
  <c r="BH115" i="45"/>
  <c r="BG115" i="45"/>
  <c r="BF115" i="45"/>
  <c r="T115" i="45"/>
  <c r="R115" i="45"/>
  <c r="P115" i="45"/>
  <c r="BI112" i="45"/>
  <c r="BH112" i="45"/>
  <c r="BG112" i="45"/>
  <c r="BF112" i="45"/>
  <c r="T112" i="45"/>
  <c r="R112" i="45"/>
  <c r="P112" i="45"/>
  <c r="BI109" i="45"/>
  <c r="BH109" i="45"/>
  <c r="BG109" i="45"/>
  <c r="BF109" i="45"/>
  <c r="T109" i="45"/>
  <c r="R109" i="45"/>
  <c r="P109" i="45"/>
  <c r="BI105" i="45"/>
  <c r="BH105" i="45"/>
  <c r="BG105" i="45"/>
  <c r="BF105" i="45"/>
  <c r="T105" i="45"/>
  <c r="R105" i="45"/>
  <c r="P105" i="45"/>
  <c r="BI103" i="45"/>
  <c r="BH103" i="45"/>
  <c r="BG103" i="45"/>
  <c r="BF103" i="45"/>
  <c r="T103" i="45"/>
  <c r="R103" i="45"/>
  <c r="P103" i="45"/>
  <c r="BI100" i="45"/>
  <c r="BH100" i="45"/>
  <c r="BG100" i="45"/>
  <c r="BF100" i="45"/>
  <c r="T100" i="45"/>
  <c r="R100" i="45"/>
  <c r="P100" i="45"/>
  <c r="BI97" i="45"/>
  <c r="BH97" i="45"/>
  <c r="BG97" i="45"/>
  <c r="BF97" i="45"/>
  <c r="T97" i="45"/>
  <c r="R97" i="45"/>
  <c r="P97" i="45"/>
  <c r="BI94" i="45"/>
  <c r="BH94" i="45"/>
  <c r="BG94" i="45"/>
  <c r="BF94" i="45"/>
  <c r="T94" i="45"/>
  <c r="R94" i="45"/>
  <c r="P94" i="45"/>
  <c r="BI92" i="45"/>
  <c r="BH92" i="45"/>
  <c r="BG92" i="45"/>
  <c r="BF92" i="45"/>
  <c r="T92" i="45"/>
  <c r="R92" i="45"/>
  <c r="P92" i="45"/>
  <c r="BI90" i="45"/>
  <c r="BH90" i="45"/>
  <c r="BG90" i="45"/>
  <c r="BF90" i="45"/>
  <c r="T90" i="45"/>
  <c r="R90" i="45"/>
  <c r="P90" i="45"/>
  <c r="BI88" i="45"/>
  <c r="BH88" i="45"/>
  <c r="BG88" i="45"/>
  <c r="BF88" i="45"/>
  <c r="T88" i="45"/>
  <c r="R88" i="45"/>
  <c r="P88" i="45"/>
  <c r="BI85" i="45"/>
  <c r="BH85" i="45"/>
  <c r="BG85" i="45"/>
  <c r="BF85" i="45"/>
  <c r="T85" i="45"/>
  <c r="R85" i="45"/>
  <c r="P85" i="45"/>
  <c r="J79" i="45"/>
  <c r="J78" i="45"/>
  <c r="F78" i="45"/>
  <c r="F76" i="45"/>
  <c r="E74" i="45"/>
  <c r="J55" i="45"/>
  <c r="J54" i="45"/>
  <c r="F54" i="45"/>
  <c r="F52" i="45"/>
  <c r="E50" i="45"/>
  <c r="J18" i="45"/>
  <c r="E18" i="45"/>
  <c r="F79" i="45" s="1"/>
  <c r="J17" i="45"/>
  <c r="J12" i="45"/>
  <c r="J76" i="45"/>
  <c r="E7" i="45"/>
  <c r="E48" i="45"/>
  <c r="J37" i="44"/>
  <c r="J36" i="44"/>
  <c r="AY97" i="1"/>
  <c r="J35" i="44"/>
  <c r="AX97" i="1"/>
  <c r="BI99" i="44"/>
  <c r="BH99" i="44"/>
  <c r="BG99" i="44"/>
  <c r="BF99" i="44"/>
  <c r="T99" i="44"/>
  <c r="R99" i="44"/>
  <c r="P99" i="44"/>
  <c r="BI96" i="44"/>
  <c r="BH96" i="44"/>
  <c r="BG96" i="44"/>
  <c r="BF96" i="44"/>
  <c r="T96" i="44"/>
  <c r="R96" i="44"/>
  <c r="P96" i="44"/>
  <c r="BI93" i="44"/>
  <c r="BH93" i="44"/>
  <c r="BG93" i="44"/>
  <c r="BF93" i="44"/>
  <c r="T93" i="44"/>
  <c r="R93" i="44"/>
  <c r="P93" i="44"/>
  <c r="BI87" i="44"/>
  <c r="BH87" i="44"/>
  <c r="BG87" i="44"/>
  <c r="BF87" i="44"/>
  <c r="T87" i="44"/>
  <c r="R87" i="44"/>
  <c r="P87" i="44"/>
  <c r="BI84" i="44"/>
  <c r="BH84" i="44"/>
  <c r="BG84" i="44"/>
  <c r="BF84" i="44"/>
  <c r="T84" i="44"/>
  <c r="R84" i="44"/>
  <c r="P84" i="44"/>
  <c r="J78" i="44"/>
  <c r="J77" i="44"/>
  <c r="F77" i="44"/>
  <c r="F75" i="44"/>
  <c r="E73" i="44"/>
  <c r="J55" i="44"/>
  <c r="J54" i="44"/>
  <c r="F54" i="44"/>
  <c r="F52" i="44"/>
  <c r="E50" i="44"/>
  <c r="J18" i="44"/>
  <c r="E18" i="44"/>
  <c r="F78" i="44"/>
  <c r="J17" i="44"/>
  <c r="J12" i="44"/>
  <c r="J75" i="44" s="1"/>
  <c r="E7" i="44"/>
  <c r="E71" i="44"/>
  <c r="J37" i="43"/>
  <c r="J36" i="43"/>
  <c r="AY96" i="1" s="1"/>
  <c r="J35" i="43"/>
  <c r="AX96" i="1"/>
  <c r="BI463" i="43"/>
  <c r="BH463" i="43"/>
  <c r="BG463" i="43"/>
  <c r="BF463" i="43"/>
  <c r="T463" i="43"/>
  <c r="R463" i="43"/>
  <c r="P463" i="43"/>
  <c r="BI460" i="43"/>
  <c r="BH460" i="43"/>
  <c r="BG460" i="43"/>
  <c r="BF460" i="43"/>
  <c r="T460" i="43"/>
  <c r="R460" i="43"/>
  <c r="P460" i="43"/>
  <c r="BI457" i="43"/>
  <c r="BH457" i="43"/>
  <c r="BG457" i="43"/>
  <c r="BF457" i="43"/>
  <c r="T457" i="43"/>
  <c r="R457" i="43"/>
  <c r="P457" i="43"/>
  <c r="BI452" i="43"/>
  <c r="BH452" i="43"/>
  <c r="BG452" i="43"/>
  <c r="BF452" i="43"/>
  <c r="T452" i="43"/>
  <c r="R452" i="43"/>
  <c r="P452" i="43"/>
  <c r="BI451" i="43"/>
  <c r="BH451" i="43"/>
  <c r="BG451" i="43"/>
  <c r="BF451" i="43"/>
  <c r="T451" i="43"/>
  <c r="R451" i="43"/>
  <c r="P451" i="43"/>
  <c r="BI448" i="43"/>
  <c r="BH448" i="43"/>
  <c r="BG448" i="43"/>
  <c r="BF448" i="43"/>
  <c r="T448" i="43"/>
  <c r="R448" i="43"/>
  <c r="P448" i="43"/>
  <c r="BI445" i="43"/>
  <c r="BH445" i="43"/>
  <c r="BG445" i="43"/>
  <c r="BF445" i="43"/>
  <c r="T445" i="43"/>
  <c r="R445" i="43"/>
  <c r="P445" i="43"/>
  <c r="BI440" i="43"/>
  <c r="BH440" i="43"/>
  <c r="BG440" i="43"/>
  <c r="BF440" i="43"/>
  <c r="T440" i="43"/>
  <c r="R440" i="43"/>
  <c r="P440" i="43"/>
  <c r="BI437" i="43"/>
  <c r="BH437" i="43"/>
  <c r="BG437" i="43"/>
  <c r="BF437" i="43"/>
  <c r="T437" i="43"/>
  <c r="R437" i="43"/>
  <c r="P437" i="43"/>
  <c r="BI433" i="43"/>
  <c r="BH433" i="43"/>
  <c r="BG433" i="43"/>
  <c r="BF433" i="43"/>
  <c r="T433" i="43"/>
  <c r="R433" i="43"/>
  <c r="P433" i="43"/>
  <c r="BI430" i="43"/>
  <c r="BH430" i="43"/>
  <c r="BG430" i="43"/>
  <c r="BF430" i="43"/>
  <c r="T430" i="43"/>
  <c r="R430" i="43"/>
  <c r="P430" i="43"/>
  <c r="BI424" i="43"/>
  <c r="BH424" i="43"/>
  <c r="BG424" i="43"/>
  <c r="BF424" i="43"/>
  <c r="T424" i="43"/>
  <c r="R424" i="43"/>
  <c r="P424" i="43"/>
  <c r="BI419" i="43"/>
  <c r="BH419" i="43"/>
  <c r="BG419" i="43"/>
  <c r="BF419" i="43"/>
  <c r="T419" i="43"/>
  <c r="R419" i="43"/>
  <c r="P419" i="43"/>
  <c r="BI416" i="43"/>
  <c r="BH416" i="43"/>
  <c r="BG416" i="43"/>
  <c r="BF416" i="43"/>
  <c r="T416" i="43"/>
  <c r="R416" i="43"/>
  <c r="P416" i="43"/>
  <c r="BI413" i="43"/>
  <c r="BH413" i="43"/>
  <c r="BG413" i="43"/>
  <c r="BF413" i="43"/>
  <c r="T413" i="43"/>
  <c r="R413" i="43"/>
  <c r="P413" i="43"/>
  <c r="BI409" i="43"/>
  <c r="BH409" i="43"/>
  <c r="BG409" i="43"/>
  <c r="BF409" i="43"/>
  <c r="T409" i="43"/>
  <c r="R409" i="43"/>
  <c r="P409" i="43"/>
  <c r="BI407" i="43"/>
  <c r="BH407" i="43"/>
  <c r="BG407" i="43"/>
  <c r="BF407" i="43"/>
  <c r="T407" i="43"/>
  <c r="R407" i="43"/>
  <c r="P407" i="43"/>
  <c r="BI399" i="43"/>
  <c r="BH399" i="43"/>
  <c r="BG399" i="43"/>
  <c r="BF399" i="43"/>
  <c r="T399" i="43"/>
  <c r="R399" i="43"/>
  <c r="P399" i="43"/>
  <c r="BI395" i="43"/>
  <c r="BH395" i="43"/>
  <c r="BG395" i="43"/>
  <c r="BF395" i="43"/>
  <c r="T395" i="43"/>
  <c r="R395" i="43"/>
  <c r="P395" i="43"/>
  <c r="BI391" i="43"/>
  <c r="BH391" i="43"/>
  <c r="BG391" i="43"/>
  <c r="BF391" i="43"/>
  <c r="T391" i="43"/>
  <c r="R391" i="43"/>
  <c r="P391" i="43"/>
  <c r="BI387" i="43"/>
  <c r="BH387" i="43"/>
  <c r="BG387" i="43"/>
  <c r="BF387" i="43"/>
  <c r="T387" i="43"/>
  <c r="R387" i="43"/>
  <c r="P387" i="43"/>
  <c r="BI386" i="43"/>
  <c r="BH386" i="43"/>
  <c r="BG386" i="43"/>
  <c r="BF386" i="43"/>
  <c r="T386" i="43"/>
  <c r="R386" i="43"/>
  <c r="P386" i="43"/>
  <c r="BI382" i="43"/>
  <c r="BH382" i="43"/>
  <c r="BG382" i="43"/>
  <c r="BF382" i="43"/>
  <c r="T382" i="43"/>
  <c r="R382" i="43"/>
  <c r="P382" i="43"/>
  <c r="BI380" i="43"/>
  <c r="BH380" i="43"/>
  <c r="BG380" i="43"/>
  <c r="BF380" i="43"/>
  <c r="T380" i="43"/>
  <c r="R380" i="43"/>
  <c r="P380" i="43"/>
  <c r="BI377" i="43"/>
  <c r="BH377" i="43"/>
  <c r="BG377" i="43"/>
  <c r="BF377" i="43"/>
  <c r="T377" i="43"/>
  <c r="R377" i="43"/>
  <c r="P377" i="43"/>
  <c r="BI372" i="43"/>
  <c r="BH372" i="43"/>
  <c r="BG372" i="43"/>
  <c r="BF372" i="43"/>
  <c r="T372" i="43"/>
  <c r="R372" i="43"/>
  <c r="P372" i="43"/>
  <c r="BI368" i="43"/>
  <c r="BH368" i="43"/>
  <c r="BG368" i="43"/>
  <c r="BF368" i="43"/>
  <c r="T368" i="43"/>
  <c r="R368" i="43"/>
  <c r="P368" i="43"/>
  <c r="BI364" i="43"/>
  <c r="BH364" i="43"/>
  <c r="BG364" i="43"/>
  <c r="BF364" i="43"/>
  <c r="T364" i="43"/>
  <c r="R364" i="43"/>
  <c r="P364" i="43"/>
  <c r="BI360" i="43"/>
  <c r="BH360" i="43"/>
  <c r="BG360" i="43"/>
  <c r="BF360" i="43"/>
  <c r="T360" i="43"/>
  <c r="R360" i="43"/>
  <c r="P360" i="43"/>
  <c r="BI356" i="43"/>
  <c r="BH356" i="43"/>
  <c r="BG356" i="43"/>
  <c r="BF356" i="43"/>
  <c r="T356" i="43"/>
  <c r="R356" i="43"/>
  <c r="P356" i="43"/>
  <c r="BI352" i="43"/>
  <c r="BH352" i="43"/>
  <c r="BG352" i="43"/>
  <c r="BF352" i="43"/>
  <c r="T352" i="43"/>
  <c r="R352" i="43"/>
  <c r="P352" i="43"/>
  <c r="BI346" i="43"/>
  <c r="BH346" i="43"/>
  <c r="BG346" i="43"/>
  <c r="BF346" i="43"/>
  <c r="T346" i="43"/>
  <c r="R346" i="43"/>
  <c r="P346" i="43"/>
  <c r="BI340" i="43"/>
  <c r="BH340" i="43"/>
  <c r="BG340" i="43"/>
  <c r="BF340" i="43"/>
  <c r="T340" i="43"/>
  <c r="R340" i="43"/>
  <c r="P340" i="43"/>
  <c r="BI337" i="43"/>
  <c r="BH337" i="43"/>
  <c r="BG337" i="43"/>
  <c r="BF337" i="43"/>
  <c r="T337" i="43"/>
  <c r="R337" i="43"/>
  <c r="P337" i="43"/>
  <c r="BI335" i="43"/>
  <c r="BH335" i="43"/>
  <c r="BG335" i="43"/>
  <c r="BF335" i="43"/>
  <c r="T335" i="43"/>
  <c r="R335" i="43"/>
  <c r="P335" i="43"/>
  <c r="BI323" i="43"/>
  <c r="BH323" i="43"/>
  <c r="BG323" i="43"/>
  <c r="BF323" i="43"/>
  <c r="T323" i="43"/>
  <c r="R323" i="43"/>
  <c r="P323" i="43"/>
  <c r="BI317" i="43"/>
  <c r="BH317" i="43"/>
  <c r="BG317" i="43"/>
  <c r="BF317" i="43"/>
  <c r="T317" i="43"/>
  <c r="R317" i="43"/>
  <c r="P317" i="43"/>
  <c r="BI313" i="43"/>
  <c r="BH313" i="43"/>
  <c r="BG313" i="43"/>
  <c r="BF313" i="43"/>
  <c r="T313" i="43"/>
  <c r="R313" i="43"/>
  <c r="P313" i="43"/>
  <c r="BI308" i="43"/>
  <c r="BH308" i="43"/>
  <c r="BG308" i="43"/>
  <c r="BF308" i="43"/>
  <c r="T308" i="43"/>
  <c r="R308" i="43"/>
  <c r="P308" i="43"/>
  <c r="BI304" i="43"/>
  <c r="BH304" i="43"/>
  <c r="BG304" i="43"/>
  <c r="BF304" i="43"/>
  <c r="T304" i="43"/>
  <c r="R304" i="43"/>
  <c r="P304" i="43"/>
  <c r="BI302" i="43"/>
  <c r="BH302" i="43"/>
  <c r="BG302" i="43"/>
  <c r="BF302" i="43"/>
  <c r="T302" i="43"/>
  <c r="R302" i="43"/>
  <c r="P302" i="43"/>
  <c r="BI296" i="43"/>
  <c r="BH296" i="43"/>
  <c r="BG296" i="43"/>
  <c r="BF296" i="43"/>
  <c r="T296" i="43"/>
  <c r="R296" i="43"/>
  <c r="P296" i="43"/>
  <c r="BI292" i="43"/>
  <c r="BH292" i="43"/>
  <c r="BG292" i="43"/>
  <c r="BF292" i="43"/>
  <c r="T292" i="43"/>
  <c r="R292" i="43"/>
  <c r="P292" i="43"/>
  <c r="BI279" i="43"/>
  <c r="BH279" i="43"/>
  <c r="BG279" i="43"/>
  <c r="BF279" i="43"/>
  <c r="T279" i="43"/>
  <c r="R279" i="43"/>
  <c r="P279" i="43"/>
  <c r="BI273" i="43"/>
  <c r="BH273" i="43"/>
  <c r="BG273" i="43"/>
  <c r="BF273" i="43"/>
  <c r="T273" i="43"/>
  <c r="R273" i="43"/>
  <c r="P273" i="43"/>
  <c r="BI271" i="43"/>
  <c r="BH271" i="43"/>
  <c r="BG271" i="43"/>
  <c r="BF271" i="43"/>
  <c r="T271" i="43"/>
  <c r="R271" i="43"/>
  <c r="P271" i="43"/>
  <c r="BI267" i="43"/>
  <c r="BH267" i="43"/>
  <c r="BG267" i="43"/>
  <c r="BF267" i="43"/>
  <c r="T267" i="43"/>
  <c r="R267" i="43"/>
  <c r="P267" i="43"/>
  <c r="BI264" i="43"/>
  <c r="BH264" i="43"/>
  <c r="BG264" i="43"/>
  <c r="BF264" i="43"/>
  <c r="T264" i="43"/>
  <c r="R264" i="43"/>
  <c r="P264" i="43"/>
  <c r="BI259" i="43"/>
  <c r="BH259" i="43"/>
  <c r="BG259" i="43"/>
  <c r="BF259" i="43"/>
  <c r="T259" i="43"/>
  <c r="R259" i="43"/>
  <c r="P259" i="43"/>
  <c r="BI257" i="43"/>
  <c r="BH257" i="43"/>
  <c r="BG257" i="43"/>
  <c r="BF257" i="43"/>
  <c r="T257" i="43"/>
  <c r="R257" i="43"/>
  <c r="P257" i="43"/>
  <c r="BI250" i="43"/>
  <c r="BH250" i="43"/>
  <c r="BG250" i="43"/>
  <c r="BF250" i="43"/>
  <c r="T250" i="43"/>
  <c r="R250" i="43"/>
  <c r="P250" i="43"/>
  <c r="BI245" i="43"/>
  <c r="BH245" i="43"/>
  <c r="BG245" i="43"/>
  <c r="BF245" i="43"/>
  <c r="T245" i="43"/>
  <c r="R245" i="43"/>
  <c r="P245" i="43"/>
  <c r="BI242" i="43"/>
  <c r="BH242" i="43"/>
  <c r="BG242" i="43"/>
  <c r="BF242" i="43"/>
  <c r="T242" i="43"/>
  <c r="R242" i="43"/>
  <c r="P242" i="43"/>
  <c r="BI237" i="43"/>
  <c r="BH237" i="43"/>
  <c r="BG237" i="43"/>
  <c r="BF237" i="43"/>
  <c r="T237" i="43"/>
  <c r="R237" i="43"/>
  <c r="P237" i="43"/>
  <c r="BI233" i="43"/>
  <c r="BH233" i="43"/>
  <c r="BG233" i="43"/>
  <c r="BF233" i="43"/>
  <c r="T233" i="43"/>
  <c r="R233" i="43"/>
  <c r="P233" i="43"/>
  <c r="BI231" i="43"/>
  <c r="BH231" i="43"/>
  <c r="BG231" i="43"/>
  <c r="BF231" i="43"/>
  <c r="T231" i="43"/>
  <c r="R231" i="43"/>
  <c r="P231" i="43"/>
  <c r="BI226" i="43"/>
  <c r="BH226" i="43"/>
  <c r="BG226" i="43"/>
  <c r="BF226" i="43"/>
  <c r="T226" i="43"/>
  <c r="R226" i="43"/>
  <c r="P226" i="43"/>
  <c r="BI222" i="43"/>
  <c r="BH222" i="43"/>
  <c r="BG222" i="43"/>
  <c r="BF222" i="43"/>
  <c r="T222" i="43"/>
  <c r="R222" i="43"/>
  <c r="P222" i="43"/>
  <c r="BI217" i="43"/>
  <c r="BH217" i="43"/>
  <c r="BG217" i="43"/>
  <c r="BF217" i="43"/>
  <c r="T217" i="43"/>
  <c r="R217" i="43"/>
  <c r="P217" i="43"/>
  <c r="BI215" i="43"/>
  <c r="BH215" i="43"/>
  <c r="BG215" i="43"/>
  <c r="BF215" i="43"/>
  <c r="T215" i="43"/>
  <c r="R215" i="43"/>
  <c r="P215" i="43"/>
  <c r="BI210" i="43"/>
  <c r="BH210" i="43"/>
  <c r="BG210" i="43"/>
  <c r="BF210" i="43"/>
  <c r="T210" i="43"/>
  <c r="R210" i="43"/>
  <c r="P210" i="43"/>
  <c r="BI206" i="43"/>
  <c r="BH206" i="43"/>
  <c r="BG206" i="43"/>
  <c r="BF206" i="43"/>
  <c r="T206" i="43"/>
  <c r="R206" i="43"/>
  <c r="P206" i="43"/>
  <c r="BI203" i="43"/>
  <c r="BH203" i="43"/>
  <c r="BG203" i="43"/>
  <c r="BF203" i="43"/>
  <c r="T203" i="43"/>
  <c r="R203" i="43"/>
  <c r="P203" i="43"/>
  <c r="BI200" i="43"/>
  <c r="BH200" i="43"/>
  <c r="BG200" i="43"/>
  <c r="BF200" i="43"/>
  <c r="T200" i="43"/>
  <c r="R200" i="43"/>
  <c r="P200" i="43"/>
  <c r="BI196" i="43"/>
  <c r="BH196" i="43"/>
  <c r="BG196" i="43"/>
  <c r="BF196" i="43"/>
  <c r="T196" i="43"/>
  <c r="R196" i="43"/>
  <c r="P196" i="43"/>
  <c r="BI192" i="43"/>
  <c r="BH192" i="43"/>
  <c r="BG192" i="43"/>
  <c r="BF192" i="43"/>
  <c r="T192" i="43"/>
  <c r="R192" i="43"/>
  <c r="P192" i="43"/>
  <c r="BI186" i="43"/>
  <c r="BH186" i="43"/>
  <c r="BG186" i="43"/>
  <c r="BF186" i="43"/>
  <c r="T186" i="43"/>
  <c r="R186" i="43"/>
  <c r="P186" i="43"/>
  <c r="BI170" i="43"/>
  <c r="BH170" i="43"/>
  <c r="BG170" i="43"/>
  <c r="BF170" i="43"/>
  <c r="T170" i="43"/>
  <c r="R170" i="43"/>
  <c r="P170" i="43"/>
  <c r="BI160" i="43"/>
  <c r="BH160" i="43"/>
  <c r="BG160" i="43"/>
  <c r="BF160" i="43"/>
  <c r="T160" i="43"/>
  <c r="R160" i="43"/>
  <c r="P160" i="43"/>
  <c r="BI158" i="43"/>
  <c r="BH158" i="43"/>
  <c r="BG158" i="43"/>
  <c r="BF158" i="43"/>
  <c r="T158" i="43"/>
  <c r="R158" i="43"/>
  <c r="P158" i="43"/>
  <c r="BI154" i="43"/>
  <c r="BH154" i="43"/>
  <c r="BG154" i="43"/>
  <c r="BF154" i="43"/>
  <c r="T154" i="43"/>
  <c r="R154" i="43"/>
  <c r="P154" i="43"/>
  <c r="BI150" i="43"/>
  <c r="BH150" i="43"/>
  <c r="BG150" i="43"/>
  <c r="BF150" i="43"/>
  <c r="T150" i="43"/>
  <c r="R150" i="43"/>
  <c r="P150" i="43"/>
  <c r="BI146" i="43"/>
  <c r="BH146" i="43"/>
  <c r="BG146" i="43"/>
  <c r="BF146" i="43"/>
  <c r="T146" i="43"/>
  <c r="R146" i="43"/>
  <c r="P146" i="43"/>
  <c r="BI142" i="43"/>
  <c r="BH142" i="43"/>
  <c r="BG142" i="43"/>
  <c r="BF142" i="43"/>
  <c r="T142" i="43"/>
  <c r="R142" i="43"/>
  <c r="P142" i="43"/>
  <c r="BI138" i="43"/>
  <c r="BH138" i="43"/>
  <c r="BG138" i="43"/>
  <c r="BF138" i="43"/>
  <c r="T138" i="43"/>
  <c r="R138" i="43"/>
  <c r="P138" i="43"/>
  <c r="BI132" i="43"/>
  <c r="BH132" i="43"/>
  <c r="BG132" i="43"/>
  <c r="BF132" i="43"/>
  <c r="T132" i="43"/>
  <c r="R132" i="43"/>
  <c r="P132" i="43"/>
  <c r="BI130" i="43"/>
  <c r="BH130" i="43"/>
  <c r="BG130" i="43"/>
  <c r="BF130" i="43"/>
  <c r="T130" i="43"/>
  <c r="R130" i="43"/>
  <c r="P130" i="43"/>
  <c r="BI128" i="43"/>
  <c r="BH128" i="43"/>
  <c r="BG128" i="43"/>
  <c r="BF128" i="43"/>
  <c r="T128" i="43"/>
  <c r="R128" i="43"/>
  <c r="P128" i="43"/>
  <c r="BI125" i="43"/>
  <c r="BH125" i="43"/>
  <c r="BG125" i="43"/>
  <c r="BF125" i="43"/>
  <c r="T125" i="43"/>
  <c r="R125" i="43"/>
  <c r="P125" i="43"/>
  <c r="BI121" i="43"/>
  <c r="BH121" i="43"/>
  <c r="BG121" i="43"/>
  <c r="BF121" i="43"/>
  <c r="T121" i="43"/>
  <c r="R121" i="43"/>
  <c r="P121" i="43"/>
  <c r="BI118" i="43"/>
  <c r="BH118" i="43"/>
  <c r="BG118" i="43"/>
  <c r="BF118" i="43"/>
  <c r="T118" i="43"/>
  <c r="R118" i="43"/>
  <c r="P118" i="43"/>
  <c r="BI114" i="43"/>
  <c r="BH114" i="43"/>
  <c r="BG114" i="43"/>
  <c r="BF114" i="43"/>
  <c r="T114" i="43"/>
  <c r="R114" i="43"/>
  <c r="P114" i="43"/>
  <c r="BI107" i="43"/>
  <c r="BH107" i="43"/>
  <c r="BG107" i="43"/>
  <c r="BF107" i="43"/>
  <c r="T107" i="43"/>
  <c r="R107" i="43"/>
  <c r="P107" i="43"/>
  <c r="BI103" i="43"/>
  <c r="BH103" i="43"/>
  <c r="BG103" i="43"/>
  <c r="BF103" i="43"/>
  <c r="T103" i="43"/>
  <c r="R103" i="43"/>
  <c r="P103" i="43"/>
  <c r="BI99" i="43"/>
  <c r="BH99" i="43"/>
  <c r="BG99" i="43"/>
  <c r="BF99" i="43"/>
  <c r="T99" i="43"/>
  <c r="R99" i="43"/>
  <c r="P99" i="43"/>
  <c r="BI96" i="43"/>
  <c r="BH96" i="43"/>
  <c r="BG96" i="43"/>
  <c r="BF96" i="43"/>
  <c r="T96" i="43"/>
  <c r="R96" i="43"/>
  <c r="P96" i="43"/>
  <c r="BI92" i="43"/>
  <c r="BH92" i="43"/>
  <c r="BG92" i="43"/>
  <c r="BF92" i="43"/>
  <c r="T92" i="43"/>
  <c r="R92" i="43"/>
  <c r="P92" i="43"/>
  <c r="J86" i="43"/>
  <c r="J85" i="43"/>
  <c r="F85" i="43"/>
  <c r="F83" i="43"/>
  <c r="E81" i="43"/>
  <c r="J55" i="43"/>
  <c r="J54" i="43"/>
  <c r="F54" i="43"/>
  <c r="F52" i="43"/>
  <c r="E50" i="43"/>
  <c r="J18" i="43"/>
  <c r="E18" i="43"/>
  <c r="F86" i="43" s="1"/>
  <c r="J17" i="43"/>
  <c r="J12" i="43"/>
  <c r="J52" i="43" s="1"/>
  <c r="E7" i="43"/>
  <c r="E48" i="43"/>
  <c r="J37" i="42"/>
  <c r="J36" i="42"/>
  <c r="AY95" i="1"/>
  <c r="J35" i="42"/>
  <c r="AX95" i="1"/>
  <c r="BI366" i="42"/>
  <c r="BH366" i="42"/>
  <c r="BG366" i="42"/>
  <c r="BF366" i="42"/>
  <c r="T366" i="42"/>
  <c r="R366" i="42"/>
  <c r="P366" i="42"/>
  <c r="BI363" i="42"/>
  <c r="BH363" i="42"/>
  <c r="BG363" i="42"/>
  <c r="BF363" i="42"/>
  <c r="T363" i="42"/>
  <c r="R363" i="42"/>
  <c r="P363" i="42"/>
  <c r="BI360" i="42"/>
  <c r="BH360" i="42"/>
  <c r="BG360" i="42"/>
  <c r="BF360" i="42"/>
  <c r="T360" i="42"/>
  <c r="R360" i="42"/>
  <c r="P360" i="42"/>
  <c r="BI357" i="42"/>
  <c r="BH357" i="42"/>
  <c r="BG357" i="42"/>
  <c r="BF357" i="42"/>
  <c r="T357" i="42"/>
  <c r="R357" i="42"/>
  <c r="P357" i="42"/>
  <c r="BI354" i="42"/>
  <c r="BH354" i="42"/>
  <c r="BG354" i="42"/>
  <c r="BF354" i="42"/>
  <c r="T354" i="42"/>
  <c r="R354" i="42"/>
  <c r="P354" i="42"/>
  <c r="BI351" i="42"/>
  <c r="BH351" i="42"/>
  <c r="BG351" i="42"/>
  <c r="BF351" i="42"/>
  <c r="T351" i="42"/>
  <c r="R351" i="42"/>
  <c r="P351" i="42"/>
  <c r="BI348" i="42"/>
  <c r="BH348" i="42"/>
  <c r="BG348" i="42"/>
  <c r="BF348" i="42"/>
  <c r="T348" i="42"/>
  <c r="R348" i="42"/>
  <c r="P348" i="42"/>
  <c r="BI345" i="42"/>
  <c r="BH345" i="42"/>
  <c r="BG345" i="42"/>
  <c r="BF345" i="42"/>
  <c r="T345" i="42"/>
  <c r="R345" i="42"/>
  <c r="P345" i="42"/>
  <c r="BI342" i="42"/>
  <c r="BH342" i="42"/>
  <c r="BG342" i="42"/>
  <c r="BF342" i="42"/>
  <c r="T342" i="42"/>
  <c r="R342" i="42"/>
  <c r="P342" i="42"/>
  <c r="BI339" i="42"/>
  <c r="BH339" i="42"/>
  <c r="BG339" i="42"/>
  <c r="BF339" i="42"/>
  <c r="T339" i="42"/>
  <c r="R339" i="42"/>
  <c r="P339" i="42"/>
  <c r="BI336" i="42"/>
  <c r="BH336" i="42"/>
  <c r="BG336" i="42"/>
  <c r="BF336" i="42"/>
  <c r="T336" i="42"/>
  <c r="R336" i="42"/>
  <c r="P336" i="42"/>
  <c r="BI333" i="42"/>
  <c r="BH333" i="42"/>
  <c r="BG333" i="42"/>
  <c r="BF333" i="42"/>
  <c r="T333" i="42"/>
  <c r="R333" i="42"/>
  <c r="P333" i="42"/>
  <c r="BI330" i="42"/>
  <c r="BH330" i="42"/>
  <c r="BG330" i="42"/>
  <c r="BF330" i="42"/>
  <c r="T330" i="42"/>
  <c r="R330" i="42"/>
  <c r="P330" i="42"/>
  <c r="BI327" i="42"/>
  <c r="BH327" i="42"/>
  <c r="BG327" i="42"/>
  <c r="BF327" i="42"/>
  <c r="T327" i="42"/>
  <c r="R327" i="42"/>
  <c r="P327" i="42"/>
  <c r="BI324" i="42"/>
  <c r="BH324" i="42"/>
  <c r="BG324" i="42"/>
  <c r="BF324" i="42"/>
  <c r="T324" i="42"/>
  <c r="R324" i="42"/>
  <c r="P324" i="42"/>
  <c r="BI321" i="42"/>
  <c r="BH321" i="42"/>
  <c r="BG321" i="42"/>
  <c r="BF321" i="42"/>
  <c r="T321" i="42"/>
  <c r="R321" i="42"/>
  <c r="P321" i="42"/>
  <c r="BI318" i="42"/>
  <c r="BH318" i="42"/>
  <c r="BG318" i="42"/>
  <c r="BF318" i="42"/>
  <c r="T318" i="42"/>
  <c r="R318" i="42"/>
  <c r="P318" i="42"/>
  <c r="BI315" i="42"/>
  <c r="BH315" i="42"/>
  <c r="BG315" i="42"/>
  <c r="BF315" i="42"/>
  <c r="T315" i="42"/>
  <c r="R315" i="42"/>
  <c r="P315" i="42"/>
  <c r="BI312" i="42"/>
  <c r="BH312" i="42"/>
  <c r="BG312" i="42"/>
  <c r="BF312" i="42"/>
  <c r="T312" i="42"/>
  <c r="R312" i="42"/>
  <c r="P312" i="42"/>
  <c r="BI309" i="42"/>
  <c r="BH309" i="42"/>
  <c r="BG309" i="42"/>
  <c r="BF309" i="42"/>
  <c r="T309" i="42"/>
  <c r="R309" i="42"/>
  <c r="P309" i="42"/>
  <c r="BI307" i="42"/>
  <c r="BH307" i="42"/>
  <c r="BG307" i="42"/>
  <c r="BF307" i="42"/>
  <c r="T307" i="42"/>
  <c r="R307" i="42"/>
  <c r="P307" i="42"/>
  <c r="BI304" i="42"/>
  <c r="BH304" i="42"/>
  <c r="BG304" i="42"/>
  <c r="BF304" i="42"/>
  <c r="T304" i="42"/>
  <c r="R304" i="42"/>
  <c r="P304" i="42"/>
  <c r="BI302" i="42"/>
  <c r="BH302" i="42"/>
  <c r="BG302" i="42"/>
  <c r="BF302" i="42"/>
  <c r="T302" i="42"/>
  <c r="R302" i="42"/>
  <c r="P302" i="42"/>
  <c r="BI299" i="42"/>
  <c r="BH299" i="42"/>
  <c r="BG299" i="42"/>
  <c r="BF299" i="42"/>
  <c r="T299" i="42"/>
  <c r="R299" i="42"/>
  <c r="P299" i="42"/>
  <c r="BI295" i="42"/>
  <c r="BH295" i="42"/>
  <c r="BG295" i="42"/>
  <c r="BF295" i="42"/>
  <c r="T295" i="42"/>
  <c r="R295" i="42"/>
  <c r="P295" i="42"/>
  <c r="BI292" i="42"/>
  <c r="BH292" i="42"/>
  <c r="BG292" i="42"/>
  <c r="BF292" i="42"/>
  <c r="T292" i="42"/>
  <c r="R292" i="42"/>
  <c r="P292" i="42"/>
  <c r="BI289" i="42"/>
  <c r="BH289" i="42"/>
  <c r="BG289" i="42"/>
  <c r="BF289" i="42"/>
  <c r="T289" i="42"/>
  <c r="R289" i="42"/>
  <c r="P289" i="42"/>
  <c r="BI286" i="42"/>
  <c r="BH286" i="42"/>
  <c r="BG286" i="42"/>
  <c r="BF286" i="42"/>
  <c r="T286" i="42"/>
  <c r="R286" i="42"/>
  <c r="P286" i="42"/>
  <c r="BI283" i="42"/>
  <c r="BH283" i="42"/>
  <c r="BG283" i="42"/>
  <c r="BF283" i="42"/>
  <c r="T283" i="42"/>
  <c r="R283" i="42"/>
  <c r="P283" i="42"/>
  <c r="BI280" i="42"/>
  <c r="BH280" i="42"/>
  <c r="BG280" i="42"/>
  <c r="BF280" i="42"/>
  <c r="T280" i="42"/>
  <c r="R280" i="42"/>
  <c r="P280" i="42"/>
  <c r="BI278" i="42"/>
  <c r="BH278" i="42"/>
  <c r="BG278" i="42"/>
  <c r="BF278" i="42"/>
  <c r="T278" i="42"/>
  <c r="R278" i="42"/>
  <c r="P278" i="42"/>
  <c r="BI276" i="42"/>
  <c r="BH276" i="42"/>
  <c r="BG276" i="42"/>
  <c r="BF276" i="42"/>
  <c r="T276" i="42"/>
  <c r="R276" i="42"/>
  <c r="P276" i="42"/>
  <c r="BI274" i="42"/>
  <c r="BH274" i="42"/>
  <c r="BG274" i="42"/>
  <c r="BF274" i="42"/>
  <c r="T274" i="42"/>
  <c r="R274" i="42"/>
  <c r="P274" i="42"/>
  <c r="BI272" i="42"/>
  <c r="BH272" i="42"/>
  <c r="BG272" i="42"/>
  <c r="BF272" i="42"/>
  <c r="T272" i="42"/>
  <c r="R272" i="42"/>
  <c r="P272" i="42"/>
  <c r="BI270" i="42"/>
  <c r="BH270" i="42"/>
  <c r="BG270" i="42"/>
  <c r="BF270" i="42"/>
  <c r="T270" i="42"/>
  <c r="R270" i="42"/>
  <c r="P270" i="42"/>
  <c r="BI266" i="42"/>
  <c r="BH266" i="42"/>
  <c r="BG266" i="42"/>
  <c r="BF266" i="42"/>
  <c r="T266" i="42"/>
  <c r="T265" i="42" s="1"/>
  <c r="R266" i="42"/>
  <c r="R265" i="42"/>
  <c r="P266" i="42"/>
  <c r="P265" i="42"/>
  <c r="BI263" i="42"/>
  <c r="BH263" i="42"/>
  <c r="BG263" i="42"/>
  <c r="BF263" i="42"/>
  <c r="T263" i="42"/>
  <c r="R263" i="42"/>
  <c r="P263" i="42"/>
  <c r="BI260" i="42"/>
  <c r="BH260" i="42"/>
  <c r="BG260" i="42"/>
  <c r="BF260" i="42"/>
  <c r="T260" i="42"/>
  <c r="R260" i="42"/>
  <c r="P260" i="42"/>
  <c r="BI257" i="42"/>
  <c r="BH257" i="42"/>
  <c r="BG257" i="42"/>
  <c r="BF257" i="42"/>
  <c r="T257" i="42"/>
  <c r="R257" i="42"/>
  <c r="P257" i="42"/>
  <c r="BI253" i="42"/>
  <c r="BH253" i="42"/>
  <c r="BG253" i="42"/>
  <c r="BF253" i="42"/>
  <c r="T253" i="42"/>
  <c r="R253" i="42"/>
  <c r="P253" i="42"/>
  <c r="BI250" i="42"/>
  <c r="BH250" i="42"/>
  <c r="BG250" i="42"/>
  <c r="BF250" i="42"/>
  <c r="T250" i="42"/>
  <c r="R250" i="42"/>
  <c r="P250" i="42"/>
  <c r="BI247" i="42"/>
  <c r="BH247" i="42"/>
  <c r="BG247" i="42"/>
  <c r="BF247" i="42"/>
  <c r="T247" i="42"/>
  <c r="R247" i="42"/>
  <c r="P247" i="42"/>
  <c r="BI244" i="42"/>
  <c r="BH244" i="42"/>
  <c r="BG244" i="42"/>
  <c r="BF244" i="42"/>
  <c r="T244" i="42"/>
  <c r="R244" i="42"/>
  <c r="P244" i="42"/>
  <c r="BI241" i="42"/>
  <c r="BH241" i="42"/>
  <c r="BG241" i="42"/>
  <c r="BF241" i="42"/>
  <c r="T241" i="42"/>
  <c r="R241" i="42"/>
  <c r="P241" i="42"/>
  <c r="BI238" i="42"/>
  <c r="BH238" i="42"/>
  <c r="BG238" i="42"/>
  <c r="BF238" i="42"/>
  <c r="T238" i="42"/>
  <c r="R238" i="42"/>
  <c r="P238" i="42"/>
  <c r="BI235" i="42"/>
  <c r="BH235" i="42"/>
  <c r="BG235" i="42"/>
  <c r="BF235" i="42"/>
  <c r="T235" i="42"/>
  <c r="R235" i="42"/>
  <c r="P235" i="42"/>
  <c r="BI232" i="42"/>
  <c r="BH232" i="42"/>
  <c r="BG232" i="42"/>
  <c r="BF232" i="42"/>
  <c r="T232" i="42"/>
  <c r="R232" i="42"/>
  <c r="P232" i="42"/>
  <c r="BI229" i="42"/>
  <c r="BH229" i="42"/>
  <c r="BG229" i="42"/>
  <c r="BF229" i="42"/>
  <c r="T229" i="42"/>
  <c r="R229" i="42"/>
  <c r="P229" i="42"/>
  <c r="BI226" i="42"/>
  <c r="BH226" i="42"/>
  <c r="BG226" i="42"/>
  <c r="BF226" i="42"/>
  <c r="T226" i="42"/>
  <c r="R226" i="42"/>
  <c r="P226" i="42"/>
  <c r="BI222" i="42"/>
  <c r="BH222" i="42"/>
  <c r="BG222" i="42"/>
  <c r="BF222" i="42"/>
  <c r="T222" i="42"/>
  <c r="R222" i="42"/>
  <c r="P222" i="42"/>
  <c r="BI219" i="42"/>
  <c r="BH219" i="42"/>
  <c r="BG219" i="42"/>
  <c r="BF219" i="42"/>
  <c r="T219" i="42"/>
  <c r="R219" i="42"/>
  <c r="P219" i="42"/>
  <c r="BI216" i="42"/>
  <c r="BH216" i="42"/>
  <c r="BG216" i="42"/>
  <c r="BF216" i="42"/>
  <c r="T216" i="42"/>
  <c r="R216" i="42"/>
  <c r="P216" i="42"/>
  <c r="BI213" i="42"/>
  <c r="BH213" i="42"/>
  <c r="BG213" i="42"/>
  <c r="BF213" i="42"/>
  <c r="T213" i="42"/>
  <c r="R213" i="42"/>
  <c r="P213" i="42"/>
  <c r="BI210" i="42"/>
  <c r="BH210" i="42"/>
  <c r="BG210" i="42"/>
  <c r="BF210" i="42"/>
  <c r="T210" i="42"/>
  <c r="R210" i="42"/>
  <c r="P210" i="42"/>
  <c r="BI207" i="42"/>
  <c r="BH207" i="42"/>
  <c r="BG207" i="42"/>
  <c r="BF207" i="42"/>
  <c r="T207" i="42"/>
  <c r="R207" i="42"/>
  <c r="P207" i="42"/>
  <c r="BI204" i="42"/>
  <c r="BH204" i="42"/>
  <c r="BG204" i="42"/>
  <c r="BF204" i="42"/>
  <c r="T204" i="42"/>
  <c r="R204" i="42"/>
  <c r="P204" i="42"/>
  <c r="BI201" i="42"/>
  <c r="BH201" i="42"/>
  <c r="BG201" i="42"/>
  <c r="BF201" i="42"/>
  <c r="T201" i="42"/>
  <c r="R201" i="42"/>
  <c r="P201" i="42"/>
  <c r="BI198" i="42"/>
  <c r="BH198" i="42"/>
  <c r="BG198" i="42"/>
  <c r="BF198" i="42"/>
  <c r="T198" i="42"/>
  <c r="R198" i="42"/>
  <c r="P198" i="42"/>
  <c r="BI195" i="42"/>
  <c r="BH195" i="42"/>
  <c r="BG195" i="42"/>
  <c r="BF195" i="42"/>
  <c r="T195" i="42"/>
  <c r="R195" i="42"/>
  <c r="P195" i="42"/>
  <c r="BI192" i="42"/>
  <c r="BH192" i="42"/>
  <c r="BG192" i="42"/>
  <c r="BF192" i="42"/>
  <c r="T192" i="42"/>
  <c r="R192" i="42"/>
  <c r="P192" i="42"/>
  <c r="BI189" i="42"/>
  <c r="BH189" i="42"/>
  <c r="BG189" i="42"/>
  <c r="BF189" i="42"/>
  <c r="T189" i="42"/>
  <c r="R189" i="42"/>
  <c r="P189" i="42"/>
  <c r="BI186" i="42"/>
  <c r="BH186" i="42"/>
  <c r="BG186" i="42"/>
  <c r="BF186" i="42"/>
  <c r="T186" i="42"/>
  <c r="R186" i="42"/>
  <c r="P186" i="42"/>
  <c r="BI183" i="42"/>
  <c r="BH183" i="42"/>
  <c r="BG183" i="42"/>
  <c r="BF183" i="42"/>
  <c r="T183" i="42"/>
  <c r="R183" i="42"/>
  <c r="P183" i="42"/>
  <c r="BI180" i="42"/>
  <c r="BH180" i="42"/>
  <c r="BG180" i="42"/>
  <c r="BF180" i="42"/>
  <c r="T180" i="42"/>
  <c r="R180" i="42"/>
  <c r="P180" i="42"/>
  <c r="BI177" i="42"/>
  <c r="BH177" i="42"/>
  <c r="BG177" i="42"/>
  <c r="BF177" i="42"/>
  <c r="T177" i="42"/>
  <c r="R177" i="42"/>
  <c r="P177" i="42"/>
  <c r="BI174" i="42"/>
  <c r="BH174" i="42"/>
  <c r="BG174" i="42"/>
  <c r="BF174" i="42"/>
  <c r="T174" i="42"/>
  <c r="R174" i="42"/>
  <c r="P174" i="42"/>
  <c r="BI171" i="42"/>
  <c r="BH171" i="42"/>
  <c r="BG171" i="42"/>
  <c r="BF171" i="42"/>
  <c r="T171" i="42"/>
  <c r="R171" i="42"/>
  <c r="P171" i="42"/>
  <c r="BI168" i="42"/>
  <c r="BH168" i="42"/>
  <c r="BG168" i="42"/>
  <c r="BF168" i="42"/>
  <c r="T168" i="42"/>
  <c r="R168" i="42"/>
  <c r="P168" i="42"/>
  <c r="BI165" i="42"/>
  <c r="BH165" i="42"/>
  <c r="BG165" i="42"/>
  <c r="BF165" i="42"/>
  <c r="T165" i="42"/>
  <c r="R165" i="42"/>
  <c r="P165" i="42"/>
  <c r="BI162" i="42"/>
  <c r="BH162" i="42"/>
  <c r="BG162" i="42"/>
  <c r="BF162" i="42"/>
  <c r="T162" i="42"/>
  <c r="R162" i="42"/>
  <c r="P162" i="42"/>
  <c r="BI159" i="42"/>
  <c r="BH159" i="42"/>
  <c r="BG159" i="42"/>
  <c r="BF159" i="42"/>
  <c r="T159" i="42"/>
  <c r="R159" i="42"/>
  <c r="P159" i="42"/>
  <c r="BI156" i="42"/>
  <c r="BH156" i="42"/>
  <c r="BG156" i="42"/>
  <c r="BF156" i="42"/>
  <c r="T156" i="42"/>
  <c r="R156" i="42"/>
  <c r="P156" i="42"/>
  <c r="BI153" i="42"/>
  <c r="BH153" i="42"/>
  <c r="BG153" i="42"/>
  <c r="BF153" i="42"/>
  <c r="T153" i="42"/>
  <c r="R153" i="42"/>
  <c r="P153" i="42"/>
  <c r="BI151" i="42"/>
  <c r="BH151" i="42"/>
  <c r="BG151" i="42"/>
  <c r="BF151" i="42"/>
  <c r="T151" i="42"/>
  <c r="R151" i="42"/>
  <c r="P151" i="42"/>
  <c r="BI148" i="42"/>
  <c r="BH148" i="42"/>
  <c r="BG148" i="42"/>
  <c r="BF148" i="42"/>
  <c r="T148" i="42"/>
  <c r="R148" i="42"/>
  <c r="P148" i="42"/>
  <c r="BI145" i="42"/>
  <c r="BH145" i="42"/>
  <c r="BG145" i="42"/>
  <c r="BF145" i="42"/>
  <c r="T145" i="42"/>
  <c r="R145" i="42"/>
  <c r="P145" i="42"/>
  <c r="BI142" i="42"/>
  <c r="BH142" i="42"/>
  <c r="BG142" i="42"/>
  <c r="BF142" i="42"/>
  <c r="T142" i="42"/>
  <c r="R142" i="42"/>
  <c r="P142" i="42"/>
  <c r="BI139" i="42"/>
  <c r="BH139" i="42"/>
  <c r="BG139" i="42"/>
  <c r="BF139" i="42"/>
  <c r="T139" i="42"/>
  <c r="R139" i="42"/>
  <c r="P139" i="42"/>
  <c r="BI136" i="42"/>
  <c r="BH136" i="42"/>
  <c r="BG136" i="42"/>
  <c r="BF136" i="42"/>
  <c r="T136" i="42"/>
  <c r="R136" i="42"/>
  <c r="P136" i="42"/>
  <c r="BI133" i="42"/>
  <c r="BH133" i="42"/>
  <c r="BG133" i="42"/>
  <c r="BF133" i="42"/>
  <c r="T133" i="42"/>
  <c r="R133" i="42"/>
  <c r="P133" i="42"/>
  <c r="BI130" i="42"/>
  <c r="BH130" i="42"/>
  <c r="BG130" i="42"/>
  <c r="BF130" i="42"/>
  <c r="T130" i="42"/>
  <c r="R130" i="42"/>
  <c r="P130" i="42"/>
  <c r="BI127" i="42"/>
  <c r="BH127" i="42"/>
  <c r="BG127" i="42"/>
  <c r="BF127" i="42"/>
  <c r="T127" i="42"/>
  <c r="R127" i="42"/>
  <c r="P127" i="42"/>
  <c r="BI124" i="42"/>
  <c r="BH124" i="42"/>
  <c r="BG124" i="42"/>
  <c r="BF124" i="42"/>
  <c r="T124" i="42"/>
  <c r="R124" i="42"/>
  <c r="P124" i="42"/>
  <c r="BI121" i="42"/>
  <c r="BH121" i="42"/>
  <c r="BG121" i="42"/>
  <c r="BF121" i="42"/>
  <c r="T121" i="42"/>
  <c r="R121" i="42"/>
  <c r="P121" i="42"/>
  <c r="BI118" i="42"/>
  <c r="BH118" i="42"/>
  <c r="BG118" i="42"/>
  <c r="BF118" i="42"/>
  <c r="T118" i="42"/>
  <c r="R118" i="42"/>
  <c r="P118" i="42"/>
  <c r="BI115" i="42"/>
  <c r="BH115" i="42"/>
  <c r="BG115" i="42"/>
  <c r="BF115" i="42"/>
  <c r="T115" i="42"/>
  <c r="R115" i="42"/>
  <c r="P115" i="42"/>
  <c r="BI112" i="42"/>
  <c r="BH112" i="42"/>
  <c r="BG112" i="42"/>
  <c r="BF112" i="42"/>
  <c r="T112" i="42"/>
  <c r="R112" i="42"/>
  <c r="P112" i="42"/>
  <c r="BI109" i="42"/>
  <c r="BH109" i="42"/>
  <c r="BG109" i="42"/>
  <c r="BF109" i="42"/>
  <c r="T109" i="42"/>
  <c r="R109" i="42"/>
  <c r="P109" i="42"/>
  <c r="BI106" i="42"/>
  <c r="BH106" i="42"/>
  <c r="BG106" i="42"/>
  <c r="BF106" i="42"/>
  <c r="T106" i="42"/>
  <c r="R106" i="42"/>
  <c r="P106" i="42"/>
  <c r="BI103" i="42"/>
  <c r="BH103" i="42"/>
  <c r="BG103" i="42"/>
  <c r="BF103" i="42"/>
  <c r="T103" i="42"/>
  <c r="R103" i="42"/>
  <c r="P103" i="42"/>
  <c r="BI100" i="42"/>
  <c r="BH100" i="42"/>
  <c r="BG100" i="42"/>
  <c r="BF100" i="42"/>
  <c r="T100" i="42"/>
  <c r="R100" i="42"/>
  <c r="P100" i="42"/>
  <c r="BI97" i="42"/>
  <c r="BH97" i="42"/>
  <c r="BG97" i="42"/>
  <c r="BF97" i="42"/>
  <c r="T97" i="42"/>
  <c r="R97" i="42"/>
  <c r="P97" i="42"/>
  <c r="BI93" i="42"/>
  <c r="BH93" i="42"/>
  <c r="BG93" i="42"/>
  <c r="BF93" i="42"/>
  <c r="T93" i="42"/>
  <c r="R93" i="42"/>
  <c r="P93" i="42"/>
  <c r="BI90" i="42"/>
  <c r="BH90" i="42"/>
  <c r="BG90" i="42"/>
  <c r="BF90" i="42"/>
  <c r="T90" i="42"/>
  <c r="R90" i="42"/>
  <c r="P90" i="42"/>
  <c r="J85" i="42"/>
  <c r="J84" i="42"/>
  <c r="F84" i="42"/>
  <c r="F82" i="42"/>
  <c r="E80" i="42"/>
  <c r="J55" i="42"/>
  <c r="J54" i="42"/>
  <c r="F54" i="42"/>
  <c r="F52" i="42"/>
  <c r="E50" i="42"/>
  <c r="J18" i="42"/>
  <c r="E18" i="42"/>
  <c r="F85" i="42" s="1"/>
  <c r="J17" i="42"/>
  <c r="J12" i="42"/>
  <c r="J82" i="42" s="1"/>
  <c r="E7" i="42"/>
  <c r="E78" i="42"/>
  <c r="J37" i="41"/>
  <c r="J36" i="41"/>
  <c r="AY94" i="1"/>
  <c r="J35" i="41"/>
  <c r="AX94" i="1"/>
  <c r="BI299" i="41"/>
  <c r="BH299" i="41"/>
  <c r="BG299" i="41"/>
  <c r="BF299" i="41"/>
  <c r="T299" i="41"/>
  <c r="T298" i="41"/>
  <c r="R299" i="41"/>
  <c r="R298" i="41" s="1"/>
  <c r="P299" i="41"/>
  <c r="P298" i="41"/>
  <c r="BI294" i="41"/>
  <c r="BH294" i="41"/>
  <c r="BG294" i="41"/>
  <c r="BF294" i="41"/>
  <c r="T294" i="41"/>
  <c r="R294" i="41"/>
  <c r="P294" i="41"/>
  <c r="BI292" i="41"/>
  <c r="BH292" i="41"/>
  <c r="BG292" i="41"/>
  <c r="BF292" i="41"/>
  <c r="T292" i="41"/>
  <c r="R292" i="41"/>
  <c r="P292" i="41"/>
  <c r="BI290" i="41"/>
  <c r="BH290" i="41"/>
  <c r="BG290" i="41"/>
  <c r="BF290" i="41"/>
  <c r="T290" i="41"/>
  <c r="R290" i="41"/>
  <c r="P290" i="41"/>
  <c r="BI286" i="41"/>
  <c r="BH286" i="41"/>
  <c r="BG286" i="41"/>
  <c r="BF286" i="41"/>
  <c r="T286" i="41"/>
  <c r="R286" i="41"/>
  <c r="P286" i="41"/>
  <c r="BI283" i="41"/>
  <c r="BH283" i="41"/>
  <c r="BG283" i="41"/>
  <c r="BF283" i="41"/>
  <c r="T283" i="41"/>
  <c r="R283" i="41"/>
  <c r="P283" i="41"/>
  <c r="BI274" i="41"/>
  <c r="BH274" i="41"/>
  <c r="BG274" i="41"/>
  <c r="BF274" i="41"/>
  <c r="T274" i="41"/>
  <c r="R274" i="41"/>
  <c r="P274" i="41"/>
  <c r="BI271" i="41"/>
  <c r="BH271" i="41"/>
  <c r="BG271" i="41"/>
  <c r="BF271" i="41"/>
  <c r="T271" i="41"/>
  <c r="R271" i="41"/>
  <c r="P271" i="41"/>
  <c r="BI262" i="41"/>
  <c r="BH262" i="41"/>
  <c r="BG262" i="41"/>
  <c r="BF262" i="41"/>
  <c r="T262" i="41"/>
  <c r="R262" i="41"/>
  <c r="P262" i="41"/>
  <c r="BI258" i="41"/>
  <c r="BH258" i="41"/>
  <c r="BG258" i="41"/>
  <c r="BF258" i="41"/>
  <c r="T258" i="41"/>
  <c r="T257" i="41"/>
  <c r="R258" i="41"/>
  <c r="R257" i="41" s="1"/>
  <c r="P258" i="41"/>
  <c r="P257" i="41"/>
  <c r="BI255" i="41"/>
  <c r="BH255" i="41"/>
  <c r="BG255" i="41"/>
  <c r="BF255" i="41"/>
  <c r="T255" i="41"/>
  <c r="R255" i="41"/>
  <c r="P255" i="41"/>
  <c r="BI251" i="41"/>
  <c r="BH251" i="41"/>
  <c r="BG251" i="41"/>
  <c r="BF251" i="41"/>
  <c r="T251" i="41"/>
  <c r="R251" i="41"/>
  <c r="P251" i="41"/>
  <c r="BI249" i="41"/>
  <c r="BH249" i="41"/>
  <c r="BG249" i="41"/>
  <c r="BF249" i="41"/>
  <c r="T249" i="41"/>
  <c r="R249" i="41"/>
  <c r="P249" i="41"/>
  <c r="BI241" i="41"/>
  <c r="BH241" i="41"/>
  <c r="BG241" i="41"/>
  <c r="BF241" i="41"/>
  <c r="T241" i="41"/>
  <c r="R241" i="41"/>
  <c r="P241" i="41"/>
  <c r="BI229" i="41"/>
  <c r="BH229" i="41"/>
  <c r="BG229" i="41"/>
  <c r="BF229" i="41"/>
  <c r="T229" i="41"/>
  <c r="R229" i="41"/>
  <c r="P229" i="41"/>
  <c r="BI227" i="41"/>
  <c r="BH227" i="41"/>
  <c r="BG227" i="41"/>
  <c r="BF227" i="41"/>
  <c r="T227" i="41"/>
  <c r="R227" i="41"/>
  <c r="P227" i="41"/>
  <c r="BI220" i="41"/>
  <c r="BH220" i="41"/>
  <c r="BG220" i="41"/>
  <c r="BF220" i="41"/>
  <c r="T220" i="41"/>
  <c r="T219" i="41"/>
  <c r="R220" i="41"/>
  <c r="R219" i="41"/>
  <c r="P220" i="41"/>
  <c r="P219" i="41" s="1"/>
  <c r="BI209" i="41"/>
  <c r="BH209" i="41"/>
  <c r="BG209" i="41"/>
  <c r="BF209" i="41"/>
  <c r="T209" i="41"/>
  <c r="R209" i="41"/>
  <c r="P209" i="41"/>
  <c r="BI205" i="41"/>
  <c r="BH205" i="41"/>
  <c r="BG205" i="41"/>
  <c r="BF205" i="41"/>
  <c r="T205" i="41"/>
  <c r="R205" i="41"/>
  <c r="P205" i="41"/>
  <c r="BI198" i="41"/>
  <c r="BH198" i="41"/>
  <c r="BG198" i="41"/>
  <c r="BF198" i="41"/>
  <c r="T198" i="41"/>
  <c r="R198" i="41"/>
  <c r="P198" i="41"/>
  <c r="BI188" i="41"/>
  <c r="BH188" i="41"/>
  <c r="BG188" i="41"/>
  <c r="BF188" i="41"/>
  <c r="T188" i="41"/>
  <c r="R188" i="41"/>
  <c r="P188" i="41"/>
  <c r="BI186" i="41"/>
  <c r="BH186" i="41"/>
  <c r="BG186" i="41"/>
  <c r="BF186" i="41"/>
  <c r="T186" i="41"/>
  <c r="R186" i="41"/>
  <c r="P186" i="41"/>
  <c r="BI174" i="41"/>
  <c r="BH174" i="41"/>
  <c r="BG174" i="41"/>
  <c r="BF174" i="41"/>
  <c r="T174" i="41"/>
  <c r="R174" i="41"/>
  <c r="P174" i="41"/>
  <c r="BI169" i="41"/>
  <c r="BH169" i="41"/>
  <c r="BG169" i="41"/>
  <c r="BF169" i="41"/>
  <c r="T169" i="41"/>
  <c r="R169" i="41"/>
  <c r="P169" i="41"/>
  <c r="BI167" i="41"/>
  <c r="BH167" i="41"/>
  <c r="BG167" i="41"/>
  <c r="BF167" i="41"/>
  <c r="T167" i="41"/>
  <c r="R167" i="41"/>
  <c r="P167" i="41"/>
  <c r="BI158" i="41"/>
  <c r="BH158" i="41"/>
  <c r="BG158" i="41"/>
  <c r="BF158" i="41"/>
  <c r="T158" i="41"/>
  <c r="R158" i="41"/>
  <c r="P158" i="41"/>
  <c r="BI156" i="41"/>
  <c r="BH156" i="41"/>
  <c r="BG156" i="41"/>
  <c r="BF156" i="41"/>
  <c r="T156" i="41"/>
  <c r="R156" i="41"/>
  <c r="P156" i="41"/>
  <c r="BI147" i="41"/>
  <c r="BH147" i="41"/>
  <c r="BG147" i="41"/>
  <c r="BF147" i="41"/>
  <c r="T147" i="41"/>
  <c r="R147" i="41"/>
  <c r="P147" i="41"/>
  <c r="BI143" i="41"/>
  <c r="BH143" i="41"/>
  <c r="BG143" i="41"/>
  <c r="BF143" i="41"/>
  <c r="T143" i="41"/>
  <c r="R143" i="41"/>
  <c r="P143" i="41"/>
  <c r="BI142" i="41"/>
  <c r="BH142" i="41"/>
  <c r="BG142" i="41"/>
  <c r="BF142" i="41"/>
  <c r="T142" i="41"/>
  <c r="R142" i="41"/>
  <c r="P142" i="41"/>
  <c r="BI141" i="41"/>
  <c r="BH141" i="41"/>
  <c r="BG141" i="41"/>
  <c r="BF141" i="41"/>
  <c r="T141" i="41"/>
  <c r="R141" i="41"/>
  <c r="P141" i="41"/>
  <c r="BI134" i="41"/>
  <c r="BH134" i="41"/>
  <c r="BG134" i="41"/>
  <c r="BF134" i="41"/>
  <c r="T134" i="41"/>
  <c r="R134" i="41"/>
  <c r="P134" i="41"/>
  <c r="BI130" i="41"/>
  <c r="BH130" i="41"/>
  <c r="BG130" i="41"/>
  <c r="BF130" i="41"/>
  <c r="T130" i="41"/>
  <c r="R130" i="41"/>
  <c r="P130" i="41"/>
  <c r="BI122" i="41"/>
  <c r="BH122" i="41"/>
  <c r="BG122" i="41"/>
  <c r="BF122" i="41"/>
  <c r="T122" i="41"/>
  <c r="R122" i="41"/>
  <c r="P122" i="41"/>
  <c r="BI120" i="41"/>
  <c r="BH120" i="41"/>
  <c r="BG120" i="41"/>
  <c r="BF120" i="41"/>
  <c r="T120" i="41"/>
  <c r="R120" i="41"/>
  <c r="P120" i="41"/>
  <c r="BI116" i="41"/>
  <c r="BH116" i="41"/>
  <c r="BG116" i="41"/>
  <c r="BF116" i="41"/>
  <c r="T116" i="41"/>
  <c r="R116" i="41"/>
  <c r="P116" i="41"/>
  <c r="BI114" i="41"/>
  <c r="BH114" i="41"/>
  <c r="BG114" i="41"/>
  <c r="BF114" i="41"/>
  <c r="T114" i="41"/>
  <c r="R114" i="41"/>
  <c r="P114" i="41"/>
  <c r="BI112" i="41"/>
  <c r="BH112" i="41"/>
  <c r="BG112" i="41"/>
  <c r="BF112" i="41"/>
  <c r="T112" i="41"/>
  <c r="R112" i="41"/>
  <c r="P112" i="41"/>
  <c r="BI108" i="41"/>
  <c r="BH108" i="41"/>
  <c r="BG108" i="41"/>
  <c r="BF108" i="41"/>
  <c r="T108" i="41"/>
  <c r="R108" i="41"/>
  <c r="P108" i="41"/>
  <c r="BI102" i="41"/>
  <c r="BH102" i="41"/>
  <c r="BG102" i="41"/>
  <c r="BF102" i="41"/>
  <c r="T102" i="41"/>
  <c r="R102" i="41"/>
  <c r="P102" i="41"/>
  <c r="BI100" i="41"/>
  <c r="BH100" i="41"/>
  <c r="BG100" i="41"/>
  <c r="BF100" i="41"/>
  <c r="T100" i="41"/>
  <c r="R100" i="41"/>
  <c r="P100" i="41"/>
  <c r="BI96" i="41"/>
  <c r="BH96" i="41"/>
  <c r="BG96" i="41"/>
  <c r="BF96" i="41"/>
  <c r="T96" i="41"/>
  <c r="R96" i="41"/>
  <c r="P96" i="41"/>
  <c r="J90" i="41"/>
  <c r="J89" i="41"/>
  <c r="F89" i="41"/>
  <c r="F87" i="41"/>
  <c r="E85" i="41"/>
  <c r="J55" i="41"/>
  <c r="J54" i="41"/>
  <c r="F54" i="41"/>
  <c r="F52" i="41"/>
  <c r="E50" i="41"/>
  <c r="J18" i="41"/>
  <c r="E18" i="41"/>
  <c r="F55" i="41"/>
  <c r="J17" i="41"/>
  <c r="J12" i="41"/>
  <c r="J87" i="41"/>
  <c r="E7" i="41"/>
  <c r="E48" i="41" s="1"/>
  <c r="J37" i="40"/>
  <c r="J36" i="40"/>
  <c r="AY93" i="1"/>
  <c r="J35" i="40"/>
  <c r="AX93" i="1" s="1"/>
  <c r="BI496" i="40"/>
  <c r="BH496" i="40"/>
  <c r="BG496" i="40"/>
  <c r="BF496" i="40"/>
  <c r="T496" i="40"/>
  <c r="T495" i="40" s="1"/>
  <c r="R496" i="40"/>
  <c r="R495" i="40" s="1"/>
  <c r="P496" i="40"/>
  <c r="P495" i="40"/>
  <c r="BI491" i="40"/>
  <c r="BH491" i="40"/>
  <c r="BG491" i="40"/>
  <c r="BF491" i="40"/>
  <c r="T491" i="40"/>
  <c r="R491" i="40"/>
  <c r="P491" i="40"/>
  <c r="BI489" i="40"/>
  <c r="BH489" i="40"/>
  <c r="BG489" i="40"/>
  <c r="BF489" i="40"/>
  <c r="T489" i="40"/>
  <c r="R489" i="40"/>
  <c r="P489" i="40"/>
  <c r="BI487" i="40"/>
  <c r="BH487" i="40"/>
  <c r="BG487" i="40"/>
  <c r="BF487" i="40"/>
  <c r="T487" i="40"/>
  <c r="R487" i="40"/>
  <c r="P487" i="40"/>
  <c r="BI483" i="40"/>
  <c r="BH483" i="40"/>
  <c r="BG483" i="40"/>
  <c r="BF483" i="40"/>
  <c r="T483" i="40"/>
  <c r="R483" i="40"/>
  <c r="P483" i="40"/>
  <c r="BI480" i="40"/>
  <c r="BH480" i="40"/>
  <c r="BG480" i="40"/>
  <c r="BF480" i="40"/>
  <c r="T480" i="40"/>
  <c r="R480" i="40"/>
  <c r="P480" i="40"/>
  <c r="BI479" i="40"/>
  <c r="BH479" i="40"/>
  <c r="BG479" i="40"/>
  <c r="BF479" i="40"/>
  <c r="T479" i="40"/>
  <c r="R479" i="40"/>
  <c r="P479" i="40"/>
  <c r="BI468" i="40"/>
  <c r="BH468" i="40"/>
  <c r="BG468" i="40"/>
  <c r="BF468" i="40"/>
  <c r="T468" i="40"/>
  <c r="R468" i="40"/>
  <c r="P468" i="40"/>
  <c r="BI465" i="40"/>
  <c r="BH465" i="40"/>
  <c r="BG465" i="40"/>
  <c r="BF465" i="40"/>
  <c r="T465" i="40"/>
  <c r="R465" i="40"/>
  <c r="P465" i="40"/>
  <c r="BI462" i="40"/>
  <c r="BH462" i="40"/>
  <c r="BG462" i="40"/>
  <c r="BF462" i="40"/>
  <c r="T462" i="40"/>
  <c r="R462" i="40"/>
  <c r="P462" i="40"/>
  <c r="BI461" i="40"/>
  <c r="BH461" i="40"/>
  <c r="BG461" i="40"/>
  <c r="BF461" i="40"/>
  <c r="T461" i="40"/>
  <c r="R461" i="40"/>
  <c r="P461" i="40"/>
  <c r="BI455" i="40"/>
  <c r="BH455" i="40"/>
  <c r="BG455" i="40"/>
  <c r="BF455" i="40"/>
  <c r="T455" i="40"/>
  <c r="R455" i="40"/>
  <c r="P455" i="40"/>
  <c r="BI452" i="40"/>
  <c r="BH452" i="40"/>
  <c r="BG452" i="40"/>
  <c r="BF452" i="40"/>
  <c r="T452" i="40"/>
  <c r="R452" i="40"/>
  <c r="P452" i="40"/>
  <c r="BI448" i="40"/>
  <c r="BH448" i="40"/>
  <c r="BG448" i="40"/>
  <c r="BF448" i="40"/>
  <c r="T448" i="40"/>
  <c r="R448" i="40"/>
  <c r="P448" i="40"/>
  <c r="BI445" i="40"/>
  <c r="BH445" i="40"/>
  <c r="BG445" i="40"/>
  <c r="BF445" i="40"/>
  <c r="T445" i="40"/>
  <c r="R445" i="40"/>
  <c r="P445" i="40"/>
  <c r="BI415" i="40"/>
  <c r="BH415" i="40"/>
  <c r="BG415" i="40"/>
  <c r="BF415" i="40"/>
  <c r="T415" i="40"/>
  <c r="R415" i="40"/>
  <c r="P415" i="40"/>
  <c r="BI411" i="40"/>
  <c r="BH411" i="40"/>
  <c r="BG411" i="40"/>
  <c r="BF411" i="40"/>
  <c r="T411" i="40"/>
  <c r="T410" i="40"/>
  <c r="R411" i="40"/>
  <c r="R410" i="40" s="1"/>
  <c r="P411" i="40"/>
  <c r="P410" i="40"/>
  <c r="BI408" i="40"/>
  <c r="BH408" i="40"/>
  <c r="BG408" i="40"/>
  <c r="BF408" i="40"/>
  <c r="T408" i="40"/>
  <c r="R408" i="40"/>
  <c r="P408" i="40"/>
  <c r="BI404" i="40"/>
  <c r="BH404" i="40"/>
  <c r="BG404" i="40"/>
  <c r="BF404" i="40"/>
  <c r="T404" i="40"/>
  <c r="R404" i="40"/>
  <c r="P404" i="40"/>
  <c r="BI402" i="40"/>
  <c r="BH402" i="40"/>
  <c r="BG402" i="40"/>
  <c r="BF402" i="40"/>
  <c r="T402" i="40"/>
  <c r="R402" i="40"/>
  <c r="P402" i="40"/>
  <c r="BI393" i="40"/>
  <c r="BH393" i="40"/>
  <c r="BG393" i="40"/>
  <c r="BF393" i="40"/>
  <c r="T393" i="40"/>
  <c r="R393" i="40"/>
  <c r="P393" i="40"/>
  <c r="BI379" i="40"/>
  <c r="BH379" i="40"/>
  <c r="BG379" i="40"/>
  <c r="BF379" i="40"/>
  <c r="T379" i="40"/>
  <c r="R379" i="40"/>
  <c r="P379" i="40"/>
  <c r="BI377" i="40"/>
  <c r="BH377" i="40"/>
  <c r="BG377" i="40"/>
  <c r="BF377" i="40"/>
  <c r="T377" i="40"/>
  <c r="R377" i="40"/>
  <c r="P377" i="40"/>
  <c r="BI373" i="40"/>
  <c r="BH373" i="40"/>
  <c r="BG373" i="40"/>
  <c r="BF373" i="40"/>
  <c r="T373" i="40"/>
  <c r="R373" i="40"/>
  <c r="P373" i="40"/>
  <c r="BI371" i="40"/>
  <c r="BH371" i="40"/>
  <c r="BG371" i="40"/>
  <c r="BF371" i="40"/>
  <c r="T371" i="40"/>
  <c r="R371" i="40"/>
  <c r="P371" i="40"/>
  <c r="BI368" i="40"/>
  <c r="BH368" i="40"/>
  <c r="BG368" i="40"/>
  <c r="BF368" i="40"/>
  <c r="T368" i="40"/>
  <c r="R368" i="40"/>
  <c r="P368" i="40"/>
  <c r="BI364" i="40"/>
  <c r="BH364" i="40"/>
  <c r="BG364" i="40"/>
  <c r="BF364" i="40"/>
  <c r="T364" i="40"/>
  <c r="R364" i="40"/>
  <c r="P364" i="40"/>
  <c r="BI358" i="40"/>
  <c r="BH358" i="40"/>
  <c r="BG358" i="40"/>
  <c r="BF358" i="40"/>
  <c r="T358" i="40"/>
  <c r="R358" i="40"/>
  <c r="P358" i="40"/>
  <c r="BI354" i="40"/>
  <c r="BH354" i="40"/>
  <c r="BG354" i="40"/>
  <c r="BF354" i="40"/>
  <c r="T354" i="40"/>
  <c r="R354" i="40"/>
  <c r="P354" i="40"/>
  <c r="BI350" i="40"/>
  <c r="BH350" i="40"/>
  <c r="BG350" i="40"/>
  <c r="BF350" i="40"/>
  <c r="T350" i="40"/>
  <c r="R350" i="40"/>
  <c r="P350" i="40"/>
  <c r="BI345" i="40"/>
  <c r="BH345" i="40"/>
  <c r="BG345" i="40"/>
  <c r="BF345" i="40"/>
  <c r="T345" i="40"/>
  <c r="R345" i="40"/>
  <c r="P345" i="40"/>
  <c r="BI342" i="40"/>
  <c r="BH342" i="40"/>
  <c r="BG342" i="40"/>
  <c r="BF342" i="40"/>
  <c r="T342" i="40"/>
  <c r="R342" i="40"/>
  <c r="P342" i="40"/>
  <c r="BI339" i="40"/>
  <c r="BH339" i="40"/>
  <c r="BG339" i="40"/>
  <c r="BF339" i="40"/>
  <c r="T339" i="40"/>
  <c r="R339" i="40"/>
  <c r="P339" i="40"/>
  <c r="BI335" i="40"/>
  <c r="BH335" i="40"/>
  <c r="BG335" i="40"/>
  <c r="BF335" i="40"/>
  <c r="T335" i="40"/>
  <c r="R335" i="40"/>
  <c r="P335" i="40"/>
  <c r="BI329" i="40"/>
  <c r="BH329" i="40"/>
  <c r="BG329" i="40"/>
  <c r="BF329" i="40"/>
  <c r="T329" i="40"/>
  <c r="T328" i="40"/>
  <c r="R329" i="40"/>
  <c r="R328" i="40" s="1"/>
  <c r="P329" i="40"/>
  <c r="P328" i="40"/>
  <c r="BI318" i="40"/>
  <c r="BH318" i="40"/>
  <c r="BG318" i="40"/>
  <c r="BF318" i="40"/>
  <c r="T318" i="40"/>
  <c r="R318" i="40"/>
  <c r="P318" i="40"/>
  <c r="BI314" i="40"/>
  <c r="BH314" i="40"/>
  <c r="BG314" i="40"/>
  <c r="BF314" i="40"/>
  <c r="T314" i="40"/>
  <c r="R314" i="40"/>
  <c r="P314" i="40"/>
  <c r="BI308" i="40"/>
  <c r="BH308" i="40"/>
  <c r="BG308" i="40"/>
  <c r="BF308" i="40"/>
  <c r="T308" i="40"/>
  <c r="R308" i="40"/>
  <c r="P308" i="40"/>
  <c r="BI302" i="40"/>
  <c r="BH302" i="40"/>
  <c r="BG302" i="40"/>
  <c r="BF302" i="40"/>
  <c r="T302" i="40"/>
  <c r="R302" i="40"/>
  <c r="P302" i="40"/>
  <c r="BI296" i="40"/>
  <c r="BH296" i="40"/>
  <c r="BG296" i="40"/>
  <c r="BF296" i="40"/>
  <c r="T296" i="40"/>
  <c r="R296" i="40"/>
  <c r="P296" i="40"/>
  <c r="BI290" i="40"/>
  <c r="BH290" i="40"/>
  <c r="BG290" i="40"/>
  <c r="BF290" i="40"/>
  <c r="T290" i="40"/>
  <c r="R290" i="40"/>
  <c r="P290" i="40"/>
  <c r="BI279" i="40"/>
  <c r="BH279" i="40"/>
  <c r="BG279" i="40"/>
  <c r="BF279" i="40"/>
  <c r="T279" i="40"/>
  <c r="R279" i="40"/>
  <c r="P279" i="40"/>
  <c r="BI274" i="40"/>
  <c r="BH274" i="40"/>
  <c r="BG274" i="40"/>
  <c r="BF274" i="40"/>
  <c r="T274" i="40"/>
  <c r="R274" i="40"/>
  <c r="P274" i="40"/>
  <c r="BI272" i="40"/>
  <c r="BH272" i="40"/>
  <c r="BG272" i="40"/>
  <c r="BF272" i="40"/>
  <c r="T272" i="40"/>
  <c r="R272" i="40"/>
  <c r="P272" i="40"/>
  <c r="BI268" i="40"/>
  <c r="BH268" i="40"/>
  <c r="BG268" i="40"/>
  <c r="BF268" i="40"/>
  <c r="T268" i="40"/>
  <c r="R268" i="40"/>
  <c r="P268" i="40"/>
  <c r="BI264" i="40"/>
  <c r="BH264" i="40"/>
  <c r="BG264" i="40"/>
  <c r="BF264" i="40"/>
  <c r="T264" i="40"/>
  <c r="R264" i="40"/>
  <c r="P264" i="40"/>
  <c r="BI259" i="40"/>
  <c r="BH259" i="40"/>
  <c r="BG259" i="40"/>
  <c r="BF259" i="40"/>
  <c r="T259" i="40"/>
  <c r="R259" i="40"/>
  <c r="P259" i="40"/>
  <c r="BI257" i="40"/>
  <c r="BH257" i="40"/>
  <c r="BG257" i="40"/>
  <c r="BF257" i="40"/>
  <c r="T257" i="40"/>
  <c r="R257" i="40"/>
  <c r="P257" i="40"/>
  <c r="BI250" i="40"/>
  <c r="BH250" i="40"/>
  <c r="BG250" i="40"/>
  <c r="BF250" i="40"/>
  <c r="T250" i="40"/>
  <c r="R250" i="40"/>
  <c r="P250" i="40"/>
  <c r="BI248" i="40"/>
  <c r="BH248" i="40"/>
  <c r="BG248" i="40"/>
  <c r="BF248" i="40"/>
  <c r="T248" i="40"/>
  <c r="R248" i="40"/>
  <c r="P248" i="40"/>
  <c r="BI241" i="40"/>
  <c r="BH241" i="40"/>
  <c r="BG241" i="40"/>
  <c r="BF241" i="40"/>
  <c r="T241" i="40"/>
  <c r="R241" i="40"/>
  <c r="P241" i="40"/>
  <c r="BI240" i="40"/>
  <c r="BH240" i="40"/>
  <c r="BG240" i="40"/>
  <c r="BF240" i="40"/>
  <c r="T240" i="40"/>
  <c r="R240" i="40"/>
  <c r="P240" i="40"/>
  <c r="BI235" i="40"/>
  <c r="BH235" i="40"/>
  <c r="BG235" i="40"/>
  <c r="BF235" i="40"/>
  <c r="T235" i="40"/>
  <c r="R235" i="40"/>
  <c r="P235" i="40"/>
  <c r="BI230" i="40"/>
  <c r="BH230" i="40"/>
  <c r="BG230" i="40"/>
  <c r="BF230" i="40"/>
  <c r="T230" i="40"/>
  <c r="R230" i="40"/>
  <c r="P230" i="40"/>
  <c r="BI228" i="40"/>
  <c r="BH228" i="40"/>
  <c r="BG228" i="40"/>
  <c r="BF228" i="40"/>
  <c r="T228" i="40"/>
  <c r="R228" i="40"/>
  <c r="P228" i="40"/>
  <c r="BI221" i="40"/>
  <c r="BH221" i="40"/>
  <c r="BG221" i="40"/>
  <c r="BF221" i="40"/>
  <c r="T221" i="40"/>
  <c r="R221" i="40"/>
  <c r="P221" i="40"/>
  <c r="BI219" i="40"/>
  <c r="BH219" i="40"/>
  <c r="BG219" i="40"/>
  <c r="BF219" i="40"/>
  <c r="T219" i="40"/>
  <c r="R219" i="40"/>
  <c r="P219" i="40"/>
  <c r="BI210" i="40"/>
  <c r="BH210" i="40"/>
  <c r="BG210" i="40"/>
  <c r="BF210" i="40"/>
  <c r="T210" i="40"/>
  <c r="R210" i="40"/>
  <c r="P210" i="40"/>
  <c r="BI207" i="40"/>
  <c r="BH207" i="40"/>
  <c r="BG207" i="40"/>
  <c r="BF207" i="40"/>
  <c r="T207" i="40"/>
  <c r="R207" i="40"/>
  <c r="P207" i="40"/>
  <c r="BI201" i="40"/>
  <c r="BH201" i="40"/>
  <c r="BG201" i="40"/>
  <c r="BF201" i="40"/>
  <c r="T201" i="40"/>
  <c r="R201" i="40"/>
  <c r="P201" i="40"/>
  <c r="BI197" i="40"/>
  <c r="BH197" i="40"/>
  <c r="BG197" i="40"/>
  <c r="BF197" i="40"/>
  <c r="T197" i="40"/>
  <c r="R197" i="40"/>
  <c r="P197" i="40"/>
  <c r="BI193" i="40"/>
  <c r="BH193" i="40"/>
  <c r="BG193" i="40"/>
  <c r="BF193" i="40"/>
  <c r="T193" i="40"/>
  <c r="R193" i="40"/>
  <c r="P193" i="40"/>
  <c r="BI191" i="40"/>
  <c r="BH191" i="40"/>
  <c r="BG191" i="40"/>
  <c r="BF191" i="40"/>
  <c r="T191" i="40"/>
  <c r="R191" i="40"/>
  <c r="P191" i="40"/>
  <c r="BI185" i="40"/>
  <c r="BH185" i="40"/>
  <c r="BG185" i="40"/>
  <c r="BF185" i="40"/>
  <c r="T185" i="40"/>
  <c r="R185" i="40"/>
  <c r="P185" i="40"/>
  <c r="BI179" i="40"/>
  <c r="BH179" i="40"/>
  <c r="BG179" i="40"/>
  <c r="BF179" i="40"/>
  <c r="T179" i="40"/>
  <c r="R179" i="40"/>
  <c r="P179" i="40"/>
  <c r="BI174" i="40"/>
  <c r="BH174" i="40"/>
  <c r="BG174" i="40"/>
  <c r="BF174" i="40"/>
  <c r="T174" i="40"/>
  <c r="R174" i="40"/>
  <c r="P174" i="40"/>
  <c r="BI170" i="40"/>
  <c r="BH170" i="40"/>
  <c r="BG170" i="40"/>
  <c r="BF170" i="40"/>
  <c r="T170" i="40"/>
  <c r="R170" i="40"/>
  <c r="P170" i="40"/>
  <c r="BI169" i="40"/>
  <c r="BH169" i="40"/>
  <c r="BG169" i="40"/>
  <c r="BF169" i="40"/>
  <c r="T169" i="40"/>
  <c r="R169" i="40"/>
  <c r="P169" i="40"/>
  <c r="BI168" i="40"/>
  <c r="BH168" i="40"/>
  <c r="BG168" i="40"/>
  <c r="BF168" i="40"/>
  <c r="T168" i="40"/>
  <c r="R168" i="40"/>
  <c r="P168" i="40"/>
  <c r="BI161" i="40"/>
  <c r="BH161" i="40"/>
  <c r="BG161" i="40"/>
  <c r="BF161" i="40"/>
  <c r="T161" i="40"/>
  <c r="R161" i="40"/>
  <c r="P161" i="40"/>
  <c r="BI157" i="40"/>
  <c r="BH157" i="40"/>
  <c r="BG157" i="40"/>
  <c r="BF157" i="40"/>
  <c r="T157" i="40"/>
  <c r="R157" i="40"/>
  <c r="P157" i="40"/>
  <c r="BI148" i="40"/>
  <c r="BH148" i="40"/>
  <c r="BG148" i="40"/>
  <c r="BF148" i="40"/>
  <c r="T148" i="40"/>
  <c r="R148" i="40"/>
  <c r="P148" i="40"/>
  <c r="BI143" i="40"/>
  <c r="BH143" i="40"/>
  <c r="BG143" i="40"/>
  <c r="BF143" i="40"/>
  <c r="T143" i="40"/>
  <c r="R143" i="40"/>
  <c r="P143" i="40"/>
  <c r="BI139" i="40"/>
  <c r="BH139" i="40"/>
  <c r="BG139" i="40"/>
  <c r="BF139" i="40"/>
  <c r="T139" i="40"/>
  <c r="R139" i="40"/>
  <c r="P139" i="40"/>
  <c r="BI135" i="40"/>
  <c r="BH135" i="40"/>
  <c r="BG135" i="40"/>
  <c r="BF135" i="40"/>
  <c r="T135" i="40"/>
  <c r="R135" i="40"/>
  <c r="P135" i="40"/>
  <c r="BI131" i="40"/>
  <c r="BH131" i="40"/>
  <c r="BG131" i="40"/>
  <c r="BF131" i="40"/>
  <c r="T131" i="40"/>
  <c r="R131" i="40"/>
  <c r="P131" i="40"/>
  <c r="BI127" i="40"/>
  <c r="BH127" i="40"/>
  <c r="BG127" i="40"/>
  <c r="BF127" i="40"/>
  <c r="T127" i="40"/>
  <c r="R127" i="40"/>
  <c r="P127" i="40"/>
  <c r="BI123" i="40"/>
  <c r="BH123" i="40"/>
  <c r="BG123" i="40"/>
  <c r="BF123" i="40"/>
  <c r="T123" i="40"/>
  <c r="R123" i="40"/>
  <c r="P123" i="40"/>
  <c r="BI121" i="40"/>
  <c r="BH121" i="40"/>
  <c r="BG121" i="40"/>
  <c r="BF121" i="40"/>
  <c r="T121" i="40"/>
  <c r="R121" i="40"/>
  <c r="P121" i="40"/>
  <c r="BI118" i="40"/>
  <c r="BH118" i="40"/>
  <c r="BG118" i="40"/>
  <c r="BF118" i="40"/>
  <c r="T118" i="40"/>
  <c r="R118" i="40"/>
  <c r="P118" i="40"/>
  <c r="BI114" i="40"/>
  <c r="BH114" i="40"/>
  <c r="BG114" i="40"/>
  <c r="BF114" i="40"/>
  <c r="T114" i="40"/>
  <c r="R114" i="40"/>
  <c r="P114" i="40"/>
  <c r="BI102" i="40"/>
  <c r="BH102" i="40"/>
  <c r="BG102" i="40"/>
  <c r="BF102" i="40"/>
  <c r="T102" i="40"/>
  <c r="R102" i="40"/>
  <c r="P102" i="40"/>
  <c r="BI100" i="40"/>
  <c r="BH100" i="40"/>
  <c r="BG100" i="40"/>
  <c r="BF100" i="40"/>
  <c r="T100" i="40"/>
  <c r="R100" i="40"/>
  <c r="P100" i="40"/>
  <c r="BI96" i="40"/>
  <c r="BH96" i="40"/>
  <c r="BG96" i="40"/>
  <c r="BF96" i="40"/>
  <c r="T96" i="40"/>
  <c r="R96" i="40"/>
  <c r="P96" i="40"/>
  <c r="J90" i="40"/>
  <c r="J89" i="40"/>
  <c r="F89" i="40"/>
  <c r="F87" i="40"/>
  <c r="E85" i="40"/>
  <c r="J55" i="40"/>
  <c r="J54" i="40"/>
  <c r="F54" i="40"/>
  <c r="F52" i="40"/>
  <c r="E50" i="40"/>
  <c r="J18" i="40"/>
  <c r="E18" i="40"/>
  <c r="F90" i="40"/>
  <c r="J17" i="40"/>
  <c r="J12" i="40"/>
  <c r="J52" i="40"/>
  <c r="E7" i="40"/>
  <c r="E83" i="40" s="1"/>
  <c r="J37" i="39"/>
  <c r="J36" i="39"/>
  <c r="AY92" i="1" s="1"/>
  <c r="J35" i="39"/>
  <c r="AX92" i="1" s="1"/>
  <c r="BI502" i="39"/>
  <c r="BH502" i="39"/>
  <c r="BG502" i="39"/>
  <c r="BF502" i="39"/>
  <c r="T502" i="39"/>
  <c r="T501" i="39"/>
  <c r="R502" i="39"/>
  <c r="R501" i="39"/>
  <c r="P502" i="39"/>
  <c r="P501" i="39" s="1"/>
  <c r="BI497" i="39"/>
  <c r="BH497" i="39"/>
  <c r="BG497" i="39"/>
  <c r="BF497" i="39"/>
  <c r="T497" i="39"/>
  <c r="R497" i="39"/>
  <c r="P497" i="39"/>
  <c r="BI495" i="39"/>
  <c r="BH495" i="39"/>
  <c r="BG495" i="39"/>
  <c r="BF495" i="39"/>
  <c r="T495" i="39"/>
  <c r="R495" i="39"/>
  <c r="P495" i="39"/>
  <c r="BI493" i="39"/>
  <c r="BH493" i="39"/>
  <c r="BG493" i="39"/>
  <c r="BF493" i="39"/>
  <c r="T493" i="39"/>
  <c r="R493" i="39"/>
  <c r="P493" i="39"/>
  <c r="BI489" i="39"/>
  <c r="BH489" i="39"/>
  <c r="BG489" i="39"/>
  <c r="BF489" i="39"/>
  <c r="T489" i="39"/>
  <c r="R489" i="39"/>
  <c r="P489" i="39"/>
  <c r="BI485" i="39"/>
  <c r="BH485" i="39"/>
  <c r="BG485" i="39"/>
  <c r="BF485" i="39"/>
  <c r="T485" i="39"/>
  <c r="R485" i="39"/>
  <c r="P485" i="39"/>
  <c r="BI484" i="39"/>
  <c r="BH484" i="39"/>
  <c r="BG484" i="39"/>
  <c r="BF484" i="39"/>
  <c r="T484" i="39"/>
  <c r="R484" i="39"/>
  <c r="P484" i="39"/>
  <c r="BI471" i="39"/>
  <c r="BH471" i="39"/>
  <c r="BG471" i="39"/>
  <c r="BF471" i="39"/>
  <c r="T471" i="39"/>
  <c r="R471" i="39"/>
  <c r="P471" i="39"/>
  <c r="BI468" i="39"/>
  <c r="BH468" i="39"/>
  <c r="BG468" i="39"/>
  <c r="BF468" i="39"/>
  <c r="T468" i="39"/>
  <c r="R468" i="39"/>
  <c r="P468" i="39"/>
  <c r="BI465" i="39"/>
  <c r="BH465" i="39"/>
  <c r="BG465" i="39"/>
  <c r="BF465" i="39"/>
  <c r="T465" i="39"/>
  <c r="R465" i="39"/>
  <c r="P465" i="39"/>
  <c r="BI464" i="39"/>
  <c r="BH464" i="39"/>
  <c r="BG464" i="39"/>
  <c r="BF464" i="39"/>
  <c r="T464" i="39"/>
  <c r="R464" i="39"/>
  <c r="P464" i="39"/>
  <c r="BI458" i="39"/>
  <c r="BH458" i="39"/>
  <c r="BG458" i="39"/>
  <c r="BF458" i="39"/>
  <c r="T458" i="39"/>
  <c r="R458" i="39"/>
  <c r="P458" i="39"/>
  <c r="BI455" i="39"/>
  <c r="BH455" i="39"/>
  <c r="BG455" i="39"/>
  <c r="BF455" i="39"/>
  <c r="T455" i="39"/>
  <c r="R455" i="39"/>
  <c r="P455" i="39"/>
  <c r="BI451" i="39"/>
  <c r="BH451" i="39"/>
  <c r="BG451" i="39"/>
  <c r="BF451" i="39"/>
  <c r="T451" i="39"/>
  <c r="R451" i="39"/>
  <c r="P451" i="39"/>
  <c r="BI448" i="39"/>
  <c r="BH448" i="39"/>
  <c r="BG448" i="39"/>
  <c r="BF448" i="39"/>
  <c r="T448" i="39"/>
  <c r="R448" i="39"/>
  <c r="P448" i="39"/>
  <c r="BI434" i="39"/>
  <c r="BH434" i="39"/>
  <c r="BG434" i="39"/>
  <c r="BF434" i="39"/>
  <c r="T434" i="39"/>
  <c r="R434" i="39"/>
  <c r="P434" i="39"/>
  <c r="BI430" i="39"/>
  <c r="BH430" i="39"/>
  <c r="BG430" i="39"/>
  <c r="BF430" i="39"/>
  <c r="T430" i="39"/>
  <c r="T429" i="39" s="1"/>
  <c r="R430" i="39"/>
  <c r="R429" i="39"/>
  <c r="P430" i="39"/>
  <c r="P429" i="39"/>
  <c r="BI427" i="39"/>
  <c r="BH427" i="39"/>
  <c r="BG427" i="39"/>
  <c r="BF427" i="39"/>
  <c r="T427" i="39"/>
  <c r="R427" i="39"/>
  <c r="P427" i="39"/>
  <c r="BI423" i="39"/>
  <c r="BH423" i="39"/>
  <c r="BG423" i="39"/>
  <c r="BF423" i="39"/>
  <c r="T423" i="39"/>
  <c r="R423" i="39"/>
  <c r="P423" i="39"/>
  <c r="BI421" i="39"/>
  <c r="BH421" i="39"/>
  <c r="BG421" i="39"/>
  <c r="BF421" i="39"/>
  <c r="T421" i="39"/>
  <c r="R421" i="39"/>
  <c r="P421" i="39"/>
  <c r="BI413" i="39"/>
  <c r="BH413" i="39"/>
  <c r="BG413" i="39"/>
  <c r="BF413" i="39"/>
  <c r="T413" i="39"/>
  <c r="R413" i="39"/>
  <c r="P413" i="39"/>
  <c r="BI405" i="39"/>
  <c r="BH405" i="39"/>
  <c r="BG405" i="39"/>
  <c r="BF405" i="39"/>
  <c r="T405" i="39"/>
  <c r="R405" i="39"/>
  <c r="P405" i="39"/>
  <c r="BI396" i="39"/>
  <c r="BH396" i="39"/>
  <c r="BG396" i="39"/>
  <c r="BF396" i="39"/>
  <c r="T396" i="39"/>
  <c r="R396" i="39"/>
  <c r="P396" i="39"/>
  <c r="BI394" i="39"/>
  <c r="BH394" i="39"/>
  <c r="BG394" i="39"/>
  <c r="BF394" i="39"/>
  <c r="T394" i="39"/>
  <c r="R394" i="39"/>
  <c r="P394" i="39"/>
  <c r="BI390" i="39"/>
  <c r="BH390" i="39"/>
  <c r="BG390" i="39"/>
  <c r="BF390" i="39"/>
  <c r="T390" i="39"/>
  <c r="R390" i="39"/>
  <c r="P390" i="39"/>
  <c r="BI386" i="39"/>
  <c r="BH386" i="39"/>
  <c r="BG386" i="39"/>
  <c r="BF386" i="39"/>
  <c r="T386" i="39"/>
  <c r="R386" i="39"/>
  <c r="P386" i="39"/>
  <c r="BI383" i="39"/>
  <c r="BH383" i="39"/>
  <c r="BG383" i="39"/>
  <c r="BF383" i="39"/>
  <c r="T383" i="39"/>
  <c r="R383" i="39"/>
  <c r="P383" i="39"/>
  <c r="BI382" i="39"/>
  <c r="BH382" i="39"/>
  <c r="BG382" i="39"/>
  <c r="BF382" i="39"/>
  <c r="T382" i="39"/>
  <c r="R382" i="39"/>
  <c r="P382" i="39"/>
  <c r="BI376" i="39"/>
  <c r="BH376" i="39"/>
  <c r="BG376" i="39"/>
  <c r="BF376" i="39"/>
  <c r="T376" i="39"/>
  <c r="R376" i="39"/>
  <c r="P376" i="39"/>
  <c r="BI372" i="39"/>
  <c r="BH372" i="39"/>
  <c r="BG372" i="39"/>
  <c r="BF372" i="39"/>
  <c r="T372" i="39"/>
  <c r="R372" i="39"/>
  <c r="P372" i="39"/>
  <c r="BI366" i="39"/>
  <c r="BH366" i="39"/>
  <c r="BG366" i="39"/>
  <c r="BF366" i="39"/>
  <c r="T366" i="39"/>
  <c r="R366" i="39"/>
  <c r="P366" i="39"/>
  <c r="BI361" i="39"/>
  <c r="BH361" i="39"/>
  <c r="BG361" i="39"/>
  <c r="BF361" i="39"/>
  <c r="T361" i="39"/>
  <c r="R361" i="39"/>
  <c r="P361" i="39"/>
  <c r="BI357" i="39"/>
  <c r="BH357" i="39"/>
  <c r="BG357" i="39"/>
  <c r="BF357" i="39"/>
  <c r="T357" i="39"/>
  <c r="R357" i="39"/>
  <c r="P357" i="39"/>
  <c r="BI352" i="39"/>
  <c r="BH352" i="39"/>
  <c r="BG352" i="39"/>
  <c r="BF352" i="39"/>
  <c r="T352" i="39"/>
  <c r="R352" i="39"/>
  <c r="P352" i="39"/>
  <c r="BI349" i="39"/>
  <c r="BH349" i="39"/>
  <c r="BG349" i="39"/>
  <c r="BF349" i="39"/>
  <c r="T349" i="39"/>
  <c r="R349" i="39"/>
  <c r="P349" i="39"/>
  <c r="BI346" i="39"/>
  <c r="BH346" i="39"/>
  <c r="BG346" i="39"/>
  <c r="BF346" i="39"/>
  <c r="T346" i="39"/>
  <c r="R346" i="39"/>
  <c r="P346" i="39"/>
  <c r="BI341" i="39"/>
  <c r="BH341" i="39"/>
  <c r="BG341" i="39"/>
  <c r="BF341" i="39"/>
  <c r="T341" i="39"/>
  <c r="R341" i="39"/>
  <c r="P341" i="39"/>
  <c r="BI334" i="39"/>
  <c r="BH334" i="39"/>
  <c r="BG334" i="39"/>
  <c r="BF334" i="39"/>
  <c r="T334" i="39"/>
  <c r="T333" i="39" s="1"/>
  <c r="R334" i="39"/>
  <c r="R333" i="39"/>
  <c r="P334" i="39"/>
  <c r="P333" i="39" s="1"/>
  <c r="BI325" i="39"/>
  <c r="BH325" i="39"/>
  <c r="BG325" i="39"/>
  <c r="BF325" i="39"/>
  <c r="T325" i="39"/>
  <c r="R325" i="39"/>
  <c r="P325" i="39"/>
  <c r="BI321" i="39"/>
  <c r="BH321" i="39"/>
  <c r="BG321" i="39"/>
  <c r="BF321" i="39"/>
  <c r="T321" i="39"/>
  <c r="R321" i="39"/>
  <c r="P321" i="39"/>
  <c r="BI316" i="39"/>
  <c r="BH316" i="39"/>
  <c r="BG316" i="39"/>
  <c r="BF316" i="39"/>
  <c r="T316" i="39"/>
  <c r="R316" i="39"/>
  <c r="P316" i="39"/>
  <c r="BI311" i="39"/>
  <c r="BH311" i="39"/>
  <c r="BG311" i="39"/>
  <c r="BF311" i="39"/>
  <c r="T311" i="39"/>
  <c r="R311" i="39"/>
  <c r="P311" i="39"/>
  <c r="BI306" i="39"/>
  <c r="BH306" i="39"/>
  <c r="BG306" i="39"/>
  <c r="BF306" i="39"/>
  <c r="T306" i="39"/>
  <c r="R306" i="39"/>
  <c r="P306" i="39"/>
  <c r="BI300" i="39"/>
  <c r="BH300" i="39"/>
  <c r="BG300" i="39"/>
  <c r="BF300" i="39"/>
  <c r="T300" i="39"/>
  <c r="R300" i="39"/>
  <c r="P300" i="39"/>
  <c r="BI289" i="39"/>
  <c r="BH289" i="39"/>
  <c r="BG289" i="39"/>
  <c r="BF289" i="39"/>
  <c r="T289" i="39"/>
  <c r="R289" i="39"/>
  <c r="P289" i="39"/>
  <c r="BI284" i="39"/>
  <c r="BH284" i="39"/>
  <c r="BG284" i="39"/>
  <c r="BF284" i="39"/>
  <c r="T284" i="39"/>
  <c r="R284" i="39"/>
  <c r="P284" i="39"/>
  <c r="BI282" i="39"/>
  <c r="BH282" i="39"/>
  <c r="BG282" i="39"/>
  <c r="BF282" i="39"/>
  <c r="T282" i="39"/>
  <c r="R282" i="39"/>
  <c r="P282" i="39"/>
  <c r="BI278" i="39"/>
  <c r="BH278" i="39"/>
  <c r="BG278" i="39"/>
  <c r="BF278" i="39"/>
  <c r="T278" i="39"/>
  <c r="R278" i="39"/>
  <c r="P278" i="39"/>
  <c r="BI274" i="39"/>
  <c r="BH274" i="39"/>
  <c r="BG274" i="39"/>
  <c r="BF274" i="39"/>
  <c r="T274" i="39"/>
  <c r="R274" i="39"/>
  <c r="P274" i="39"/>
  <c r="BI269" i="39"/>
  <c r="BH269" i="39"/>
  <c r="BG269" i="39"/>
  <c r="BF269" i="39"/>
  <c r="T269" i="39"/>
  <c r="R269" i="39"/>
  <c r="P269" i="39"/>
  <c r="BI267" i="39"/>
  <c r="BH267" i="39"/>
  <c r="BG267" i="39"/>
  <c r="BF267" i="39"/>
  <c r="T267" i="39"/>
  <c r="R267" i="39"/>
  <c r="P267" i="39"/>
  <c r="BI260" i="39"/>
  <c r="BH260" i="39"/>
  <c r="BG260" i="39"/>
  <c r="BF260" i="39"/>
  <c r="T260" i="39"/>
  <c r="R260" i="39"/>
  <c r="P260" i="39"/>
  <c r="BI258" i="39"/>
  <c r="BH258" i="39"/>
  <c r="BG258" i="39"/>
  <c r="BF258" i="39"/>
  <c r="T258" i="39"/>
  <c r="R258" i="39"/>
  <c r="P258" i="39"/>
  <c r="BI251" i="39"/>
  <c r="BH251" i="39"/>
  <c r="BG251" i="39"/>
  <c r="BF251" i="39"/>
  <c r="T251" i="39"/>
  <c r="R251" i="39"/>
  <c r="P251" i="39"/>
  <c r="BI250" i="39"/>
  <c r="BH250" i="39"/>
  <c r="BG250" i="39"/>
  <c r="BF250" i="39"/>
  <c r="T250" i="39"/>
  <c r="R250" i="39"/>
  <c r="P250" i="39"/>
  <c r="BI245" i="39"/>
  <c r="BH245" i="39"/>
  <c r="BG245" i="39"/>
  <c r="BF245" i="39"/>
  <c r="T245" i="39"/>
  <c r="R245" i="39"/>
  <c r="P245" i="39"/>
  <c r="BI240" i="39"/>
  <c r="BH240" i="39"/>
  <c r="BG240" i="39"/>
  <c r="BF240" i="39"/>
  <c r="T240" i="39"/>
  <c r="R240" i="39"/>
  <c r="P240" i="39"/>
  <c r="BI238" i="39"/>
  <c r="BH238" i="39"/>
  <c r="BG238" i="39"/>
  <c r="BF238" i="39"/>
  <c r="T238" i="39"/>
  <c r="R238" i="39"/>
  <c r="P238" i="39"/>
  <c r="BI231" i="39"/>
  <c r="BH231" i="39"/>
  <c r="BG231" i="39"/>
  <c r="BF231" i="39"/>
  <c r="T231" i="39"/>
  <c r="R231" i="39"/>
  <c r="P231" i="39"/>
  <c r="BI229" i="39"/>
  <c r="BH229" i="39"/>
  <c r="BG229" i="39"/>
  <c r="BF229" i="39"/>
  <c r="T229" i="39"/>
  <c r="R229" i="39"/>
  <c r="P229" i="39"/>
  <c r="BI220" i="39"/>
  <c r="BH220" i="39"/>
  <c r="BG220" i="39"/>
  <c r="BF220" i="39"/>
  <c r="T220" i="39"/>
  <c r="R220" i="39"/>
  <c r="P220" i="39"/>
  <c r="BI217" i="39"/>
  <c r="BH217" i="39"/>
  <c r="BG217" i="39"/>
  <c r="BF217" i="39"/>
  <c r="T217" i="39"/>
  <c r="R217" i="39"/>
  <c r="P217" i="39"/>
  <c r="BI212" i="39"/>
  <c r="BH212" i="39"/>
  <c r="BG212" i="39"/>
  <c r="BF212" i="39"/>
  <c r="T212" i="39"/>
  <c r="R212" i="39"/>
  <c r="P212" i="39"/>
  <c r="BI208" i="39"/>
  <c r="BH208" i="39"/>
  <c r="BG208" i="39"/>
  <c r="BF208" i="39"/>
  <c r="T208" i="39"/>
  <c r="R208" i="39"/>
  <c r="P208" i="39"/>
  <c r="BI204" i="39"/>
  <c r="BH204" i="39"/>
  <c r="BG204" i="39"/>
  <c r="BF204" i="39"/>
  <c r="T204" i="39"/>
  <c r="R204" i="39"/>
  <c r="P204" i="39"/>
  <c r="BI202" i="39"/>
  <c r="BH202" i="39"/>
  <c r="BG202" i="39"/>
  <c r="BF202" i="39"/>
  <c r="T202" i="39"/>
  <c r="R202" i="39"/>
  <c r="P202" i="39"/>
  <c r="BI196" i="39"/>
  <c r="BH196" i="39"/>
  <c r="BG196" i="39"/>
  <c r="BF196" i="39"/>
  <c r="T196" i="39"/>
  <c r="R196" i="39"/>
  <c r="P196" i="39"/>
  <c r="BI191" i="39"/>
  <c r="BH191" i="39"/>
  <c r="BG191" i="39"/>
  <c r="BF191" i="39"/>
  <c r="T191" i="39"/>
  <c r="R191" i="39"/>
  <c r="P191" i="39"/>
  <c r="BI186" i="39"/>
  <c r="BH186" i="39"/>
  <c r="BG186" i="39"/>
  <c r="BF186" i="39"/>
  <c r="T186" i="39"/>
  <c r="R186" i="39"/>
  <c r="P186" i="39"/>
  <c r="BI182" i="39"/>
  <c r="BH182" i="39"/>
  <c r="BG182" i="39"/>
  <c r="BF182" i="39"/>
  <c r="T182" i="39"/>
  <c r="R182" i="39"/>
  <c r="P182" i="39"/>
  <c r="BI181" i="39"/>
  <c r="BH181" i="39"/>
  <c r="BG181" i="39"/>
  <c r="BF181" i="39"/>
  <c r="T181" i="39"/>
  <c r="R181" i="39"/>
  <c r="P181" i="39"/>
  <c r="BI180" i="39"/>
  <c r="BH180" i="39"/>
  <c r="BG180" i="39"/>
  <c r="BF180" i="39"/>
  <c r="T180" i="39"/>
  <c r="R180" i="39"/>
  <c r="P180" i="39"/>
  <c r="BI173" i="39"/>
  <c r="BH173" i="39"/>
  <c r="BG173" i="39"/>
  <c r="BF173" i="39"/>
  <c r="T173" i="39"/>
  <c r="R173" i="39"/>
  <c r="P173" i="39"/>
  <c r="BI168" i="39"/>
  <c r="BH168" i="39"/>
  <c r="BG168" i="39"/>
  <c r="BF168" i="39"/>
  <c r="T168" i="39"/>
  <c r="R168" i="39"/>
  <c r="P168" i="39"/>
  <c r="BI158" i="39"/>
  <c r="BH158" i="39"/>
  <c r="BG158" i="39"/>
  <c r="BF158" i="39"/>
  <c r="T158" i="39"/>
  <c r="R158" i="39"/>
  <c r="P158" i="39"/>
  <c r="BI153" i="39"/>
  <c r="BH153" i="39"/>
  <c r="BG153" i="39"/>
  <c r="BF153" i="39"/>
  <c r="T153" i="39"/>
  <c r="R153" i="39"/>
  <c r="P153" i="39"/>
  <c r="BI149" i="39"/>
  <c r="BH149" i="39"/>
  <c r="BG149" i="39"/>
  <c r="BF149" i="39"/>
  <c r="T149" i="39"/>
  <c r="R149" i="39"/>
  <c r="P149" i="39"/>
  <c r="BI145" i="39"/>
  <c r="BH145" i="39"/>
  <c r="BG145" i="39"/>
  <c r="BF145" i="39"/>
  <c r="T145" i="39"/>
  <c r="R145" i="39"/>
  <c r="P145" i="39"/>
  <c r="BI141" i="39"/>
  <c r="BH141" i="39"/>
  <c r="BG141" i="39"/>
  <c r="BF141" i="39"/>
  <c r="T141" i="39"/>
  <c r="R141" i="39"/>
  <c r="P141" i="39"/>
  <c r="BI139" i="39"/>
  <c r="BH139" i="39"/>
  <c r="BG139" i="39"/>
  <c r="BF139" i="39"/>
  <c r="T139" i="39"/>
  <c r="R139" i="39"/>
  <c r="P139" i="39"/>
  <c r="BI134" i="39"/>
  <c r="BH134" i="39"/>
  <c r="BG134" i="39"/>
  <c r="BF134" i="39"/>
  <c r="T134" i="39"/>
  <c r="R134" i="39"/>
  <c r="P134" i="39"/>
  <c r="BI130" i="39"/>
  <c r="BH130" i="39"/>
  <c r="BG130" i="39"/>
  <c r="BF130" i="39"/>
  <c r="T130" i="39"/>
  <c r="R130" i="39"/>
  <c r="P130" i="39"/>
  <c r="BI128" i="39"/>
  <c r="BH128" i="39"/>
  <c r="BG128" i="39"/>
  <c r="BF128" i="39"/>
  <c r="T128" i="39"/>
  <c r="R128" i="39"/>
  <c r="P128" i="39"/>
  <c r="BI125" i="39"/>
  <c r="BH125" i="39"/>
  <c r="BG125" i="39"/>
  <c r="BF125" i="39"/>
  <c r="T125" i="39"/>
  <c r="R125" i="39"/>
  <c r="P125" i="39"/>
  <c r="BI121" i="39"/>
  <c r="BH121" i="39"/>
  <c r="BG121" i="39"/>
  <c r="BF121" i="39"/>
  <c r="T121" i="39"/>
  <c r="R121" i="39"/>
  <c r="P121" i="39"/>
  <c r="BI106" i="39"/>
  <c r="BH106" i="39"/>
  <c r="BG106" i="39"/>
  <c r="BF106" i="39"/>
  <c r="T106" i="39"/>
  <c r="R106" i="39"/>
  <c r="P106" i="39"/>
  <c r="BI102" i="39"/>
  <c r="BH102" i="39"/>
  <c r="BG102" i="39"/>
  <c r="BF102" i="39"/>
  <c r="T102" i="39"/>
  <c r="R102" i="39"/>
  <c r="P102" i="39"/>
  <c r="BI100" i="39"/>
  <c r="BH100" i="39"/>
  <c r="BG100" i="39"/>
  <c r="BF100" i="39"/>
  <c r="T100" i="39"/>
  <c r="R100" i="39"/>
  <c r="P100" i="39"/>
  <c r="BI96" i="39"/>
  <c r="BH96" i="39"/>
  <c r="BG96" i="39"/>
  <c r="BF96" i="39"/>
  <c r="T96" i="39"/>
  <c r="R96" i="39"/>
  <c r="P96" i="39"/>
  <c r="J90" i="39"/>
  <c r="J89" i="39"/>
  <c r="F89" i="39"/>
  <c r="F87" i="39"/>
  <c r="E85" i="39"/>
  <c r="J55" i="39"/>
  <c r="J54" i="39"/>
  <c r="F54" i="39"/>
  <c r="F52" i="39"/>
  <c r="E50" i="39"/>
  <c r="J18" i="39"/>
  <c r="E18" i="39"/>
  <c r="F55" i="39"/>
  <c r="J17" i="39"/>
  <c r="J12" i="39"/>
  <c r="J52" i="39" s="1"/>
  <c r="E7" i="39"/>
  <c r="E83" i="39"/>
  <c r="J37" i="38"/>
  <c r="J36" i="38"/>
  <c r="AY91" i="1"/>
  <c r="J35" i="38"/>
  <c r="AX91" i="1" s="1"/>
  <c r="BI315" i="38"/>
  <c r="BH315" i="38"/>
  <c r="BG315" i="38"/>
  <c r="BF315" i="38"/>
  <c r="T315" i="38"/>
  <c r="R315" i="38"/>
  <c r="P315" i="38"/>
  <c r="BI312" i="38"/>
  <c r="BH312" i="38"/>
  <c r="BG312" i="38"/>
  <c r="BF312" i="38"/>
  <c r="T312" i="38"/>
  <c r="R312" i="38"/>
  <c r="P312" i="38"/>
  <c r="BI309" i="38"/>
  <c r="BH309" i="38"/>
  <c r="BG309" i="38"/>
  <c r="BF309" i="38"/>
  <c r="T309" i="38"/>
  <c r="R309" i="38"/>
  <c r="P309" i="38"/>
  <c r="BI306" i="38"/>
  <c r="BH306" i="38"/>
  <c r="BG306" i="38"/>
  <c r="BF306" i="38"/>
  <c r="T306" i="38"/>
  <c r="R306" i="38"/>
  <c r="P306" i="38"/>
  <c r="BI303" i="38"/>
  <c r="BH303" i="38"/>
  <c r="BG303" i="38"/>
  <c r="BF303" i="38"/>
  <c r="T303" i="38"/>
  <c r="R303" i="38"/>
  <c r="P303" i="38"/>
  <c r="BI300" i="38"/>
  <c r="BH300" i="38"/>
  <c r="BG300" i="38"/>
  <c r="BF300" i="38"/>
  <c r="T300" i="38"/>
  <c r="R300" i="38"/>
  <c r="P300" i="38"/>
  <c r="BI297" i="38"/>
  <c r="BH297" i="38"/>
  <c r="BG297" i="38"/>
  <c r="BF297" i="38"/>
  <c r="T297" i="38"/>
  <c r="R297" i="38"/>
  <c r="P297" i="38"/>
  <c r="BI294" i="38"/>
  <c r="BH294" i="38"/>
  <c r="BG294" i="38"/>
  <c r="BF294" i="38"/>
  <c r="T294" i="38"/>
  <c r="R294" i="38"/>
  <c r="P294" i="38"/>
  <c r="BI291" i="38"/>
  <c r="BH291" i="38"/>
  <c r="BG291" i="38"/>
  <c r="BF291" i="38"/>
  <c r="T291" i="38"/>
  <c r="R291" i="38"/>
  <c r="P291" i="38"/>
  <c r="BI288" i="38"/>
  <c r="BH288" i="38"/>
  <c r="BG288" i="38"/>
  <c r="BF288" i="38"/>
  <c r="T288" i="38"/>
  <c r="R288" i="38"/>
  <c r="P288" i="38"/>
  <c r="BI285" i="38"/>
  <c r="BH285" i="38"/>
  <c r="BG285" i="38"/>
  <c r="BF285" i="38"/>
  <c r="T285" i="38"/>
  <c r="R285" i="38"/>
  <c r="P285" i="38"/>
  <c r="BI282" i="38"/>
  <c r="BH282" i="38"/>
  <c r="BG282" i="38"/>
  <c r="BF282" i="38"/>
  <c r="T282" i="38"/>
  <c r="R282" i="38"/>
  <c r="P282" i="38"/>
  <c r="BI279" i="38"/>
  <c r="BH279" i="38"/>
  <c r="BG279" i="38"/>
  <c r="BF279" i="38"/>
  <c r="T279" i="38"/>
  <c r="R279" i="38"/>
  <c r="P279" i="38"/>
  <c r="BI276" i="38"/>
  <c r="BH276" i="38"/>
  <c r="BG276" i="38"/>
  <c r="BF276" i="38"/>
  <c r="T276" i="38"/>
  <c r="R276" i="38"/>
  <c r="P276" i="38"/>
  <c r="BI273" i="38"/>
  <c r="BH273" i="38"/>
  <c r="BG273" i="38"/>
  <c r="BF273" i="38"/>
  <c r="T273" i="38"/>
  <c r="R273" i="38"/>
  <c r="P273" i="38"/>
  <c r="BI270" i="38"/>
  <c r="BH270" i="38"/>
  <c r="BG270" i="38"/>
  <c r="BF270" i="38"/>
  <c r="T270" i="38"/>
  <c r="R270" i="38"/>
  <c r="P270" i="38"/>
  <c r="BI267" i="38"/>
  <c r="BH267" i="38"/>
  <c r="BG267" i="38"/>
  <c r="BF267" i="38"/>
  <c r="T267" i="38"/>
  <c r="R267" i="38"/>
  <c r="P267" i="38"/>
  <c r="BI264" i="38"/>
  <c r="BH264" i="38"/>
  <c r="BG264" i="38"/>
  <c r="BF264" i="38"/>
  <c r="T264" i="38"/>
  <c r="R264" i="38"/>
  <c r="P264" i="38"/>
  <c r="BI260" i="38"/>
  <c r="BH260" i="38"/>
  <c r="BG260" i="38"/>
  <c r="BF260" i="38"/>
  <c r="T260" i="38"/>
  <c r="R260" i="38"/>
  <c r="P260" i="38"/>
  <c r="BI257" i="38"/>
  <c r="BH257" i="38"/>
  <c r="BG257" i="38"/>
  <c r="BF257" i="38"/>
  <c r="T257" i="38"/>
  <c r="R257" i="38"/>
  <c r="P257" i="38"/>
  <c r="BI254" i="38"/>
  <c r="BH254" i="38"/>
  <c r="BG254" i="38"/>
  <c r="BF254" i="38"/>
  <c r="T254" i="38"/>
  <c r="R254" i="38"/>
  <c r="P254" i="38"/>
  <c r="BI251" i="38"/>
  <c r="BH251" i="38"/>
  <c r="BG251" i="38"/>
  <c r="BF251" i="38"/>
  <c r="T251" i="38"/>
  <c r="R251" i="38"/>
  <c r="P251" i="38"/>
  <c r="BI248" i="38"/>
  <c r="BH248" i="38"/>
  <c r="BG248" i="38"/>
  <c r="BF248" i="38"/>
  <c r="T248" i="38"/>
  <c r="R248" i="38"/>
  <c r="P248" i="38"/>
  <c r="BI245" i="38"/>
  <c r="BH245" i="38"/>
  <c r="BG245" i="38"/>
  <c r="BF245" i="38"/>
  <c r="T245" i="38"/>
  <c r="R245" i="38"/>
  <c r="P245" i="38"/>
  <c r="BI243" i="38"/>
  <c r="BH243" i="38"/>
  <c r="BG243" i="38"/>
  <c r="BF243" i="38"/>
  <c r="T243" i="38"/>
  <c r="R243" i="38"/>
  <c r="P243" i="38"/>
  <c r="BI241" i="38"/>
  <c r="BH241" i="38"/>
  <c r="BG241" i="38"/>
  <c r="BF241" i="38"/>
  <c r="T241" i="38"/>
  <c r="R241" i="38"/>
  <c r="P241" i="38"/>
  <c r="BI239" i="38"/>
  <c r="BH239" i="38"/>
  <c r="BG239" i="38"/>
  <c r="BF239" i="38"/>
  <c r="T239" i="38"/>
  <c r="R239" i="38"/>
  <c r="P239" i="38"/>
  <c r="BI237" i="38"/>
  <c r="BH237" i="38"/>
  <c r="BG237" i="38"/>
  <c r="BF237" i="38"/>
  <c r="T237" i="38"/>
  <c r="R237" i="38"/>
  <c r="P237" i="38"/>
  <c r="BI233" i="38"/>
  <c r="BH233" i="38"/>
  <c r="BG233" i="38"/>
  <c r="BF233" i="38"/>
  <c r="T233" i="38"/>
  <c r="T232" i="38"/>
  <c r="R233" i="38"/>
  <c r="R232" i="38" s="1"/>
  <c r="P233" i="38"/>
  <c r="P232" i="38"/>
  <c r="BI230" i="38"/>
  <c r="BH230" i="38"/>
  <c r="BG230" i="38"/>
  <c r="BF230" i="38"/>
  <c r="T230" i="38"/>
  <c r="R230" i="38"/>
  <c r="P230" i="38"/>
  <c r="BI227" i="38"/>
  <c r="BH227" i="38"/>
  <c r="BG227" i="38"/>
  <c r="BF227" i="38"/>
  <c r="T227" i="38"/>
  <c r="R227" i="38"/>
  <c r="P227" i="38"/>
  <c r="BI224" i="38"/>
  <c r="BH224" i="38"/>
  <c r="BG224" i="38"/>
  <c r="BF224" i="38"/>
  <c r="T224" i="38"/>
  <c r="R224" i="38"/>
  <c r="P224" i="38"/>
  <c r="BI220" i="38"/>
  <c r="BH220" i="38"/>
  <c r="BG220" i="38"/>
  <c r="BF220" i="38"/>
  <c r="T220" i="38"/>
  <c r="R220" i="38"/>
  <c r="P220" i="38"/>
  <c r="BI217" i="38"/>
  <c r="BH217" i="38"/>
  <c r="BG217" i="38"/>
  <c r="BF217" i="38"/>
  <c r="T217" i="38"/>
  <c r="R217" i="38"/>
  <c r="P217" i="38"/>
  <c r="BI214" i="38"/>
  <c r="BH214" i="38"/>
  <c r="BG214" i="38"/>
  <c r="BF214" i="38"/>
  <c r="T214" i="38"/>
  <c r="R214" i="38"/>
  <c r="P214" i="38"/>
  <c r="BI211" i="38"/>
  <c r="BH211" i="38"/>
  <c r="BG211" i="38"/>
  <c r="BF211" i="38"/>
  <c r="T211" i="38"/>
  <c r="R211" i="38"/>
  <c r="P211" i="38"/>
  <c r="BI208" i="38"/>
  <c r="BH208" i="38"/>
  <c r="BG208" i="38"/>
  <c r="BF208" i="38"/>
  <c r="T208" i="38"/>
  <c r="R208" i="38"/>
  <c r="P208" i="38"/>
  <c r="BI205" i="38"/>
  <c r="BH205" i="38"/>
  <c r="BG205" i="38"/>
  <c r="BF205" i="38"/>
  <c r="T205" i="38"/>
  <c r="R205" i="38"/>
  <c r="P205" i="38"/>
  <c r="BI202" i="38"/>
  <c r="BH202" i="38"/>
  <c r="BG202" i="38"/>
  <c r="BF202" i="38"/>
  <c r="T202" i="38"/>
  <c r="R202" i="38"/>
  <c r="P202" i="38"/>
  <c r="BI199" i="38"/>
  <c r="BH199" i="38"/>
  <c r="BG199" i="38"/>
  <c r="BF199" i="38"/>
  <c r="T199" i="38"/>
  <c r="R199" i="38"/>
  <c r="P199" i="38"/>
  <c r="BI196" i="38"/>
  <c r="BH196" i="38"/>
  <c r="BG196" i="38"/>
  <c r="BF196" i="38"/>
  <c r="T196" i="38"/>
  <c r="R196" i="38"/>
  <c r="P196" i="38"/>
  <c r="BI192" i="38"/>
  <c r="BH192" i="38"/>
  <c r="BG192" i="38"/>
  <c r="BF192" i="38"/>
  <c r="T192" i="38"/>
  <c r="R192" i="38"/>
  <c r="P192" i="38"/>
  <c r="BI189" i="38"/>
  <c r="BH189" i="38"/>
  <c r="BG189" i="38"/>
  <c r="BF189" i="38"/>
  <c r="T189" i="38"/>
  <c r="R189" i="38"/>
  <c r="P189" i="38"/>
  <c r="BI186" i="38"/>
  <c r="BH186" i="38"/>
  <c r="BG186" i="38"/>
  <c r="BF186" i="38"/>
  <c r="T186" i="38"/>
  <c r="R186" i="38"/>
  <c r="P186" i="38"/>
  <c r="BI183" i="38"/>
  <c r="BH183" i="38"/>
  <c r="BG183" i="38"/>
  <c r="BF183" i="38"/>
  <c r="T183" i="38"/>
  <c r="R183" i="38"/>
  <c r="P183" i="38"/>
  <c r="BI180" i="38"/>
  <c r="BH180" i="38"/>
  <c r="BG180" i="38"/>
  <c r="BF180" i="38"/>
  <c r="T180" i="38"/>
  <c r="R180" i="38"/>
  <c r="P180" i="38"/>
  <c r="BI177" i="38"/>
  <c r="BH177" i="38"/>
  <c r="BG177" i="38"/>
  <c r="BF177" i="38"/>
  <c r="T177" i="38"/>
  <c r="R177" i="38"/>
  <c r="P177" i="38"/>
  <c r="BI174" i="38"/>
  <c r="BH174" i="38"/>
  <c r="BG174" i="38"/>
  <c r="BF174" i="38"/>
  <c r="T174" i="38"/>
  <c r="R174" i="38"/>
  <c r="P174" i="38"/>
  <c r="BI171" i="38"/>
  <c r="BH171" i="38"/>
  <c r="BG171" i="38"/>
  <c r="BF171" i="38"/>
  <c r="T171" i="38"/>
  <c r="R171" i="38"/>
  <c r="P171" i="38"/>
  <c r="BI168" i="38"/>
  <c r="BH168" i="38"/>
  <c r="BG168" i="38"/>
  <c r="BF168" i="38"/>
  <c r="T168" i="38"/>
  <c r="R168" i="38"/>
  <c r="P168" i="38"/>
  <c r="BI165" i="38"/>
  <c r="BH165" i="38"/>
  <c r="BG165" i="38"/>
  <c r="BF165" i="38"/>
  <c r="T165" i="38"/>
  <c r="R165" i="38"/>
  <c r="P165" i="38"/>
  <c r="BI162" i="38"/>
  <c r="BH162" i="38"/>
  <c r="BG162" i="38"/>
  <c r="BF162" i="38"/>
  <c r="T162" i="38"/>
  <c r="R162" i="38"/>
  <c r="P162" i="38"/>
  <c r="BI158" i="38"/>
  <c r="BH158" i="38"/>
  <c r="BG158" i="38"/>
  <c r="BF158" i="38"/>
  <c r="T158" i="38"/>
  <c r="R158" i="38"/>
  <c r="P158" i="38"/>
  <c r="BI155" i="38"/>
  <c r="BH155" i="38"/>
  <c r="BG155" i="38"/>
  <c r="BF155" i="38"/>
  <c r="T155" i="38"/>
  <c r="R155" i="38"/>
  <c r="P155" i="38"/>
  <c r="BI152" i="38"/>
  <c r="BH152" i="38"/>
  <c r="BG152" i="38"/>
  <c r="BF152" i="38"/>
  <c r="T152" i="38"/>
  <c r="R152" i="38"/>
  <c r="P152" i="38"/>
  <c r="BI149" i="38"/>
  <c r="BH149" i="38"/>
  <c r="BG149" i="38"/>
  <c r="BF149" i="38"/>
  <c r="T149" i="38"/>
  <c r="R149" i="38"/>
  <c r="P149" i="38"/>
  <c r="BI146" i="38"/>
  <c r="BH146" i="38"/>
  <c r="BG146" i="38"/>
  <c r="BF146" i="38"/>
  <c r="T146" i="38"/>
  <c r="R146" i="38"/>
  <c r="P146" i="38"/>
  <c r="BI144" i="38"/>
  <c r="BH144" i="38"/>
  <c r="BG144" i="38"/>
  <c r="BF144" i="38"/>
  <c r="T144" i="38"/>
  <c r="R144" i="38"/>
  <c r="P144" i="38"/>
  <c r="BI141" i="38"/>
  <c r="BH141" i="38"/>
  <c r="BG141" i="38"/>
  <c r="BF141" i="38"/>
  <c r="T141" i="38"/>
  <c r="R141" i="38"/>
  <c r="P141" i="38"/>
  <c r="BI138" i="38"/>
  <c r="BH138" i="38"/>
  <c r="BG138" i="38"/>
  <c r="BF138" i="38"/>
  <c r="T138" i="38"/>
  <c r="R138" i="38"/>
  <c r="P138" i="38"/>
  <c r="BI135" i="38"/>
  <c r="BH135" i="38"/>
  <c r="BG135" i="38"/>
  <c r="BF135" i="38"/>
  <c r="T135" i="38"/>
  <c r="R135" i="38"/>
  <c r="P135" i="38"/>
  <c r="BI132" i="38"/>
  <c r="BH132" i="38"/>
  <c r="BG132" i="38"/>
  <c r="BF132" i="38"/>
  <c r="T132" i="38"/>
  <c r="R132" i="38"/>
  <c r="P132" i="38"/>
  <c r="BI129" i="38"/>
  <c r="BH129" i="38"/>
  <c r="BG129" i="38"/>
  <c r="BF129" i="38"/>
  <c r="T129" i="38"/>
  <c r="R129" i="38"/>
  <c r="P129" i="38"/>
  <c r="BI126" i="38"/>
  <c r="BH126" i="38"/>
  <c r="BG126" i="38"/>
  <c r="BF126" i="38"/>
  <c r="T126" i="38"/>
  <c r="R126" i="38"/>
  <c r="P126" i="38"/>
  <c r="BI123" i="38"/>
  <c r="BH123" i="38"/>
  <c r="BG123" i="38"/>
  <c r="BF123" i="38"/>
  <c r="T123" i="38"/>
  <c r="R123" i="38"/>
  <c r="P123" i="38"/>
  <c r="BI120" i="38"/>
  <c r="BH120" i="38"/>
  <c r="BG120" i="38"/>
  <c r="BF120" i="38"/>
  <c r="T120" i="38"/>
  <c r="R120" i="38"/>
  <c r="P120" i="38"/>
  <c r="BI117" i="38"/>
  <c r="BH117" i="38"/>
  <c r="BG117" i="38"/>
  <c r="BF117" i="38"/>
  <c r="T117" i="38"/>
  <c r="R117" i="38"/>
  <c r="P117" i="38"/>
  <c r="BI114" i="38"/>
  <c r="BH114" i="38"/>
  <c r="BG114" i="38"/>
  <c r="BF114" i="38"/>
  <c r="T114" i="38"/>
  <c r="R114" i="38"/>
  <c r="P114" i="38"/>
  <c r="BI111" i="38"/>
  <c r="BH111" i="38"/>
  <c r="BG111" i="38"/>
  <c r="BF111" i="38"/>
  <c r="T111" i="38"/>
  <c r="R111" i="38"/>
  <c r="P111" i="38"/>
  <c r="BI108" i="38"/>
  <c r="BH108" i="38"/>
  <c r="BG108" i="38"/>
  <c r="BF108" i="38"/>
  <c r="T108" i="38"/>
  <c r="R108" i="38"/>
  <c r="P108" i="38"/>
  <c r="BI105" i="38"/>
  <c r="BH105" i="38"/>
  <c r="BG105" i="38"/>
  <c r="BF105" i="38"/>
  <c r="T105" i="38"/>
  <c r="R105" i="38"/>
  <c r="P105" i="38"/>
  <c r="BI102" i="38"/>
  <c r="BH102" i="38"/>
  <c r="BG102" i="38"/>
  <c r="BF102" i="38"/>
  <c r="T102" i="38"/>
  <c r="R102" i="38"/>
  <c r="P102" i="38"/>
  <c r="BI99" i="38"/>
  <c r="BH99" i="38"/>
  <c r="BG99" i="38"/>
  <c r="BF99" i="38"/>
  <c r="T99" i="38"/>
  <c r="R99" i="38"/>
  <c r="P99" i="38"/>
  <c r="BI95" i="38"/>
  <c r="BH95" i="38"/>
  <c r="BG95" i="38"/>
  <c r="BF95" i="38"/>
  <c r="T95" i="38"/>
  <c r="R95" i="38"/>
  <c r="P95" i="38"/>
  <c r="BI92" i="38"/>
  <c r="BH92" i="38"/>
  <c r="BG92" i="38"/>
  <c r="BF92" i="38"/>
  <c r="T92" i="38"/>
  <c r="R92" i="38"/>
  <c r="P92" i="38"/>
  <c r="BI90" i="38"/>
  <c r="BH90" i="38"/>
  <c r="BG90" i="38"/>
  <c r="BF90" i="38"/>
  <c r="T90" i="38"/>
  <c r="R90" i="38"/>
  <c r="P90" i="38"/>
  <c r="J85" i="38"/>
  <c r="J84" i="38"/>
  <c r="F84" i="38"/>
  <c r="F82" i="38"/>
  <c r="E80" i="38"/>
  <c r="J55" i="38"/>
  <c r="J54" i="38"/>
  <c r="F54" i="38"/>
  <c r="F52" i="38"/>
  <c r="E50" i="38"/>
  <c r="J18" i="38"/>
  <c r="E18" i="38"/>
  <c r="F85" i="38"/>
  <c r="J17" i="38"/>
  <c r="J12" i="38"/>
  <c r="J82" i="38"/>
  <c r="E7" i="38"/>
  <c r="E78" i="38"/>
  <c r="J37" i="37"/>
  <c r="J36" i="37"/>
  <c r="AY90" i="1" s="1"/>
  <c r="J35" i="37"/>
  <c r="AX90" i="1"/>
  <c r="BI188" i="37"/>
  <c r="BH188" i="37"/>
  <c r="BG188" i="37"/>
  <c r="BF188" i="37"/>
  <c r="T188" i="37"/>
  <c r="R188" i="37"/>
  <c r="P188" i="37"/>
  <c r="BI184" i="37"/>
  <c r="BH184" i="37"/>
  <c r="BG184" i="37"/>
  <c r="BF184" i="37"/>
  <c r="T184" i="37"/>
  <c r="R184" i="37"/>
  <c r="P184" i="37"/>
  <c r="BI182" i="37"/>
  <c r="BH182" i="37"/>
  <c r="BG182" i="37"/>
  <c r="BF182" i="37"/>
  <c r="T182" i="37"/>
  <c r="R182" i="37"/>
  <c r="P182" i="37"/>
  <c r="BI178" i="37"/>
  <c r="BH178" i="37"/>
  <c r="BG178" i="37"/>
  <c r="BF178" i="37"/>
  <c r="T178" i="37"/>
  <c r="R178" i="37"/>
  <c r="P178" i="37"/>
  <c r="BI176" i="37"/>
  <c r="BH176" i="37"/>
  <c r="BG176" i="37"/>
  <c r="BF176" i="37"/>
  <c r="T176" i="37"/>
  <c r="R176" i="37"/>
  <c r="P176" i="37"/>
  <c r="BI173" i="37"/>
  <c r="BH173" i="37"/>
  <c r="BG173" i="37"/>
  <c r="BF173" i="37"/>
  <c r="T173" i="37"/>
  <c r="R173" i="37"/>
  <c r="P173" i="37"/>
  <c r="BI171" i="37"/>
  <c r="BH171" i="37"/>
  <c r="BG171" i="37"/>
  <c r="BF171" i="37"/>
  <c r="T171" i="37"/>
  <c r="R171" i="37"/>
  <c r="P171" i="37"/>
  <c r="BI168" i="37"/>
  <c r="BH168" i="37"/>
  <c r="BG168" i="37"/>
  <c r="BF168" i="37"/>
  <c r="T168" i="37"/>
  <c r="R168" i="37"/>
  <c r="P168" i="37"/>
  <c r="BI167" i="37"/>
  <c r="BH167" i="37"/>
  <c r="BG167" i="37"/>
  <c r="BF167" i="37"/>
  <c r="T167" i="37"/>
  <c r="R167" i="37"/>
  <c r="P167" i="37"/>
  <c r="BI164" i="37"/>
  <c r="BH164" i="37"/>
  <c r="BG164" i="37"/>
  <c r="BF164" i="37"/>
  <c r="T164" i="37"/>
  <c r="R164" i="37"/>
  <c r="P164" i="37"/>
  <c r="BI161" i="37"/>
  <c r="BH161" i="37"/>
  <c r="BG161" i="37"/>
  <c r="BF161" i="37"/>
  <c r="T161" i="37"/>
  <c r="R161" i="37"/>
  <c r="P161" i="37"/>
  <c r="BI158" i="37"/>
  <c r="BH158" i="37"/>
  <c r="BG158" i="37"/>
  <c r="BF158" i="37"/>
  <c r="T158" i="37"/>
  <c r="R158" i="37"/>
  <c r="P158" i="37"/>
  <c r="BI150" i="37"/>
  <c r="BH150" i="37"/>
  <c r="BG150" i="37"/>
  <c r="BF150" i="37"/>
  <c r="T150" i="37"/>
  <c r="R150" i="37"/>
  <c r="P150" i="37"/>
  <c r="BI144" i="37"/>
  <c r="BH144" i="37"/>
  <c r="BG144" i="37"/>
  <c r="BF144" i="37"/>
  <c r="T144" i="37"/>
  <c r="R144" i="37"/>
  <c r="P144" i="37"/>
  <c r="BI141" i="37"/>
  <c r="BH141" i="37"/>
  <c r="BG141" i="37"/>
  <c r="BF141" i="37"/>
  <c r="T141" i="37"/>
  <c r="R141" i="37"/>
  <c r="P141" i="37"/>
  <c r="BI140" i="37"/>
  <c r="BH140" i="37"/>
  <c r="BG140" i="37"/>
  <c r="BF140" i="37"/>
  <c r="T140" i="37"/>
  <c r="R140" i="37"/>
  <c r="P140" i="37"/>
  <c r="BI137" i="37"/>
  <c r="BH137" i="37"/>
  <c r="BG137" i="37"/>
  <c r="BF137" i="37"/>
  <c r="T137" i="37"/>
  <c r="R137" i="37"/>
  <c r="P137" i="37"/>
  <c r="BI133" i="37"/>
  <c r="BH133" i="37"/>
  <c r="BG133" i="37"/>
  <c r="BF133" i="37"/>
  <c r="T133" i="37"/>
  <c r="R133" i="37"/>
  <c r="P133" i="37"/>
  <c r="BI127" i="37"/>
  <c r="BH127" i="37"/>
  <c r="BG127" i="37"/>
  <c r="BF127" i="37"/>
  <c r="T127" i="37"/>
  <c r="R127" i="37"/>
  <c r="P127" i="37"/>
  <c r="BI125" i="37"/>
  <c r="BH125" i="37"/>
  <c r="BG125" i="37"/>
  <c r="BF125" i="37"/>
  <c r="T125" i="37"/>
  <c r="R125" i="37"/>
  <c r="P125" i="37"/>
  <c r="BI123" i="37"/>
  <c r="BH123" i="37"/>
  <c r="BG123" i="37"/>
  <c r="BF123" i="37"/>
  <c r="T123" i="37"/>
  <c r="R123" i="37"/>
  <c r="P123" i="37"/>
  <c r="BI117" i="37"/>
  <c r="BH117" i="37"/>
  <c r="BG117" i="37"/>
  <c r="BF117" i="37"/>
  <c r="T117" i="37"/>
  <c r="R117" i="37"/>
  <c r="P117" i="37"/>
  <c r="BI115" i="37"/>
  <c r="BH115" i="37"/>
  <c r="BG115" i="37"/>
  <c r="BF115" i="37"/>
  <c r="T115" i="37"/>
  <c r="R115" i="37"/>
  <c r="P115" i="37"/>
  <c r="BI113" i="37"/>
  <c r="BH113" i="37"/>
  <c r="BG113" i="37"/>
  <c r="BF113" i="37"/>
  <c r="T113" i="37"/>
  <c r="R113" i="37"/>
  <c r="P113" i="37"/>
  <c r="BI111" i="37"/>
  <c r="BH111" i="37"/>
  <c r="BG111" i="37"/>
  <c r="BF111" i="37"/>
  <c r="T111" i="37"/>
  <c r="R111" i="37"/>
  <c r="P111" i="37"/>
  <c r="BI110" i="37"/>
  <c r="BH110" i="37"/>
  <c r="BG110" i="37"/>
  <c r="BF110" i="37"/>
  <c r="T110" i="37"/>
  <c r="R110" i="37"/>
  <c r="P110" i="37"/>
  <c r="BI107" i="37"/>
  <c r="BH107" i="37"/>
  <c r="BG107" i="37"/>
  <c r="BF107" i="37"/>
  <c r="T107" i="37"/>
  <c r="R107" i="37"/>
  <c r="P107" i="37"/>
  <c r="BI106" i="37"/>
  <c r="BH106" i="37"/>
  <c r="BG106" i="37"/>
  <c r="BF106" i="37"/>
  <c r="T106" i="37"/>
  <c r="R106" i="37"/>
  <c r="P106" i="37"/>
  <c r="BI105" i="37"/>
  <c r="BH105" i="37"/>
  <c r="BG105" i="37"/>
  <c r="BF105" i="37"/>
  <c r="T105" i="37"/>
  <c r="R105" i="37"/>
  <c r="P105" i="37"/>
  <c r="BI104" i="37"/>
  <c r="BH104" i="37"/>
  <c r="BG104" i="37"/>
  <c r="BF104" i="37"/>
  <c r="T104" i="37"/>
  <c r="R104" i="37"/>
  <c r="P104" i="37"/>
  <c r="BI103" i="37"/>
  <c r="BH103" i="37"/>
  <c r="BG103" i="37"/>
  <c r="BF103" i="37"/>
  <c r="T103" i="37"/>
  <c r="R103" i="37"/>
  <c r="P103" i="37"/>
  <c r="BI100" i="37"/>
  <c r="BH100" i="37"/>
  <c r="BG100" i="37"/>
  <c r="BF100" i="37"/>
  <c r="T100" i="37"/>
  <c r="R100" i="37"/>
  <c r="P100" i="37"/>
  <c r="BI97" i="37"/>
  <c r="BH97" i="37"/>
  <c r="BG97" i="37"/>
  <c r="BF97" i="37"/>
  <c r="T97" i="37"/>
  <c r="R97" i="37"/>
  <c r="P97" i="37"/>
  <c r="BI94" i="37"/>
  <c r="BH94" i="37"/>
  <c r="BG94" i="37"/>
  <c r="BF94" i="37"/>
  <c r="T94" i="37"/>
  <c r="R94" i="37"/>
  <c r="P94" i="37"/>
  <c r="BI91" i="37"/>
  <c r="BH91" i="37"/>
  <c r="BG91" i="37"/>
  <c r="BF91" i="37"/>
  <c r="T91" i="37"/>
  <c r="R91" i="37"/>
  <c r="P91" i="37"/>
  <c r="BI88" i="37"/>
  <c r="BH88" i="37"/>
  <c r="BG88" i="37"/>
  <c r="BF88" i="37"/>
  <c r="T88" i="37"/>
  <c r="R88" i="37"/>
  <c r="P88" i="37"/>
  <c r="BI85" i="37"/>
  <c r="BH85" i="37"/>
  <c r="BG85" i="37"/>
  <c r="BF85" i="37"/>
  <c r="T85" i="37"/>
  <c r="R85" i="37"/>
  <c r="P85" i="37"/>
  <c r="J79" i="37"/>
  <c r="J78" i="37"/>
  <c r="F78" i="37"/>
  <c r="F76" i="37"/>
  <c r="E74" i="37"/>
  <c r="J55" i="37"/>
  <c r="J54" i="37"/>
  <c r="F54" i="37"/>
  <c r="F52" i="37"/>
  <c r="E50" i="37"/>
  <c r="J18" i="37"/>
  <c r="E18" i="37"/>
  <c r="F79" i="37"/>
  <c r="J17" i="37"/>
  <c r="J12" i="37"/>
  <c r="J76" i="37" s="1"/>
  <c r="E7" i="37"/>
  <c r="E48" i="37"/>
  <c r="J37" i="36"/>
  <c r="J36" i="36"/>
  <c r="AY89" i="1"/>
  <c r="J35" i="36"/>
  <c r="AX89" i="1" s="1"/>
  <c r="BI154" i="36"/>
  <c r="BH154" i="36"/>
  <c r="BG154" i="36"/>
  <c r="BF154" i="36"/>
  <c r="T154" i="36"/>
  <c r="R154" i="36"/>
  <c r="P154" i="36"/>
  <c r="BI152" i="36"/>
  <c r="BH152" i="36"/>
  <c r="BG152" i="36"/>
  <c r="BF152" i="36"/>
  <c r="T152" i="36"/>
  <c r="R152" i="36"/>
  <c r="P152" i="36"/>
  <c r="BI149" i="36"/>
  <c r="BH149" i="36"/>
  <c r="BG149" i="36"/>
  <c r="BF149" i="36"/>
  <c r="T149" i="36"/>
  <c r="R149" i="36"/>
  <c r="P149" i="36"/>
  <c r="BI147" i="36"/>
  <c r="BH147" i="36"/>
  <c r="BG147" i="36"/>
  <c r="BF147" i="36"/>
  <c r="T147" i="36"/>
  <c r="R147" i="36"/>
  <c r="P147" i="36"/>
  <c r="BI144" i="36"/>
  <c r="BH144" i="36"/>
  <c r="BG144" i="36"/>
  <c r="BF144" i="36"/>
  <c r="T144" i="36"/>
  <c r="R144" i="36"/>
  <c r="P144" i="36"/>
  <c r="BI142" i="36"/>
  <c r="BH142" i="36"/>
  <c r="BG142" i="36"/>
  <c r="BF142" i="36"/>
  <c r="T142" i="36"/>
  <c r="R142" i="36"/>
  <c r="P142" i="36"/>
  <c r="BI139" i="36"/>
  <c r="BH139" i="36"/>
  <c r="BG139" i="36"/>
  <c r="BF139" i="36"/>
  <c r="T139" i="36"/>
  <c r="R139" i="36"/>
  <c r="P139" i="36"/>
  <c r="BI135" i="36"/>
  <c r="BH135" i="36"/>
  <c r="BG135" i="36"/>
  <c r="BF135" i="36"/>
  <c r="T135" i="36"/>
  <c r="R135" i="36"/>
  <c r="P135" i="36"/>
  <c r="BI132" i="36"/>
  <c r="BH132" i="36"/>
  <c r="BG132" i="36"/>
  <c r="BF132" i="36"/>
  <c r="T132" i="36"/>
  <c r="R132" i="36"/>
  <c r="P132" i="36"/>
  <c r="BI129" i="36"/>
  <c r="BH129" i="36"/>
  <c r="BG129" i="36"/>
  <c r="BF129" i="36"/>
  <c r="T129" i="36"/>
  <c r="R129" i="36"/>
  <c r="P129" i="36"/>
  <c r="BI126" i="36"/>
  <c r="BH126" i="36"/>
  <c r="BG126" i="36"/>
  <c r="BF126" i="36"/>
  <c r="T126" i="36"/>
  <c r="R126" i="36"/>
  <c r="P126" i="36"/>
  <c r="BI123" i="36"/>
  <c r="BH123" i="36"/>
  <c r="BG123" i="36"/>
  <c r="BF123" i="36"/>
  <c r="T123" i="36"/>
  <c r="R123" i="36"/>
  <c r="P123" i="36"/>
  <c r="BI121" i="36"/>
  <c r="BH121" i="36"/>
  <c r="BG121" i="36"/>
  <c r="BF121" i="36"/>
  <c r="T121" i="36"/>
  <c r="R121" i="36"/>
  <c r="P121" i="36"/>
  <c r="BI118" i="36"/>
  <c r="BH118" i="36"/>
  <c r="BG118" i="36"/>
  <c r="BF118" i="36"/>
  <c r="T118" i="36"/>
  <c r="R118" i="36"/>
  <c r="P118" i="36"/>
  <c r="BI117" i="36"/>
  <c r="BH117" i="36"/>
  <c r="BG117" i="36"/>
  <c r="BF117" i="36"/>
  <c r="T117" i="36"/>
  <c r="R117" i="36"/>
  <c r="P117" i="36"/>
  <c r="BI114" i="36"/>
  <c r="BH114" i="36"/>
  <c r="BG114" i="36"/>
  <c r="BF114" i="36"/>
  <c r="T114" i="36"/>
  <c r="R114" i="36"/>
  <c r="P114" i="36"/>
  <c r="BI111" i="36"/>
  <c r="BH111" i="36"/>
  <c r="BG111" i="36"/>
  <c r="BF111" i="36"/>
  <c r="T111" i="36"/>
  <c r="R111" i="36"/>
  <c r="P111" i="36"/>
  <c r="BI109" i="36"/>
  <c r="BH109" i="36"/>
  <c r="BG109" i="36"/>
  <c r="BF109" i="36"/>
  <c r="T109" i="36"/>
  <c r="R109" i="36"/>
  <c r="P109" i="36"/>
  <c r="BI107" i="36"/>
  <c r="BH107" i="36"/>
  <c r="BG107" i="36"/>
  <c r="BF107" i="36"/>
  <c r="T107" i="36"/>
  <c r="R107" i="36"/>
  <c r="P107" i="36"/>
  <c r="BI105" i="36"/>
  <c r="BH105" i="36"/>
  <c r="BG105" i="36"/>
  <c r="BF105" i="36"/>
  <c r="T105" i="36"/>
  <c r="R105" i="36"/>
  <c r="P105" i="36"/>
  <c r="BI104" i="36"/>
  <c r="BH104" i="36"/>
  <c r="BG104" i="36"/>
  <c r="BF104" i="36"/>
  <c r="T104" i="36"/>
  <c r="R104" i="36"/>
  <c r="P104" i="36"/>
  <c r="BI101" i="36"/>
  <c r="BH101" i="36"/>
  <c r="BG101" i="36"/>
  <c r="BF101" i="36"/>
  <c r="T101" i="36"/>
  <c r="R101" i="36"/>
  <c r="P101" i="36"/>
  <c r="BI98" i="36"/>
  <c r="BH98" i="36"/>
  <c r="BG98" i="36"/>
  <c r="BF98" i="36"/>
  <c r="T98" i="36"/>
  <c r="R98" i="36"/>
  <c r="P98" i="36"/>
  <c r="BI95" i="36"/>
  <c r="BH95" i="36"/>
  <c r="BG95" i="36"/>
  <c r="BF95" i="36"/>
  <c r="T95" i="36"/>
  <c r="R95" i="36"/>
  <c r="P95" i="36"/>
  <c r="BI92" i="36"/>
  <c r="BH92" i="36"/>
  <c r="BG92" i="36"/>
  <c r="BF92" i="36"/>
  <c r="T92" i="36"/>
  <c r="R92" i="36"/>
  <c r="P92" i="36"/>
  <c r="BI91" i="36"/>
  <c r="BH91" i="36"/>
  <c r="BG91" i="36"/>
  <c r="BF91" i="36"/>
  <c r="T91" i="36"/>
  <c r="R91" i="36"/>
  <c r="P91" i="36"/>
  <c r="BI90" i="36"/>
  <c r="BH90" i="36"/>
  <c r="BG90" i="36"/>
  <c r="BF90" i="36"/>
  <c r="T90" i="36"/>
  <c r="R90" i="36"/>
  <c r="P90" i="36"/>
  <c r="BI89" i="36"/>
  <c r="BH89" i="36"/>
  <c r="BG89" i="36"/>
  <c r="BF89" i="36"/>
  <c r="T89" i="36"/>
  <c r="R89" i="36"/>
  <c r="P89" i="36"/>
  <c r="BI88" i="36"/>
  <c r="BH88" i="36"/>
  <c r="BG88" i="36"/>
  <c r="BF88" i="36"/>
  <c r="T88" i="36"/>
  <c r="R88" i="36"/>
  <c r="P88" i="36"/>
  <c r="BI85" i="36"/>
  <c r="BH85" i="36"/>
  <c r="BG85" i="36"/>
  <c r="BF85" i="36"/>
  <c r="T85" i="36"/>
  <c r="R85" i="36"/>
  <c r="P85" i="36"/>
  <c r="J79" i="36"/>
  <c r="J78" i="36"/>
  <c r="F78" i="36"/>
  <c r="F76" i="36"/>
  <c r="E74" i="36"/>
  <c r="J55" i="36"/>
  <c r="J54" i="36"/>
  <c r="F54" i="36"/>
  <c r="F52" i="36"/>
  <c r="E50" i="36"/>
  <c r="J18" i="36"/>
  <c r="E18" i="36"/>
  <c r="F55" i="36"/>
  <c r="J17" i="36"/>
  <c r="J12" i="36"/>
  <c r="J76" i="36"/>
  <c r="E7" i="36"/>
  <c r="E72" i="36" s="1"/>
  <c r="J37" i="35"/>
  <c r="J36" i="35"/>
  <c r="AY88" i="1" s="1"/>
  <c r="J35" i="35"/>
  <c r="AX88" i="1"/>
  <c r="BI167" i="35"/>
  <c r="BH167" i="35"/>
  <c r="BG167" i="35"/>
  <c r="BF167" i="35"/>
  <c r="T167" i="35"/>
  <c r="R167" i="35"/>
  <c r="P167" i="35"/>
  <c r="BI165" i="35"/>
  <c r="BH165" i="35"/>
  <c r="BG165" i="35"/>
  <c r="BF165" i="35"/>
  <c r="T165" i="35"/>
  <c r="R165" i="35"/>
  <c r="P165" i="35"/>
  <c r="BI162" i="35"/>
  <c r="BH162" i="35"/>
  <c r="BG162" i="35"/>
  <c r="BF162" i="35"/>
  <c r="T162" i="35"/>
  <c r="R162" i="35"/>
  <c r="P162" i="35"/>
  <c r="BI160" i="35"/>
  <c r="BH160" i="35"/>
  <c r="BG160" i="35"/>
  <c r="BF160" i="35"/>
  <c r="T160" i="35"/>
  <c r="R160" i="35"/>
  <c r="P160" i="35"/>
  <c r="BI157" i="35"/>
  <c r="BH157" i="35"/>
  <c r="BG157" i="35"/>
  <c r="BF157" i="35"/>
  <c r="T157" i="35"/>
  <c r="R157" i="35"/>
  <c r="P157" i="35"/>
  <c r="BI155" i="35"/>
  <c r="BH155" i="35"/>
  <c r="BG155" i="35"/>
  <c r="BF155" i="35"/>
  <c r="T155" i="35"/>
  <c r="R155" i="35"/>
  <c r="P155" i="35"/>
  <c r="BI152" i="35"/>
  <c r="BH152" i="35"/>
  <c r="BG152" i="35"/>
  <c r="BF152" i="35"/>
  <c r="T152" i="35"/>
  <c r="R152" i="35"/>
  <c r="P152" i="35"/>
  <c r="BI149" i="35"/>
  <c r="BH149" i="35"/>
  <c r="BG149" i="35"/>
  <c r="BF149" i="35"/>
  <c r="T149" i="35"/>
  <c r="R149" i="35"/>
  <c r="P149" i="35"/>
  <c r="BI145" i="35"/>
  <c r="BH145" i="35"/>
  <c r="BG145" i="35"/>
  <c r="BF145" i="35"/>
  <c r="T145" i="35"/>
  <c r="R145" i="35"/>
  <c r="P145" i="35"/>
  <c r="BI143" i="35"/>
  <c r="BH143" i="35"/>
  <c r="BG143" i="35"/>
  <c r="BF143" i="35"/>
  <c r="T143" i="35"/>
  <c r="R143" i="35"/>
  <c r="P143" i="35"/>
  <c r="BI140" i="35"/>
  <c r="BH140" i="35"/>
  <c r="BG140" i="35"/>
  <c r="BF140" i="35"/>
  <c r="T140" i="35"/>
  <c r="R140" i="35"/>
  <c r="P140" i="35"/>
  <c r="BI136" i="35"/>
  <c r="BH136" i="35"/>
  <c r="BG136" i="35"/>
  <c r="BF136" i="35"/>
  <c r="T136" i="35"/>
  <c r="R136" i="35"/>
  <c r="P136" i="35"/>
  <c r="BI130" i="35"/>
  <c r="BH130" i="35"/>
  <c r="BG130" i="35"/>
  <c r="BF130" i="35"/>
  <c r="T130" i="35"/>
  <c r="R130" i="35"/>
  <c r="P130" i="35"/>
  <c r="BI128" i="35"/>
  <c r="BH128" i="35"/>
  <c r="BG128" i="35"/>
  <c r="BF128" i="35"/>
  <c r="T128" i="35"/>
  <c r="R128" i="35"/>
  <c r="P128" i="35"/>
  <c r="BI126" i="35"/>
  <c r="BH126" i="35"/>
  <c r="BG126" i="35"/>
  <c r="BF126" i="35"/>
  <c r="T126" i="35"/>
  <c r="R126" i="35"/>
  <c r="P126" i="35"/>
  <c r="BI120" i="35"/>
  <c r="BH120" i="35"/>
  <c r="BG120" i="35"/>
  <c r="BF120" i="35"/>
  <c r="T120" i="35"/>
  <c r="R120" i="35"/>
  <c r="P120" i="35"/>
  <c r="BI118" i="35"/>
  <c r="BH118" i="35"/>
  <c r="BG118" i="35"/>
  <c r="BF118" i="35"/>
  <c r="T118" i="35"/>
  <c r="R118" i="35"/>
  <c r="P118" i="35"/>
  <c r="BI116" i="35"/>
  <c r="BH116" i="35"/>
  <c r="BG116" i="35"/>
  <c r="BF116" i="35"/>
  <c r="T116" i="35"/>
  <c r="R116" i="35"/>
  <c r="P116" i="35"/>
  <c r="BI114" i="35"/>
  <c r="BH114" i="35"/>
  <c r="BG114" i="35"/>
  <c r="BF114" i="35"/>
  <c r="T114" i="35"/>
  <c r="R114" i="35"/>
  <c r="P114" i="35"/>
  <c r="BI113" i="35"/>
  <c r="BH113" i="35"/>
  <c r="BG113" i="35"/>
  <c r="BF113" i="35"/>
  <c r="T113" i="35"/>
  <c r="R113" i="35"/>
  <c r="P113" i="35"/>
  <c r="BI110" i="35"/>
  <c r="BH110" i="35"/>
  <c r="BG110" i="35"/>
  <c r="BF110" i="35"/>
  <c r="T110" i="35"/>
  <c r="R110" i="35"/>
  <c r="P110" i="35"/>
  <c r="BI109" i="35"/>
  <c r="BH109" i="35"/>
  <c r="BG109" i="35"/>
  <c r="BF109" i="35"/>
  <c r="T109" i="35"/>
  <c r="R109" i="35"/>
  <c r="P109" i="35"/>
  <c r="BI108" i="35"/>
  <c r="BH108" i="35"/>
  <c r="BG108" i="35"/>
  <c r="BF108" i="35"/>
  <c r="T108" i="35"/>
  <c r="R108" i="35"/>
  <c r="P108" i="35"/>
  <c r="BI107" i="35"/>
  <c r="BH107" i="35"/>
  <c r="BG107" i="35"/>
  <c r="BF107" i="35"/>
  <c r="T107" i="35"/>
  <c r="R107" i="35"/>
  <c r="P107" i="35"/>
  <c r="BI106" i="35"/>
  <c r="BH106" i="35"/>
  <c r="BG106" i="35"/>
  <c r="BF106" i="35"/>
  <c r="T106" i="35"/>
  <c r="R106" i="35"/>
  <c r="P106" i="35"/>
  <c r="BI103" i="35"/>
  <c r="BH103" i="35"/>
  <c r="BG103" i="35"/>
  <c r="BF103" i="35"/>
  <c r="T103" i="35"/>
  <c r="R103" i="35"/>
  <c r="P103" i="35"/>
  <c r="BI100" i="35"/>
  <c r="BH100" i="35"/>
  <c r="BG100" i="35"/>
  <c r="BF100" i="35"/>
  <c r="T100" i="35"/>
  <c r="R100" i="35"/>
  <c r="P100" i="35"/>
  <c r="BI97" i="35"/>
  <c r="BH97" i="35"/>
  <c r="BG97" i="35"/>
  <c r="BF97" i="35"/>
  <c r="T97" i="35"/>
  <c r="R97" i="35"/>
  <c r="P97" i="35"/>
  <c r="BI94" i="35"/>
  <c r="BH94" i="35"/>
  <c r="BG94" i="35"/>
  <c r="BF94" i="35"/>
  <c r="T94" i="35"/>
  <c r="R94" i="35"/>
  <c r="P94" i="35"/>
  <c r="BI91" i="35"/>
  <c r="BH91" i="35"/>
  <c r="BG91" i="35"/>
  <c r="BF91" i="35"/>
  <c r="T91" i="35"/>
  <c r="R91" i="35"/>
  <c r="P91" i="35"/>
  <c r="BI88" i="35"/>
  <c r="BH88" i="35"/>
  <c r="BG88" i="35"/>
  <c r="BF88" i="35"/>
  <c r="T88" i="35"/>
  <c r="R88" i="35"/>
  <c r="P88" i="35"/>
  <c r="BI85" i="35"/>
  <c r="BH85" i="35"/>
  <c r="BG85" i="35"/>
  <c r="BF85" i="35"/>
  <c r="T85" i="35"/>
  <c r="R85" i="35"/>
  <c r="P85" i="35"/>
  <c r="J79" i="35"/>
  <c r="J78" i="35"/>
  <c r="F78" i="35"/>
  <c r="F76" i="35"/>
  <c r="E74" i="35"/>
  <c r="J55" i="35"/>
  <c r="J54" i="35"/>
  <c r="F54" i="35"/>
  <c r="F52" i="35"/>
  <c r="E50" i="35"/>
  <c r="J18" i="35"/>
  <c r="E18" i="35"/>
  <c r="F79" i="35"/>
  <c r="J17" i="35"/>
  <c r="J12" i="35"/>
  <c r="J76" i="35" s="1"/>
  <c r="E7" i="35"/>
  <c r="E72" i="35"/>
  <c r="J37" i="34"/>
  <c r="J36" i="34"/>
  <c r="AY87" i="1"/>
  <c r="J35" i="34"/>
  <c r="AX87" i="1"/>
  <c r="BI138" i="34"/>
  <c r="BH138" i="34"/>
  <c r="BG138" i="34"/>
  <c r="BF138" i="34"/>
  <c r="T138" i="34"/>
  <c r="R138" i="34"/>
  <c r="P138" i="34"/>
  <c r="BI136" i="34"/>
  <c r="BH136" i="34"/>
  <c r="BG136" i="34"/>
  <c r="BF136" i="34"/>
  <c r="T136" i="34"/>
  <c r="R136" i="34"/>
  <c r="P136" i="34"/>
  <c r="BI133" i="34"/>
  <c r="BH133" i="34"/>
  <c r="BG133" i="34"/>
  <c r="BF133" i="34"/>
  <c r="T133" i="34"/>
  <c r="R133" i="34"/>
  <c r="P133" i="34"/>
  <c r="BI131" i="34"/>
  <c r="BH131" i="34"/>
  <c r="BG131" i="34"/>
  <c r="BF131" i="34"/>
  <c r="T131" i="34"/>
  <c r="R131" i="34"/>
  <c r="P131" i="34"/>
  <c r="BI128" i="34"/>
  <c r="BH128" i="34"/>
  <c r="BG128" i="34"/>
  <c r="BF128" i="34"/>
  <c r="T128" i="34"/>
  <c r="R128" i="34"/>
  <c r="P128" i="34"/>
  <c r="BI126" i="34"/>
  <c r="BH126" i="34"/>
  <c r="BG126" i="34"/>
  <c r="BF126" i="34"/>
  <c r="T126" i="34"/>
  <c r="R126" i="34"/>
  <c r="P126" i="34"/>
  <c r="BI123" i="34"/>
  <c r="BH123" i="34"/>
  <c r="BG123" i="34"/>
  <c r="BF123" i="34"/>
  <c r="T123" i="34"/>
  <c r="R123" i="34"/>
  <c r="P123" i="34"/>
  <c r="BI120" i="34"/>
  <c r="BH120" i="34"/>
  <c r="BG120" i="34"/>
  <c r="BF120" i="34"/>
  <c r="T120" i="34"/>
  <c r="R120" i="34"/>
  <c r="P120" i="34"/>
  <c r="BI117" i="34"/>
  <c r="BH117" i="34"/>
  <c r="BG117" i="34"/>
  <c r="BF117" i="34"/>
  <c r="T117" i="34"/>
  <c r="R117" i="34"/>
  <c r="P117" i="34"/>
  <c r="BI115" i="34"/>
  <c r="BH115" i="34"/>
  <c r="BG115" i="34"/>
  <c r="BF115" i="34"/>
  <c r="T115" i="34"/>
  <c r="R115" i="34"/>
  <c r="P115" i="34"/>
  <c r="BI111" i="34"/>
  <c r="BH111" i="34"/>
  <c r="BG111" i="34"/>
  <c r="BF111" i="34"/>
  <c r="T111" i="34"/>
  <c r="R111" i="34"/>
  <c r="P111" i="34"/>
  <c r="BI109" i="34"/>
  <c r="BH109" i="34"/>
  <c r="BG109" i="34"/>
  <c r="BF109" i="34"/>
  <c r="T109" i="34"/>
  <c r="R109" i="34"/>
  <c r="P109" i="34"/>
  <c r="BI107" i="34"/>
  <c r="BH107" i="34"/>
  <c r="BG107" i="34"/>
  <c r="BF107" i="34"/>
  <c r="T107" i="34"/>
  <c r="R107" i="34"/>
  <c r="P107" i="34"/>
  <c r="BI105" i="34"/>
  <c r="BH105" i="34"/>
  <c r="BG105" i="34"/>
  <c r="BF105" i="34"/>
  <c r="T105" i="34"/>
  <c r="R105" i="34"/>
  <c r="P105" i="34"/>
  <c r="BI104" i="34"/>
  <c r="BH104" i="34"/>
  <c r="BG104" i="34"/>
  <c r="BF104" i="34"/>
  <c r="T104" i="34"/>
  <c r="R104" i="34"/>
  <c r="P104" i="34"/>
  <c r="BI101" i="34"/>
  <c r="BH101" i="34"/>
  <c r="BG101" i="34"/>
  <c r="BF101" i="34"/>
  <c r="T101" i="34"/>
  <c r="R101" i="34"/>
  <c r="P101" i="34"/>
  <c r="BI100" i="34"/>
  <c r="BH100" i="34"/>
  <c r="BG100" i="34"/>
  <c r="BF100" i="34"/>
  <c r="T100" i="34"/>
  <c r="R100" i="34"/>
  <c r="P100" i="34"/>
  <c r="BI99" i="34"/>
  <c r="BH99" i="34"/>
  <c r="BG99" i="34"/>
  <c r="BF99" i="34"/>
  <c r="T99" i="34"/>
  <c r="R99" i="34"/>
  <c r="P99" i="34"/>
  <c r="BI98" i="34"/>
  <c r="BH98" i="34"/>
  <c r="BG98" i="34"/>
  <c r="BF98" i="34"/>
  <c r="T98" i="34"/>
  <c r="R98" i="34"/>
  <c r="P98" i="34"/>
  <c r="BI97" i="34"/>
  <c r="BH97" i="34"/>
  <c r="BG97" i="34"/>
  <c r="BF97" i="34"/>
  <c r="T97" i="34"/>
  <c r="R97" i="34"/>
  <c r="P97" i="34"/>
  <c r="BI94" i="34"/>
  <c r="BH94" i="34"/>
  <c r="BG94" i="34"/>
  <c r="BF94" i="34"/>
  <c r="T94" i="34"/>
  <c r="R94" i="34"/>
  <c r="P94" i="34"/>
  <c r="BI91" i="34"/>
  <c r="BH91" i="34"/>
  <c r="BG91" i="34"/>
  <c r="BF91" i="34"/>
  <c r="T91" i="34"/>
  <c r="R91" i="34"/>
  <c r="P91" i="34"/>
  <c r="BI88" i="34"/>
  <c r="BH88" i="34"/>
  <c r="BG88" i="34"/>
  <c r="BF88" i="34"/>
  <c r="T88" i="34"/>
  <c r="R88" i="34"/>
  <c r="P88" i="34"/>
  <c r="BI85" i="34"/>
  <c r="BH85" i="34"/>
  <c r="BG85" i="34"/>
  <c r="BF85" i="34"/>
  <c r="T85" i="34"/>
  <c r="R85" i="34"/>
  <c r="P85" i="34"/>
  <c r="J79" i="34"/>
  <c r="J78" i="34"/>
  <c r="F78" i="34"/>
  <c r="F76" i="34"/>
  <c r="E74" i="34"/>
  <c r="J55" i="34"/>
  <c r="J54" i="34"/>
  <c r="F54" i="34"/>
  <c r="F52" i="34"/>
  <c r="E50" i="34"/>
  <c r="J18" i="34"/>
  <c r="E18" i="34"/>
  <c r="F79" i="34" s="1"/>
  <c r="J17" i="34"/>
  <c r="J12" i="34"/>
  <c r="J52" i="34" s="1"/>
  <c r="E7" i="34"/>
  <c r="E72" i="34" s="1"/>
  <c r="J37" i="33"/>
  <c r="J36" i="33"/>
  <c r="AY86" i="1" s="1"/>
  <c r="J35" i="33"/>
  <c r="AX86" i="1"/>
  <c r="BI149" i="33"/>
  <c r="BH149" i="33"/>
  <c r="BG149" i="33"/>
  <c r="BF149" i="33"/>
  <c r="T149" i="33"/>
  <c r="R149" i="33"/>
  <c r="P149" i="33"/>
  <c r="BI146" i="33"/>
  <c r="BH146" i="33"/>
  <c r="BG146" i="33"/>
  <c r="BF146" i="33"/>
  <c r="T146" i="33"/>
  <c r="R146" i="33"/>
  <c r="P146" i="33"/>
  <c r="BI143" i="33"/>
  <c r="BH143" i="33"/>
  <c r="BG143" i="33"/>
  <c r="BF143" i="33"/>
  <c r="T143" i="33"/>
  <c r="R143" i="33"/>
  <c r="P143" i="33"/>
  <c r="BI135" i="33"/>
  <c r="BH135" i="33"/>
  <c r="BG135" i="33"/>
  <c r="BF135" i="33"/>
  <c r="T135" i="33"/>
  <c r="R135" i="33"/>
  <c r="P135" i="33"/>
  <c r="BI127" i="33"/>
  <c r="BH127" i="33"/>
  <c r="BG127" i="33"/>
  <c r="BF127" i="33"/>
  <c r="T127" i="33"/>
  <c r="R127" i="33"/>
  <c r="P127" i="33"/>
  <c r="BI122" i="33"/>
  <c r="BH122" i="33"/>
  <c r="BG122" i="33"/>
  <c r="BF122" i="33"/>
  <c r="T122" i="33"/>
  <c r="R122" i="33"/>
  <c r="P122" i="33"/>
  <c r="BI120" i="33"/>
  <c r="BH120" i="33"/>
  <c r="BG120" i="33"/>
  <c r="BF120" i="33"/>
  <c r="T120" i="33"/>
  <c r="R120" i="33"/>
  <c r="P120" i="33"/>
  <c r="BI117" i="33"/>
  <c r="BH117" i="33"/>
  <c r="BG117" i="33"/>
  <c r="BF117" i="33"/>
  <c r="T117" i="33"/>
  <c r="R117" i="33"/>
  <c r="P117" i="33"/>
  <c r="BI115" i="33"/>
  <c r="BH115" i="33"/>
  <c r="BG115" i="33"/>
  <c r="BF115" i="33"/>
  <c r="T115" i="33"/>
  <c r="R115" i="33"/>
  <c r="P115" i="33"/>
  <c r="BI110" i="33"/>
  <c r="BH110" i="33"/>
  <c r="BG110" i="33"/>
  <c r="BF110" i="33"/>
  <c r="T110" i="33"/>
  <c r="R110" i="33"/>
  <c r="P110" i="33"/>
  <c r="BI109" i="33"/>
  <c r="BH109" i="33"/>
  <c r="BG109" i="33"/>
  <c r="BF109" i="33"/>
  <c r="T109" i="33"/>
  <c r="R109" i="33"/>
  <c r="P109" i="33"/>
  <c r="BI104" i="33"/>
  <c r="BH104" i="33"/>
  <c r="BG104" i="33"/>
  <c r="BF104" i="33"/>
  <c r="T104" i="33"/>
  <c r="R104" i="33"/>
  <c r="P104" i="33"/>
  <c r="BI103" i="33"/>
  <c r="BH103" i="33"/>
  <c r="BG103" i="33"/>
  <c r="BF103" i="33"/>
  <c r="T103" i="33"/>
  <c r="R103" i="33"/>
  <c r="P103" i="33"/>
  <c r="BI99" i="33"/>
  <c r="BH99" i="33"/>
  <c r="BG99" i="33"/>
  <c r="BF99" i="33"/>
  <c r="T99" i="33"/>
  <c r="R99" i="33"/>
  <c r="P99" i="33"/>
  <c r="BI95" i="33"/>
  <c r="BH95" i="33"/>
  <c r="BG95" i="33"/>
  <c r="BF95" i="33"/>
  <c r="T95" i="33"/>
  <c r="R95" i="33"/>
  <c r="P95" i="33"/>
  <c r="BI90" i="33"/>
  <c r="BH90" i="33"/>
  <c r="BG90" i="33"/>
  <c r="BF90" i="33"/>
  <c r="T90" i="33"/>
  <c r="R90" i="33"/>
  <c r="P90" i="33"/>
  <c r="BI85" i="33"/>
  <c r="BH85" i="33"/>
  <c r="BG85" i="33"/>
  <c r="BF85" i="33"/>
  <c r="T85" i="33"/>
  <c r="R85" i="33"/>
  <c r="P85" i="33"/>
  <c r="J79" i="33"/>
  <c r="J78" i="33"/>
  <c r="F78" i="33"/>
  <c r="F76" i="33"/>
  <c r="E74" i="33"/>
  <c r="J55" i="33"/>
  <c r="J54" i="33"/>
  <c r="F54" i="33"/>
  <c r="F52" i="33"/>
  <c r="E50" i="33"/>
  <c r="J18" i="33"/>
  <c r="E18" i="33"/>
  <c r="F79" i="33"/>
  <c r="J17" i="33"/>
  <c r="J12" i="33"/>
  <c r="J52" i="33"/>
  <c r="E7" i="33"/>
  <c r="E72" i="33" s="1"/>
  <c r="J37" i="32"/>
  <c r="J36" i="32"/>
  <c r="AY85" i="1"/>
  <c r="J35" i="32"/>
  <c r="AX85" i="1" s="1"/>
  <c r="BI179" i="32"/>
  <c r="BH179" i="32"/>
  <c r="BG179" i="32"/>
  <c r="BF179" i="32"/>
  <c r="T179" i="32"/>
  <c r="R179" i="32"/>
  <c r="P179" i="32"/>
  <c r="BI176" i="32"/>
  <c r="BH176" i="32"/>
  <c r="BG176" i="32"/>
  <c r="BF176" i="32"/>
  <c r="T176" i="32"/>
  <c r="R176" i="32"/>
  <c r="P176" i="32"/>
  <c r="BI173" i="32"/>
  <c r="BH173" i="32"/>
  <c r="BG173" i="32"/>
  <c r="BF173" i="32"/>
  <c r="T173" i="32"/>
  <c r="R173" i="32"/>
  <c r="P173" i="32"/>
  <c r="BI163" i="32"/>
  <c r="BH163" i="32"/>
  <c r="BG163" i="32"/>
  <c r="BF163" i="32"/>
  <c r="T163" i="32"/>
  <c r="R163" i="32"/>
  <c r="P163" i="32"/>
  <c r="BI153" i="32"/>
  <c r="BH153" i="32"/>
  <c r="BG153" i="32"/>
  <c r="BF153" i="32"/>
  <c r="T153" i="32"/>
  <c r="R153" i="32"/>
  <c r="P153" i="32"/>
  <c r="BI146" i="32"/>
  <c r="BH146" i="32"/>
  <c r="BG146" i="32"/>
  <c r="BF146" i="32"/>
  <c r="T146" i="32"/>
  <c r="R146" i="32"/>
  <c r="P146" i="32"/>
  <c r="BI142" i="32"/>
  <c r="BH142" i="32"/>
  <c r="BG142" i="32"/>
  <c r="BF142" i="32"/>
  <c r="T142" i="32"/>
  <c r="R142" i="32"/>
  <c r="P142" i="32"/>
  <c r="BI141" i="32"/>
  <c r="BH141" i="32"/>
  <c r="BG141" i="32"/>
  <c r="BF141" i="32"/>
  <c r="T141" i="32"/>
  <c r="R141" i="32"/>
  <c r="P141" i="32"/>
  <c r="BI137" i="32"/>
  <c r="BH137" i="32"/>
  <c r="BG137" i="32"/>
  <c r="BF137" i="32"/>
  <c r="T137" i="32"/>
  <c r="R137" i="32"/>
  <c r="P137" i="32"/>
  <c r="BI135" i="32"/>
  <c r="BH135" i="32"/>
  <c r="BG135" i="32"/>
  <c r="BF135" i="32"/>
  <c r="T135" i="32"/>
  <c r="R135" i="32"/>
  <c r="P135" i="32"/>
  <c r="BI132" i="32"/>
  <c r="BH132" i="32"/>
  <c r="BG132" i="32"/>
  <c r="BF132" i="32"/>
  <c r="T132" i="32"/>
  <c r="R132" i="32"/>
  <c r="P132" i="32"/>
  <c r="BI130" i="32"/>
  <c r="BH130" i="32"/>
  <c r="BG130" i="32"/>
  <c r="BF130" i="32"/>
  <c r="T130" i="32"/>
  <c r="R130" i="32"/>
  <c r="P130" i="32"/>
  <c r="BI125" i="32"/>
  <c r="BH125" i="32"/>
  <c r="BG125" i="32"/>
  <c r="BF125" i="32"/>
  <c r="T125" i="32"/>
  <c r="R125" i="32"/>
  <c r="P125" i="32"/>
  <c r="BI121" i="32"/>
  <c r="BH121" i="32"/>
  <c r="BG121" i="32"/>
  <c r="BF121" i="32"/>
  <c r="T121" i="32"/>
  <c r="R121" i="32"/>
  <c r="P121" i="32"/>
  <c r="BI114" i="32"/>
  <c r="BH114" i="32"/>
  <c r="BG114" i="32"/>
  <c r="BF114" i="32"/>
  <c r="T114" i="32"/>
  <c r="R114" i="32"/>
  <c r="P114" i="32"/>
  <c r="BI113" i="32"/>
  <c r="BH113" i="32"/>
  <c r="BG113" i="32"/>
  <c r="BF113" i="32"/>
  <c r="T113" i="32"/>
  <c r="R113" i="32"/>
  <c r="P113" i="32"/>
  <c r="BI108" i="32"/>
  <c r="BH108" i="32"/>
  <c r="BG108" i="32"/>
  <c r="BF108" i="32"/>
  <c r="T108" i="32"/>
  <c r="R108" i="32"/>
  <c r="P108" i="32"/>
  <c r="BI107" i="32"/>
  <c r="BH107" i="32"/>
  <c r="BG107" i="32"/>
  <c r="BF107" i="32"/>
  <c r="T107" i="32"/>
  <c r="R107" i="32"/>
  <c r="P107" i="32"/>
  <c r="BI103" i="32"/>
  <c r="BH103" i="32"/>
  <c r="BG103" i="32"/>
  <c r="BF103" i="32"/>
  <c r="T103" i="32"/>
  <c r="R103" i="32"/>
  <c r="P103" i="32"/>
  <c r="BI99" i="32"/>
  <c r="BH99" i="32"/>
  <c r="BG99" i="32"/>
  <c r="BF99" i="32"/>
  <c r="T99" i="32"/>
  <c r="R99" i="32"/>
  <c r="P99" i="32"/>
  <c r="BI94" i="32"/>
  <c r="BH94" i="32"/>
  <c r="BG94" i="32"/>
  <c r="BF94" i="32"/>
  <c r="T94" i="32"/>
  <c r="R94" i="32"/>
  <c r="P94" i="32"/>
  <c r="BI85" i="32"/>
  <c r="BH85" i="32"/>
  <c r="BG85" i="32"/>
  <c r="BF85" i="32"/>
  <c r="T85" i="32"/>
  <c r="R85" i="32"/>
  <c r="P85" i="32"/>
  <c r="J79" i="32"/>
  <c r="J78" i="32"/>
  <c r="F78" i="32"/>
  <c r="F76" i="32"/>
  <c r="E74" i="32"/>
  <c r="J55" i="32"/>
  <c r="J54" i="32"/>
  <c r="F54" i="32"/>
  <c r="F52" i="32"/>
  <c r="E50" i="32"/>
  <c r="J18" i="32"/>
  <c r="E18" i="32"/>
  <c r="F79" i="32"/>
  <c r="J17" i="32"/>
  <c r="J12" i="32"/>
  <c r="J76" i="32"/>
  <c r="E7" i="32"/>
  <c r="E48" i="32"/>
  <c r="J37" i="31"/>
  <c r="J36" i="31"/>
  <c r="AY84" i="1" s="1"/>
  <c r="J35" i="31"/>
  <c r="AX84" i="1"/>
  <c r="BI97" i="31"/>
  <c r="BH97" i="31"/>
  <c r="BG97" i="31"/>
  <c r="BF97" i="31"/>
  <c r="T97" i="31"/>
  <c r="R97" i="31"/>
  <c r="P97" i="31"/>
  <c r="BI94" i="31"/>
  <c r="BH94" i="31"/>
  <c r="BG94" i="31"/>
  <c r="BF94" i="31"/>
  <c r="T94" i="31"/>
  <c r="R94" i="31"/>
  <c r="P94" i="31"/>
  <c r="BI90" i="31"/>
  <c r="BH90" i="31"/>
  <c r="BG90" i="31"/>
  <c r="BF90" i="31"/>
  <c r="T90" i="31"/>
  <c r="R90" i="31"/>
  <c r="P90" i="31"/>
  <c r="BI88" i="31"/>
  <c r="BH88" i="31"/>
  <c r="BG88" i="31"/>
  <c r="BF88" i="31"/>
  <c r="T88" i="31"/>
  <c r="R88" i="31"/>
  <c r="P88" i="31"/>
  <c r="BI85" i="31"/>
  <c r="BH85" i="31"/>
  <c r="BG85" i="31"/>
  <c r="BF85" i="31"/>
  <c r="T85" i="31"/>
  <c r="R85" i="31"/>
  <c r="P85" i="31"/>
  <c r="J79" i="31"/>
  <c r="J78" i="31"/>
  <c r="F78" i="31"/>
  <c r="F76" i="31"/>
  <c r="E74" i="31"/>
  <c r="J55" i="31"/>
  <c r="J54" i="31"/>
  <c r="F54" i="31"/>
  <c r="F52" i="31"/>
  <c r="E50" i="31"/>
  <c r="J18" i="31"/>
  <c r="E18" i="31"/>
  <c r="F79" i="31"/>
  <c r="J17" i="31"/>
  <c r="J12" i="31"/>
  <c r="J52" i="31" s="1"/>
  <c r="E7" i="31"/>
  <c r="E48" i="31"/>
  <c r="J37" i="30"/>
  <c r="J36" i="30"/>
  <c r="AY83" i="1"/>
  <c r="J35" i="30"/>
  <c r="AX83" i="1" s="1"/>
  <c r="BI296" i="30"/>
  <c r="BH296" i="30"/>
  <c r="BG296" i="30"/>
  <c r="BF296" i="30"/>
  <c r="T296" i="30"/>
  <c r="R296" i="30"/>
  <c r="P296" i="30"/>
  <c r="BI292" i="30"/>
  <c r="BH292" i="30"/>
  <c r="BG292" i="30"/>
  <c r="BF292" i="30"/>
  <c r="T292" i="30"/>
  <c r="R292" i="30"/>
  <c r="P292" i="30"/>
  <c r="BI289" i="30"/>
  <c r="BH289" i="30"/>
  <c r="BG289" i="30"/>
  <c r="BF289" i="30"/>
  <c r="T289" i="30"/>
  <c r="R289" i="30"/>
  <c r="P289" i="30"/>
  <c r="BI287" i="30"/>
  <c r="BH287" i="30"/>
  <c r="BG287" i="30"/>
  <c r="BF287" i="30"/>
  <c r="T287" i="30"/>
  <c r="R287" i="30"/>
  <c r="P287" i="30"/>
  <c r="BI284" i="30"/>
  <c r="BH284" i="30"/>
  <c r="BG284" i="30"/>
  <c r="BF284" i="30"/>
  <c r="T284" i="30"/>
  <c r="R284" i="30"/>
  <c r="P284" i="30"/>
  <c r="BI282" i="30"/>
  <c r="BH282" i="30"/>
  <c r="BG282" i="30"/>
  <c r="BF282" i="30"/>
  <c r="T282" i="30"/>
  <c r="R282" i="30"/>
  <c r="P282" i="30"/>
  <c r="BI278" i="30"/>
  <c r="BH278" i="30"/>
  <c r="BG278" i="30"/>
  <c r="BF278" i="30"/>
  <c r="T278" i="30"/>
  <c r="R278" i="30"/>
  <c r="P278" i="30"/>
  <c r="BI275" i="30"/>
  <c r="BH275" i="30"/>
  <c r="BG275" i="30"/>
  <c r="BF275" i="30"/>
  <c r="T275" i="30"/>
  <c r="R275" i="30"/>
  <c r="P275" i="30"/>
  <c r="BI272" i="30"/>
  <c r="BH272" i="30"/>
  <c r="BG272" i="30"/>
  <c r="BF272" i="30"/>
  <c r="T272" i="30"/>
  <c r="R272" i="30"/>
  <c r="P272" i="30"/>
  <c r="BI270" i="30"/>
  <c r="BH270" i="30"/>
  <c r="BG270" i="30"/>
  <c r="BF270" i="30"/>
  <c r="T270" i="30"/>
  <c r="R270" i="30"/>
  <c r="P270" i="30"/>
  <c r="BI264" i="30"/>
  <c r="BH264" i="30"/>
  <c r="BG264" i="30"/>
  <c r="BF264" i="30"/>
  <c r="T264" i="30"/>
  <c r="R264" i="30"/>
  <c r="P264" i="30"/>
  <c r="BI253" i="30"/>
  <c r="BH253" i="30"/>
  <c r="BG253" i="30"/>
  <c r="BF253" i="30"/>
  <c r="T253" i="30"/>
  <c r="R253" i="30"/>
  <c r="P253" i="30"/>
  <c r="BI239" i="30"/>
  <c r="BH239" i="30"/>
  <c r="BG239" i="30"/>
  <c r="BF239" i="30"/>
  <c r="T239" i="30"/>
  <c r="R239" i="30"/>
  <c r="P239" i="30"/>
  <c r="BI228" i="30"/>
  <c r="BH228" i="30"/>
  <c r="BG228" i="30"/>
  <c r="BF228" i="30"/>
  <c r="T228" i="30"/>
  <c r="R228" i="30"/>
  <c r="P228" i="30"/>
  <c r="BI223" i="30"/>
  <c r="BH223" i="30"/>
  <c r="BG223" i="30"/>
  <c r="BF223" i="30"/>
  <c r="T223" i="30"/>
  <c r="R223" i="30"/>
  <c r="P223" i="30"/>
  <c r="BI217" i="30"/>
  <c r="BH217" i="30"/>
  <c r="BG217" i="30"/>
  <c r="BF217" i="30"/>
  <c r="T217" i="30"/>
  <c r="R217" i="30"/>
  <c r="P217" i="30"/>
  <c r="BI211" i="30"/>
  <c r="BH211" i="30"/>
  <c r="BG211" i="30"/>
  <c r="BF211" i="30"/>
  <c r="T211" i="30"/>
  <c r="R211" i="30"/>
  <c r="P211" i="30"/>
  <c r="BI210" i="30"/>
  <c r="BH210" i="30"/>
  <c r="BG210" i="30"/>
  <c r="BF210" i="30"/>
  <c r="T210" i="30"/>
  <c r="R210" i="30"/>
  <c r="P210" i="30"/>
  <c r="BI204" i="30"/>
  <c r="BH204" i="30"/>
  <c r="BG204" i="30"/>
  <c r="BF204" i="30"/>
  <c r="T204" i="30"/>
  <c r="R204" i="30"/>
  <c r="P204" i="30"/>
  <c r="BI197" i="30"/>
  <c r="BH197" i="30"/>
  <c r="BG197" i="30"/>
  <c r="BF197" i="30"/>
  <c r="T197" i="30"/>
  <c r="R197" i="30"/>
  <c r="P197" i="30"/>
  <c r="BI194" i="30"/>
  <c r="BH194" i="30"/>
  <c r="BG194" i="30"/>
  <c r="BF194" i="30"/>
  <c r="T194" i="30"/>
  <c r="R194" i="30"/>
  <c r="P194" i="30"/>
  <c r="BI190" i="30"/>
  <c r="BH190" i="30"/>
  <c r="BG190" i="30"/>
  <c r="BF190" i="30"/>
  <c r="T190" i="30"/>
  <c r="R190" i="30"/>
  <c r="P190" i="30"/>
  <c r="BI188" i="30"/>
  <c r="BH188" i="30"/>
  <c r="BG188" i="30"/>
  <c r="BF188" i="30"/>
  <c r="T188" i="30"/>
  <c r="R188" i="30"/>
  <c r="P188" i="30"/>
  <c r="BI181" i="30"/>
  <c r="BH181" i="30"/>
  <c r="BG181" i="30"/>
  <c r="BF181" i="30"/>
  <c r="T181" i="30"/>
  <c r="R181" i="30"/>
  <c r="P181" i="30"/>
  <c r="BI179" i="30"/>
  <c r="BH179" i="30"/>
  <c r="BG179" i="30"/>
  <c r="BF179" i="30"/>
  <c r="T179" i="30"/>
  <c r="R179" i="30"/>
  <c r="P179" i="30"/>
  <c r="BI177" i="30"/>
  <c r="BH177" i="30"/>
  <c r="BG177" i="30"/>
  <c r="BF177" i="30"/>
  <c r="T177" i="30"/>
  <c r="R177" i="30"/>
  <c r="P177" i="30"/>
  <c r="BI160" i="30"/>
  <c r="BH160" i="30"/>
  <c r="BG160" i="30"/>
  <c r="BF160" i="30"/>
  <c r="T160" i="30"/>
  <c r="R160" i="30"/>
  <c r="P160" i="30"/>
  <c r="BI154" i="30"/>
  <c r="BH154" i="30"/>
  <c r="BG154" i="30"/>
  <c r="BF154" i="30"/>
  <c r="T154" i="30"/>
  <c r="R154" i="30"/>
  <c r="P154" i="30"/>
  <c r="BI148" i="30"/>
  <c r="BH148" i="30"/>
  <c r="BG148" i="30"/>
  <c r="BF148" i="30"/>
  <c r="T148" i="30"/>
  <c r="R148" i="30"/>
  <c r="P148" i="30"/>
  <c r="BI144" i="30"/>
  <c r="BH144" i="30"/>
  <c r="BG144" i="30"/>
  <c r="BF144" i="30"/>
  <c r="T144" i="30"/>
  <c r="R144" i="30"/>
  <c r="P144" i="30"/>
  <c r="BI139" i="30"/>
  <c r="BH139" i="30"/>
  <c r="BG139" i="30"/>
  <c r="BF139" i="30"/>
  <c r="T139" i="30"/>
  <c r="R139" i="30"/>
  <c r="P139" i="30"/>
  <c r="BI136" i="30"/>
  <c r="BH136" i="30"/>
  <c r="BG136" i="30"/>
  <c r="BF136" i="30"/>
  <c r="T136" i="30"/>
  <c r="R136" i="30"/>
  <c r="P136" i="30"/>
  <c r="BI127" i="30"/>
  <c r="BH127" i="30"/>
  <c r="BG127" i="30"/>
  <c r="BF127" i="30"/>
  <c r="T127" i="30"/>
  <c r="R127" i="30"/>
  <c r="P127" i="30"/>
  <c r="BI115" i="30"/>
  <c r="BH115" i="30"/>
  <c r="BG115" i="30"/>
  <c r="BF115" i="30"/>
  <c r="T115" i="30"/>
  <c r="R115" i="30"/>
  <c r="P115" i="30"/>
  <c r="BI110" i="30"/>
  <c r="BH110" i="30"/>
  <c r="BG110" i="30"/>
  <c r="BF110" i="30"/>
  <c r="T110" i="30"/>
  <c r="R110" i="30"/>
  <c r="P110" i="30"/>
  <c r="BI106" i="30"/>
  <c r="BH106" i="30"/>
  <c r="BG106" i="30"/>
  <c r="BF106" i="30"/>
  <c r="T106" i="30"/>
  <c r="R106" i="30"/>
  <c r="P106" i="30"/>
  <c r="BI97" i="30"/>
  <c r="BH97" i="30"/>
  <c r="BG97" i="30"/>
  <c r="BF97" i="30"/>
  <c r="T97" i="30"/>
  <c r="R97" i="30"/>
  <c r="P97" i="30"/>
  <c r="BI85" i="30"/>
  <c r="BH85" i="30"/>
  <c r="BG85" i="30"/>
  <c r="BF85" i="30"/>
  <c r="T85" i="30"/>
  <c r="R85" i="30"/>
  <c r="P85" i="30"/>
  <c r="J79" i="30"/>
  <c r="J78" i="30"/>
  <c r="F78" i="30"/>
  <c r="F76" i="30"/>
  <c r="E74" i="30"/>
  <c r="J55" i="30"/>
  <c r="J54" i="30"/>
  <c r="F54" i="30"/>
  <c r="F52" i="30"/>
  <c r="E50" i="30"/>
  <c r="J18" i="30"/>
  <c r="E18" i="30"/>
  <c r="F55" i="30" s="1"/>
  <c r="J17" i="30"/>
  <c r="J12" i="30"/>
  <c r="J52" i="30" s="1"/>
  <c r="E7" i="30"/>
  <c r="E48" i="30" s="1"/>
  <c r="J37" i="29"/>
  <c r="J36" i="29"/>
  <c r="AY82" i="1" s="1"/>
  <c r="J35" i="29"/>
  <c r="AX82" i="1"/>
  <c r="BI97" i="29"/>
  <c r="BH97" i="29"/>
  <c r="BG97" i="29"/>
  <c r="BF97" i="29"/>
  <c r="T97" i="29"/>
  <c r="R97" i="29"/>
  <c r="P97" i="29"/>
  <c r="BI94" i="29"/>
  <c r="BH94" i="29"/>
  <c r="BG94" i="29"/>
  <c r="BF94" i="29"/>
  <c r="T94" i="29"/>
  <c r="R94" i="29"/>
  <c r="P94" i="29"/>
  <c r="BI90" i="29"/>
  <c r="BH90" i="29"/>
  <c r="BG90" i="29"/>
  <c r="BF90" i="29"/>
  <c r="T90" i="29"/>
  <c r="R90" i="29"/>
  <c r="P90" i="29"/>
  <c r="BI88" i="29"/>
  <c r="BH88" i="29"/>
  <c r="BG88" i="29"/>
  <c r="BF88" i="29"/>
  <c r="T88" i="29"/>
  <c r="R88" i="29"/>
  <c r="P88" i="29"/>
  <c r="BI85" i="29"/>
  <c r="BH85" i="29"/>
  <c r="BG85" i="29"/>
  <c r="BF85" i="29"/>
  <c r="T85" i="29"/>
  <c r="R85" i="29"/>
  <c r="P85" i="29"/>
  <c r="J79" i="29"/>
  <c r="J78" i="29"/>
  <c r="F78" i="29"/>
  <c r="F76" i="29"/>
  <c r="E74" i="29"/>
  <c r="J55" i="29"/>
  <c r="J54" i="29"/>
  <c r="F54" i="29"/>
  <c r="F52" i="29"/>
  <c r="E50" i="29"/>
  <c r="J18" i="29"/>
  <c r="E18" i="29"/>
  <c r="F79" i="29"/>
  <c r="J17" i="29"/>
  <c r="J12" i="29"/>
  <c r="J52" i="29"/>
  <c r="E7" i="29"/>
  <c r="E72" i="29" s="1"/>
  <c r="J37" i="28"/>
  <c r="J36" i="28"/>
  <c r="AY81" i="1"/>
  <c r="J35" i="28"/>
  <c r="AX81" i="1" s="1"/>
  <c r="BI397" i="28"/>
  <c r="BH397" i="28"/>
  <c r="BG397" i="28"/>
  <c r="BF397" i="28"/>
  <c r="T397" i="28"/>
  <c r="R397" i="28"/>
  <c r="P397" i="28"/>
  <c r="BI383" i="28"/>
  <c r="BH383" i="28"/>
  <c r="BG383" i="28"/>
  <c r="BF383" i="28"/>
  <c r="T383" i="28"/>
  <c r="R383" i="28"/>
  <c r="P383" i="28"/>
  <c r="BI381" i="28"/>
  <c r="BH381" i="28"/>
  <c r="BG381" i="28"/>
  <c r="BF381" i="28"/>
  <c r="T381" i="28"/>
  <c r="R381" i="28"/>
  <c r="P381" i="28"/>
  <c r="BI377" i="28"/>
  <c r="BH377" i="28"/>
  <c r="BG377" i="28"/>
  <c r="BF377" i="28"/>
  <c r="T377" i="28"/>
  <c r="R377" i="28"/>
  <c r="P377" i="28"/>
  <c r="BI375" i="28"/>
  <c r="BH375" i="28"/>
  <c r="BG375" i="28"/>
  <c r="BF375" i="28"/>
  <c r="T375" i="28"/>
  <c r="R375" i="28"/>
  <c r="P375" i="28"/>
  <c r="BI371" i="28"/>
  <c r="BH371" i="28"/>
  <c r="BG371" i="28"/>
  <c r="BF371" i="28"/>
  <c r="T371" i="28"/>
  <c r="R371" i="28"/>
  <c r="P371" i="28"/>
  <c r="BI369" i="28"/>
  <c r="BH369" i="28"/>
  <c r="BG369" i="28"/>
  <c r="BF369" i="28"/>
  <c r="T369" i="28"/>
  <c r="R369" i="28"/>
  <c r="P369" i="28"/>
  <c r="BI365" i="28"/>
  <c r="BH365" i="28"/>
  <c r="BG365" i="28"/>
  <c r="BF365" i="28"/>
  <c r="T365" i="28"/>
  <c r="R365" i="28"/>
  <c r="P365" i="28"/>
  <c r="BI363" i="28"/>
  <c r="BH363" i="28"/>
  <c r="BG363" i="28"/>
  <c r="BF363" i="28"/>
  <c r="T363" i="28"/>
  <c r="R363" i="28"/>
  <c r="P363" i="28"/>
  <c r="BI353" i="28"/>
  <c r="BH353" i="28"/>
  <c r="BG353" i="28"/>
  <c r="BF353" i="28"/>
  <c r="T353" i="28"/>
  <c r="R353" i="28"/>
  <c r="P353" i="28"/>
  <c r="BI342" i="28"/>
  <c r="BH342" i="28"/>
  <c r="BG342" i="28"/>
  <c r="BF342" i="28"/>
  <c r="T342" i="28"/>
  <c r="R342" i="28"/>
  <c r="P342" i="28"/>
  <c r="BI332" i="28"/>
  <c r="BH332" i="28"/>
  <c r="BG332" i="28"/>
  <c r="BF332" i="28"/>
  <c r="T332" i="28"/>
  <c r="R332" i="28"/>
  <c r="P332" i="28"/>
  <c r="BI318" i="28"/>
  <c r="BH318" i="28"/>
  <c r="BG318" i="28"/>
  <c r="BF318" i="28"/>
  <c r="T318" i="28"/>
  <c r="R318" i="28"/>
  <c r="P318" i="28"/>
  <c r="BI306" i="28"/>
  <c r="BH306" i="28"/>
  <c r="BG306" i="28"/>
  <c r="BF306" i="28"/>
  <c r="T306" i="28"/>
  <c r="R306" i="28"/>
  <c r="P306" i="28"/>
  <c r="BI300" i="28"/>
  <c r="BH300" i="28"/>
  <c r="BG300" i="28"/>
  <c r="BF300" i="28"/>
  <c r="T300" i="28"/>
  <c r="R300" i="28"/>
  <c r="P300" i="28"/>
  <c r="BI288" i="28"/>
  <c r="BH288" i="28"/>
  <c r="BG288" i="28"/>
  <c r="BF288" i="28"/>
  <c r="T288" i="28"/>
  <c r="R288" i="28"/>
  <c r="P288" i="28"/>
  <c r="BI276" i="28"/>
  <c r="BH276" i="28"/>
  <c r="BG276" i="28"/>
  <c r="BF276" i="28"/>
  <c r="T276" i="28"/>
  <c r="R276" i="28"/>
  <c r="P276" i="28"/>
  <c r="BI270" i="28"/>
  <c r="BH270" i="28"/>
  <c r="BG270" i="28"/>
  <c r="BF270" i="28"/>
  <c r="T270" i="28"/>
  <c r="R270" i="28"/>
  <c r="P270" i="28"/>
  <c r="BI264" i="28"/>
  <c r="BH264" i="28"/>
  <c r="BG264" i="28"/>
  <c r="BF264" i="28"/>
  <c r="T264" i="28"/>
  <c r="R264" i="28"/>
  <c r="P264" i="28"/>
  <c r="BI252" i="28"/>
  <c r="BH252" i="28"/>
  <c r="BG252" i="28"/>
  <c r="BF252" i="28"/>
  <c r="T252" i="28"/>
  <c r="R252" i="28"/>
  <c r="P252" i="28"/>
  <c r="BI240" i="28"/>
  <c r="BH240" i="28"/>
  <c r="BG240" i="28"/>
  <c r="BF240" i="28"/>
  <c r="T240" i="28"/>
  <c r="R240" i="28"/>
  <c r="P240" i="28"/>
  <c r="BI228" i="28"/>
  <c r="BH228" i="28"/>
  <c r="BG228" i="28"/>
  <c r="BF228" i="28"/>
  <c r="T228" i="28"/>
  <c r="R228" i="28"/>
  <c r="P228" i="28"/>
  <c r="BI216" i="28"/>
  <c r="BH216" i="28"/>
  <c r="BG216" i="28"/>
  <c r="BF216" i="28"/>
  <c r="T216" i="28"/>
  <c r="R216" i="28"/>
  <c r="P216" i="28"/>
  <c r="BI204" i="28"/>
  <c r="BH204" i="28"/>
  <c r="BG204" i="28"/>
  <c r="BF204" i="28"/>
  <c r="T204" i="28"/>
  <c r="R204" i="28"/>
  <c r="P204" i="28"/>
  <c r="BI198" i="28"/>
  <c r="BH198" i="28"/>
  <c r="BG198" i="28"/>
  <c r="BF198" i="28"/>
  <c r="T198" i="28"/>
  <c r="R198" i="28"/>
  <c r="P198" i="28"/>
  <c r="BI196" i="28"/>
  <c r="BH196" i="28"/>
  <c r="BG196" i="28"/>
  <c r="BF196" i="28"/>
  <c r="T196" i="28"/>
  <c r="R196" i="28"/>
  <c r="P196" i="28"/>
  <c r="BI193" i="28"/>
  <c r="BH193" i="28"/>
  <c r="BG193" i="28"/>
  <c r="BF193" i="28"/>
  <c r="T193" i="28"/>
  <c r="R193" i="28"/>
  <c r="P193" i="28"/>
  <c r="BI183" i="28"/>
  <c r="BH183" i="28"/>
  <c r="BG183" i="28"/>
  <c r="BF183" i="28"/>
  <c r="T183" i="28"/>
  <c r="R183" i="28"/>
  <c r="P183" i="28"/>
  <c r="BI173" i="28"/>
  <c r="BH173" i="28"/>
  <c r="BG173" i="28"/>
  <c r="BF173" i="28"/>
  <c r="T173" i="28"/>
  <c r="R173" i="28"/>
  <c r="P173" i="28"/>
  <c r="BI163" i="28"/>
  <c r="BH163" i="28"/>
  <c r="BG163" i="28"/>
  <c r="BF163" i="28"/>
  <c r="T163" i="28"/>
  <c r="R163" i="28"/>
  <c r="P163" i="28"/>
  <c r="BI153" i="28"/>
  <c r="BH153" i="28"/>
  <c r="BG153" i="28"/>
  <c r="BF153" i="28"/>
  <c r="T153" i="28"/>
  <c r="R153" i="28"/>
  <c r="P153" i="28"/>
  <c r="BI143" i="28"/>
  <c r="BH143" i="28"/>
  <c r="BG143" i="28"/>
  <c r="BF143" i="28"/>
  <c r="T143" i="28"/>
  <c r="R143" i="28"/>
  <c r="P143" i="28"/>
  <c r="BI139" i="28"/>
  <c r="BH139" i="28"/>
  <c r="BG139" i="28"/>
  <c r="BF139" i="28"/>
  <c r="T139" i="28"/>
  <c r="R139" i="28"/>
  <c r="P139" i="28"/>
  <c r="BI127" i="28"/>
  <c r="BH127" i="28"/>
  <c r="BG127" i="28"/>
  <c r="BF127" i="28"/>
  <c r="T127" i="28"/>
  <c r="R127" i="28"/>
  <c r="P127" i="28"/>
  <c r="BI124" i="28"/>
  <c r="BH124" i="28"/>
  <c r="BG124" i="28"/>
  <c r="BF124" i="28"/>
  <c r="T124" i="28"/>
  <c r="R124" i="28"/>
  <c r="P124" i="28"/>
  <c r="BI121" i="28"/>
  <c r="BH121" i="28"/>
  <c r="BG121" i="28"/>
  <c r="BF121" i="28"/>
  <c r="T121" i="28"/>
  <c r="R121" i="28"/>
  <c r="P121" i="28"/>
  <c r="BI109" i="28"/>
  <c r="BH109" i="28"/>
  <c r="BG109" i="28"/>
  <c r="BF109" i="28"/>
  <c r="T109" i="28"/>
  <c r="R109" i="28"/>
  <c r="P109" i="28"/>
  <c r="BI97" i="28"/>
  <c r="BH97" i="28"/>
  <c r="BG97" i="28"/>
  <c r="BF97" i="28"/>
  <c r="T97" i="28"/>
  <c r="R97" i="28"/>
  <c r="P97" i="28"/>
  <c r="BI85" i="28"/>
  <c r="BH85" i="28"/>
  <c r="BG85" i="28"/>
  <c r="BF85" i="28"/>
  <c r="T85" i="28"/>
  <c r="R85" i="28"/>
  <c r="P85" i="28"/>
  <c r="J79" i="28"/>
  <c r="J78" i="28"/>
  <c r="F78" i="28"/>
  <c r="F76" i="28"/>
  <c r="E74" i="28"/>
  <c r="J55" i="28"/>
  <c r="J54" i="28"/>
  <c r="F54" i="28"/>
  <c r="F52" i="28"/>
  <c r="E50" i="28"/>
  <c r="J18" i="28"/>
  <c r="E18" i="28"/>
  <c r="F55" i="28"/>
  <c r="J17" i="28"/>
  <c r="J12" i="28"/>
  <c r="J76" i="28" s="1"/>
  <c r="E7" i="28"/>
  <c r="E72" i="28" s="1"/>
  <c r="J37" i="27"/>
  <c r="J36" i="27"/>
  <c r="AY80" i="1" s="1"/>
  <c r="J35" i="27"/>
  <c r="AX80" i="1"/>
  <c r="BI278" i="27"/>
  <c r="BH278" i="27"/>
  <c r="BG278" i="27"/>
  <c r="BF278" i="27"/>
  <c r="T278" i="27"/>
  <c r="R278" i="27"/>
  <c r="P278" i="27"/>
  <c r="BI276" i="27"/>
  <c r="BH276" i="27"/>
  <c r="BG276" i="27"/>
  <c r="BF276" i="27"/>
  <c r="T276" i="27"/>
  <c r="R276" i="27"/>
  <c r="P276" i="27"/>
  <c r="BI272" i="27"/>
  <c r="BH272" i="27"/>
  <c r="BG272" i="27"/>
  <c r="BF272" i="27"/>
  <c r="T272" i="27"/>
  <c r="R272" i="27"/>
  <c r="P272" i="27"/>
  <c r="BI269" i="27"/>
  <c r="BH269" i="27"/>
  <c r="BG269" i="27"/>
  <c r="BF269" i="27"/>
  <c r="T269" i="27"/>
  <c r="R269" i="27"/>
  <c r="P269" i="27"/>
  <c r="BI268" i="27"/>
  <c r="BH268" i="27"/>
  <c r="BG268" i="27"/>
  <c r="BF268" i="27"/>
  <c r="T268" i="27"/>
  <c r="R268" i="27"/>
  <c r="P268" i="27"/>
  <c r="BI264" i="27"/>
  <c r="BH264" i="27"/>
  <c r="BG264" i="27"/>
  <c r="BF264" i="27"/>
  <c r="T264" i="27"/>
  <c r="R264" i="27"/>
  <c r="P264" i="27"/>
  <c r="BI263" i="27"/>
  <c r="BH263" i="27"/>
  <c r="BG263" i="27"/>
  <c r="BF263" i="27"/>
  <c r="T263" i="27"/>
  <c r="R263" i="27"/>
  <c r="P263" i="27"/>
  <c r="BI259" i="27"/>
  <c r="BH259" i="27"/>
  <c r="BG259" i="27"/>
  <c r="BF259" i="27"/>
  <c r="T259" i="27"/>
  <c r="R259" i="27"/>
  <c r="P259" i="27"/>
  <c r="BI257" i="27"/>
  <c r="BH257" i="27"/>
  <c r="BG257" i="27"/>
  <c r="BF257" i="27"/>
  <c r="T257" i="27"/>
  <c r="R257" i="27"/>
  <c r="P257" i="27"/>
  <c r="BI253" i="27"/>
  <c r="BH253" i="27"/>
  <c r="BG253" i="27"/>
  <c r="BF253" i="27"/>
  <c r="T253" i="27"/>
  <c r="R253" i="27"/>
  <c r="P253" i="27"/>
  <c r="BI247" i="27"/>
  <c r="BH247" i="27"/>
  <c r="BG247" i="27"/>
  <c r="BF247" i="27"/>
  <c r="T247" i="27"/>
  <c r="R247" i="27"/>
  <c r="P247" i="27"/>
  <c r="BI242" i="27"/>
  <c r="BH242" i="27"/>
  <c r="BG242" i="27"/>
  <c r="BF242" i="27"/>
  <c r="T242" i="27"/>
  <c r="R242" i="27"/>
  <c r="P242" i="27"/>
  <c r="BI238" i="27"/>
  <c r="BH238" i="27"/>
  <c r="BG238" i="27"/>
  <c r="BF238" i="27"/>
  <c r="T238" i="27"/>
  <c r="R238" i="27"/>
  <c r="P238" i="27"/>
  <c r="BI229" i="27"/>
  <c r="BH229" i="27"/>
  <c r="BG229" i="27"/>
  <c r="BF229" i="27"/>
  <c r="T229" i="27"/>
  <c r="R229" i="27"/>
  <c r="P229" i="27"/>
  <c r="BI225" i="27"/>
  <c r="BH225" i="27"/>
  <c r="BG225" i="27"/>
  <c r="BF225" i="27"/>
  <c r="T225" i="27"/>
  <c r="R225" i="27"/>
  <c r="P225" i="27"/>
  <c r="BI216" i="27"/>
  <c r="BH216" i="27"/>
  <c r="BG216" i="27"/>
  <c r="BF216" i="27"/>
  <c r="T216" i="27"/>
  <c r="R216" i="27"/>
  <c r="P216" i="27"/>
  <c r="BI207" i="27"/>
  <c r="BH207" i="27"/>
  <c r="BG207" i="27"/>
  <c r="BF207" i="27"/>
  <c r="T207" i="27"/>
  <c r="R207" i="27"/>
  <c r="P207" i="27"/>
  <c r="BI201" i="27"/>
  <c r="BH201" i="27"/>
  <c r="BG201" i="27"/>
  <c r="BF201" i="27"/>
  <c r="T201" i="27"/>
  <c r="R201" i="27"/>
  <c r="P201" i="27"/>
  <c r="BI195" i="27"/>
  <c r="BH195" i="27"/>
  <c r="BG195" i="27"/>
  <c r="BF195" i="27"/>
  <c r="T195" i="27"/>
  <c r="R195" i="27"/>
  <c r="P195" i="27"/>
  <c r="BI191" i="27"/>
  <c r="BH191" i="27"/>
  <c r="BG191" i="27"/>
  <c r="BF191" i="27"/>
  <c r="T191" i="27"/>
  <c r="R191" i="27"/>
  <c r="P191" i="27"/>
  <c r="BI186" i="27"/>
  <c r="BH186" i="27"/>
  <c r="BG186" i="27"/>
  <c r="BF186" i="27"/>
  <c r="T186" i="27"/>
  <c r="R186" i="27"/>
  <c r="P186" i="27"/>
  <c r="BI182" i="27"/>
  <c r="BH182" i="27"/>
  <c r="BG182" i="27"/>
  <c r="BF182" i="27"/>
  <c r="T182" i="27"/>
  <c r="R182" i="27"/>
  <c r="P182" i="27"/>
  <c r="BI175" i="27"/>
  <c r="BH175" i="27"/>
  <c r="BG175" i="27"/>
  <c r="BF175" i="27"/>
  <c r="T175" i="27"/>
  <c r="R175" i="27"/>
  <c r="P175" i="27"/>
  <c r="BI171" i="27"/>
  <c r="BH171" i="27"/>
  <c r="BG171" i="27"/>
  <c r="BF171" i="27"/>
  <c r="T171" i="27"/>
  <c r="R171" i="27"/>
  <c r="P171" i="27"/>
  <c r="BI164" i="27"/>
  <c r="BH164" i="27"/>
  <c r="BG164" i="27"/>
  <c r="BF164" i="27"/>
  <c r="T164" i="27"/>
  <c r="R164" i="27"/>
  <c r="P164" i="27"/>
  <c r="BI163" i="27"/>
  <c r="BH163" i="27"/>
  <c r="BG163" i="27"/>
  <c r="BF163" i="27"/>
  <c r="T163" i="27"/>
  <c r="R163" i="27"/>
  <c r="P163" i="27"/>
  <c r="BI162" i="27"/>
  <c r="BH162" i="27"/>
  <c r="BG162" i="27"/>
  <c r="BF162" i="27"/>
  <c r="T162" i="27"/>
  <c r="R162" i="27"/>
  <c r="P162" i="27"/>
  <c r="BI156" i="27"/>
  <c r="BH156" i="27"/>
  <c r="BG156" i="27"/>
  <c r="BF156" i="27"/>
  <c r="T156" i="27"/>
  <c r="R156" i="27"/>
  <c r="P156" i="27"/>
  <c r="BI153" i="27"/>
  <c r="BH153" i="27"/>
  <c r="BG153" i="27"/>
  <c r="BF153" i="27"/>
  <c r="T153" i="27"/>
  <c r="R153" i="27"/>
  <c r="P153" i="27"/>
  <c r="BI147" i="27"/>
  <c r="BH147" i="27"/>
  <c r="BG147" i="27"/>
  <c r="BF147" i="27"/>
  <c r="T147" i="27"/>
  <c r="R147" i="27"/>
  <c r="P147" i="27"/>
  <c r="BI144" i="27"/>
  <c r="BH144" i="27"/>
  <c r="BG144" i="27"/>
  <c r="BF144" i="27"/>
  <c r="T144" i="27"/>
  <c r="R144" i="27"/>
  <c r="P144" i="27"/>
  <c r="BI140" i="27"/>
  <c r="BH140" i="27"/>
  <c r="BG140" i="27"/>
  <c r="BF140" i="27"/>
  <c r="T140" i="27"/>
  <c r="R140" i="27"/>
  <c r="P140" i="27"/>
  <c r="BI138" i="27"/>
  <c r="BH138" i="27"/>
  <c r="BG138" i="27"/>
  <c r="BF138" i="27"/>
  <c r="T138" i="27"/>
  <c r="R138" i="27"/>
  <c r="P138" i="27"/>
  <c r="BI134" i="27"/>
  <c r="BH134" i="27"/>
  <c r="BG134" i="27"/>
  <c r="BF134" i="27"/>
  <c r="T134" i="27"/>
  <c r="R134" i="27"/>
  <c r="P134" i="27"/>
  <c r="BI129" i="27"/>
  <c r="BH129" i="27"/>
  <c r="BG129" i="27"/>
  <c r="BF129" i="27"/>
  <c r="T129" i="27"/>
  <c r="R129" i="27"/>
  <c r="P129" i="27"/>
  <c r="BI120" i="27"/>
  <c r="BH120" i="27"/>
  <c r="BG120" i="27"/>
  <c r="BF120" i="27"/>
  <c r="T120" i="27"/>
  <c r="R120" i="27"/>
  <c r="P120" i="27"/>
  <c r="BI119" i="27"/>
  <c r="BH119" i="27"/>
  <c r="BG119" i="27"/>
  <c r="BF119" i="27"/>
  <c r="T119" i="27"/>
  <c r="R119" i="27"/>
  <c r="P119" i="27"/>
  <c r="BI118" i="27"/>
  <c r="BH118" i="27"/>
  <c r="BG118" i="27"/>
  <c r="BF118" i="27"/>
  <c r="T118" i="27"/>
  <c r="R118" i="27"/>
  <c r="P118" i="27"/>
  <c r="BI113" i="27"/>
  <c r="BH113" i="27"/>
  <c r="BG113" i="27"/>
  <c r="BF113" i="27"/>
  <c r="T113" i="27"/>
  <c r="R113" i="27"/>
  <c r="P113" i="27"/>
  <c r="BI107" i="27"/>
  <c r="BH107" i="27"/>
  <c r="BG107" i="27"/>
  <c r="BF107" i="27"/>
  <c r="T107" i="27"/>
  <c r="R107" i="27"/>
  <c r="P107" i="27"/>
  <c r="BI101" i="27"/>
  <c r="BH101" i="27"/>
  <c r="BG101" i="27"/>
  <c r="BF101" i="27"/>
  <c r="T101" i="27"/>
  <c r="R101" i="27"/>
  <c r="P101" i="27"/>
  <c r="BI97" i="27"/>
  <c r="BH97" i="27"/>
  <c r="BG97" i="27"/>
  <c r="BF97" i="27"/>
  <c r="T97" i="27"/>
  <c r="R97" i="27"/>
  <c r="P97" i="27"/>
  <c r="BI93" i="27"/>
  <c r="BH93" i="27"/>
  <c r="BG93" i="27"/>
  <c r="BF93" i="27"/>
  <c r="T93" i="27"/>
  <c r="R93" i="27"/>
  <c r="P93" i="27"/>
  <c r="BI90" i="27"/>
  <c r="BH90" i="27"/>
  <c r="BG90" i="27"/>
  <c r="BF90" i="27"/>
  <c r="T90" i="27"/>
  <c r="R90" i="27"/>
  <c r="P90" i="27"/>
  <c r="BI85" i="27"/>
  <c r="BH85" i="27"/>
  <c r="BG85" i="27"/>
  <c r="BF85" i="27"/>
  <c r="T85" i="27"/>
  <c r="R85" i="27"/>
  <c r="P85" i="27"/>
  <c r="J79" i="27"/>
  <c r="J78" i="27"/>
  <c r="F78" i="27"/>
  <c r="F76" i="27"/>
  <c r="E74" i="27"/>
  <c r="J55" i="27"/>
  <c r="J54" i="27"/>
  <c r="F54" i="27"/>
  <c r="F52" i="27"/>
  <c r="E50" i="27"/>
  <c r="J18" i="27"/>
  <c r="E18" i="27"/>
  <c r="F79" i="27" s="1"/>
  <c r="J17" i="27"/>
  <c r="J12" i="27"/>
  <c r="J76" i="27" s="1"/>
  <c r="E7" i="27"/>
  <c r="E48" i="27"/>
  <c r="J37" i="26"/>
  <c r="J36" i="26"/>
  <c r="AY79" i="1"/>
  <c r="J35" i="26"/>
  <c r="AX79" i="1" s="1"/>
  <c r="BI314" i="26"/>
  <c r="BH314" i="26"/>
  <c r="BG314" i="26"/>
  <c r="BF314" i="26"/>
  <c r="T314" i="26"/>
  <c r="R314" i="26"/>
  <c r="P314" i="26"/>
  <c r="BI310" i="26"/>
  <c r="BH310" i="26"/>
  <c r="BG310" i="26"/>
  <c r="BF310" i="26"/>
  <c r="T310" i="26"/>
  <c r="R310" i="26"/>
  <c r="P310" i="26"/>
  <c r="BI308" i="26"/>
  <c r="BH308" i="26"/>
  <c r="BG308" i="26"/>
  <c r="BF308" i="26"/>
  <c r="T308" i="26"/>
  <c r="R308" i="26"/>
  <c r="P308" i="26"/>
  <c r="BI305" i="26"/>
  <c r="BH305" i="26"/>
  <c r="BG305" i="26"/>
  <c r="BF305" i="26"/>
  <c r="T305" i="26"/>
  <c r="R305" i="26"/>
  <c r="P305" i="26"/>
  <c r="BI304" i="26"/>
  <c r="BH304" i="26"/>
  <c r="BG304" i="26"/>
  <c r="BF304" i="26"/>
  <c r="T304" i="26"/>
  <c r="R304" i="26"/>
  <c r="P304" i="26"/>
  <c r="BI300" i="26"/>
  <c r="BH300" i="26"/>
  <c r="BG300" i="26"/>
  <c r="BF300" i="26"/>
  <c r="T300" i="26"/>
  <c r="R300" i="26"/>
  <c r="P300" i="26"/>
  <c r="BI299" i="26"/>
  <c r="BH299" i="26"/>
  <c r="BG299" i="26"/>
  <c r="BF299" i="26"/>
  <c r="T299" i="26"/>
  <c r="R299" i="26"/>
  <c r="P299" i="26"/>
  <c r="BI295" i="26"/>
  <c r="BH295" i="26"/>
  <c r="BG295" i="26"/>
  <c r="BF295" i="26"/>
  <c r="T295" i="26"/>
  <c r="R295" i="26"/>
  <c r="P295" i="26"/>
  <c r="BI293" i="26"/>
  <c r="BH293" i="26"/>
  <c r="BG293" i="26"/>
  <c r="BF293" i="26"/>
  <c r="T293" i="26"/>
  <c r="R293" i="26"/>
  <c r="P293" i="26"/>
  <c r="BI289" i="26"/>
  <c r="BH289" i="26"/>
  <c r="BG289" i="26"/>
  <c r="BF289" i="26"/>
  <c r="T289" i="26"/>
  <c r="R289" i="26"/>
  <c r="P289" i="26"/>
  <c r="BI283" i="26"/>
  <c r="BH283" i="26"/>
  <c r="BG283" i="26"/>
  <c r="BF283" i="26"/>
  <c r="T283" i="26"/>
  <c r="R283" i="26"/>
  <c r="P283" i="26"/>
  <c r="BI278" i="26"/>
  <c r="BH278" i="26"/>
  <c r="BG278" i="26"/>
  <c r="BF278" i="26"/>
  <c r="T278" i="26"/>
  <c r="R278" i="26"/>
  <c r="P278" i="26"/>
  <c r="BI269" i="26"/>
  <c r="BH269" i="26"/>
  <c r="BG269" i="26"/>
  <c r="BF269" i="26"/>
  <c r="T269" i="26"/>
  <c r="R269" i="26"/>
  <c r="P269" i="26"/>
  <c r="BI260" i="26"/>
  <c r="BH260" i="26"/>
  <c r="BG260" i="26"/>
  <c r="BF260" i="26"/>
  <c r="T260" i="26"/>
  <c r="R260" i="26"/>
  <c r="P260" i="26"/>
  <c r="BI257" i="26"/>
  <c r="BH257" i="26"/>
  <c r="BG257" i="26"/>
  <c r="BF257" i="26"/>
  <c r="T257" i="26"/>
  <c r="R257" i="26"/>
  <c r="P257" i="26"/>
  <c r="BI252" i="26"/>
  <c r="BH252" i="26"/>
  <c r="BG252" i="26"/>
  <c r="BF252" i="26"/>
  <c r="T252" i="26"/>
  <c r="R252" i="26"/>
  <c r="P252" i="26"/>
  <c r="BI242" i="26"/>
  <c r="BH242" i="26"/>
  <c r="BG242" i="26"/>
  <c r="BF242" i="26"/>
  <c r="T242" i="26"/>
  <c r="R242" i="26"/>
  <c r="P242" i="26"/>
  <c r="BI236" i="26"/>
  <c r="BH236" i="26"/>
  <c r="BG236" i="26"/>
  <c r="BF236" i="26"/>
  <c r="T236" i="26"/>
  <c r="R236" i="26"/>
  <c r="P236" i="26"/>
  <c r="BI232" i="26"/>
  <c r="BH232" i="26"/>
  <c r="BG232" i="26"/>
  <c r="BF232" i="26"/>
  <c r="T232" i="26"/>
  <c r="R232" i="26"/>
  <c r="P232" i="26"/>
  <c r="BI229" i="26"/>
  <c r="BH229" i="26"/>
  <c r="BG229" i="26"/>
  <c r="BF229" i="26"/>
  <c r="T229" i="26"/>
  <c r="R229" i="26"/>
  <c r="P229" i="26"/>
  <c r="BI225" i="26"/>
  <c r="BH225" i="26"/>
  <c r="BG225" i="26"/>
  <c r="BF225" i="26"/>
  <c r="T225" i="26"/>
  <c r="R225" i="26"/>
  <c r="P225" i="26"/>
  <c r="BI220" i="26"/>
  <c r="BH220" i="26"/>
  <c r="BG220" i="26"/>
  <c r="BF220" i="26"/>
  <c r="T220" i="26"/>
  <c r="R220" i="26"/>
  <c r="P220" i="26"/>
  <c r="BI216" i="26"/>
  <c r="BH216" i="26"/>
  <c r="BG216" i="26"/>
  <c r="BF216" i="26"/>
  <c r="T216" i="26"/>
  <c r="R216" i="26"/>
  <c r="P216" i="26"/>
  <c r="BI209" i="26"/>
  <c r="BH209" i="26"/>
  <c r="BG209" i="26"/>
  <c r="BF209" i="26"/>
  <c r="T209" i="26"/>
  <c r="R209" i="26"/>
  <c r="P209" i="26"/>
  <c r="BI208" i="26"/>
  <c r="BH208" i="26"/>
  <c r="BG208" i="26"/>
  <c r="BF208" i="26"/>
  <c r="T208" i="26"/>
  <c r="R208" i="26"/>
  <c r="P208" i="26"/>
  <c r="BI201" i="26"/>
  <c r="BH201" i="26"/>
  <c r="BG201" i="26"/>
  <c r="BF201" i="26"/>
  <c r="T201" i="26"/>
  <c r="R201" i="26"/>
  <c r="P201" i="26"/>
  <c r="BI198" i="26"/>
  <c r="BH198" i="26"/>
  <c r="BG198" i="26"/>
  <c r="BF198" i="26"/>
  <c r="T198" i="26"/>
  <c r="R198" i="26"/>
  <c r="P198" i="26"/>
  <c r="BI194" i="26"/>
  <c r="BH194" i="26"/>
  <c r="BG194" i="26"/>
  <c r="BF194" i="26"/>
  <c r="T194" i="26"/>
  <c r="R194" i="26"/>
  <c r="P194" i="26"/>
  <c r="BI189" i="26"/>
  <c r="BH189" i="26"/>
  <c r="BG189" i="26"/>
  <c r="BF189" i="26"/>
  <c r="T189" i="26"/>
  <c r="R189" i="26"/>
  <c r="P189" i="26"/>
  <c r="BI183" i="26"/>
  <c r="BH183" i="26"/>
  <c r="BG183" i="26"/>
  <c r="BF183" i="26"/>
  <c r="T183" i="26"/>
  <c r="R183" i="26"/>
  <c r="P183" i="26"/>
  <c r="BI178" i="26"/>
  <c r="BH178" i="26"/>
  <c r="BG178" i="26"/>
  <c r="BF178" i="26"/>
  <c r="T178" i="26"/>
  <c r="R178" i="26"/>
  <c r="P178" i="26"/>
  <c r="BI174" i="26"/>
  <c r="BH174" i="26"/>
  <c r="BG174" i="26"/>
  <c r="BF174" i="26"/>
  <c r="T174" i="26"/>
  <c r="R174" i="26"/>
  <c r="P174" i="26"/>
  <c r="BI169" i="26"/>
  <c r="BH169" i="26"/>
  <c r="BG169" i="26"/>
  <c r="BF169" i="26"/>
  <c r="T169" i="26"/>
  <c r="R169" i="26"/>
  <c r="P169" i="26"/>
  <c r="BI167" i="26"/>
  <c r="BH167" i="26"/>
  <c r="BG167" i="26"/>
  <c r="BF167" i="26"/>
  <c r="T167" i="26"/>
  <c r="R167" i="26"/>
  <c r="P167" i="26"/>
  <c r="BI163" i="26"/>
  <c r="BH163" i="26"/>
  <c r="BG163" i="26"/>
  <c r="BF163" i="26"/>
  <c r="T163" i="26"/>
  <c r="R163" i="26"/>
  <c r="P163" i="26"/>
  <c r="BI162" i="26"/>
  <c r="BH162" i="26"/>
  <c r="BG162" i="26"/>
  <c r="BF162" i="26"/>
  <c r="T162" i="26"/>
  <c r="R162" i="26"/>
  <c r="P162" i="26"/>
  <c r="BI161" i="26"/>
  <c r="BH161" i="26"/>
  <c r="BG161" i="26"/>
  <c r="BF161" i="26"/>
  <c r="T161" i="26"/>
  <c r="R161" i="26"/>
  <c r="P161" i="26"/>
  <c r="BI154" i="26"/>
  <c r="BH154" i="26"/>
  <c r="BG154" i="26"/>
  <c r="BF154" i="26"/>
  <c r="T154" i="26"/>
  <c r="R154" i="26"/>
  <c r="P154" i="26"/>
  <c r="BI153" i="26"/>
  <c r="BH153" i="26"/>
  <c r="BG153" i="26"/>
  <c r="BF153" i="26"/>
  <c r="T153" i="26"/>
  <c r="R153" i="26"/>
  <c r="P153" i="26"/>
  <c r="BI149" i="26"/>
  <c r="BH149" i="26"/>
  <c r="BG149" i="26"/>
  <c r="BF149" i="26"/>
  <c r="T149" i="26"/>
  <c r="R149" i="26"/>
  <c r="P149" i="26"/>
  <c r="BI144" i="26"/>
  <c r="BH144" i="26"/>
  <c r="BG144" i="26"/>
  <c r="BF144" i="26"/>
  <c r="T144" i="26"/>
  <c r="R144" i="26"/>
  <c r="P144" i="26"/>
  <c r="BI139" i="26"/>
  <c r="BH139" i="26"/>
  <c r="BG139" i="26"/>
  <c r="BF139" i="26"/>
  <c r="T139" i="26"/>
  <c r="R139" i="26"/>
  <c r="P139" i="26"/>
  <c r="BI134" i="26"/>
  <c r="BH134" i="26"/>
  <c r="BG134" i="26"/>
  <c r="BF134" i="26"/>
  <c r="T134" i="26"/>
  <c r="R134" i="26"/>
  <c r="P134" i="26"/>
  <c r="BI133" i="26"/>
  <c r="BH133" i="26"/>
  <c r="BG133" i="26"/>
  <c r="BF133" i="26"/>
  <c r="T133" i="26"/>
  <c r="R133" i="26"/>
  <c r="P133" i="26"/>
  <c r="BI130" i="26"/>
  <c r="BH130" i="26"/>
  <c r="BG130" i="26"/>
  <c r="BF130" i="26"/>
  <c r="T130" i="26"/>
  <c r="R130" i="26"/>
  <c r="P130" i="26"/>
  <c r="BI121" i="26"/>
  <c r="BH121" i="26"/>
  <c r="BG121" i="26"/>
  <c r="BF121" i="26"/>
  <c r="T121" i="26"/>
  <c r="R121" i="26"/>
  <c r="P121" i="26"/>
  <c r="BI115" i="26"/>
  <c r="BH115" i="26"/>
  <c r="BG115" i="26"/>
  <c r="BF115" i="26"/>
  <c r="T115" i="26"/>
  <c r="R115" i="26"/>
  <c r="P115" i="26"/>
  <c r="BI109" i="26"/>
  <c r="BH109" i="26"/>
  <c r="BG109" i="26"/>
  <c r="BF109" i="26"/>
  <c r="T109" i="26"/>
  <c r="R109" i="26"/>
  <c r="P109" i="26"/>
  <c r="BI104" i="26"/>
  <c r="BH104" i="26"/>
  <c r="BG104" i="26"/>
  <c r="BF104" i="26"/>
  <c r="T104" i="26"/>
  <c r="R104" i="26"/>
  <c r="P104" i="26"/>
  <c r="BI95" i="26"/>
  <c r="BH95" i="26"/>
  <c r="BG95" i="26"/>
  <c r="BF95" i="26"/>
  <c r="T95" i="26"/>
  <c r="R95" i="26"/>
  <c r="P95" i="26"/>
  <c r="BI90" i="26"/>
  <c r="BH90" i="26"/>
  <c r="BG90" i="26"/>
  <c r="BF90" i="26"/>
  <c r="T90" i="26"/>
  <c r="R90" i="26"/>
  <c r="P90" i="26"/>
  <c r="BI85" i="26"/>
  <c r="BH85" i="26"/>
  <c r="BG85" i="26"/>
  <c r="BF85" i="26"/>
  <c r="T85" i="26"/>
  <c r="R85" i="26"/>
  <c r="P85" i="26"/>
  <c r="J79" i="26"/>
  <c r="J78" i="26"/>
  <c r="F78" i="26"/>
  <c r="F76" i="26"/>
  <c r="E74" i="26"/>
  <c r="J55" i="26"/>
  <c r="J54" i="26"/>
  <c r="F54" i="26"/>
  <c r="F52" i="26"/>
  <c r="E50" i="26"/>
  <c r="J18" i="26"/>
  <c r="E18" i="26"/>
  <c r="F55" i="26" s="1"/>
  <c r="J17" i="26"/>
  <c r="J12" i="26"/>
  <c r="J76" i="26" s="1"/>
  <c r="E7" i="26"/>
  <c r="E72" i="26"/>
  <c r="J37" i="25"/>
  <c r="J36" i="25"/>
  <c r="AY78" i="1"/>
  <c r="J35" i="25"/>
  <c r="AX78" i="1" s="1"/>
  <c r="BI293" i="25"/>
  <c r="BH293" i="25"/>
  <c r="BG293" i="25"/>
  <c r="BF293" i="25"/>
  <c r="T293" i="25"/>
  <c r="R293" i="25"/>
  <c r="P293" i="25"/>
  <c r="BI288" i="25"/>
  <c r="BH288" i="25"/>
  <c r="BG288" i="25"/>
  <c r="BF288" i="25"/>
  <c r="T288" i="25"/>
  <c r="R288" i="25"/>
  <c r="P288" i="25"/>
  <c r="BI285" i="25"/>
  <c r="BH285" i="25"/>
  <c r="BG285" i="25"/>
  <c r="BF285" i="25"/>
  <c r="T285" i="25"/>
  <c r="R285" i="25"/>
  <c r="P285" i="25"/>
  <c r="BI282" i="25"/>
  <c r="BH282" i="25"/>
  <c r="BG282" i="25"/>
  <c r="BF282" i="25"/>
  <c r="T282" i="25"/>
  <c r="R282" i="25"/>
  <c r="P282" i="25"/>
  <c r="BI280" i="25"/>
  <c r="BH280" i="25"/>
  <c r="BG280" i="25"/>
  <c r="BF280" i="25"/>
  <c r="T280" i="25"/>
  <c r="R280" i="25"/>
  <c r="P280" i="25"/>
  <c r="BI277" i="25"/>
  <c r="BH277" i="25"/>
  <c r="BG277" i="25"/>
  <c r="BF277" i="25"/>
  <c r="T277" i="25"/>
  <c r="R277" i="25"/>
  <c r="P277" i="25"/>
  <c r="BI276" i="25"/>
  <c r="BH276" i="25"/>
  <c r="BG276" i="25"/>
  <c r="BF276" i="25"/>
  <c r="T276" i="25"/>
  <c r="R276" i="25"/>
  <c r="P276" i="25"/>
  <c r="BI273" i="25"/>
  <c r="BH273" i="25"/>
  <c r="BG273" i="25"/>
  <c r="BF273" i="25"/>
  <c r="T273" i="25"/>
  <c r="R273" i="25"/>
  <c r="P273" i="25"/>
  <c r="BI270" i="25"/>
  <c r="BH270" i="25"/>
  <c r="BG270" i="25"/>
  <c r="BF270" i="25"/>
  <c r="T270" i="25"/>
  <c r="R270" i="25"/>
  <c r="P270" i="25"/>
  <c r="BI268" i="25"/>
  <c r="BH268" i="25"/>
  <c r="BG268" i="25"/>
  <c r="BF268" i="25"/>
  <c r="T268" i="25"/>
  <c r="R268" i="25"/>
  <c r="P268" i="25"/>
  <c r="BI264" i="25"/>
  <c r="BH264" i="25"/>
  <c r="BG264" i="25"/>
  <c r="BF264" i="25"/>
  <c r="T264" i="25"/>
  <c r="R264" i="25"/>
  <c r="P264" i="25"/>
  <c r="BI262" i="25"/>
  <c r="BH262" i="25"/>
  <c r="BG262" i="25"/>
  <c r="BF262" i="25"/>
  <c r="T262" i="25"/>
  <c r="R262" i="25"/>
  <c r="P262" i="25"/>
  <c r="BI259" i="25"/>
  <c r="BH259" i="25"/>
  <c r="BG259" i="25"/>
  <c r="BF259" i="25"/>
  <c r="T259" i="25"/>
  <c r="R259" i="25"/>
  <c r="P259" i="25"/>
  <c r="BI251" i="25"/>
  <c r="BH251" i="25"/>
  <c r="BG251" i="25"/>
  <c r="BF251" i="25"/>
  <c r="T251" i="25"/>
  <c r="R251" i="25"/>
  <c r="P251" i="25"/>
  <c r="BI250" i="25"/>
  <c r="BH250" i="25"/>
  <c r="BG250" i="25"/>
  <c r="BF250" i="25"/>
  <c r="T250" i="25"/>
  <c r="R250" i="25"/>
  <c r="P250" i="25"/>
  <c r="BI249" i="25"/>
  <c r="BH249" i="25"/>
  <c r="BG249" i="25"/>
  <c r="BF249" i="25"/>
  <c r="T249" i="25"/>
  <c r="R249" i="25"/>
  <c r="P249" i="25"/>
  <c r="BI232" i="25"/>
  <c r="BH232" i="25"/>
  <c r="BG232" i="25"/>
  <c r="BF232" i="25"/>
  <c r="T232" i="25"/>
  <c r="R232" i="25"/>
  <c r="P232" i="25"/>
  <c r="BI230" i="25"/>
  <c r="BH230" i="25"/>
  <c r="BG230" i="25"/>
  <c r="BF230" i="25"/>
  <c r="T230" i="25"/>
  <c r="R230" i="25"/>
  <c r="P230" i="25"/>
  <c r="BI219" i="25"/>
  <c r="BH219" i="25"/>
  <c r="BG219" i="25"/>
  <c r="BF219" i="25"/>
  <c r="T219" i="25"/>
  <c r="R219" i="25"/>
  <c r="P219" i="25"/>
  <c r="BI215" i="25"/>
  <c r="BH215" i="25"/>
  <c r="BG215" i="25"/>
  <c r="BF215" i="25"/>
  <c r="T215" i="25"/>
  <c r="R215" i="25"/>
  <c r="P215" i="25"/>
  <c r="BI209" i="25"/>
  <c r="BH209" i="25"/>
  <c r="BG209" i="25"/>
  <c r="BF209" i="25"/>
  <c r="T209" i="25"/>
  <c r="R209" i="25"/>
  <c r="P209" i="25"/>
  <c r="BI203" i="25"/>
  <c r="BH203" i="25"/>
  <c r="BG203" i="25"/>
  <c r="BF203" i="25"/>
  <c r="T203" i="25"/>
  <c r="R203" i="25"/>
  <c r="P203" i="25"/>
  <c r="BI202" i="25"/>
  <c r="BH202" i="25"/>
  <c r="BG202" i="25"/>
  <c r="BF202" i="25"/>
  <c r="T202" i="25"/>
  <c r="R202" i="25"/>
  <c r="P202" i="25"/>
  <c r="BI194" i="25"/>
  <c r="BH194" i="25"/>
  <c r="BG194" i="25"/>
  <c r="BF194" i="25"/>
  <c r="T194" i="25"/>
  <c r="R194" i="25"/>
  <c r="P194" i="25"/>
  <c r="BI191" i="25"/>
  <c r="BH191" i="25"/>
  <c r="BG191" i="25"/>
  <c r="BF191" i="25"/>
  <c r="T191" i="25"/>
  <c r="R191" i="25"/>
  <c r="P191" i="25"/>
  <c r="BI188" i="25"/>
  <c r="BH188" i="25"/>
  <c r="BG188" i="25"/>
  <c r="BF188" i="25"/>
  <c r="T188" i="25"/>
  <c r="R188" i="25"/>
  <c r="P188" i="25"/>
  <c r="BI187" i="25"/>
  <c r="BH187" i="25"/>
  <c r="BG187" i="25"/>
  <c r="BF187" i="25"/>
  <c r="T187" i="25"/>
  <c r="R187" i="25"/>
  <c r="P187" i="25"/>
  <c r="BI184" i="25"/>
  <c r="BH184" i="25"/>
  <c r="BG184" i="25"/>
  <c r="BF184" i="25"/>
  <c r="T184" i="25"/>
  <c r="R184" i="25"/>
  <c r="P184" i="25"/>
  <c r="BI183" i="25"/>
  <c r="BH183" i="25"/>
  <c r="BG183" i="25"/>
  <c r="BF183" i="25"/>
  <c r="T183" i="25"/>
  <c r="R183" i="25"/>
  <c r="P183" i="25"/>
  <c r="BI172" i="25"/>
  <c r="BH172" i="25"/>
  <c r="BG172" i="25"/>
  <c r="BF172" i="25"/>
  <c r="T172" i="25"/>
  <c r="R172" i="25"/>
  <c r="P172" i="25"/>
  <c r="BI168" i="25"/>
  <c r="BH168" i="25"/>
  <c r="BG168" i="25"/>
  <c r="BF168" i="25"/>
  <c r="T168" i="25"/>
  <c r="R168" i="25"/>
  <c r="P168" i="25"/>
  <c r="BI163" i="25"/>
  <c r="BH163" i="25"/>
  <c r="BG163" i="25"/>
  <c r="BF163" i="25"/>
  <c r="T163" i="25"/>
  <c r="R163" i="25"/>
  <c r="P163" i="25"/>
  <c r="BI158" i="25"/>
  <c r="BH158" i="25"/>
  <c r="BG158" i="25"/>
  <c r="BF158" i="25"/>
  <c r="T158" i="25"/>
  <c r="R158" i="25"/>
  <c r="P158" i="25"/>
  <c r="BI149" i="25"/>
  <c r="BH149" i="25"/>
  <c r="BG149" i="25"/>
  <c r="BF149" i="25"/>
  <c r="T149" i="25"/>
  <c r="R149" i="25"/>
  <c r="P149" i="25"/>
  <c r="BI140" i="25"/>
  <c r="BH140" i="25"/>
  <c r="BG140" i="25"/>
  <c r="BF140" i="25"/>
  <c r="T140" i="25"/>
  <c r="R140" i="25"/>
  <c r="P140" i="25"/>
  <c r="BI134" i="25"/>
  <c r="BH134" i="25"/>
  <c r="BG134" i="25"/>
  <c r="BF134" i="25"/>
  <c r="T134" i="25"/>
  <c r="R134" i="25"/>
  <c r="P134" i="25"/>
  <c r="BI131" i="25"/>
  <c r="BH131" i="25"/>
  <c r="BG131" i="25"/>
  <c r="BF131" i="25"/>
  <c r="T131" i="25"/>
  <c r="R131" i="25"/>
  <c r="P131" i="25"/>
  <c r="BI126" i="25"/>
  <c r="BH126" i="25"/>
  <c r="BG126" i="25"/>
  <c r="BF126" i="25"/>
  <c r="T126" i="25"/>
  <c r="R126" i="25"/>
  <c r="P126" i="25"/>
  <c r="BI119" i="25"/>
  <c r="BH119" i="25"/>
  <c r="BG119" i="25"/>
  <c r="BF119" i="25"/>
  <c r="T119" i="25"/>
  <c r="R119" i="25"/>
  <c r="P119" i="25"/>
  <c r="BI116" i="25"/>
  <c r="BH116" i="25"/>
  <c r="BG116" i="25"/>
  <c r="BF116" i="25"/>
  <c r="T116" i="25"/>
  <c r="R116" i="25"/>
  <c r="P116" i="25"/>
  <c r="BI113" i="25"/>
  <c r="BH113" i="25"/>
  <c r="BG113" i="25"/>
  <c r="BF113" i="25"/>
  <c r="T113" i="25"/>
  <c r="R113" i="25"/>
  <c r="P113" i="25"/>
  <c r="BI106" i="25"/>
  <c r="BH106" i="25"/>
  <c r="BG106" i="25"/>
  <c r="BF106" i="25"/>
  <c r="T106" i="25"/>
  <c r="R106" i="25"/>
  <c r="P106" i="25"/>
  <c r="BI102" i="25"/>
  <c r="BH102" i="25"/>
  <c r="BG102" i="25"/>
  <c r="BF102" i="25"/>
  <c r="T102" i="25"/>
  <c r="R102" i="25"/>
  <c r="P102" i="25"/>
  <c r="BI93" i="25"/>
  <c r="BH93" i="25"/>
  <c r="BG93" i="25"/>
  <c r="BF93" i="25"/>
  <c r="T93" i="25"/>
  <c r="R93" i="25"/>
  <c r="P93" i="25"/>
  <c r="BI85" i="25"/>
  <c r="BH85" i="25"/>
  <c r="BG85" i="25"/>
  <c r="BF85" i="25"/>
  <c r="T85" i="25"/>
  <c r="R85" i="25"/>
  <c r="P85" i="25"/>
  <c r="J79" i="25"/>
  <c r="J78" i="25"/>
  <c r="F78" i="25"/>
  <c r="F76" i="25"/>
  <c r="E74" i="25"/>
  <c r="J55" i="25"/>
  <c r="J54" i="25"/>
  <c r="F54" i="25"/>
  <c r="F52" i="25"/>
  <c r="E50" i="25"/>
  <c r="J18" i="25"/>
  <c r="E18" i="25"/>
  <c r="F55" i="25"/>
  <c r="J17" i="25"/>
  <c r="J12" i="25"/>
  <c r="J52" i="25"/>
  <c r="E7" i="25"/>
  <c r="E48" i="25"/>
  <c r="J37" i="24"/>
  <c r="J36" i="24"/>
  <c r="AY77" i="1" s="1"/>
  <c r="J35" i="24"/>
  <c r="AX77" i="1"/>
  <c r="BI638" i="24"/>
  <c r="BH638" i="24"/>
  <c r="BG638" i="24"/>
  <c r="BF638" i="24"/>
  <c r="T638" i="24"/>
  <c r="T637" i="24" s="1"/>
  <c r="R638" i="24"/>
  <c r="R637" i="24"/>
  <c r="P638" i="24"/>
  <c r="P637" i="24" s="1"/>
  <c r="BI635" i="24"/>
  <c r="BH635" i="24"/>
  <c r="BG635" i="24"/>
  <c r="BF635" i="24"/>
  <c r="T635" i="24"/>
  <c r="R635" i="24"/>
  <c r="P635" i="24"/>
  <c r="BI632" i="24"/>
  <c r="BH632" i="24"/>
  <c r="BG632" i="24"/>
  <c r="BF632" i="24"/>
  <c r="T632" i="24"/>
  <c r="R632" i="24"/>
  <c r="P632" i="24"/>
  <c r="BI629" i="24"/>
  <c r="BH629" i="24"/>
  <c r="BG629" i="24"/>
  <c r="BF629" i="24"/>
  <c r="T629" i="24"/>
  <c r="R629" i="24"/>
  <c r="P629" i="24"/>
  <c r="BI624" i="24"/>
  <c r="BH624" i="24"/>
  <c r="BG624" i="24"/>
  <c r="BF624" i="24"/>
  <c r="T624" i="24"/>
  <c r="R624" i="24"/>
  <c r="P624" i="24"/>
  <c r="BI623" i="24"/>
  <c r="BH623" i="24"/>
  <c r="BG623" i="24"/>
  <c r="BF623" i="24"/>
  <c r="T623" i="24"/>
  <c r="R623" i="24"/>
  <c r="P623" i="24"/>
  <c r="BI619" i="24"/>
  <c r="BH619" i="24"/>
  <c r="BG619" i="24"/>
  <c r="BF619" i="24"/>
  <c r="T619" i="24"/>
  <c r="R619" i="24"/>
  <c r="P619" i="24"/>
  <c r="BI616" i="24"/>
  <c r="BH616" i="24"/>
  <c r="BG616" i="24"/>
  <c r="BF616" i="24"/>
  <c r="T616" i="24"/>
  <c r="R616" i="24"/>
  <c r="P616" i="24"/>
  <c r="BI615" i="24"/>
  <c r="BH615" i="24"/>
  <c r="BG615" i="24"/>
  <c r="BF615" i="24"/>
  <c r="T615" i="24"/>
  <c r="R615" i="24"/>
  <c r="P615" i="24"/>
  <c r="BI608" i="24"/>
  <c r="BH608" i="24"/>
  <c r="BG608" i="24"/>
  <c r="BF608" i="24"/>
  <c r="T608" i="24"/>
  <c r="R608" i="24"/>
  <c r="P608" i="24"/>
  <c r="BI605" i="24"/>
  <c r="BH605" i="24"/>
  <c r="BG605" i="24"/>
  <c r="BF605" i="24"/>
  <c r="T605" i="24"/>
  <c r="R605" i="24"/>
  <c r="P605" i="24"/>
  <c r="BI600" i="24"/>
  <c r="BH600" i="24"/>
  <c r="BG600" i="24"/>
  <c r="BF600" i="24"/>
  <c r="T600" i="24"/>
  <c r="R600" i="24"/>
  <c r="P600" i="24"/>
  <c r="BI597" i="24"/>
  <c r="BH597" i="24"/>
  <c r="BG597" i="24"/>
  <c r="BF597" i="24"/>
  <c r="T597" i="24"/>
  <c r="R597" i="24"/>
  <c r="P597" i="24"/>
  <c r="BI582" i="24"/>
  <c r="BH582" i="24"/>
  <c r="BG582" i="24"/>
  <c r="BF582" i="24"/>
  <c r="T582" i="24"/>
  <c r="R582" i="24"/>
  <c r="P582" i="24"/>
  <c r="BI577" i="24"/>
  <c r="BH577" i="24"/>
  <c r="BG577" i="24"/>
  <c r="BF577" i="24"/>
  <c r="T577" i="24"/>
  <c r="R577" i="24"/>
  <c r="P577" i="24"/>
  <c r="BI574" i="24"/>
  <c r="BH574" i="24"/>
  <c r="BG574" i="24"/>
  <c r="BF574" i="24"/>
  <c r="T574" i="24"/>
  <c r="R574" i="24"/>
  <c r="P574" i="24"/>
  <c r="BI571" i="24"/>
  <c r="BH571" i="24"/>
  <c r="BG571" i="24"/>
  <c r="BF571" i="24"/>
  <c r="T571" i="24"/>
  <c r="R571" i="24"/>
  <c r="P571" i="24"/>
  <c r="BI567" i="24"/>
  <c r="BH567" i="24"/>
  <c r="BG567" i="24"/>
  <c r="BF567" i="24"/>
  <c r="T567" i="24"/>
  <c r="R567" i="24"/>
  <c r="P567" i="24"/>
  <c r="BI565" i="24"/>
  <c r="BH565" i="24"/>
  <c r="BG565" i="24"/>
  <c r="BF565" i="24"/>
  <c r="T565" i="24"/>
  <c r="R565" i="24"/>
  <c r="P565" i="24"/>
  <c r="BI560" i="24"/>
  <c r="BH560" i="24"/>
  <c r="BG560" i="24"/>
  <c r="BF560" i="24"/>
  <c r="T560" i="24"/>
  <c r="R560" i="24"/>
  <c r="P560" i="24"/>
  <c r="BI556" i="24"/>
  <c r="BH556" i="24"/>
  <c r="BG556" i="24"/>
  <c r="BF556" i="24"/>
  <c r="T556" i="24"/>
  <c r="R556" i="24"/>
  <c r="P556" i="24"/>
  <c r="BI552" i="24"/>
  <c r="BH552" i="24"/>
  <c r="BG552" i="24"/>
  <c r="BF552" i="24"/>
  <c r="T552" i="24"/>
  <c r="R552" i="24"/>
  <c r="P552" i="24"/>
  <c r="BI548" i="24"/>
  <c r="BH548" i="24"/>
  <c r="BG548" i="24"/>
  <c r="BF548" i="24"/>
  <c r="T548" i="24"/>
  <c r="R548" i="24"/>
  <c r="P548" i="24"/>
  <c r="BI547" i="24"/>
  <c r="BH547" i="24"/>
  <c r="BG547" i="24"/>
  <c r="BF547" i="24"/>
  <c r="T547" i="24"/>
  <c r="R547" i="24"/>
  <c r="P547" i="24"/>
  <c r="BI543" i="24"/>
  <c r="BH543" i="24"/>
  <c r="BG543" i="24"/>
  <c r="BF543" i="24"/>
  <c r="T543" i="24"/>
  <c r="R543" i="24"/>
  <c r="P543" i="24"/>
  <c r="BI541" i="24"/>
  <c r="BH541" i="24"/>
  <c r="BG541" i="24"/>
  <c r="BF541" i="24"/>
  <c r="T541" i="24"/>
  <c r="R541" i="24"/>
  <c r="P541" i="24"/>
  <c r="BI538" i="24"/>
  <c r="BH538" i="24"/>
  <c r="BG538" i="24"/>
  <c r="BF538" i="24"/>
  <c r="T538" i="24"/>
  <c r="R538" i="24"/>
  <c r="P538" i="24"/>
  <c r="BI535" i="24"/>
  <c r="BH535" i="24"/>
  <c r="BG535" i="24"/>
  <c r="BF535" i="24"/>
  <c r="T535" i="24"/>
  <c r="R535" i="24"/>
  <c r="P535" i="24"/>
  <c r="BI531" i="24"/>
  <c r="BH531" i="24"/>
  <c r="BG531" i="24"/>
  <c r="BF531" i="24"/>
  <c r="T531" i="24"/>
  <c r="R531" i="24"/>
  <c r="P531" i="24"/>
  <c r="BI514" i="24"/>
  <c r="BH514" i="24"/>
  <c r="BG514" i="24"/>
  <c r="BF514" i="24"/>
  <c r="T514" i="24"/>
  <c r="R514" i="24"/>
  <c r="P514" i="24"/>
  <c r="BI510" i="24"/>
  <c r="BH510" i="24"/>
  <c r="BG510" i="24"/>
  <c r="BF510" i="24"/>
  <c r="T510" i="24"/>
  <c r="R510" i="24"/>
  <c r="P510" i="24"/>
  <c r="BI493" i="24"/>
  <c r="BH493" i="24"/>
  <c r="BG493" i="24"/>
  <c r="BF493" i="24"/>
  <c r="T493" i="24"/>
  <c r="R493" i="24"/>
  <c r="P493" i="24"/>
  <c r="BI489" i="24"/>
  <c r="BH489" i="24"/>
  <c r="BG489" i="24"/>
  <c r="BF489" i="24"/>
  <c r="T489" i="24"/>
  <c r="R489" i="24"/>
  <c r="P489" i="24"/>
  <c r="BI487" i="24"/>
  <c r="BH487" i="24"/>
  <c r="BG487" i="24"/>
  <c r="BF487" i="24"/>
  <c r="T487" i="24"/>
  <c r="R487" i="24"/>
  <c r="P487" i="24"/>
  <c r="BI484" i="24"/>
  <c r="BH484" i="24"/>
  <c r="BG484" i="24"/>
  <c r="BF484" i="24"/>
  <c r="T484" i="24"/>
  <c r="R484" i="24"/>
  <c r="P484" i="24"/>
  <c r="BI480" i="24"/>
  <c r="BH480" i="24"/>
  <c r="BG480" i="24"/>
  <c r="BF480" i="24"/>
  <c r="T480" i="24"/>
  <c r="R480" i="24"/>
  <c r="P480" i="24"/>
  <c r="BI475" i="24"/>
  <c r="BH475" i="24"/>
  <c r="BG475" i="24"/>
  <c r="BF475" i="24"/>
  <c r="T475" i="24"/>
  <c r="R475" i="24"/>
  <c r="P475" i="24"/>
  <c r="BI469" i="24"/>
  <c r="BH469" i="24"/>
  <c r="BG469" i="24"/>
  <c r="BF469" i="24"/>
  <c r="T469" i="24"/>
  <c r="R469" i="24"/>
  <c r="P469" i="24"/>
  <c r="BI456" i="24"/>
  <c r="BH456" i="24"/>
  <c r="BG456" i="24"/>
  <c r="BF456" i="24"/>
  <c r="T456" i="24"/>
  <c r="R456" i="24"/>
  <c r="P456" i="24"/>
  <c r="BI449" i="24"/>
  <c r="BH449" i="24"/>
  <c r="BG449" i="24"/>
  <c r="BF449" i="24"/>
  <c r="T449" i="24"/>
  <c r="R449" i="24"/>
  <c r="P449" i="24"/>
  <c r="BI445" i="24"/>
  <c r="BH445" i="24"/>
  <c r="BG445" i="24"/>
  <c r="BF445" i="24"/>
  <c r="T445" i="24"/>
  <c r="R445" i="24"/>
  <c r="P445" i="24"/>
  <c r="BI441" i="24"/>
  <c r="BH441" i="24"/>
  <c r="BG441" i="24"/>
  <c r="BF441" i="24"/>
  <c r="T441" i="24"/>
  <c r="R441" i="24"/>
  <c r="P441" i="24"/>
  <c r="BI432" i="24"/>
  <c r="BH432" i="24"/>
  <c r="BG432" i="24"/>
  <c r="BF432" i="24"/>
  <c r="T432" i="24"/>
  <c r="R432" i="24"/>
  <c r="P432" i="24"/>
  <c r="BI430" i="24"/>
  <c r="BH430" i="24"/>
  <c r="BG430" i="24"/>
  <c r="BF430" i="24"/>
  <c r="T430" i="24"/>
  <c r="R430" i="24"/>
  <c r="P430" i="24"/>
  <c r="BI423" i="24"/>
  <c r="BH423" i="24"/>
  <c r="BG423" i="24"/>
  <c r="BF423" i="24"/>
  <c r="T423" i="24"/>
  <c r="R423" i="24"/>
  <c r="P423" i="24"/>
  <c r="BI419" i="24"/>
  <c r="BH419" i="24"/>
  <c r="BG419" i="24"/>
  <c r="BF419" i="24"/>
  <c r="T419" i="24"/>
  <c r="R419" i="24"/>
  <c r="P419" i="24"/>
  <c r="BI414" i="24"/>
  <c r="BH414" i="24"/>
  <c r="BG414" i="24"/>
  <c r="BF414" i="24"/>
  <c r="T414" i="24"/>
  <c r="R414" i="24"/>
  <c r="P414" i="24"/>
  <c r="BI407" i="24"/>
  <c r="BH407" i="24"/>
  <c r="BG407" i="24"/>
  <c r="BF407" i="24"/>
  <c r="T407" i="24"/>
  <c r="R407" i="24"/>
  <c r="P407" i="24"/>
  <c r="BI403" i="24"/>
  <c r="BH403" i="24"/>
  <c r="BG403" i="24"/>
  <c r="BF403" i="24"/>
  <c r="T403" i="24"/>
  <c r="R403" i="24"/>
  <c r="P403" i="24"/>
  <c r="BI401" i="24"/>
  <c r="BH401" i="24"/>
  <c r="BG401" i="24"/>
  <c r="BF401" i="24"/>
  <c r="T401" i="24"/>
  <c r="R401" i="24"/>
  <c r="P401" i="24"/>
  <c r="BI397" i="24"/>
  <c r="BH397" i="24"/>
  <c r="BG397" i="24"/>
  <c r="BF397" i="24"/>
  <c r="T397" i="24"/>
  <c r="R397" i="24"/>
  <c r="P397" i="24"/>
  <c r="BI391" i="24"/>
  <c r="BH391" i="24"/>
  <c r="BG391" i="24"/>
  <c r="BF391" i="24"/>
  <c r="T391" i="24"/>
  <c r="R391" i="24"/>
  <c r="P391" i="24"/>
  <c r="BI388" i="24"/>
  <c r="BH388" i="24"/>
  <c r="BG388" i="24"/>
  <c r="BF388" i="24"/>
  <c r="T388" i="24"/>
  <c r="R388" i="24"/>
  <c r="P388" i="24"/>
  <c r="BI386" i="24"/>
  <c r="BH386" i="24"/>
  <c r="BG386" i="24"/>
  <c r="BF386" i="24"/>
  <c r="T386" i="24"/>
  <c r="R386" i="24"/>
  <c r="P386" i="24"/>
  <c r="BI370" i="24"/>
  <c r="BH370" i="24"/>
  <c r="BG370" i="24"/>
  <c r="BF370" i="24"/>
  <c r="T370" i="24"/>
  <c r="R370" i="24"/>
  <c r="P370" i="24"/>
  <c r="BI353" i="24"/>
  <c r="BH353" i="24"/>
  <c r="BG353" i="24"/>
  <c r="BF353" i="24"/>
  <c r="T353" i="24"/>
  <c r="R353" i="24"/>
  <c r="P353" i="24"/>
  <c r="BI352" i="24"/>
  <c r="BH352" i="24"/>
  <c r="BG352" i="24"/>
  <c r="BF352" i="24"/>
  <c r="T352" i="24"/>
  <c r="R352" i="24"/>
  <c r="P352" i="24"/>
  <c r="BI348" i="24"/>
  <c r="BH348" i="24"/>
  <c r="BG348" i="24"/>
  <c r="BF348" i="24"/>
  <c r="T348" i="24"/>
  <c r="R348" i="24"/>
  <c r="P348" i="24"/>
  <c r="BI346" i="24"/>
  <c r="BH346" i="24"/>
  <c r="BG346" i="24"/>
  <c r="BF346" i="24"/>
  <c r="T346" i="24"/>
  <c r="R346" i="24"/>
  <c r="P346" i="24"/>
  <c r="BI344" i="24"/>
  <c r="BH344" i="24"/>
  <c r="BG344" i="24"/>
  <c r="BF344" i="24"/>
  <c r="T344" i="24"/>
  <c r="R344" i="24"/>
  <c r="P344" i="24"/>
  <c r="BI338" i="24"/>
  <c r="BH338" i="24"/>
  <c r="BG338" i="24"/>
  <c r="BF338" i="24"/>
  <c r="T338" i="24"/>
  <c r="R338" i="24"/>
  <c r="P338" i="24"/>
  <c r="BI331" i="24"/>
  <c r="BH331" i="24"/>
  <c r="BG331" i="24"/>
  <c r="BF331" i="24"/>
  <c r="T331" i="24"/>
  <c r="R331" i="24"/>
  <c r="P331" i="24"/>
  <c r="BI327" i="24"/>
  <c r="BH327" i="24"/>
  <c r="BG327" i="24"/>
  <c r="BF327" i="24"/>
  <c r="T327" i="24"/>
  <c r="R327" i="24"/>
  <c r="P327" i="24"/>
  <c r="BI321" i="24"/>
  <c r="BH321" i="24"/>
  <c r="BG321" i="24"/>
  <c r="BF321" i="24"/>
  <c r="T321" i="24"/>
  <c r="R321" i="24"/>
  <c r="P321" i="24"/>
  <c r="BI319" i="24"/>
  <c r="BH319" i="24"/>
  <c r="BG319" i="24"/>
  <c r="BF319" i="24"/>
  <c r="T319" i="24"/>
  <c r="R319" i="24"/>
  <c r="P319" i="24"/>
  <c r="BI313" i="24"/>
  <c r="BH313" i="24"/>
  <c r="BG313" i="24"/>
  <c r="BF313" i="24"/>
  <c r="T313" i="24"/>
  <c r="R313" i="24"/>
  <c r="P313" i="24"/>
  <c r="BI311" i="24"/>
  <c r="BH311" i="24"/>
  <c r="BG311" i="24"/>
  <c r="BF311" i="24"/>
  <c r="T311" i="24"/>
  <c r="R311" i="24"/>
  <c r="P311" i="24"/>
  <c r="BI305" i="24"/>
  <c r="BH305" i="24"/>
  <c r="BG305" i="24"/>
  <c r="BF305" i="24"/>
  <c r="T305" i="24"/>
  <c r="R305" i="24"/>
  <c r="P305" i="24"/>
  <c r="BI303" i="24"/>
  <c r="BH303" i="24"/>
  <c r="BG303" i="24"/>
  <c r="BF303" i="24"/>
  <c r="T303" i="24"/>
  <c r="R303" i="24"/>
  <c r="P303" i="24"/>
  <c r="BI301" i="24"/>
  <c r="BH301" i="24"/>
  <c r="BG301" i="24"/>
  <c r="BF301" i="24"/>
  <c r="T301" i="24"/>
  <c r="R301" i="24"/>
  <c r="P301" i="24"/>
  <c r="BI296" i="24"/>
  <c r="BH296" i="24"/>
  <c r="BG296" i="24"/>
  <c r="BF296" i="24"/>
  <c r="T296" i="24"/>
  <c r="R296" i="24"/>
  <c r="P296" i="24"/>
  <c r="BI289" i="24"/>
  <c r="BH289" i="24"/>
  <c r="BG289" i="24"/>
  <c r="BF289" i="24"/>
  <c r="T289" i="24"/>
  <c r="R289" i="24"/>
  <c r="P289" i="24"/>
  <c r="BI286" i="24"/>
  <c r="BH286" i="24"/>
  <c r="BG286" i="24"/>
  <c r="BF286" i="24"/>
  <c r="T286" i="24"/>
  <c r="R286" i="24"/>
  <c r="P286" i="24"/>
  <c r="BI283" i="24"/>
  <c r="BH283" i="24"/>
  <c r="BG283" i="24"/>
  <c r="BF283" i="24"/>
  <c r="T283" i="24"/>
  <c r="R283" i="24"/>
  <c r="P283" i="24"/>
  <c r="BI280" i="24"/>
  <c r="BH280" i="24"/>
  <c r="BG280" i="24"/>
  <c r="BF280" i="24"/>
  <c r="T280" i="24"/>
  <c r="R280" i="24"/>
  <c r="P280" i="24"/>
  <c r="BI276" i="24"/>
  <c r="BH276" i="24"/>
  <c r="BG276" i="24"/>
  <c r="BF276" i="24"/>
  <c r="T276" i="24"/>
  <c r="R276" i="24"/>
  <c r="P276" i="24"/>
  <c r="BI272" i="24"/>
  <c r="BH272" i="24"/>
  <c r="BG272" i="24"/>
  <c r="BF272" i="24"/>
  <c r="T272" i="24"/>
  <c r="R272" i="24"/>
  <c r="P272" i="24"/>
  <c r="BI269" i="24"/>
  <c r="BH269" i="24"/>
  <c r="BG269" i="24"/>
  <c r="BF269" i="24"/>
  <c r="T269" i="24"/>
  <c r="R269" i="24"/>
  <c r="P269" i="24"/>
  <c r="BI265" i="24"/>
  <c r="BH265" i="24"/>
  <c r="BG265" i="24"/>
  <c r="BF265" i="24"/>
  <c r="T265" i="24"/>
  <c r="R265" i="24"/>
  <c r="P265" i="24"/>
  <c r="BI260" i="24"/>
  <c r="BH260" i="24"/>
  <c r="BG260" i="24"/>
  <c r="BF260" i="24"/>
  <c r="T260" i="24"/>
  <c r="R260" i="24"/>
  <c r="P260" i="24"/>
  <c r="BI256" i="24"/>
  <c r="BH256" i="24"/>
  <c r="BG256" i="24"/>
  <c r="BF256" i="24"/>
  <c r="T256" i="24"/>
  <c r="R256" i="24"/>
  <c r="P256" i="24"/>
  <c r="BI254" i="24"/>
  <c r="BH254" i="24"/>
  <c r="BG254" i="24"/>
  <c r="BF254" i="24"/>
  <c r="T254" i="24"/>
  <c r="R254" i="24"/>
  <c r="P254" i="24"/>
  <c r="BI249" i="24"/>
  <c r="BH249" i="24"/>
  <c r="BG249" i="24"/>
  <c r="BF249" i="24"/>
  <c r="T249" i="24"/>
  <c r="R249" i="24"/>
  <c r="P249" i="24"/>
  <c r="BI247" i="24"/>
  <c r="BH247" i="24"/>
  <c r="BG247" i="24"/>
  <c r="BF247" i="24"/>
  <c r="T247" i="24"/>
  <c r="R247" i="24"/>
  <c r="P247" i="24"/>
  <c r="BI242" i="24"/>
  <c r="BH242" i="24"/>
  <c r="BG242" i="24"/>
  <c r="BF242" i="24"/>
  <c r="T242" i="24"/>
  <c r="R242" i="24"/>
  <c r="P242" i="24"/>
  <c r="BI236" i="24"/>
  <c r="BH236" i="24"/>
  <c r="BG236" i="24"/>
  <c r="BF236" i="24"/>
  <c r="T236" i="24"/>
  <c r="R236" i="24"/>
  <c r="P236" i="24"/>
  <c r="BI229" i="24"/>
  <c r="BH229" i="24"/>
  <c r="BG229" i="24"/>
  <c r="BF229" i="24"/>
  <c r="T229" i="24"/>
  <c r="R229" i="24"/>
  <c r="P229" i="24"/>
  <c r="BI225" i="24"/>
  <c r="BH225" i="24"/>
  <c r="BG225" i="24"/>
  <c r="BF225" i="24"/>
  <c r="T225" i="24"/>
  <c r="R225" i="24"/>
  <c r="P225" i="24"/>
  <c r="BI218" i="24"/>
  <c r="BH218" i="24"/>
  <c r="BG218" i="24"/>
  <c r="BF218" i="24"/>
  <c r="T218" i="24"/>
  <c r="R218" i="24"/>
  <c r="P218" i="24"/>
  <c r="BI212" i="24"/>
  <c r="BH212" i="24"/>
  <c r="BG212" i="24"/>
  <c r="BF212" i="24"/>
  <c r="T212" i="24"/>
  <c r="R212" i="24"/>
  <c r="P212" i="24"/>
  <c r="BI208" i="24"/>
  <c r="BH208" i="24"/>
  <c r="BG208" i="24"/>
  <c r="BF208" i="24"/>
  <c r="T208" i="24"/>
  <c r="R208" i="24"/>
  <c r="P208" i="24"/>
  <c r="BI201" i="24"/>
  <c r="BH201" i="24"/>
  <c r="BG201" i="24"/>
  <c r="BF201" i="24"/>
  <c r="T201" i="24"/>
  <c r="R201" i="24"/>
  <c r="P201" i="24"/>
  <c r="BI197" i="24"/>
  <c r="BH197" i="24"/>
  <c r="BG197" i="24"/>
  <c r="BF197" i="24"/>
  <c r="T197" i="24"/>
  <c r="R197" i="24"/>
  <c r="P197" i="24"/>
  <c r="BI193" i="24"/>
  <c r="BH193" i="24"/>
  <c r="BG193" i="24"/>
  <c r="BF193" i="24"/>
  <c r="T193" i="24"/>
  <c r="R193" i="24"/>
  <c r="P193" i="24"/>
  <c r="BI189" i="24"/>
  <c r="BH189" i="24"/>
  <c r="BG189" i="24"/>
  <c r="BF189" i="24"/>
  <c r="T189" i="24"/>
  <c r="R189" i="24"/>
  <c r="P189" i="24"/>
  <c r="BI186" i="24"/>
  <c r="BH186" i="24"/>
  <c r="BG186" i="24"/>
  <c r="BF186" i="24"/>
  <c r="T186" i="24"/>
  <c r="R186" i="24"/>
  <c r="P186" i="24"/>
  <c r="BI185" i="24"/>
  <c r="BH185" i="24"/>
  <c r="BG185" i="24"/>
  <c r="BF185" i="24"/>
  <c r="T185" i="24"/>
  <c r="R185" i="24"/>
  <c r="P185" i="24"/>
  <c r="BI179" i="24"/>
  <c r="BH179" i="24"/>
  <c r="BG179" i="24"/>
  <c r="BF179" i="24"/>
  <c r="T179" i="24"/>
  <c r="R179" i="24"/>
  <c r="P179" i="24"/>
  <c r="BI177" i="24"/>
  <c r="BH177" i="24"/>
  <c r="BG177" i="24"/>
  <c r="BF177" i="24"/>
  <c r="T177" i="24"/>
  <c r="R177" i="24"/>
  <c r="P177" i="24"/>
  <c r="BI175" i="24"/>
  <c r="BH175" i="24"/>
  <c r="BG175" i="24"/>
  <c r="BF175" i="24"/>
  <c r="T175" i="24"/>
  <c r="R175" i="24"/>
  <c r="P175" i="24"/>
  <c r="BI172" i="24"/>
  <c r="BH172" i="24"/>
  <c r="BG172" i="24"/>
  <c r="BF172" i="24"/>
  <c r="T172" i="24"/>
  <c r="R172" i="24"/>
  <c r="P172" i="24"/>
  <c r="BI168" i="24"/>
  <c r="BH168" i="24"/>
  <c r="BG168" i="24"/>
  <c r="BF168" i="24"/>
  <c r="T168" i="24"/>
  <c r="R168" i="24"/>
  <c r="P168" i="24"/>
  <c r="BI165" i="24"/>
  <c r="BH165" i="24"/>
  <c r="BG165" i="24"/>
  <c r="BF165" i="24"/>
  <c r="T165" i="24"/>
  <c r="R165" i="24"/>
  <c r="P165" i="24"/>
  <c r="BI161" i="24"/>
  <c r="BH161" i="24"/>
  <c r="BG161" i="24"/>
  <c r="BF161" i="24"/>
  <c r="T161" i="24"/>
  <c r="R161" i="24"/>
  <c r="P161" i="24"/>
  <c r="BI159" i="24"/>
  <c r="BH159" i="24"/>
  <c r="BG159" i="24"/>
  <c r="BF159" i="24"/>
  <c r="T159" i="24"/>
  <c r="R159" i="24"/>
  <c r="P159" i="24"/>
  <c r="BI154" i="24"/>
  <c r="BH154" i="24"/>
  <c r="BG154" i="24"/>
  <c r="BF154" i="24"/>
  <c r="T154" i="24"/>
  <c r="R154" i="24"/>
  <c r="P154" i="24"/>
  <c r="BI152" i="24"/>
  <c r="BH152" i="24"/>
  <c r="BG152" i="24"/>
  <c r="BF152" i="24"/>
  <c r="T152" i="24"/>
  <c r="R152" i="24"/>
  <c r="P152" i="24"/>
  <c r="BI148" i="24"/>
  <c r="BH148" i="24"/>
  <c r="BG148" i="24"/>
  <c r="BF148" i="24"/>
  <c r="T148" i="24"/>
  <c r="R148" i="24"/>
  <c r="P148" i="24"/>
  <c r="BI144" i="24"/>
  <c r="BH144" i="24"/>
  <c r="BG144" i="24"/>
  <c r="BF144" i="24"/>
  <c r="T144" i="24"/>
  <c r="R144" i="24"/>
  <c r="P144" i="24"/>
  <c r="BI142" i="24"/>
  <c r="BH142" i="24"/>
  <c r="BG142" i="24"/>
  <c r="BF142" i="24"/>
  <c r="T142" i="24"/>
  <c r="R142" i="24"/>
  <c r="P142" i="24"/>
  <c r="BI139" i="24"/>
  <c r="BH139" i="24"/>
  <c r="BG139" i="24"/>
  <c r="BF139" i="24"/>
  <c r="T139" i="24"/>
  <c r="R139" i="24"/>
  <c r="P139" i="24"/>
  <c r="BI135" i="24"/>
  <c r="BH135" i="24"/>
  <c r="BG135" i="24"/>
  <c r="BF135" i="24"/>
  <c r="T135" i="24"/>
  <c r="R135" i="24"/>
  <c r="P135" i="24"/>
  <c r="BI125" i="24"/>
  <c r="BH125" i="24"/>
  <c r="BG125" i="24"/>
  <c r="BF125" i="24"/>
  <c r="T125" i="24"/>
  <c r="R125" i="24"/>
  <c r="P125" i="24"/>
  <c r="BI121" i="24"/>
  <c r="BH121" i="24"/>
  <c r="BG121" i="24"/>
  <c r="BF121" i="24"/>
  <c r="T121" i="24"/>
  <c r="R121" i="24"/>
  <c r="P121" i="24"/>
  <c r="BI117" i="24"/>
  <c r="BH117" i="24"/>
  <c r="BG117" i="24"/>
  <c r="BF117" i="24"/>
  <c r="T117" i="24"/>
  <c r="R117" i="24"/>
  <c r="P117" i="24"/>
  <c r="BI112" i="24"/>
  <c r="BH112" i="24"/>
  <c r="BG112" i="24"/>
  <c r="BF112" i="24"/>
  <c r="T112" i="24"/>
  <c r="R112" i="24"/>
  <c r="P112" i="24"/>
  <c r="BI110" i="24"/>
  <c r="BH110" i="24"/>
  <c r="BG110" i="24"/>
  <c r="BF110" i="24"/>
  <c r="T110" i="24"/>
  <c r="R110" i="24"/>
  <c r="P110" i="24"/>
  <c r="BI106" i="24"/>
  <c r="BH106" i="24"/>
  <c r="BG106" i="24"/>
  <c r="BF106" i="24"/>
  <c r="T106" i="24"/>
  <c r="R106" i="24"/>
  <c r="P106" i="24"/>
  <c r="BI102" i="24"/>
  <c r="BH102" i="24"/>
  <c r="BG102" i="24"/>
  <c r="BF102" i="24"/>
  <c r="T102" i="24"/>
  <c r="R102" i="24"/>
  <c r="P102" i="24"/>
  <c r="BI98" i="24"/>
  <c r="BH98" i="24"/>
  <c r="BG98" i="24"/>
  <c r="BF98" i="24"/>
  <c r="T98" i="24"/>
  <c r="R98" i="24"/>
  <c r="P98" i="24"/>
  <c r="BI94" i="24"/>
  <c r="BH94" i="24"/>
  <c r="BG94" i="24"/>
  <c r="BF94" i="24"/>
  <c r="T94" i="24"/>
  <c r="R94" i="24"/>
  <c r="P94" i="24"/>
  <c r="J88" i="24"/>
  <c r="J87" i="24"/>
  <c r="F87" i="24"/>
  <c r="F85" i="24"/>
  <c r="E83" i="24"/>
  <c r="J55" i="24"/>
  <c r="J54" i="24"/>
  <c r="F54" i="24"/>
  <c r="F52" i="24"/>
  <c r="E50" i="24"/>
  <c r="J18" i="24"/>
  <c r="E18" i="24"/>
  <c r="F88" i="24" s="1"/>
  <c r="J17" i="24"/>
  <c r="J12" i="24"/>
  <c r="J85" i="24"/>
  <c r="E7" i="24"/>
  <c r="E48" i="24" s="1"/>
  <c r="J37" i="23"/>
  <c r="J36" i="23"/>
  <c r="AY76" i="1"/>
  <c r="J35" i="23"/>
  <c r="AX76" i="1" s="1"/>
  <c r="BI143" i="23"/>
  <c r="BH143" i="23"/>
  <c r="BG143" i="23"/>
  <c r="BF143" i="23"/>
  <c r="T143" i="23"/>
  <c r="R143" i="23"/>
  <c r="P143" i="23"/>
  <c r="BI140" i="23"/>
  <c r="BH140" i="23"/>
  <c r="BG140" i="23"/>
  <c r="BF140" i="23"/>
  <c r="T140" i="23"/>
  <c r="R140" i="23"/>
  <c r="P140" i="23"/>
  <c r="BI137" i="23"/>
  <c r="BH137" i="23"/>
  <c r="BG137" i="23"/>
  <c r="BF137" i="23"/>
  <c r="T137" i="23"/>
  <c r="R137" i="23"/>
  <c r="P137" i="23"/>
  <c r="BI134" i="23"/>
  <c r="BH134" i="23"/>
  <c r="BG134" i="23"/>
  <c r="BF134" i="23"/>
  <c r="T134" i="23"/>
  <c r="R134" i="23"/>
  <c r="P134" i="23"/>
  <c r="BI130" i="23"/>
  <c r="BH130" i="23"/>
  <c r="BG130" i="23"/>
  <c r="BF130" i="23"/>
  <c r="T130" i="23"/>
  <c r="T129" i="23"/>
  <c r="R130" i="23"/>
  <c r="R129" i="23" s="1"/>
  <c r="P130" i="23"/>
  <c r="P129" i="23" s="1"/>
  <c r="BI126" i="23"/>
  <c r="BH126" i="23"/>
  <c r="BG126" i="23"/>
  <c r="BF126" i="23"/>
  <c r="T126" i="23"/>
  <c r="R126" i="23"/>
  <c r="P126" i="23"/>
  <c r="BI123" i="23"/>
  <c r="BH123" i="23"/>
  <c r="BG123" i="23"/>
  <c r="BF123" i="23"/>
  <c r="T123" i="23"/>
  <c r="R123" i="23"/>
  <c r="P123" i="23"/>
  <c r="BI119" i="23"/>
  <c r="BH119" i="23"/>
  <c r="BG119" i="23"/>
  <c r="BF119" i="23"/>
  <c r="T119" i="23"/>
  <c r="R119" i="23"/>
  <c r="P119" i="23"/>
  <c r="BI116" i="23"/>
  <c r="BH116" i="23"/>
  <c r="BG116" i="23"/>
  <c r="BF116" i="23"/>
  <c r="T116" i="23"/>
  <c r="R116" i="23"/>
  <c r="P116" i="23"/>
  <c r="BI113" i="23"/>
  <c r="BH113" i="23"/>
  <c r="BG113" i="23"/>
  <c r="BF113" i="23"/>
  <c r="T113" i="23"/>
  <c r="R113" i="23"/>
  <c r="P113" i="23"/>
  <c r="BI110" i="23"/>
  <c r="BH110" i="23"/>
  <c r="BG110" i="23"/>
  <c r="BF110" i="23"/>
  <c r="T110" i="23"/>
  <c r="R110" i="23"/>
  <c r="P110" i="23"/>
  <c r="BI107" i="23"/>
  <c r="BH107" i="23"/>
  <c r="BG107" i="23"/>
  <c r="BF107" i="23"/>
  <c r="T107" i="23"/>
  <c r="R107" i="23"/>
  <c r="P107" i="23"/>
  <c r="BI103" i="23"/>
  <c r="BH103" i="23"/>
  <c r="BG103" i="23"/>
  <c r="BF103" i="23"/>
  <c r="T103" i="23"/>
  <c r="T102" i="23" s="1"/>
  <c r="R103" i="23"/>
  <c r="R102" i="23"/>
  <c r="P103" i="23"/>
  <c r="P102" i="23" s="1"/>
  <c r="BI99" i="23"/>
  <c r="BH99" i="23"/>
  <c r="BG99" i="23"/>
  <c r="BF99" i="23"/>
  <c r="T99" i="23"/>
  <c r="R99" i="23"/>
  <c r="P99" i="23"/>
  <c r="BI96" i="23"/>
  <c r="BH96" i="23"/>
  <c r="BG96" i="23"/>
  <c r="BF96" i="23"/>
  <c r="T96" i="23"/>
  <c r="R96" i="23"/>
  <c r="P96" i="23"/>
  <c r="BI93" i="23"/>
  <c r="BH93" i="23"/>
  <c r="BG93" i="23"/>
  <c r="BF93" i="23"/>
  <c r="T93" i="23"/>
  <c r="R93" i="23"/>
  <c r="P93" i="23"/>
  <c r="BI90" i="23"/>
  <c r="BH90" i="23"/>
  <c r="BG90" i="23"/>
  <c r="BF90" i="23"/>
  <c r="T90" i="23"/>
  <c r="R90" i="23"/>
  <c r="P90" i="23"/>
  <c r="BI87" i="23"/>
  <c r="BH87" i="23"/>
  <c r="BG87" i="23"/>
  <c r="BF87" i="23"/>
  <c r="T87" i="23"/>
  <c r="R87" i="23"/>
  <c r="P87" i="23"/>
  <c r="J82" i="23"/>
  <c r="J81" i="23"/>
  <c r="F81" i="23"/>
  <c r="F79" i="23"/>
  <c r="E77" i="23"/>
  <c r="J55" i="23"/>
  <c r="J54" i="23"/>
  <c r="F54" i="23"/>
  <c r="F52" i="23"/>
  <c r="E50" i="23"/>
  <c r="J18" i="23"/>
  <c r="E18" i="23"/>
  <c r="F82" i="23" s="1"/>
  <c r="J17" i="23"/>
  <c r="J12" i="23"/>
  <c r="J79" i="23" s="1"/>
  <c r="E7" i="23"/>
  <c r="E75" i="23" s="1"/>
  <c r="J37" i="22"/>
  <c r="J36" i="22"/>
  <c r="AY75" i="1" s="1"/>
  <c r="J35" i="22"/>
  <c r="AX75" i="1"/>
  <c r="BI297" i="22"/>
  <c r="BH297" i="22"/>
  <c r="BG297" i="22"/>
  <c r="BF297" i="22"/>
  <c r="T297" i="22"/>
  <c r="T296" i="22"/>
  <c r="R297" i="22"/>
  <c r="R296" i="22" s="1"/>
  <c r="P297" i="22"/>
  <c r="P296" i="22" s="1"/>
  <c r="BI292" i="22"/>
  <c r="BH292" i="22"/>
  <c r="BG292" i="22"/>
  <c r="BF292" i="22"/>
  <c r="T292" i="22"/>
  <c r="R292" i="22"/>
  <c r="P292" i="22"/>
  <c r="BI290" i="22"/>
  <c r="BH290" i="22"/>
  <c r="BG290" i="22"/>
  <c r="BF290" i="22"/>
  <c r="T290" i="22"/>
  <c r="R290" i="22"/>
  <c r="P290" i="22"/>
  <c r="BI288" i="22"/>
  <c r="BH288" i="22"/>
  <c r="BG288" i="22"/>
  <c r="BF288" i="22"/>
  <c r="T288" i="22"/>
  <c r="R288" i="22"/>
  <c r="P288" i="22"/>
  <c r="BI284" i="22"/>
  <c r="BH284" i="22"/>
  <c r="BG284" i="22"/>
  <c r="BF284" i="22"/>
  <c r="T284" i="22"/>
  <c r="R284" i="22"/>
  <c r="P284" i="22"/>
  <c r="BI283" i="22"/>
  <c r="BH283" i="22"/>
  <c r="BG283" i="22"/>
  <c r="BF283" i="22"/>
  <c r="T283" i="22"/>
  <c r="R283" i="22"/>
  <c r="P283" i="22"/>
  <c r="BI277" i="22"/>
  <c r="BH277" i="22"/>
  <c r="BG277" i="22"/>
  <c r="BF277" i="22"/>
  <c r="T277" i="22"/>
  <c r="R277" i="22"/>
  <c r="P277" i="22"/>
  <c r="BI274" i="22"/>
  <c r="BH274" i="22"/>
  <c r="BG274" i="22"/>
  <c r="BF274" i="22"/>
  <c r="T274" i="22"/>
  <c r="R274" i="22"/>
  <c r="P274" i="22"/>
  <c r="BI267" i="22"/>
  <c r="BH267" i="22"/>
  <c r="BG267" i="22"/>
  <c r="BF267" i="22"/>
  <c r="T267" i="22"/>
  <c r="R267" i="22"/>
  <c r="P267" i="22"/>
  <c r="BI264" i="22"/>
  <c r="BH264" i="22"/>
  <c r="BG264" i="22"/>
  <c r="BF264" i="22"/>
  <c r="T264" i="22"/>
  <c r="R264" i="22"/>
  <c r="P264" i="22"/>
  <c r="BI257" i="22"/>
  <c r="BH257" i="22"/>
  <c r="BG257" i="22"/>
  <c r="BF257" i="22"/>
  <c r="T257" i="22"/>
  <c r="R257" i="22"/>
  <c r="P257" i="22"/>
  <c r="BI254" i="22"/>
  <c r="BH254" i="22"/>
  <c r="BG254" i="22"/>
  <c r="BF254" i="22"/>
  <c r="T254" i="22"/>
  <c r="R254" i="22"/>
  <c r="P254" i="22"/>
  <c r="BI247" i="22"/>
  <c r="BH247" i="22"/>
  <c r="BG247" i="22"/>
  <c r="BF247" i="22"/>
  <c r="T247" i="22"/>
  <c r="R247" i="22"/>
  <c r="P247" i="22"/>
  <c r="BI243" i="22"/>
  <c r="BH243" i="22"/>
  <c r="BG243" i="22"/>
  <c r="BF243" i="22"/>
  <c r="T243" i="22"/>
  <c r="T242" i="22"/>
  <c r="R243" i="22"/>
  <c r="R242" i="22"/>
  <c r="P243" i="22"/>
  <c r="P242" i="22" s="1"/>
  <c r="BI240" i="22"/>
  <c r="BH240" i="22"/>
  <c r="BG240" i="22"/>
  <c r="BF240" i="22"/>
  <c r="T240" i="22"/>
  <c r="R240" i="22"/>
  <c r="P240" i="22"/>
  <c r="BI236" i="22"/>
  <c r="BH236" i="22"/>
  <c r="BG236" i="22"/>
  <c r="BF236" i="22"/>
  <c r="T236" i="22"/>
  <c r="R236" i="22"/>
  <c r="P236" i="22"/>
  <c r="BI234" i="22"/>
  <c r="BH234" i="22"/>
  <c r="BG234" i="22"/>
  <c r="BF234" i="22"/>
  <c r="T234" i="22"/>
  <c r="R234" i="22"/>
  <c r="P234" i="22"/>
  <c r="BI228" i="22"/>
  <c r="BH228" i="22"/>
  <c r="BG228" i="22"/>
  <c r="BF228" i="22"/>
  <c r="T228" i="22"/>
  <c r="R228" i="22"/>
  <c r="P228" i="22"/>
  <c r="BI218" i="22"/>
  <c r="BH218" i="22"/>
  <c r="BG218" i="22"/>
  <c r="BF218" i="22"/>
  <c r="T218" i="22"/>
  <c r="R218" i="22"/>
  <c r="P218" i="22"/>
  <c r="BI216" i="22"/>
  <c r="BH216" i="22"/>
  <c r="BG216" i="22"/>
  <c r="BF216" i="22"/>
  <c r="T216" i="22"/>
  <c r="R216" i="22"/>
  <c r="P216" i="22"/>
  <c r="BI209" i="22"/>
  <c r="BH209" i="22"/>
  <c r="BG209" i="22"/>
  <c r="BF209" i="22"/>
  <c r="T209" i="22"/>
  <c r="T208" i="22"/>
  <c r="R209" i="22"/>
  <c r="R208" i="22" s="1"/>
  <c r="P209" i="22"/>
  <c r="P208" i="22"/>
  <c r="BI203" i="22"/>
  <c r="BH203" i="22"/>
  <c r="BG203" i="22"/>
  <c r="BF203" i="22"/>
  <c r="T203" i="22"/>
  <c r="R203" i="22"/>
  <c r="P203" i="22"/>
  <c r="BI199" i="22"/>
  <c r="BH199" i="22"/>
  <c r="BG199" i="22"/>
  <c r="BF199" i="22"/>
  <c r="T199" i="22"/>
  <c r="R199" i="22"/>
  <c r="P199" i="22"/>
  <c r="BI193" i="22"/>
  <c r="BH193" i="22"/>
  <c r="BG193" i="22"/>
  <c r="BF193" i="22"/>
  <c r="T193" i="22"/>
  <c r="R193" i="22"/>
  <c r="P193" i="22"/>
  <c r="BI187" i="22"/>
  <c r="BH187" i="22"/>
  <c r="BG187" i="22"/>
  <c r="BF187" i="22"/>
  <c r="T187" i="22"/>
  <c r="R187" i="22"/>
  <c r="P187" i="22"/>
  <c r="BI181" i="22"/>
  <c r="BH181" i="22"/>
  <c r="BG181" i="22"/>
  <c r="BF181" i="22"/>
  <c r="T181" i="22"/>
  <c r="R181" i="22"/>
  <c r="P181" i="22"/>
  <c r="BI179" i="22"/>
  <c r="BH179" i="22"/>
  <c r="BG179" i="22"/>
  <c r="BF179" i="22"/>
  <c r="T179" i="22"/>
  <c r="R179" i="22"/>
  <c r="P179" i="22"/>
  <c r="BI177" i="22"/>
  <c r="BH177" i="22"/>
  <c r="BG177" i="22"/>
  <c r="BF177" i="22"/>
  <c r="T177" i="22"/>
  <c r="R177" i="22"/>
  <c r="P177" i="22"/>
  <c r="BI174" i="22"/>
  <c r="BH174" i="22"/>
  <c r="BG174" i="22"/>
  <c r="BF174" i="22"/>
  <c r="T174" i="22"/>
  <c r="R174" i="22"/>
  <c r="P174" i="22"/>
  <c r="BI170" i="22"/>
  <c r="BH170" i="22"/>
  <c r="BG170" i="22"/>
  <c r="BF170" i="22"/>
  <c r="T170" i="22"/>
  <c r="R170" i="22"/>
  <c r="P170" i="22"/>
  <c r="BI168" i="22"/>
  <c r="BH168" i="22"/>
  <c r="BG168" i="22"/>
  <c r="BF168" i="22"/>
  <c r="T168" i="22"/>
  <c r="R168" i="22"/>
  <c r="P168" i="22"/>
  <c r="BI164" i="22"/>
  <c r="BH164" i="22"/>
  <c r="BG164" i="22"/>
  <c r="BF164" i="22"/>
  <c r="T164" i="22"/>
  <c r="R164" i="22"/>
  <c r="P164" i="22"/>
  <c r="BI160" i="22"/>
  <c r="BH160" i="22"/>
  <c r="BG160" i="22"/>
  <c r="BF160" i="22"/>
  <c r="T160" i="22"/>
  <c r="R160" i="22"/>
  <c r="P160" i="22"/>
  <c r="BI158" i="22"/>
  <c r="BH158" i="22"/>
  <c r="BG158" i="22"/>
  <c r="BF158" i="22"/>
  <c r="T158" i="22"/>
  <c r="R158" i="22"/>
  <c r="P158" i="22"/>
  <c r="BI149" i="22"/>
  <c r="BH149" i="22"/>
  <c r="BG149" i="22"/>
  <c r="BF149" i="22"/>
  <c r="T149" i="22"/>
  <c r="R149" i="22"/>
  <c r="P149" i="22"/>
  <c r="BI147" i="22"/>
  <c r="BH147" i="22"/>
  <c r="BG147" i="22"/>
  <c r="BF147" i="22"/>
  <c r="T147" i="22"/>
  <c r="R147" i="22"/>
  <c r="P147" i="22"/>
  <c r="BI141" i="22"/>
  <c r="BH141" i="22"/>
  <c r="BG141" i="22"/>
  <c r="BF141" i="22"/>
  <c r="T141" i="22"/>
  <c r="R141" i="22"/>
  <c r="P141" i="22"/>
  <c r="BI135" i="22"/>
  <c r="BH135" i="22"/>
  <c r="BG135" i="22"/>
  <c r="BF135" i="22"/>
  <c r="T135" i="22"/>
  <c r="R135" i="22"/>
  <c r="P135" i="22"/>
  <c r="BI134" i="22"/>
  <c r="BH134" i="22"/>
  <c r="BG134" i="22"/>
  <c r="BF134" i="22"/>
  <c r="T134" i="22"/>
  <c r="R134" i="22"/>
  <c r="P134" i="22"/>
  <c r="BI125" i="22"/>
  <c r="BH125" i="22"/>
  <c r="BG125" i="22"/>
  <c r="BF125" i="22"/>
  <c r="T125" i="22"/>
  <c r="R125" i="22"/>
  <c r="P125" i="22"/>
  <c r="BI122" i="22"/>
  <c r="BH122" i="22"/>
  <c r="BG122" i="22"/>
  <c r="BF122" i="22"/>
  <c r="T122" i="22"/>
  <c r="R122" i="22"/>
  <c r="P122" i="22"/>
  <c r="BI118" i="22"/>
  <c r="BH118" i="22"/>
  <c r="BG118" i="22"/>
  <c r="BF118" i="22"/>
  <c r="T118" i="22"/>
  <c r="R118" i="22"/>
  <c r="P118" i="22"/>
  <c r="BI114" i="22"/>
  <c r="BH114" i="22"/>
  <c r="BG114" i="22"/>
  <c r="BF114" i="22"/>
  <c r="T114" i="22"/>
  <c r="R114" i="22"/>
  <c r="P114" i="22"/>
  <c r="BI110" i="22"/>
  <c r="BH110" i="22"/>
  <c r="BG110" i="22"/>
  <c r="BF110" i="22"/>
  <c r="T110" i="22"/>
  <c r="R110" i="22"/>
  <c r="P110" i="22"/>
  <c r="BI96" i="22"/>
  <c r="BH96" i="22"/>
  <c r="BG96" i="22"/>
  <c r="BF96" i="22"/>
  <c r="T96" i="22"/>
  <c r="R96" i="22"/>
  <c r="P96" i="22"/>
  <c r="J90" i="22"/>
  <c r="J89" i="22"/>
  <c r="F89" i="22"/>
  <c r="F87" i="22"/>
  <c r="E85" i="22"/>
  <c r="J55" i="22"/>
  <c r="J54" i="22"/>
  <c r="F54" i="22"/>
  <c r="F52" i="22"/>
  <c r="E50" i="22"/>
  <c r="J18" i="22"/>
  <c r="E18" i="22"/>
  <c r="F55" i="22" s="1"/>
  <c r="J17" i="22"/>
  <c r="J12" i="22"/>
  <c r="J52" i="22" s="1"/>
  <c r="E7" i="22"/>
  <c r="E48" i="22"/>
  <c r="J37" i="21"/>
  <c r="J36" i="21"/>
  <c r="AY74" i="1"/>
  <c r="J35" i="21"/>
  <c r="AX74" i="1"/>
  <c r="BI481" i="21"/>
  <c r="BH481" i="21"/>
  <c r="BG481" i="21"/>
  <c r="BF481" i="21"/>
  <c r="T481" i="21"/>
  <c r="R481" i="21"/>
  <c r="P481" i="21"/>
  <c r="BI478" i="21"/>
  <c r="BH478" i="21"/>
  <c r="BG478" i="21"/>
  <c r="BF478" i="21"/>
  <c r="T478" i="21"/>
  <c r="R478" i="21"/>
  <c r="P478" i="21"/>
  <c r="BI475" i="21"/>
  <c r="BH475" i="21"/>
  <c r="BG475" i="21"/>
  <c r="BF475" i="21"/>
  <c r="T475" i="21"/>
  <c r="R475" i="21"/>
  <c r="P475" i="21"/>
  <c r="BI472" i="21"/>
  <c r="BH472" i="21"/>
  <c r="BG472" i="21"/>
  <c r="BF472" i="21"/>
  <c r="T472" i="21"/>
  <c r="R472" i="21"/>
  <c r="P472" i="21"/>
  <c r="BI469" i="21"/>
  <c r="BH469" i="21"/>
  <c r="BG469" i="21"/>
  <c r="BF469" i="21"/>
  <c r="T469" i="21"/>
  <c r="R469" i="21"/>
  <c r="P469" i="21"/>
  <c r="BI466" i="21"/>
  <c r="BH466" i="21"/>
  <c r="BG466" i="21"/>
  <c r="BF466" i="21"/>
  <c r="T466" i="21"/>
  <c r="R466" i="21"/>
  <c r="P466" i="21"/>
  <c r="BI463" i="21"/>
  <c r="BH463" i="21"/>
  <c r="BG463" i="21"/>
  <c r="BF463" i="21"/>
  <c r="T463" i="21"/>
  <c r="R463" i="21"/>
  <c r="P463" i="21"/>
  <c r="BI460" i="21"/>
  <c r="BH460" i="21"/>
  <c r="BG460" i="21"/>
  <c r="BF460" i="21"/>
  <c r="T460" i="21"/>
  <c r="R460" i="21"/>
  <c r="P460" i="21"/>
  <c r="BI457" i="21"/>
  <c r="BH457" i="21"/>
  <c r="BG457" i="21"/>
  <c r="BF457" i="21"/>
  <c r="T457" i="21"/>
  <c r="R457" i="21"/>
  <c r="P457" i="21"/>
  <c r="BI454" i="21"/>
  <c r="BH454" i="21"/>
  <c r="BG454" i="21"/>
  <c r="BF454" i="21"/>
  <c r="T454" i="21"/>
  <c r="R454" i="21"/>
  <c r="P454" i="21"/>
  <c r="BI451" i="21"/>
  <c r="BH451" i="21"/>
  <c r="BG451" i="21"/>
  <c r="BF451" i="21"/>
  <c r="T451" i="21"/>
  <c r="R451" i="21"/>
  <c r="P451" i="21"/>
  <c r="BI448" i="21"/>
  <c r="BH448" i="21"/>
  <c r="BG448" i="21"/>
  <c r="BF448" i="21"/>
  <c r="T448" i="21"/>
  <c r="R448" i="21"/>
  <c r="P448" i="21"/>
  <c r="BI445" i="21"/>
  <c r="BH445" i="21"/>
  <c r="BG445" i="21"/>
  <c r="BF445" i="21"/>
  <c r="T445" i="21"/>
  <c r="R445" i="21"/>
  <c r="P445" i="21"/>
  <c r="BI442" i="21"/>
  <c r="BH442" i="21"/>
  <c r="BG442" i="21"/>
  <c r="BF442" i="21"/>
  <c r="T442" i="21"/>
  <c r="R442" i="21"/>
  <c r="P442" i="21"/>
  <c r="BI439" i="21"/>
  <c r="BH439" i="21"/>
  <c r="BG439" i="21"/>
  <c r="BF439" i="21"/>
  <c r="T439" i="21"/>
  <c r="R439" i="21"/>
  <c r="P439" i="21"/>
  <c r="BI436" i="21"/>
  <c r="BH436" i="21"/>
  <c r="BG436" i="21"/>
  <c r="BF436" i="21"/>
  <c r="T436" i="21"/>
  <c r="R436" i="21"/>
  <c r="P436" i="21"/>
  <c r="BI433" i="21"/>
  <c r="BH433" i="21"/>
  <c r="BG433" i="21"/>
  <c r="BF433" i="21"/>
  <c r="T433" i="21"/>
  <c r="R433" i="21"/>
  <c r="P433" i="21"/>
  <c r="BI430" i="21"/>
  <c r="BH430" i="21"/>
  <c r="BG430" i="21"/>
  <c r="BF430" i="21"/>
  <c r="T430" i="21"/>
  <c r="R430" i="21"/>
  <c r="P430" i="21"/>
  <c r="BI427" i="21"/>
  <c r="BH427" i="21"/>
  <c r="BG427" i="21"/>
  <c r="BF427" i="21"/>
  <c r="T427" i="21"/>
  <c r="R427" i="21"/>
  <c r="P427" i="21"/>
  <c r="BI424" i="21"/>
  <c r="BH424" i="21"/>
  <c r="BG424" i="21"/>
  <c r="BF424" i="21"/>
  <c r="T424" i="21"/>
  <c r="R424" i="21"/>
  <c r="P424" i="21"/>
  <c r="BI421" i="21"/>
  <c r="BH421" i="21"/>
  <c r="BG421" i="21"/>
  <c r="BF421" i="21"/>
  <c r="T421" i="21"/>
  <c r="R421" i="21"/>
  <c r="P421" i="21"/>
  <c r="BI418" i="21"/>
  <c r="BH418" i="21"/>
  <c r="BG418" i="21"/>
  <c r="BF418" i="21"/>
  <c r="T418" i="21"/>
  <c r="R418" i="21"/>
  <c r="P418" i="21"/>
  <c r="BI416" i="21"/>
  <c r="BH416" i="21"/>
  <c r="BG416" i="21"/>
  <c r="BF416" i="21"/>
  <c r="T416" i="21"/>
  <c r="R416" i="21"/>
  <c r="P416" i="21"/>
  <c r="BI413" i="21"/>
  <c r="BH413" i="21"/>
  <c r="BG413" i="21"/>
  <c r="BF413" i="21"/>
  <c r="T413" i="21"/>
  <c r="R413" i="21"/>
  <c r="P413" i="21"/>
  <c r="BI411" i="21"/>
  <c r="BH411" i="21"/>
  <c r="BG411" i="21"/>
  <c r="BF411" i="21"/>
  <c r="T411" i="21"/>
  <c r="R411" i="21"/>
  <c r="P411" i="21"/>
  <c r="BI409" i="21"/>
  <c r="BH409" i="21"/>
  <c r="BG409" i="21"/>
  <c r="BF409" i="21"/>
  <c r="T409" i="21"/>
  <c r="R409" i="21"/>
  <c r="P409" i="21"/>
  <c r="BI406" i="21"/>
  <c r="BH406" i="21"/>
  <c r="BG406" i="21"/>
  <c r="BF406" i="21"/>
  <c r="T406" i="21"/>
  <c r="R406" i="21"/>
  <c r="P406" i="21"/>
  <c r="BI403" i="21"/>
  <c r="BH403" i="21"/>
  <c r="BG403" i="21"/>
  <c r="BF403" i="21"/>
  <c r="T403" i="21"/>
  <c r="R403" i="21"/>
  <c r="P403" i="21"/>
  <c r="BI400" i="21"/>
  <c r="BH400" i="21"/>
  <c r="BG400" i="21"/>
  <c r="BF400" i="21"/>
  <c r="T400" i="21"/>
  <c r="R400" i="21"/>
  <c r="P400" i="21"/>
  <c r="BI397" i="21"/>
  <c r="BH397" i="21"/>
  <c r="BG397" i="21"/>
  <c r="BF397" i="21"/>
  <c r="T397" i="21"/>
  <c r="R397" i="21"/>
  <c r="P397" i="21"/>
  <c r="BI394" i="21"/>
  <c r="BH394" i="21"/>
  <c r="BG394" i="21"/>
  <c r="BF394" i="21"/>
  <c r="T394" i="21"/>
  <c r="R394" i="21"/>
  <c r="P394" i="21"/>
  <c r="BI391" i="21"/>
  <c r="BH391" i="21"/>
  <c r="BG391" i="21"/>
  <c r="BF391" i="21"/>
  <c r="T391" i="21"/>
  <c r="R391" i="21"/>
  <c r="P391" i="21"/>
  <c r="BI389" i="21"/>
  <c r="BH389" i="21"/>
  <c r="BG389" i="21"/>
  <c r="BF389" i="21"/>
  <c r="T389" i="21"/>
  <c r="R389" i="21"/>
  <c r="P389" i="21"/>
  <c r="BI386" i="21"/>
  <c r="BH386" i="21"/>
  <c r="BG386" i="21"/>
  <c r="BF386" i="21"/>
  <c r="T386" i="21"/>
  <c r="R386" i="21"/>
  <c r="P386" i="21"/>
  <c r="BI384" i="21"/>
  <c r="BH384" i="21"/>
  <c r="BG384" i="21"/>
  <c r="BF384" i="21"/>
  <c r="T384" i="21"/>
  <c r="R384" i="21"/>
  <c r="P384" i="21"/>
  <c r="BI382" i="21"/>
  <c r="BH382" i="21"/>
  <c r="BG382" i="21"/>
  <c r="BF382" i="21"/>
  <c r="T382" i="21"/>
  <c r="R382" i="21"/>
  <c r="P382" i="21"/>
  <c r="BI379" i="21"/>
  <c r="BH379" i="21"/>
  <c r="BG379" i="21"/>
  <c r="BF379" i="21"/>
  <c r="T379" i="21"/>
  <c r="T378" i="21" s="1"/>
  <c r="R379" i="21"/>
  <c r="R378" i="21" s="1"/>
  <c r="P379" i="21"/>
  <c r="P378" i="21"/>
  <c r="BI375" i="21"/>
  <c r="BH375" i="21"/>
  <c r="BG375" i="21"/>
  <c r="BF375" i="21"/>
  <c r="T375" i="21"/>
  <c r="R375" i="21"/>
  <c r="P375" i="21"/>
  <c r="BI372" i="21"/>
  <c r="BH372" i="21"/>
  <c r="BG372" i="21"/>
  <c r="BF372" i="21"/>
  <c r="T372" i="21"/>
  <c r="R372" i="21"/>
  <c r="P372" i="21"/>
  <c r="BI369" i="21"/>
  <c r="BH369" i="21"/>
  <c r="BG369" i="21"/>
  <c r="BF369" i="21"/>
  <c r="T369" i="21"/>
  <c r="R369" i="21"/>
  <c r="P369" i="21"/>
  <c r="BI366" i="21"/>
  <c r="BH366" i="21"/>
  <c r="BG366" i="21"/>
  <c r="BF366" i="21"/>
  <c r="T366" i="21"/>
  <c r="R366" i="21"/>
  <c r="P366" i="21"/>
  <c r="BI363" i="21"/>
  <c r="BH363" i="21"/>
  <c r="BG363" i="21"/>
  <c r="BF363" i="21"/>
  <c r="T363" i="21"/>
  <c r="R363" i="21"/>
  <c r="P363" i="21"/>
  <c r="BI361" i="21"/>
  <c r="BH361" i="21"/>
  <c r="BG361" i="21"/>
  <c r="BF361" i="21"/>
  <c r="T361" i="21"/>
  <c r="R361" i="21"/>
  <c r="P361" i="21"/>
  <c r="BI358" i="21"/>
  <c r="BH358" i="21"/>
  <c r="BG358" i="21"/>
  <c r="BF358" i="21"/>
  <c r="T358" i="21"/>
  <c r="R358" i="21"/>
  <c r="P358" i="21"/>
  <c r="BI355" i="21"/>
  <c r="BH355" i="21"/>
  <c r="BG355" i="21"/>
  <c r="BF355" i="21"/>
  <c r="T355" i="21"/>
  <c r="R355" i="21"/>
  <c r="P355" i="21"/>
  <c r="BI352" i="21"/>
  <c r="BH352" i="21"/>
  <c r="BG352" i="21"/>
  <c r="BF352" i="21"/>
  <c r="T352" i="21"/>
  <c r="R352" i="21"/>
  <c r="P352" i="21"/>
  <c r="BI350" i="21"/>
  <c r="BH350" i="21"/>
  <c r="BG350" i="21"/>
  <c r="BF350" i="21"/>
  <c r="T350" i="21"/>
  <c r="R350" i="21"/>
  <c r="P350" i="21"/>
  <c r="BI348" i="21"/>
  <c r="BH348" i="21"/>
  <c r="BG348" i="21"/>
  <c r="BF348" i="21"/>
  <c r="T348" i="21"/>
  <c r="R348" i="21"/>
  <c r="P348" i="21"/>
  <c r="BI346" i="21"/>
  <c r="BH346" i="21"/>
  <c r="BG346" i="21"/>
  <c r="BF346" i="21"/>
  <c r="T346" i="21"/>
  <c r="R346" i="21"/>
  <c r="P346" i="21"/>
  <c r="BI344" i="21"/>
  <c r="BH344" i="21"/>
  <c r="BG344" i="21"/>
  <c r="BF344" i="21"/>
  <c r="T344" i="21"/>
  <c r="R344" i="21"/>
  <c r="P344" i="21"/>
  <c r="BI343" i="21"/>
  <c r="BH343" i="21"/>
  <c r="BG343" i="21"/>
  <c r="BF343" i="21"/>
  <c r="T343" i="21"/>
  <c r="R343" i="21"/>
  <c r="P343" i="21"/>
  <c r="BI341" i="21"/>
  <c r="BH341" i="21"/>
  <c r="BG341" i="21"/>
  <c r="BF341" i="21"/>
  <c r="T341" i="21"/>
  <c r="R341" i="21"/>
  <c r="P341" i="21"/>
  <c r="BI339" i="21"/>
  <c r="BH339" i="21"/>
  <c r="BG339" i="21"/>
  <c r="BF339" i="21"/>
  <c r="T339" i="21"/>
  <c r="R339" i="21"/>
  <c r="P339" i="21"/>
  <c r="BI335" i="21"/>
  <c r="BH335" i="21"/>
  <c r="BG335" i="21"/>
  <c r="BF335" i="21"/>
  <c r="T335" i="21"/>
  <c r="R335" i="21"/>
  <c r="P335" i="21"/>
  <c r="BI333" i="21"/>
  <c r="BH333" i="21"/>
  <c r="BG333" i="21"/>
  <c r="BF333" i="21"/>
  <c r="T333" i="21"/>
  <c r="R333" i="21"/>
  <c r="P333" i="21"/>
  <c r="BI330" i="21"/>
  <c r="BH330" i="21"/>
  <c r="BG330" i="21"/>
  <c r="BF330" i="21"/>
  <c r="T330" i="21"/>
  <c r="R330" i="21"/>
  <c r="P330" i="21"/>
  <c r="BI327" i="21"/>
  <c r="BH327" i="21"/>
  <c r="BG327" i="21"/>
  <c r="BF327" i="21"/>
  <c r="T327" i="21"/>
  <c r="R327" i="21"/>
  <c r="P327" i="21"/>
  <c r="BI324" i="21"/>
  <c r="BH324" i="21"/>
  <c r="BG324" i="21"/>
  <c r="BF324" i="21"/>
  <c r="T324" i="21"/>
  <c r="R324" i="21"/>
  <c r="P324" i="21"/>
  <c r="BI320" i="21"/>
  <c r="BH320" i="21"/>
  <c r="BG320" i="21"/>
  <c r="BF320" i="21"/>
  <c r="T320" i="21"/>
  <c r="R320" i="21"/>
  <c r="P320" i="21"/>
  <c r="BI317" i="21"/>
  <c r="BH317" i="21"/>
  <c r="BG317" i="21"/>
  <c r="BF317" i="21"/>
  <c r="T317" i="21"/>
  <c r="R317" i="21"/>
  <c r="P317" i="21"/>
  <c r="BI314" i="21"/>
  <c r="BH314" i="21"/>
  <c r="BG314" i="21"/>
  <c r="BF314" i="21"/>
  <c r="T314" i="21"/>
  <c r="R314" i="21"/>
  <c r="P314" i="21"/>
  <c r="BI311" i="21"/>
  <c r="BH311" i="21"/>
  <c r="BG311" i="21"/>
  <c r="BF311" i="21"/>
  <c r="T311" i="21"/>
  <c r="R311" i="21"/>
  <c r="P311" i="21"/>
  <c r="BI309" i="21"/>
  <c r="BH309" i="21"/>
  <c r="BG309" i="21"/>
  <c r="BF309" i="21"/>
  <c r="T309" i="21"/>
  <c r="R309" i="21"/>
  <c r="P309" i="21"/>
  <c r="BI306" i="21"/>
  <c r="BH306" i="21"/>
  <c r="BG306" i="21"/>
  <c r="BF306" i="21"/>
  <c r="T306" i="21"/>
  <c r="R306" i="21"/>
  <c r="P306" i="21"/>
  <c r="BI303" i="21"/>
  <c r="BH303" i="21"/>
  <c r="BG303" i="21"/>
  <c r="BF303" i="21"/>
  <c r="T303" i="21"/>
  <c r="R303" i="21"/>
  <c r="P303" i="21"/>
  <c r="BI300" i="21"/>
  <c r="BH300" i="21"/>
  <c r="BG300" i="21"/>
  <c r="BF300" i="21"/>
  <c r="T300" i="21"/>
  <c r="R300" i="21"/>
  <c r="P300" i="21"/>
  <c r="BI297" i="21"/>
  <c r="BH297" i="21"/>
  <c r="BG297" i="21"/>
  <c r="BF297" i="21"/>
  <c r="T297" i="21"/>
  <c r="R297" i="21"/>
  <c r="P297" i="21"/>
  <c r="BI294" i="21"/>
  <c r="BH294" i="21"/>
  <c r="BG294" i="21"/>
  <c r="BF294" i="21"/>
  <c r="T294" i="21"/>
  <c r="R294" i="21"/>
  <c r="P294" i="21"/>
  <c r="BI291" i="21"/>
  <c r="BH291" i="21"/>
  <c r="BG291" i="21"/>
  <c r="BF291" i="21"/>
  <c r="T291" i="21"/>
  <c r="R291" i="21"/>
  <c r="P291" i="21"/>
  <c r="BI287" i="21"/>
  <c r="BH287" i="21"/>
  <c r="BG287" i="21"/>
  <c r="BF287" i="21"/>
  <c r="T287" i="21"/>
  <c r="R287" i="21"/>
  <c r="P287" i="21"/>
  <c r="BI284" i="21"/>
  <c r="BH284" i="21"/>
  <c r="BG284" i="21"/>
  <c r="BF284" i="21"/>
  <c r="T284" i="21"/>
  <c r="R284" i="21"/>
  <c r="P284" i="21"/>
  <c r="BI281" i="21"/>
  <c r="BH281" i="21"/>
  <c r="BG281" i="21"/>
  <c r="BF281" i="21"/>
  <c r="T281" i="21"/>
  <c r="R281" i="21"/>
  <c r="P281" i="21"/>
  <c r="BI278" i="21"/>
  <c r="BH278" i="21"/>
  <c r="BG278" i="21"/>
  <c r="BF278" i="21"/>
  <c r="T278" i="21"/>
  <c r="R278" i="21"/>
  <c r="P278" i="21"/>
  <c r="BI275" i="21"/>
  <c r="BH275" i="21"/>
  <c r="BG275" i="21"/>
  <c r="BF275" i="21"/>
  <c r="T275" i="21"/>
  <c r="R275" i="21"/>
  <c r="P275" i="21"/>
  <c r="BI272" i="21"/>
  <c r="BH272" i="21"/>
  <c r="BG272" i="21"/>
  <c r="BF272" i="21"/>
  <c r="T272" i="21"/>
  <c r="R272" i="21"/>
  <c r="P272" i="21"/>
  <c r="BI269" i="21"/>
  <c r="BH269" i="21"/>
  <c r="BG269" i="21"/>
  <c r="BF269" i="21"/>
  <c r="T269" i="21"/>
  <c r="R269" i="21"/>
  <c r="P269" i="21"/>
  <c r="BI266" i="21"/>
  <c r="BH266" i="21"/>
  <c r="BG266" i="21"/>
  <c r="BF266" i="21"/>
  <c r="T266" i="21"/>
  <c r="R266" i="21"/>
  <c r="P266" i="21"/>
  <c r="BI263" i="21"/>
  <c r="BH263" i="21"/>
  <c r="BG263" i="21"/>
  <c r="BF263" i="21"/>
  <c r="T263" i="21"/>
  <c r="R263" i="21"/>
  <c r="P263" i="21"/>
  <c r="BI260" i="21"/>
  <c r="BH260" i="21"/>
  <c r="BG260" i="21"/>
  <c r="BF260" i="21"/>
  <c r="T260" i="21"/>
  <c r="R260" i="21"/>
  <c r="P260" i="21"/>
  <c r="BI257" i="21"/>
  <c r="BH257" i="21"/>
  <c r="BG257" i="21"/>
  <c r="BF257" i="21"/>
  <c r="T257" i="21"/>
  <c r="R257" i="21"/>
  <c r="P257" i="21"/>
  <c r="BI255" i="21"/>
  <c r="BH255" i="21"/>
  <c r="BG255" i="21"/>
  <c r="BF255" i="21"/>
  <c r="T255" i="21"/>
  <c r="R255" i="21"/>
  <c r="P255" i="21"/>
  <c r="BI252" i="21"/>
  <c r="BH252" i="21"/>
  <c r="BG252" i="21"/>
  <c r="BF252" i="21"/>
  <c r="T252" i="21"/>
  <c r="R252" i="21"/>
  <c r="P252" i="21"/>
  <c r="BI249" i="21"/>
  <c r="BH249" i="21"/>
  <c r="BG249" i="21"/>
  <c r="BF249" i="21"/>
  <c r="T249" i="21"/>
  <c r="R249" i="21"/>
  <c r="P249" i="21"/>
  <c r="BI246" i="21"/>
  <c r="BH246" i="21"/>
  <c r="BG246" i="21"/>
  <c r="BF246" i="21"/>
  <c r="T246" i="21"/>
  <c r="R246" i="21"/>
  <c r="P246" i="21"/>
  <c r="BI243" i="21"/>
  <c r="BH243" i="21"/>
  <c r="BG243" i="21"/>
  <c r="BF243" i="21"/>
  <c r="T243" i="21"/>
  <c r="R243" i="21"/>
  <c r="P243" i="21"/>
  <c r="BI240" i="21"/>
  <c r="BH240" i="21"/>
  <c r="BG240" i="21"/>
  <c r="BF240" i="21"/>
  <c r="T240" i="21"/>
  <c r="R240" i="21"/>
  <c r="P240" i="21"/>
  <c r="BI237" i="21"/>
  <c r="BH237" i="21"/>
  <c r="BG237" i="21"/>
  <c r="BF237" i="21"/>
  <c r="T237" i="21"/>
  <c r="R237" i="21"/>
  <c r="P237" i="21"/>
  <c r="BI234" i="21"/>
  <c r="BH234" i="21"/>
  <c r="BG234" i="21"/>
  <c r="BF234" i="21"/>
  <c r="T234" i="21"/>
  <c r="R234" i="21"/>
  <c r="P234" i="21"/>
  <c r="BI231" i="21"/>
  <c r="BH231" i="21"/>
  <c r="BG231" i="21"/>
  <c r="BF231" i="21"/>
  <c r="T231" i="21"/>
  <c r="R231" i="21"/>
  <c r="P231" i="21"/>
  <c r="BI228" i="21"/>
  <c r="BH228" i="21"/>
  <c r="BG228" i="21"/>
  <c r="BF228" i="21"/>
  <c r="T228" i="21"/>
  <c r="R228" i="21"/>
  <c r="P228" i="21"/>
  <c r="BI225" i="21"/>
  <c r="BH225" i="21"/>
  <c r="BG225" i="21"/>
  <c r="BF225" i="21"/>
  <c r="T225" i="21"/>
  <c r="R225" i="21"/>
  <c r="P225" i="21"/>
  <c r="BI222" i="21"/>
  <c r="BH222" i="21"/>
  <c r="BG222" i="21"/>
  <c r="BF222" i="21"/>
  <c r="T222" i="21"/>
  <c r="R222" i="21"/>
  <c r="P222" i="21"/>
  <c r="BI220" i="21"/>
  <c r="BH220" i="21"/>
  <c r="BG220" i="21"/>
  <c r="BF220" i="21"/>
  <c r="T220" i="21"/>
  <c r="R220" i="21"/>
  <c r="P220" i="21"/>
  <c r="BI218" i="21"/>
  <c r="BH218" i="21"/>
  <c r="BG218" i="21"/>
  <c r="BF218" i="21"/>
  <c r="T218" i="21"/>
  <c r="R218" i="21"/>
  <c r="P218" i="21"/>
  <c r="BI216" i="21"/>
  <c r="BH216" i="21"/>
  <c r="BG216" i="21"/>
  <c r="BF216" i="21"/>
  <c r="T216" i="21"/>
  <c r="R216" i="21"/>
  <c r="P216" i="21"/>
  <c r="BI213" i="21"/>
  <c r="BH213" i="21"/>
  <c r="BG213" i="21"/>
  <c r="BF213" i="21"/>
  <c r="T213" i="21"/>
  <c r="R213" i="21"/>
  <c r="P213" i="21"/>
  <c r="BI210" i="21"/>
  <c r="BH210" i="21"/>
  <c r="BG210" i="21"/>
  <c r="BF210" i="21"/>
  <c r="T210" i="21"/>
  <c r="R210" i="21"/>
  <c r="P210" i="21"/>
  <c r="BI207" i="21"/>
  <c r="BH207" i="21"/>
  <c r="BG207" i="21"/>
  <c r="BF207" i="21"/>
  <c r="T207" i="21"/>
  <c r="R207" i="21"/>
  <c r="P207" i="21"/>
  <c r="BI204" i="21"/>
  <c r="BH204" i="21"/>
  <c r="BG204" i="21"/>
  <c r="BF204" i="21"/>
  <c r="T204" i="21"/>
  <c r="R204" i="21"/>
  <c r="P204" i="21"/>
  <c r="BI201" i="21"/>
  <c r="BH201" i="21"/>
  <c r="BG201" i="21"/>
  <c r="BF201" i="21"/>
  <c r="T201" i="21"/>
  <c r="R201" i="21"/>
  <c r="P201" i="21"/>
  <c r="BI198" i="21"/>
  <c r="BH198" i="21"/>
  <c r="BG198" i="21"/>
  <c r="BF198" i="21"/>
  <c r="T198" i="21"/>
  <c r="R198" i="21"/>
  <c r="P198" i="21"/>
  <c r="BI195" i="21"/>
  <c r="BH195" i="21"/>
  <c r="BG195" i="21"/>
  <c r="BF195" i="21"/>
  <c r="T195" i="21"/>
  <c r="R195" i="21"/>
  <c r="P195" i="21"/>
  <c r="BI192" i="21"/>
  <c r="BH192" i="21"/>
  <c r="BG192" i="21"/>
  <c r="BF192" i="21"/>
  <c r="T192" i="21"/>
  <c r="R192" i="21"/>
  <c r="P192" i="21"/>
  <c r="BI189" i="21"/>
  <c r="BH189" i="21"/>
  <c r="BG189" i="21"/>
  <c r="BF189" i="21"/>
  <c r="T189" i="21"/>
  <c r="R189" i="21"/>
  <c r="P189" i="21"/>
  <c r="BI187" i="21"/>
  <c r="BH187" i="21"/>
  <c r="BG187" i="21"/>
  <c r="BF187" i="21"/>
  <c r="T187" i="21"/>
  <c r="R187" i="21"/>
  <c r="P187" i="21"/>
  <c r="BI184" i="21"/>
  <c r="BH184" i="21"/>
  <c r="BG184" i="21"/>
  <c r="BF184" i="21"/>
  <c r="T184" i="21"/>
  <c r="R184" i="21"/>
  <c r="P184" i="21"/>
  <c r="BI182" i="21"/>
  <c r="BH182" i="21"/>
  <c r="BG182" i="21"/>
  <c r="BF182" i="21"/>
  <c r="T182" i="21"/>
  <c r="R182" i="21"/>
  <c r="P182" i="21"/>
  <c r="BI179" i="21"/>
  <c r="BH179" i="21"/>
  <c r="BG179" i="21"/>
  <c r="BF179" i="21"/>
  <c r="T179" i="21"/>
  <c r="R179" i="21"/>
  <c r="P179" i="21"/>
  <c r="BI176" i="21"/>
  <c r="BH176" i="21"/>
  <c r="BG176" i="21"/>
  <c r="BF176" i="21"/>
  <c r="T176" i="21"/>
  <c r="R176" i="21"/>
  <c r="P176" i="21"/>
  <c r="BI173" i="21"/>
  <c r="BH173" i="21"/>
  <c r="BG173" i="21"/>
  <c r="BF173" i="21"/>
  <c r="T173" i="21"/>
  <c r="R173" i="21"/>
  <c r="P173" i="21"/>
  <c r="BI170" i="21"/>
  <c r="BH170" i="21"/>
  <c r="BG170" i="21"/>
  <c r="BF170" i="21"/>
  <c r="T170" i="21"/>
  <c r="R170" i="21"/>
  <c r="P170" i="21"/>
  <c r="BI167" i="21"/>
  <c r="BH167" i="21"/>
  <c r="BG167" i="21"/>
  <c r="BF167" i="21"/>
  <c r="T167" i="21"/>
  <c r="R167" i="21"/>
  <c r="P167" i="21"/>
  <c r="BI164" i="21"/>
  <c r="BH164" i="21"/>
  <c r="BG164" i="21"/>
  <c r="BF164" i="21"/>
  <c r="T164" i="21"/>
  <c r="R164" i="21"/>
  <c r="P164" i="21"/>
  <c r="BI161" i="21"/>
  <c r="BH161" i="21"/>
  <c r="BG161" i="21"/>
  <c r="BF161" i="21"/>
  <c r="T161" i="21"/>
  <c r="R161" i="21"/>
  <c r="P161" i="21"/>
  <c r="BI158" i="21"/>
  <c r="BH158" i="21"/>
  <c r="BG158" i="21"/>
  <c r="BF158" i="21"/>
  <c r="T158" i="21"/>
  <c r="R158" i="21"/>
  <c r="P158" i="21"/>
  <c r="BI156" i="21"/>
  <c r="BH156" i="21"/>
  <c r="BG156" i="21"/>
  <c r="BF156" i="21"/>
  <c r="T156" i="21"/>
  <c r="R156" i="21"/>
  <c r="P156" i="21"/>
  <c r="BI153" i="21"/>
  <c r="BH153" i="21"/>
  <c r="BG153" i="21"/>
  <c r="BF153" i="21"/>
  <c r="T153" i="21"/>
  <c r="R153" i="21"/>
  <c r="P153" i="21"/>
  <c r="BI150" i="21"/>
  <c r="BH150" i="21"/>
  <c r="BG150" i="21"/>
  <c r="BF150" i="21"/>
  <c r="T150" i="21"/>
  <c r="R150" i="21"/>
  <c r="P150" i="21"/>
  <c r="BI147" i="21"/>
  <c r="BH147" i="21"/>
  <c r="BG147" i="21"/>
  <c r="BF147" i="21"/>
  <c r="T147" i="21"/>
  <c r="R147" i="21"/>
  <c r="P147" i="21"/>
  <c r="BI144" i="21"/>
  <c r="BH144" i="21"/>
  <c r="BG144" i="21"/>
  <c r="BF144" i="21"/>
  <c r="T144" i="21"/>
  <c r="R144" i="21"/>
  <c r="P144" i="21"/>
  <c r="BI141" i="21"/>
  <c r="BH141" i="21"/>
  <c r="BG141" i="21"/>
  <c r="BF141" i="21"/>
  <c r="T141" i="21"/>
  <c r="R141" i="21"/>
  <c r="P141" i="21"/>
  <c r="BI138" i="21"/>
  <c r="BH138" i="21"/>
  <c r="BG138" i="21"/>
  <c r="BF138" i="21"/>
  <c r="T138" i="21"/>
  <c r="R138" i="21"/>
  <c r="P138" i="21"/>
  <c r="BI135" i="21"/>
  <c r="BH135" i="21"/>
  <c r="BG135" i="21"/>
  <c r="BF135" i="21"/>
  <c r="T135" i="21"/>
  <c r="R135" i="21"/>
  <c r="P135" i="21"/>
  <c r="BI132" i="21"/>
  <c r="BH132" i="21"/>
  <c r="BG132" i="21"/>
  <c r="BF132" i="21"/>
  <c r="T132" i="21"/>
  <c r="R132" i="21"/>
  <c r="P132" i="21"/>
  <c r="BI129" i="21"/>
  <c r="BH129" i="21"/>
  <c r="BG129" i="21"/>
  <c r="BF129" i="21"/>
  <c r="T129" i="21"/>
  <c r="R129" i="21"/>
  <c r="P129" i="21"/>
  <c r="BI126" i="21"/>
  <c r="BH126" i="21"/>
  <c r="BG126" i="21"/>
  <c r="BF126" i="21"/>
  <c r="T126" i="21"/>
  <c r="R126" i="21"/>
  <c r="P126" i="21"/>
  <c r="BI123" i="21"/>
  <c r="BH123" i="21"/>
  <c r="BG123" i="21"/>
  <c r="BF123" i="21"/>
  <c r="T123" i="21"/>
  <c r="R123" i="21"/>
  <c r="P123" i="21"/>
  <c r="BI120" i="21"/>
  <c r="BH120" i="21"/>
  <c r="BG120" i="21"/>
  <c r="BF120" i="21"/>
  <c r="T120" i="21"/>
  <c r="R120" i="21"/>
  <c r="P120" i="21"/>
  <c r="BI119" i="21"/>
  <c r="BH119" i="21"/>
  <c r="BG119" i="21"/>
  <c r="BF119" i="21"/>
  <c r="T119" i="21"/>
  <c r="R119" i="21"/>
  <c r="P119" i="21"/>
  <c r="BI117" i="21"/>
  <c r="BH117" i="21"/>
  <c r="BG117" i="21"/>
  <c r="BF117" i="21"/>
  <c r="T117" i="21"/>
  <c r="R117" i="21"/>
  <c r="P117" i="21"/>
  <c r="BI114" i="21"/>
  <c r="BH114" i="21"/>
  <c r="BG114" i="21"/>
  <c r="BF114" i="21"/>
  <c r="T114" i="21"/>
  <c r="R114" i="21"/>
  <c r="P114" i="21"/>
  <c r="BI111" i="21"/>
  <c r="BH111" i="21"/>
  <c r="BG111" i="21"/>
  <c r="BF111" i="21"/>
  <c r="T111" i="21"/>
  <c r="R111" i="21"/>
  <c r="P111" i="21"/>
  <c r="BI108" i="21"/>
  <c r="BH108" i="21"/>
  <c r="BG108" i="21"/>
  <c r="BF108" i="21"/>
  <c r="T108" i="21"/>
  <c r="R108" i="21"/>
  <c r="P108" i="21"/>
  <c r="BI105" i="21"/>
  <c r="BH105" i="21"/>
  <c r="BG105" i="21"/>
  <c r="BF105" i="21"/>
  <c r="T105" i="21"/>
  <c r="R105" i="21"/>
  <c r="P105" i="21"/>
  <c r="BI102" i="21"/>
  <c r="BH102" i="21"/>
  <c r="BG102" i="21"/>
  <c r="BF102" i="21"/>
  <c r="T102" i="21"/>
  <c r="R102" i="21"/>
  <c r="P102" i="21"/>
  <c r="BI98" i="21"/>
  <c r="BH98" i="21"/>
  <c r="BG98" i="21"/>
  <c r="BF98" i="21"/>
  <c r="T98" i="21"/>
  <c r="R98" i="21"/>
  <c r="P98" i="21"/>
  <c r="BI96" i="21"/>
  <c r="BH96" i="21"/>
  <c r="BG96" i="21"/>
  <c r="BF96" i="21"/>
  <c r="T96" i="21"/>
  <c r="R96" i="21"/>
  <c r="P96" i="21"/>
  <c r="BI93" i="21"/>
  <c r="BH93" i="21"/>
  <c r="BG93" i="21"/>
  <c r="BF93" i="21"/>
  <c r="T93" i="21"/>
  <c r="R93" i="21"/>
  <c r="P93" i="21"/>
  <c r="BI91" i="21"/>
  <c r="BH91" i="21"/>
  <c r="BG91" i="21"/>
  <c r="BF91" i="21"/>
  <c r="T91" i="21"/>
  <c r="R91" i="21"/>
  <c r="P91" i="21"/>
  <c r="J86" i="21"/>
  <c r="J85" i="21"/>
  <c r="F85" i="21"/>
  <c r="F83" i="21"/>
  <c r="E81" i="21"/>
  <c r="J55" i="21"/>
  <c r="J54" i="21"/>
  <c r="F54" i="21"/>
  <c r="F52" i="21"/>
  <c r="E50" i="21"/>
  <c r="J18" i="21"/>
  <c r="E18" i="21"/>
  <c r="F86" i="21" s="1"/>
  <c r="J17" i="21"/>
  <c r="J12" i="21"/>
  <c r="J83" i="21" s="1"/>
  <c r="E7" i="21"/>
  <c r="E48" i="21"/>
  <c r="J37" i="20"/>
  <c r="J36" i="20"/>
  <c r="AY73" i="1"/>
  <c r="J35" i="20"/>
  <c r="AX73" i="1" s="1"/>
  <c r="BI177" i="20"/>
  <c r="BH177" i="20"/>
  <c r="BG177" i="20"/>
  <c r="BF177" i="20"/>
  <c r="T177" i="20"/>
  <c r="R177" i="20"/>
  <c r="P177" i="20"/>
  <c r="BI176" i="20"/>
  <c r="BH176" i="20"/>
  <c r="BG176" i="20"/>
  <c r="BF176" i="20"/>
  <c r="T176" i="20"/>
  <c r="R176" i="20"/>
  <c r="P176" i="20"/>
  <c r="BI175" i="20"/>
  <c r="BH175" i="20"/>
  <c r="BG175" i="20"/>
  <c r="BF175" i="20"/>
  <c r="T175" i="20"/>
  <c r="R175" i="20"/>
  <c r="P175" i="20"/>
  <c r="BI174" i="20"/>
  <c r="BH174" i="20"/>
  <c r="BG174" i="20"/>
  <c r="BF174" i="20"/>
  <c r="T174" i="20"/>
  <c r="R174" i="20"/>
  <c r="P174" i="20"/>
  <c r="BI173" i="20"/>
  <c r="BH173" i="20"/>
  <c r="BG173" i="20"/>
  <c r="BF173" i="20"/>
  <c r="T173" i="20"/>
  <c r="R173" i="20"/>
  <c r="P173" i="20"/>
  <c r="BI171" i="20"/>
  <c r="BH171" i="20"/>
  <c r="BG171" i="20"/>
  <c r="BF171" i="20"/>
  <c r="T171" i="20"/>
  <c r="T170" i="20" s="1"/>
  <c r="R171" i="20"/>
  <c r="R170" i="20"/>
  <c r="P171" i="20"/>
  <c r="P170" i="20"/>
  <c r="BI169" i="20"/>
  <c r="BH169" i="20"/>
  <c r="BG169" i="20"/>
  <c r="BF169" i="20"/>
  <c r="T169" i="20"/>
  <c r="R169" i="20"/>
  <c r="P169" i="20"/>
  <c r="BI168" i="20"/>
  <c r="BH168" i="20"/>
  <c r="BG168" i="20"/>
  <c r="BF168" i="20"/>
  <c r="T168" i="20"/>
  <c r="R168" i="20"/>
  <c r="P168" i="20"/>
  <c r="BI167" i="20"/>
  <c r="BH167" i="20"/>
  <c r="BG167" i="20"/>
  <c r="BF167" i="20"/>
  <c r="T167" i="20"/>
  <c r="R167" i="20"/>
  <c r="P167" i="20"/>
  <c r="BI165" i="20"/>
  <c r="BH165" i="20"/>
  <c r="BG165" i="20"/>
  <c r="BF165" i="20"/>
  <c r="T165" i="20"/>
  <c r="T164" i="20" s="1"/>
  <c r="R165" i="20"/>
  <c r="R164" i="20"/>
  <c r="P165" i="20"/>
  <c r="P164" i="20"/>
  <c r="BI163" i="20"/>
  <c r="BH163" i="20"/>
  <c r="BG163" i="20"/>
  <c r="BF163" i="20"/>
  <c r="T163" i="20"/>
  <c r="T162" i="20"/>
  <c r="R163" i="20"/>
  <c r="R162" i="20" s="1"/>
  <c r="P163" i="20"/>
  <c r="P162" i="20" s="1"/>
  <c r="BI161" i="20"/>
  <c r="BH161" i="20"/>
  <c r="BG161" i="20"/>
  <c r="BF161" i="20"/>
  <c r="T161" i="20"/>
  <c r="T160" i="20" s="1"/>
  <c r="R161" i="20"/>
  <c r="R160" i="20"/>
  <c r="P161" i="20"/>
  <c r="P160" i="20" s="1"/>
  <c r="BI159" i="20"/>
  <c r="BH159" i="20"/>
  <c r="BG159" i="20"/>
  <c r="BF159" i="20"/>
  <c r="T159" i="20"/>
  <c r="T158" i="20" s="1"/>
  <c r="R159" i="20"/>
  <c r="R158" i="20" s="1"/>
  <c r="P159" i="20"/>
  <c r="P158" i="20"/>
  <c r="BI157" i="20"/>
  <c r="BH157" i="20"/>
  <c r="BG157" i="20"/>
  <c r="BF157" i="20"/>
  <c r="T157" i="20"/>
  <c r="T156" i="20"/>
  <c r="R157" i="20"/>
  <c r="R156" i="20" s="1"/>
  <c r="P157" i="20"/>
  <c r="P156" i="20" s="1"/>
  <c r="BI155" i="20"/>
  <c r="BH155" i="20"/>
  <c r="BG155" i="20"/>
  <c r="BF155" i="20"/>
  <c r="T155" i="20"/>
  <c r="T154" i="20" s="1"/>
  <c r="R155" i="20"/>
  <c r="R154" i="20"/>
  <c r="P155" i="20"/>
  <c r="P154" i="20" s="1"/>
  <c r="BI153" i="20"/>
  <c r="BH153" i="20"/>
  <c r="BG153" i="20"/>
  <c r="BF153" i="20"/>
  <c r="T153" i="20"/>
  <c r="R153" i="20"/>
  <c r="P153" i="20"/>
  <c r="BI152" i="20"/>
  <c r="BH152" i="20"/>
  <c r="BG152" i="20"/>
  <c r="BF152" i="20"/>
  <c r="T152" i="20"/>
  <c r="R152" i="20"/>
  <c r="P152" i="20"/>
  <c r="BI151" i="20"/>
  <c r="BH151" i="20"/>
  <c r="BG151" i="20"/>
  <c r="BF151" i="20"/>
  <c r="T151" i="20"/>
  <c r="R151" i="20"/>
  <c r="P151" i="20"/>
  <c r="BI149" i="20"/>
  <c r="BH149" i="20"/>
  <c r="BG149" i="20"/>
  <c r="BF149" i="20"/>
  <c r="T149" i="20"/>
  <c r="T148" i="20"/>
  <c r="R149" i="20"/>
  <c r="R148" i="20" s="1"/>
  <c r="P149" i="20"/>
  <c r="P148" i="20" s="1"/>
  <c r="BI147" i="20"/>
  <c r="BH147" i="20"/>
  <c r="BG147" i="20"/>
  <c r="BF147" i="20"/>
  <c r="T147" i="20"/>
  <c r="T146" i="20"/>
  <c r="R147" i="20"/>
  <c r="R146" i="20"/>
  <c r="P147" i="20"/>
  <c r="P146" i="20" s="1"/>
  <c r="BI144" i="20"/>
  <c r="BH144" i="20"/>
  <c r="BG144" i="20"/>
  <c r="BF144" i="20"/>
  <c r="T144" i="20"/>
  <c r="T143" i="20" s="1"/>
  <c r="R144" i="20"/>
  <c r="R143" i="20"/>
  <c r="P144" i="20"/>
  <c r="P143" i="20"/>
  <c r="BI141" i="20"/>
  <c r="BH141" i="20"/>
  <c r="BG141" i="20"/>
  <c r="BF141" i="20"/>
  <c r="T141" i="20"/>
  <c r="T140" i="20" s="1"/>
  <c r="R141" i="20"/>
  <c r="R140" i="20" s="1"/>
  <c r="P141" i="20"/>
  <c r="P140" i="20"/>
  <c r="BI139" i="20"/>
  <c r="BH139" i="20"/>
  <c r="BG139" i="20"/>
  <c r="BF139" i="20"/>
  <c r="T139" i="20"/>
  <c r="R139" i="20"/>
  <c r="P139" i="20"/>
  <c r="BI138" i="20"/>
  <c r="BH138" i="20"/>
  <c r="BG138" i="20"/>
  <c r="BF138" i="20"/>
  <c r="T138" i="20"/>
  <c r="R138" i="20"/>
  <c r="P138" i="20"/>
  <c r="BI136" i="20"/>
  <c r="BH136" i="20"/>
  <c r="BG136" i="20"/>
  <c r="BF136" i="20"/>
  <c r="T136" i="20"/>
  <c r="T135" i="20" s="1"/>
  <c r="R136" i="20"/>
  <c r="R135" i="20" s="1"/>
  <c r="P136" i="20"/>
  <c r="P135" i="20"/>
  <c r="BI134" i="20"/>
  <c r="BH134" i="20"/>
  <c r="BG134" i="20"/>
  <c r="BF134" i="20"/>
  <c r="T134" i="20"/>
  <c r="R134" i="20"/>
  <c r="P134" i="20"/>
  <c r="BI133" i="20"/>
  <c r="BH133" i="20"/>
  <c r="BG133" i="20"/>
  <c r="BF133" i="20"/>
  <c r="T133" i="20"/>
  <c r="R133" i="20"/>
  <c r="P133" i="20"/>
  <c r="BI131" i="20"/>
  <c r="BH131" i="20"/>
  <c r="BG131" i="20"/>
  <c r="BF131" i="20"/>
  <c r="T131" i="20"/>
  <c r="T130" i="20" s="1"/>
  <c r="R131" i="20"/>
  <c r="R130" i="20" s="1"/>
  <c r="P131" i="20"/>
  <c r="P130" i="20"/>
  <c r="BI129" i="20"/>
  <c r="BH129" i="20"/>
  <c r="BG129" i="20"/>
  <c r="BF129" i="20"/>
  <c r="T129" i="20"/>
  <c r="R129" i="20"/>
  <c r="P129" i="20"/>
  <c r="BI128" i="20"/>
  <c r="BH128" i="20"/>
  <c r="BG128" i="20"/>
  <c r="BF128" i="20"/>
  <c r="T128" i="20"/>
  <c r="R128" i="20"/>
  <c r="P128" i="20"/>
  <c r="BI126" i="20"/>
  <c r="BH126" i="20"/>
  <c r="BG126" i="20"/>
  <c r="BF126" i="20"/>
  <c r="T126" i="20"/>
  <c r="T125" i="20" s="1"/>
  <c r="R126" i="20"/>
  <c r="R125" i="20" s="1"/>
  <c r="P126" i="20"/>
  <c r="P125" i="20"/>
  <c r="BI124" i="20"/>
  <c r="BH124" i="20"/>
  <c r="BG124" i="20"/>
  <c r="BF124" i="20"/>
  <c r="T124" i="20"/>
  <c r="T123" i="20" s="1"/>
  <c r="R124" i="20"/>
  <c r="R123" i="20" s="1"/>
  <c r="P124" i="20"/>
  <c r="P123" i="20" s="1"/>
  <c r="BI122" i="20"/>
  <c r="BH122" i="20"/>
  <c r="BG122" i="20"/>
  <c r="BF122" i="20"/>
  <c r="T122" i="20"/>
  <c r="R122" i="20"/>
  <c r="P122" i="20"/>
  <c r="BI121" i="20"/>
  <c r="BH121" i="20"/>
  <c r="BG121" i="20"/>
  <c r="BF121" i="20"/>
  <c r="T121" i="20"/>
  <c r="R121" i="20"/>
  <c r="P121" i="20"/>
  <c r="BI120" i="20"/>
  <c r="BH120" i="20"/>
  <c r="BG120" i="20"/>
  <c r="BF120" i="20"/>
  <c r="T120" i="20"/>
  <c r="R120" i="20"/>
  <c r="P120" i="20"/>
  <c r="BI118" i="20"/>
  <c r="BH118" i="20"/>
  <c r="BG118" i="20"/>
  <c r="BF118" i="20"/>
  <c r="T118" i="20"/>
  <c r="R118" i="20"/>
  <c r="P118" i="20"/>
  <c r="BI117" i="20"/>
  <c r="BH117" i="20"/>
  <c r="BG117" i="20"/>
  <c r="BF117" i="20"/>
  <c r="T117" i="20"/>
  <c r="R117" i="20"/>
  <c r="P117" i="20"/>
  <c r="BI115" i="20"/>
  <c r="BH115" i="20"/>
  <c r="BG115" i="20"/>
  <c r="BF115" i="20"/>
  <c r="T115" i="20"/>
  <c r="T114" i="20"/>
  <c r="R115" i="20"/>
  <c r="R114" i="20" s="1"/>
  <c r="P115" i="20"/>
  <c r="P114" i="20" s="1"/>
  <c r="BI113" i="20"/>
  <c r="BH113" i="20"/>
  <c r="BG113" i="20"/>
  <c r="BF113" i="20"/>
  <c r="T113" i="20"/>
  <c r="R113" i="20"/>
  <c r="P113" i="20"/>
  <c r="BI112" i="20"/>
  <c r="BH112" i="20"/>
  <c r="BG112" i="20"/>
  <c r="BF112" i="20"/>
  <c r="T112" i="20"/>
  <c r="R112" i="20"/>
  <c r="P112" i="20"/>
  <c r="BI110" i="20"/>
  <c r="BH110" i="20"/>
  <c r="BG110" i="20"/>
  <c r="BF110" i="20"/>
  <c r="T110" i="20"/>
  <c r="T109" i="20"/>
  <c r="R110" i="20"/>
  <c r="R109" i="20" s="1"/>
  <c r="P110" i="20"/>
  <c r="P109" i="20" s="1"/>
  <c r="J104" i="20"/>
  <c r="J103" i="20"/>
  <c r="F103" i="20"/>
  <c r="F101" i="20"/>
  <c r="E99" i="20"/>
  <c r="J55" i="20"/>
  <c r="J54" i="20"/>
  <c r="F54" i="20"/>
  <c r="F52" i="20"/>
  <c r="E50" i="20"/>
  <c r="J18" i="20"/>
  <c r="E18" i="20"/>
  <c r="F55" i="20" s="1"/>
  <c r="J17" i="20"/>
  <c r="J12" i="20"/>
  <c r="J52" i="20" s="1"/>
  <c r="E7" i="20"/>
  <c r="E97" i="20" s="1"/>
  <c r="J37" i="19"/>
  <c r="J36" i="19"/>
  <c r="AY72" i="1" s="1"/>
  <c r="J35" i="19"/>
  <c r="AX72" i="1"/>
  <c r="BI407" i="19"/>
  <c r="BH407" i="19"/>
  <c r="BG407" i="19"/>
  <c r="BF407" i="19"/>
  <c r="T407" i="19"/>
  <c r="R407" i="19"/>
  <c r="P407" i="19"/>
  <c r="BI405" i="19"/>
  <c r="BH405" i="19"/>
  <c r="BG405" i="19"/>
  <c r="BF405" i="19"/>
  <c r="T405" i="19"/>
  <c r="R405" i="19"/>
  <c r="P405" i="19"/>
  <c r="BI401" i="19"/>
  <c r="BH401" i="19"/>
  <c r="BG401" i="19"/>
  <c r="BF401" i="19"/>
  <c r="T401" i="19"/>
  <c r="R401" i="19"/>
  <c r="P401" i="19"/>
  <c r="BI399" i="19"/>
  <c r="BH399" i="19"/>
  <c r="BG399" i="19"/>
  <c r="BF399" i="19"/>
  <c r="T399" i="19"/>
  <c r="R399" i="19"/>
  <c r="P399" i="19"/>
  <c r="BI395" i="19"/>
  <c r="BH395" i="19"/>
  <c r="BG395" i="19"/>
  <c r="BF395" i="19"/>
  <c r="T395" i="19"/>
  <c r="R395" i="19"/>
  <c r="P395" i="19"/>
  <c r="BI394" i="19"/>
  <c r="BH394" i="19"/>
  <c r="BG394" i="19"/>
  <c r="BF394" i="19"/>
  <c r="T394" i="19"/>
  <c r="R394" i="19"/>
  <c r="P394" i="19"/>
  <c r="BI391" i="19"/>
  <c r="BH391" i="19"/>
  <c r="BG391" i="19"/>
  <c r="BF391" i="19"/>
  <c r="T391" i="19"/>
  <c r="R391" i="19"/>
  <c r="P391" i="19"/>
  <c r="BI389" i="19"/>
  <c r="BH389" i="19"/>
  <c r="BG389" i="19"/>
  <c r="BF389" i="19"/>
  <c r="T389" i="19"/>
  <c r="R389" i="19"/>
  <c r="P389" i="19"/>
  <c r="BI385" i="19"/>
  <c r="BH385" i="19"/>
  <c r="BG385" i="19"/>
  <c r="BF385" i="19"/>
  <c r="T385" i="19"/>
  <c r="R385" i="19"/>
  <c r="P385" i="19"/>
  <c r="BI383" i="19"/>
  <c r="BH383" i="19"/>
  <c r="BG383" i="19"/>
  <c r="BF383" i="19"/>
  <c r="T383" i="19"/>
  <c r="R383" i="19"/>
  <c r="P383" i="19"/>
  <c r="BI378" i="19"/>
  <c r="BH378" i="19"/>
  <c r="BG378" i="19"/>
  <c r="BF378" i="19"/>
  <c r="T378" i="19"/>
  <c r="R378" i="19"/>
  <c r="P378" i="19"/>
  <c r="BI373" i="19"/>
  <c r="BH373" i="19"/>
  <c r="BG373" i="19"/>
  <c r="BF373" i="19"/>
  <c r="T373" i="19"/>
  <c r="R373" i="19"/>
  <c r="P373" i="19"/>
  <c r="BI369" i="19"/>
  <c r="BH369" i="19"/>
  <c r="BG369" i="19"/>
  <c r="BF369" i="19"/>
  <c r="T369" i="19"/>
  <c r="R369" i="19"/>
  <c r="P369" i="19"/>
  <c r="BI365" i="19"/>
  <c r="BH365" i="19"/>
  <c r="BG365" i="19"/>
  <c r="BF365" i="19"/>
  <c r="T365" i="19"/>
  <c r="R365" i="19"/>
  <c r="P365" i="19"/>
  <c r="BI360" i="19"/>
  <c r="BH360" i="19"/>
  <c r="BG360" i="19"/>
  <c r="BF360" i="19"/>
  <c r="T360" i="19"/>
  <c r="R360" i="19"/>
  <c r="P360" i="19"/>
  <c r="BI355" i="19"/>
  <c r="BH355" i="19"/>
  <c r="BG355" i="19"/>
  <c r="BF355" i="19"/>
  <c r="T355" i="19"/>
  <c r="R355" i="19"/>
  <c r="P355" i="19"/>
  <c r="BI344" i="19"/>
  <c r="BH344" i="19"/>
  <c r="BG344" i="19"/>
  <c r="BF344" i="19"/>
  <c r="T344" i="19"/>
  <c r="R344" i="19"/>
  <c r="P344" i="19"/>
  <c r="BI333" i="19"/>
  <c r="BH333" i="19"/>
  <c r="BG333" i="19"/>
  <c r="BF333" i="19"/>
  <c r="T333" i="19"/>
  <c r="R333" i="19"/>
  <c r="P333" i="19"/>
  <c r="BI331" i="19"/>
  <c r="BH331" i="19"/>
  <c r="BG331" i="19"/>
  <c r="BF331" i="19"/>
  <c r="T331" i="19"/>
  <c r="R331" i="19"/>
  <c r="P331" i="19"/>
  <c r="BI325" i="19"/>
  <c r="BH325" i="19"/>
  <c r="BG325" i="19"/>
  <c r="BF325" i="19"/>
  <c r="T325" i="19"/>
  <c r="R325" i="19"/>
  <c r="P325" i="19"/>
  <c r="BI321" i="19"/>
  <c r="BH321" i="19"/>
  <c r="BG321" i="19"/>
  <c r="BF321" i="19"/>
  <c r="T321" i="19"/>
  <c r="R321" i="19"/>
  <c r="P321" i="19"/>
  <c r="BI313" i="19"/>
  <c r="BH313" i="19"/>
  <c r="BG313" i="19"/>
  <c r="BF313" i="19"/>
  <c r="T313" i="19"/>
  <c r="R313" i="19"/>
  <c r="P313" i="19"/>
  <c r="BI307" i="19"/>
  <c r="BH307" i="19"/>
  <c r="BG307" i="19"/>
  <c r="BF307" i="19"/>
  <c r="T307" i="19"/>
  <c r="R307" i="19"/>
  <c r="P307" i="19"/>
  <c r="BI303" i="19"/>
  <c r="BH303" i="19"/>
  <c r="BG303" i="19"/>
  <c r="BF303" i="19"/>
  <c r="T303" i="19"/>
  <c r="R303" i="19"/>
  <c r="P303" i="19"/>
  <c r="BI296" i="19"/>
  <c r="BH296" i="19"/>
  <c r="BG296" i="19"/>
  <c r="BF296" i="19"/>
  <c r="T296" i="19"/>
  <c r="R296" i="19"/>
  <c r="P296" i="19"/>
  <c r="BI292" i="19"/>
  <c r="BH292" i="19"/>
  <c r="BG292" i="19"/>
  <c r="BF292" i="19"/>
  <c r="T292" i="19"/>
  <c r="R292" i="19"/>
  <c r="P292" i="19"/>
  <c r="BI285" i="19"/>
  <c r="BH285" i="19"/>
  <c r="BG285" i="19"/>
  <c r="BF285" i="19"/>
  <c r="T285" i="19"/>
  <c r="R285" i="19"/>
  <c r="P285" i="19"/>
  <c r="BI281" i="19"/>
  <c r="BH281" i="19"/>
  <c r="BG281" i="19"/>
  <c r="BF281" i="19"/>
  <c r="T281" i="19"/>
  <c r="R281" i="19"/>
  <c r="P281" i="19"/>
  <c r="BI272" i="19"/>
  <c r="BH272" i="19"/>
  <c r="BG272" i="19"/>
  <c r="BF272" i="19"/>
  <c r="T272" i="19"/>
  <c r="R272" i="19"/>
  <c r="P272" i="19"/>
  <c r="BI268" i="19"/>
  <c r="BH268" i="19"/>
  <c r="BG268" i="19"/>
  <c r="BF268" i="19"/>
  <c r="T268" i="19"/>
  <c r="R268" i="19"/>
  <c r="P268" i="19"/>
  <c r="BI263" i="19"/>
  <c r="BH263" i="19"/>
  <c r="BG263" i="19"/>
  <c r="BF263" i="19"/>
  <c r="T263" i="19"/>
  <c r="R263" i="19"/>
  <c r="P263" i="19"/>
  <c r="BI260" i="19"/>
  <c r="BH260" i="19"/>
  <c r="BG260" i="19"/>
  <c r="BF260" i="19"/>
  <c r="T260" i="19"/>
  <c r="R260" i="19"/>
  <c r="P260" i="19"/>
  <c r="BI256" i="19"/>
  <c r="BH256" i="19"/>
  <c r="BG256" i="19"/>
  <c r="BF256" i="19"/>
  <c r="T256" i="19"/>
  <c r="R256" i="19"/>
  <c r="P256" i="19"/>
  <c r="BI251" i="19"/>
  <c r="BH251" i="19"/>
  <c r="BG251" i="19"/>
  <c r="BF251" i="19"/>
  <c r="T251" i="19"/>
  <c r="R251" i="19"/>
  <c r="P251" i="19"/>
  <c r="BI245" i="19"/>
  <c r="BH245" i="19"/>
  <c r="BG245" i="19"/>
  <c r="BF245" i="19"/>
  <c r="T245" i="19"/>
  <c r="R245" i="19"/>
  <c r="P245" i="19"/>
  <c r="BI239" i="19"/>
  <c r="BH239" i="19"/>
  <c r="BG239" i="19"/>
  <c r="BF239" i="19"/>
  <c r="T239" i="19"/>
  <c r="R239" i="19"/>
  <c r="P239" i="19"/>
  <c r="BI233" i="19"/>
  <c r="BH233" i="19"/>
  <c r="BG233" i="19"/>
  <c r="BF233" i="19"/>
  <c r="T233" i="19"/>
  <c r="R233" i="19"/>
  <c r="P233" i="19"/>
  <c r="BI228" i="19"/>
  <c r="BH228" i="19"/>
  <c r="BG228" i="19"/>
  <c r="BF228" i="19"/>
  <c r="T228" i="19"/>
  <c r="R228" i="19"/>
  <c r="P228" i="19"/>
  <c r="BI224" i="19"/>
  <c r="BH224" i="19"/>
  <c r="BG224" i="19"/>
  <c r="BF224" i="19"/>
  <c r="T224" i="19"/>
  <c r="R224" i="19"/>
  <c r="P224" i="19"/>
  <c r="BI219" i="19"/>
  <c r="BH219" i="19"/>
  <c r="BG219" i="19"/>
  <c r="BF219" i="19"/>
  <c r="T219" i="19"/>
  <c r="R219" i="19"/>
  <c r="P219" i="19"/>
  <c r="BI214" i="19"/>
  <c r="BH214" i="19"/>
  <c r="BG214" i="19"/>
  <c r="BF214" i="19"/>
  <c r="T214" i="19"/>
  <c r="R214" i="19"/>
  <c r="P214" i="19"/>
  <c r="BI210" i="19"/>
  <c r="BH210" i="19"/>
  <c r="BG210" i="19"/>
  <c r="BF210" i="19"/>
  <c r="T210" i="19"/>
  <c r="R210" i="19"/>
  <c r="P210" i="19"/>
  <c r="BI206" i="19"/>
  <c r="BH206" i="19"/>
  <c r="BG206" i="19"/>
  <c r="BF206" i="19"/>
  <c r="T206" i="19"/>
  <c r="R206" i="19"/>
  <c r="P206" i="19"/>
  <c r="BI204" i="19"/>
  <c r="BH204" i="19"/>
  <c r="BG204" i="19"/>
  <c r="BF204" i="19"/>
  <c r="T204" i="19"/>
  <c r="R204" i="19"/>
  <c r="P204" i="19"/>
  <c r="BI199" i="19"/>
  <c r="BH199" i="19"/>
  <c r="BG199" i="19"/>
  <c r="BF199" i="19"/>
  <c r="T199" i="19"/>
  <c r="R199" i="19"/>
  <c r="P199" i="19"/>
  <c r="BI194" i="19"/>
  <c r="BH194" i="19"/>
  <c r="BG194" i="19"/>
  <c r="BF194" i="19"/>
  <c r="T194" i="19"/>
  <c r="R194" i="19"/>
  <c r="P194" i="19"/>
  <c r="BI189" i="19"/>
  <c r="BH189" i="19"/>
  <c r="BG189" i="19"/>
  <c r="BF189" i="19"/>
  <c r="T189" i="19"/>
  <c r="R189" i="19"/>
  <c r="P189" i="19"/>
  <c r="BI183" i="19"/>
  <c r="BH183" i="19"/>
  <c r="BG183" i="19"/>
  <c r="BF183" i="19"/>
  <c r="T183" i="19"/>
  <c r="R183" i="19"/>
  <c r="P183" i="19"/>
  <c r="BI177" i="19"/>
  <c r="BH177" i="19"/>
  <c r="BG177" i="19"/>
  <c r="BF177" i="19"/>
  <c r="T177" i="19"/>
  <c r="R177" i="19"/>
  <c r="P177" i="19"/>
  <c r="BI171" i="19"/>
  <c r="BH171" i="19"/>
  <c r="BG171" i="19"/>
  <c r="BF171" i="19"/>
  <c r="T171" i="19"/>
  <c r="R171" i="19"/>
  <c r="P171" i="19"/>
  <c r="BI165" i="19"/>
  <c r="BH165" i="19"/>
  <c r="BG165" i="19"/>
  <c r="BF165" i="19"/>
  <c r="T165" i="19"/>
  <c r="R165" i="19"/>
  <c r="P165" i="19"/>
  <c r="BI158" i="19"/>
  <c r="BH158" i="19"/>
  <c r="BG158" i="19"/>
  <c r="BF158" i="19"/>
  <c r="T158" i="19"/>
  <c r="R158" i="19"/>
  <c r="P158" i="19"/>
  <c r="BI151" i="19"/>
  <c r="BH151" i="19"/>
  <c r="BG151" i="19"/>
  <c r="BF151" i="19"/>
  <c r="T151" i="19"/>
  <c r="R151" i="19"/>
  <c r="P151" i="19"/>
  <c r="BI143" i="19"/>
  <c r="BH143" i="19"/>
  <c r="BG143" i="19"/>
  <c r="BF143" i="19"/>
  <c r="T143" i="19"/>
  <c r="R143" i="19"/>
  <c r="P143" i="19"/>
  <c r="BI137" i="19"/>
  <c r="BH137" i="19"/>
  <c r="BG137" i="19"/>
  <c r="BF137" i="19"/>
  <c r="T137" i="19"/>
  <c r="R137" i="19"/>
  <c r="P137" i="19"/>
  <c r="BI132" i="19"/>
  <c r="BH132" i="19"/>
  <c r="BG132" i="19"/>
  <c r="BF132" i="19"/>
  <c r="T132" i="19"/>
  <c r="R132" i="19"/>
  <c r="P132" i="19"/>
  <c r="BI128" i="19"/>
  <c r="BH128" i="19"/>
  <c r="BG128" i="19"/>
  <c r="BF128" i="19"/>
  <c r="T128" i="19"/>
  <c r="R128" i="19"/>
  <c r="P128" i="19"/>
  <c r="BI123" i="19"/>
  <c r="BH123" i="19"/>
  <c r="BG123" i="19"/>
  <c r="BF123" i="19"/>
  <c r="T123" i="19"/>
  <c r="R123" i="19"/>
  <c r="P123" i="19"/>
  <c r="BI112" i="19"/>
  <c r="BH112" i="19"/>
  <c r="BG112" i="19"/>
  <c r="BF112" i="19"/>
  <c r="T112" i="19"/>
  <c r="R112" i="19"/>
  <c r="P112" i="19"/>
  <c r="BI108" i="19"/>
  <c r="BH108" i="19"/>
  <c r="BG108" i="19"/>
  <c r="BF108" i="19"/>
  <c r="T108" i="19"/>
  <c r="R108" i="19"/>
  <c r="P108" i="19"/>
  <c r="BI102" i="19"/>
  <c r="BH102" i="19"/>
  <c r="BG102" i="19"/>
  <c r="BF102" i="19"/>
  <c r="T102" i="19"/>
  <c r="R102" i="19"/>
  <c r="P102" i="19"/>
  <c r="BI93" i="19"/>
  <c r="BH93" i="19"/>
  <c r="BG93" i="19"/>
  <c r="BF93" i="19"/>
  <c r="T93" i="19"/>
  <c r="R93" i="19"/>
  <c r="P93" i="19"/>
  <c r="BI89" i="19"/>
  <c r="BH89" i="19"/>
  <c r="BG89" i="19"/>
  <c r="BF89" i="19"/>
  <c r="T89" i="19"/>
  <c r="R89" i="19"/>
  <c r="P89" i="19"/>
  <c r="BI85" i="19"/>
  <c r="BH85" i="19"/>
  <c r="BG85" i="19"/>
  <c r="BF85" i="19"/>
  <c r="T85" i="19"/>
  <c r="R85" i="19"/>
  <c r="P85" i="19"/>
  <c r="J79" i="19"/>
  <c r="J78" i="19"/>
  <c r="F78" i="19"/>
  <c r="F76" i="19"/>
  <c r="E74" i="19"/>
  <c r="J55" i="19"/>
  <c r="J54" i="19"/>
  <c r="F54" i="19"/>
  <c r="F52" i="19"/>
  <c r="E50" i="19"/>
  <c r="J18" i="19"/>
  <c r="E18" i="19"/>
  <c r="F55" i="19"/>
  <c r="J17" i="19"/>
  <c r="J12" i="19"/>
  <c r="J76" i="19"/>
  <c r="E7" i="19"/>
  <c r="E72" i="19" s="1"/>
  <c r="J37" i="18"/>
  <c r="J36" i="18"/>
  <c r="AY71" i="1"/>
  <c r="J35" i="18"/>
  <c r="AX71" i="1"/>
  <c r="BI273" i="18"/>
  <c r="BH273" i="18"/>
  <c r="BG273" i="18"/>
  <c r="BF273" i="18"/>
  <c r="T273" i="18"/>
  <c r="R273" i="18"/>
  <c r="P273" i="18"/>
  <c r="BI272" i="18"/>
  <c r="BH272" i="18"/>
  <c r="BG272" i="18"/>
  <c r="BF272" i="18"/>
  <c r="T272" i="18"/>
  <c r="R272" i="18"/>
  <c r="P272" i="18"/>
  <c r="BI269" i="18"/>
  <c r="BH269" i="18"/>
  <c r="BG269" i="18"/>
  <c r="BF269" i="18"/>
  <c r="T269" i="18"/>
  <c r="R269" i="18"/>
  <c r="P269" i="18"/>
  <c r="BI255" i="18"/>
  <c r="BH255" i="18"/>
  <c r="BG255" i="18"/>
  <c r="BF255" i="18"/>
  <c r="T255" i="18"/>
  <c r="R255" i="18"/>
  <c r="P255" i="18"/>
  <c r="BI241" i="18"/>
  <c r="BH241" i="18"/>
  <c r="BG241" i="18"/>
  <c r="BF241" i="18"/>
  <c r="T241" i="18"/>
  <c r="R241" i="18"/>
  <c r="P241" i="18"/>
  <c r="BI227" i="18"/>
  <c r="BH227" i="18"/>
  <c r="BG227" i="18"/>
  <c r="BF227" i="18"/>
  <c r="T227" i="18"/>
  <c r="R227" i="18"/>
  <c r="P227" i="18"/>
  <c r="BI213" i="18"/>
  <c r="BH213" i="18"/>
  <c r="BG213" i="18"/>
  <c r="BF213" i="18"/>
  <c r="T213" i="18"/>
  <c r="R213" i="18"/>
  <c r="P213" i="18"/>
  <c r="BI201" i="18"/>
  <c r="BH201" i="18"/>
  <c r="BG201" i="18"/>
  <c r="BF201" i="18"/>
  <c r="T201" i="18"/>
  <c r="R201" i="18"/>
  <c r="P201" i="18"/>
  <c r="BI193" i="18"/>
  <c r="BH193" i="18"/>
  <c r="BG193" i="18"/>
  <c r="BF193" i="18"/>
  <c r="T193" i="18"/>
  <c r="R193" i="18"/>
  <c r="P193" i="18"/>
  <c r="BI185" i="18"/>
  <c r="BH185" i="18"/>
  <c r="BG185" i="18"/>
  <c r="BF185" i="18"/>
  <c r="T185" i="18"/>
  <c r="R185" i="18"/>
  <c r="P185" i="18"/>
  <c r="BI181" i="18"/>
  <c r="BH181" i="18"/>
  <c r="BG181" i="18"/>
  <c r="BF181" i="18"/>
  <c r="T181" i="18"/>
  <c r="R181" i="18"/>
  <c r="P181" i="18"/>
  <c r="BI177" i="18"/>
  <c r="BH177" i="18"/>
  <c r="BG177" i="18"/>
  <c r="BF177" i="18"/>
  <c r="T177" i="18"/>
  <c r="R177" i="18"/>
  <c r="P177" i="18"/>
  <c r="BI174" i="18"/>
  <c r="BH174" i="18"/>
  <c r="BG174" i="18"/>
  <c r="BF174" i="18"/>
  <c r="T174" i="18"/>
  <c r="R174" i="18"/>
  <c r="P174" i="18"/>
  <c r="BI173" i="18"/>
  <c r="BH173" i="18"/>
  <c r="BG173" i="18"/>
  <c r="BF173" i="18"/>
  <c r="T173" i="18"/>
  <c r="R173" i="18"/>
  <c r="P173" i="18"/>
  <c r="BI172" i="18"/>
  <c r="BH172" i="18"/>
  <c r="BG172" i="18"/>
  <c r="BF172" i="18"/>
  <c r="T172" i="18"/>
  <c r="R172" i="18"/>
  <c r="P172" i="18"/>
  <c r="BI170" i="18"/>
  <c r="BH170" i="18"/>
  <c r="BG170" i="18"/>
  <c r="BF170" i="18"/>
  <c r="T170" i="18"/>
  <c r="R170" i="18"/>
  <c r="P170" i="18"/>
  <c r="BI169" i="18"/>
  <c r="BH169" i="18"/>
  <c r="BG169" i="18"/>
  <c r="BF169" i="18"/>
  <c r="T169" i="18"/>
  <c r="R169" i="18"/>
  <c r="P169" i="18"/>
  <c r="BI161" i="18"/>
  <c r="BH161" i="18"/>
  <c r="BG161" i="18"/>
  <c r="BF161" i="18"/>
  <c r="T161" i="18"/>
  <c r="R161" i="18"/>
  <c r="P161" i="18"/>
  <c r="BI155" i="18"/>
  <c r="BH155" i="18"/>
  <c r="BG155" i="18"/>
  <c r="BF155" i="18"/>
  <c r="T155" i="18"/>
  <c r="R155" i="18"/>
  <c r="P155" i="18"/>
  <c r="BI149" i="18"/>
  <c r="BH149" i="18"/>
  <c r="BG149" i="18"/>
  <c r="BF149" i="18"/>
  <c r="T149" i="18"/>
  <c r="R149" i="18"/>
  <c r="P149" i="18"/>
  <c r="BI146" i="18"/>
  <c r="BH146" i="18"/>
  <c r="BG146" i="18"/>
  <c r="BF146" i="18"/>
  <c r="T146" i="18"/>
  <c r="R146" i="18"/>
  <c r="P146" i="18"/>
  <c r="BI143" i="18"/>
  <c r="BH143" i="18"/>
  <c r="BG143" i="18"/>
  <c r="BF143" i="18"/>
  <c r="T143" i="18"/>
  <c r="R143" i="18"/>
  <c r="P143" i="18"/>
  <c r="BI140" i="18"/>
  <c r="BH140" i="18"/>
  <c r="BG140" i="18"/>
  <c r="BF140" i="18"/>
  <c r="T140" i="18"/>
  <c r="R140" i="18"/>
  <c r="P140" i="18"/>
  <c r="BI134" i="18"/>
  <c r="BH134" i="18"/>
  <c r="BG134" i="18"/>
  <c r="BF134" i="18"/>
  <c r="T134" i="18"/>
  <c r="R134" i="18"/>
  <c r="P134" i="18"/>
  <c r="BI132" i="18"/>
  <c r="BH132" i="18"/>
  <c r="BG132" i="18"/>
  <c r="BF132" i="18"/>
  <c r="T132" i="18"/>
  <c r="R132" i="18"/>
  <c r="P132" i="18"/>
  <c r="BI129" i="18"/>
  <c r="BH129" i="18"/>
  <c r="BG129" i="18"/>
  <c r="BF129" i="18"/>
  <c r="T129" i="18"/>
  <c r="R129" i="18"/>
  <c r="P129" i="18"/>
  <c r="BI115" i="18"/>
  <c r="BH115" i="18"/>
  <c r="BG115" i="18"/>
  <c r="BF115" i="18"/>
  <c r="T115" i="18"/>
  <c r="R115" i="18"/>
  <c r="P115" i="18"/>
  <c r="BI85" i="18"/>
  <c r="BH85" i="18"/>
  <c r="BG85" i="18"/>
  <c r="BF85" i="18"/>
  <c r="T85" i="18"/>
  <c r="R85" i="18"/>
  <c r="P85" i="18"/>
  <c r="J79" i="18"/>
  <c r="J78" i="18"/>
  <c r="F78" i="18"/>
  <c r="F76" i="18"/>
  <c r="E74" i="18"/>
  <c r="J55" i="18"/>
  <c r="J54" i="18"/>
  <c r="F54" i="18"/>
  <c r="F52" i="18"/>
  <c r="E50" i="18"/>
  <c r="J18" i="18"/>
  <c r="E18" i="18"/>
  <c r="F79" i="18"/>
  <c r="J17" i="18"/>
  <c r="J12" i="18"/>
  <c r="J52" i="18" s="1"/>
  <c r="E7" i="18"/>
  <c r="E48" i="18" s="1"/>
  <c r="J37" i="17"/>
  <c r="J36" i="17"/>
  <c r="AY70" i="1" s="1"/>
  <c r="J35" i="17"/>
  <c r="AX70" i="1"/>
  <c r="BI101" i="17"/>
  <c r="BH101" i="17"/>
  <c r="BG101" i="17"/>
  <c r="BF101" i="17"/>
  <c r="T101" i="17"/>
  <c r="R101" i="17"/>
  <c r="P101" i="17"/>
  <c r="BI99" i="17"/>
  <c r="BH99" i="17"/>
  <c r="BG99" i="17"/>
  <c r="BF99" i="17"/>
  <c r="T99" i="17"/>
  <c r="R99" i="17"/>
  <c r="P99" i="17"/>
  <c r="BI96" i="17"/>
  <c r="BH96" i="17"/>
  <c r="BG96" i="17"/>
  <c r="BF96" i="17"/>
  <c r="T96" i="17"/>
  <c r="R96" i="17"/>
  <c r="P96" i="17"/>
  <c r="BI91" i="17"/>
  <c r="BH91" i="17"/>
  <c r="BG91" i="17"/>
  <c r="BF91" i="17"/>
  <c r="T91" i="17"/>
  <c r="R91" i="17"/>
  <c r="P91" i="17"/>
  <c r="BI89" i="17"/>
  <c r="BH89" i="17"/>
  <c r="BG89" i="17"/>
  <c r="BF89" i="17"/>
  <c r="T89" i="17"/>
  <c r="R89" i="17"/>
  <c r="P89" i="17"/>
  <c r="BI85" i="17"/>
  <c r="BH85" i="17"/>
  <c r="BG85" i="17"/>
  <c r="BF85" i="17"/>
  <c r="T85" i="17"/>
  <c r="R85" i="17"/>
  <c r="P85" i="17"/>
  <c r="J79" i="17"/>
  <c r="J78" i="17"/>
  <c r="F78" i="17"/>
  <c r="F76" i="17"/>
  <c r="E74" i="17"/>
  <c r="J55" i="17"/>
  <c r="J54" i="17"/>
  <c r="F54" i="17"/>
  <c r="F52" i="17"/>
  <c r="E50" i="17"/>
  <c r="J18" i="17"/>
  <c r="E18" i="17"/>
  <c r="F79" i="17" s="1"/>
  <c r="J17" i="17"/>
  <c r="J12" i="17"/>
  <c r="J76" i="17" s="1"/>
  <c r="E7" i="17"/>
  <c r="E72" i="17"/>
  <c r="J37" i="16"/>
  <c r="J36" i="16"/>
  <c r="AY69" i="1"/>
  <c r="J35" i="16"/>
  <c r="AX69" i="1" s="1"/>
  <c r="BI98" i="16"/>
  <c r="BH98" i="16"/>
  <c r="BG98" i="16"/>
  <c r="BF98" i="16"/>
  <c r="T98" i="16"/>
  <c r="R98" i="16"/>
  <c r="P98" i="16"/>
  <c r="BI95" i="16"/>
  <c r="BH95" i="16"/>
  <c r="BG95" i="16"/>
  <c r="BF95" i="16"/>
  <c r="T95" i="16"/>
  <c r="R95" i="16"/>
  <c r="P95" i="16"/>
  <c r="BI92" i="16"/>
  <c r="BH92" i="16"/>
  <c r="BG92" i="16"/>
  <c r="BF92" i="16"/>
  <c r="T92" i="16"/>
  <c r="R92" i="16"/>
  <c r="P92" i="16"/>
  <c r="BI89" i="16"/>
  <c r="BH89" i="16"/>
  <c r="BG89" i="16"/>
  <c r="BF89" i="16"/>
  <c r="T89" i="16"/>
  <c r="R89" i="16"/>
  <c r="P89" i="16"/>
  <c r="BI85" i="16"/>
  <c r="BH85" i="16"/>
  <c r="BG85" i="16"/>
  <c r="BF85" i="16"/>
  <c r="T85" i="16"/>
  <c r="R85" i="16"/>
  <c r="P85" i="16"/>
  <c r="J79" i="16"/>
  <c r="J78" i="16"/>
  <c r="F78" i="16"/>
  <c r="F76" i="16"/>
  <c r="E74" i="16"/>
  <c r="J55" i="16"/>
  <c r="J54" i="16"/>
  <c r="F54" i="16"/>
  <c r="F52" i="16"/>
  <c r="E50" i="16"/>
  <c r="J18" i="16"/>
  <c r="E18" i="16"/>
  <c r="F79" i="16" s="1"/>
  <c r="J17" i="16"/>
  <c r="J12" i="16"/>
  <c r="J76" i="16" s="1"/>
  <c r="E7" i="16"/>
  <c r="E72" i="16" s="1"/>
  <c r="J37" i="15"/>
  <c r="J36" i="15"/>
  <c r="AY68" i="1" s="1"/>
  <c r="J35" i="15"/>
  <c r="AX68" i="1"/>
  <c r="BI470" i="15"/>
  <c r="BH470" i="15"/>
  <c r="BG470" i="15"/>
  <c r="BF470" i="15"/>
  <c r="T470" i="15"/>
  <c r="R470" i="15"/>
  <c r="P470" i="15"/>
  <c r="BI459" i="15"/>
  <c r="BH459" i="15"/>
  <c r="BG459" i="15"/>
  <c r="BF459" i="15"/>
  <c r="T459" i="15"/>
  <c r="R459" i="15"/>
  <c r="P459" i="15"/>
  <c r="BI455" i="15"/>
  <c r="BH455" i="15"/>
  <c r="BG455" i="15"/>
  <c r="BF455" i="15"/>
  <c r="T455" i="15"/>
  <c r="R455" i="15"/>
  <c r="P455" i="15"/>
  <c r="BI451" i="15"/>
  <c r="BH451" i="15"/>
  <c r="BG451" i="15"/>
  <c r="BF451" i="15"/>
  <c r="T451" i="15"/>
  <c r="R451" i="15"/>
  <c r="P451" i="15"/>
  <c r="BI446" i="15"/>
  <c r="BH446" i="15"/>
  <c r="BG446" i="15"/>
  <c r="BF446" i="15"/>
  <c r="T446" i="15"/>
  <c r="R446" i="15"/>
  <c r="P446" i="15"/>
  <c r="BI443" i="15"/>
  <c r="BH443" i="15"/>
  <c r="BG443" i="15"/>
  <c r="BF443" i="15"/>
  <c r="T443" i="15"/>
  <c r="R443" i="15"/>
  <c r="P443" i="15"/>
  <c r="BI439" i="15"/>
  <c r="BH439" i="15"/>
  <c r="BG439" i="15"/>
  <c r="BF439" i="15"/>
  <c r="T439" i="15"/>
  <c r="R439" i="15"/>
  <c r="P439" i="15"/>
  <c r="BI434" i="15"/>
  <c r="BH434" i="15"/>
  <c r="BG434" i="15"/>
  <c r="BF434" i="15"/>
  <c r="T434" i="15"/>
  <c r="R434" i="15"/>
  <c r="P434" i="15"/>
  <c r="BI429" i="15"/>
  <c r="BH429" i="15"/>
  <c r="BG429" i="15"/>
  <c r="BF429" i="15"/>
  <c r="T429" i="15"/>
  <c r="R429" i="15"/>
  <c r="P429" i="15"/>
  <c r="BI424" i="15"/>
  <c r="BH424" i="15"/>
  <c r="BG424" i="15"/>
  <c r="BF424" i="15"/>
  <c r="T424" i="15"/>
  <c r="R424" i="15"/>
  <c r="P424" i="15"/>
  <c r="BI420" i="15"/>
  <c r="BH420" i="15"/>
  <c r="BG420" i="15"/>
  <c r="BF420" i="15"/>
  <c r="T420" i="15"/>
  <c r="R420" i="15"/>
  <c r="P420" i="15"/>
  <c r="BI417" i="15"/>
  <c r="BH417" i="15"/>
  <c r="BG417" i="15"/>
  <c r="BF417" i="15"/>
  <c r="T417" i="15"/>
  <c r="R417" i="15"/>
  <c r="P417" i="15"/>
  <c r="BI415" i="15"/>
  <c r="BH415" i="15"/>
  <c r="BG415" i="15"/>
  <c r="BF415" i="15"/>
  <c r="T415" i="15"/>
  <c r="R415" i="15"/>
  <c r="P415" i="15"/>
  <c r="BI412" i="15"/>
  <c r="BH412" i="15"/>
  <c r="BG412" i="15"/>
  <c r="BF412" i="15"/>
  <c r="T412" i="15"/>
  <c r="R412" i="15"/>
  <c r="P412" i="15"/>
  <c r="BI410" i="15"/>
  <c r="BH410" i="15"/>
  <c r="BG410" i="15"/>
  <c r="BF410" i="15"/>
  <c r="T410" i="15"/>
  <c r="R410" i="15"/>
  <c r="P410" i="15"/>
  <c r="BI407" i="15"/>
  <c r="BH407" i="15"/>
  <c r="BG407" i="15"/>
  <c r="BF407" i="15"/>
  <c r="T407" i="15"/>
  <c r="R407" i="15"/>
  <c r="P407" i="15"/>
  <c r="BI405" i="15"/>
  <c r="BH405" i="15"/>
  <c r="BG405" i="15"/>
  <c r="BF405" i="15"/>
  <c r="T405" i="15"/>
  <c r="R405" i="15"/>
  <c r="P405" i="15"/>
  <c r="BI402" i="15"/>
  <c r="BH402" i="15"/>
  <c r="BG402" i="15"/>
  <c r="BF402" i="15"/>
  <c r="T402" i="15"/>
  <c r="R402" i="15"/>
  <c r="P402" i="15"/>
  <c r="BI400" i="15"/>
  <c r="BH400" i="15"/>
  <c r="BG400" i="15"/>
  <c r="BF400" i="15"/>
  <c r="T400" i="15"/>
  <c r="R400" i="15"/>
  <c r="P400" i="15"/>
  <c r="BI397" i="15"/>
  <c r="BH397" i="15"/>
  <c r="BG397" i="15"/>
  <c r="BF397" i="15"/>
  <c r="T397" i="15"/>
  <c r="R397" i="15"/>
  <c r="P397" i="15"/>
  <c r="BI391" i="15"/>
  <c r="BH391" i="15"/>
  <c r="BG391" i="15"/>
  <c r="BF391" i="15"/>
  <c r="T391" i="15"/>
  <c r="R391" i="15"/>
  <c r="P391" i="15"/>
  <c r="BI385" i="15"/>
  <c r="BH385" i="15"/>
  <c r="BG385" i="15"/>
  <c r="BF385" i="15"/>
  <c r="T385" i="15"/>
  <c r="R385" i="15"/>
  <c r="P385" i="15"/>
  <c r="BI380" i="15"/>
  <c r="BH380" i="15"/>
  <c r="BG380" i="15"/>
  <c r="BF380" i="15"/>
  <c r="T380" i="15"/>
  <c r="R380" i="15"/>
  <c r="P380" i="15"/>
  <c r="BI376" i="15"/>
  <c r="BH376" i="15"/>
  <c r="BG376" i="15"/>
  <c r="BF376" i="15"/>
  <c r="T376" i="15"/>
  <c r="R376" i="15"/>
  <c r="P376" i="15"/>
  <c r="BI365" i="15"/>
  <c r="BH365" i="15"/>
  <c r="BG365" i="15"/>
  <c r="BF365" i="15"/>
  <c r="T365" i="15"/>
  <c r="R365" i="15"/>
  <c r="P365" i="15"/>
  <c r="BI358" i="15"/>
  <c r="BH358" i="15"/>
  <c r="BG358" i="15"/>
  <c r="BF358" i="15"/>
  <c r="T358" i="15"/>
  <c r="R358" i="15"/>
  <c r="P358" i="15"/>
  <c r="BI346" i="15"/>
  <c r="BH346" i="15"/>
  <c r="BG346" i="15"/>
  <c r="BF346" i="15"/>
  <c r="T346" i="15"/>
  <c r="R346" i="15"/>
  <c r="P346" i="15"/>
  <c r="BI324" i="15"/>
  <c r="BH324" i="15"/>
  <c r="BG324" i="15"/>
  <c r="BF324" i="15"/>
  <c r="T324" i="15"/>
  <c r="R324" i="15"/>
  <c r="P324" i="15"/>
  <c r="BI318" i="15"/>
  <c r="BH318" i="15"/>
  <c r="BG318" i="15"/>
  <c r="BF318" i="15"/>
  <c r="T318" i="15"/>
  <c r="R318" i="15"/>
  <c r="P318" i="15"/>
  <c r="BI311" i="15"/>
  <c r="BH311" i="15"/>
  <c r="BG311" i="15"/>
  <c r="BF311" i="15"/>
  <c r="T311" i="15"/>
  <c r="R311" i="15"/>
  <c r="P311" i="15"/>
  <c r="BI310" i="15"/>
  <c r="BH310" i="15"/>
  <c r="BG310" i="15"/>
  <c r="BF310" i="15"/>
  <c r="T310" i="15"/>
  <c r="R310" i="15"/>
  <c r="P310" i="15"/>
  <c r="BI309" i="15"/>
  <c r="BH309" i="15"/>
  <c r="BG309" i="15"/>
  <c r="BF309" i="15"/>
  <c r="T309" i="15"/>
  <c r="R309" i="15"/>
  <c r="P309" i="15"/>
  <c r="BI308" i="15"/>
  <c r="BH308" i="15"/>
  <c r="BG308" i="15"/>
  <c r="BF308" i="15"/>
  <c r="T308" i="15"/>
  <c r="R308" i="15"/>
  <c r="P308" i="15"/>
  <c r="BI298" i="15"/>
  <c r="BH298" i="15"/>
  <c r="BG298" i="15"/>
  <c r="BF298" i="15"/>
  <c r="T298" i="15"/>
  <c r="R298" i="15"/>
  <c r="P298" i="15"/>
  <c r="BI292" i="15"/>
  <c r="BH292" i="15"/>
  <c r="BG292" i="15"/>
  <c r="BF292" i="15"/>
  <c r="T292" i="15"/>
  <c r="R292" i="15"/>
  <c r="P292" i="15"/>
  <c r="BI289" i="15"/>
  <c r="BH289" i="15"/>
  <c r="BG289" i="15"/>
  <c r="BF289" i="15"/>
  <c r="T289" i="15"/>
  <c r="R289" i="15"/>
  <c r="P289" i="15"/>
  <c r="BI285" i="15"/>
  <c r="BH285" i="15"/>
  <c r="BG285" i="15"/>
  <c r="BF285" i="15"/>
  <c r="T285" i="15"/>
  <c r="R285" i="15"/>
  <c r="P285" i="15"/>
  <c r="BI281" i="15"/>
  <c r="BH281" i="15"/>
  <c r="BG281" i="15"/>
  <c r="BF281" i="15"/>
  <c r="T281" i="15"/>
  <c r="R281" i="15"/>
  <c r="P281" i="15"/>
  <c r="BI275" i="15"/>
  <c r="BH275" i="15"/>
  <c r="BG275" i="15"/>
  <c r="BF275" i="15"/>
  <c r="T275" i="15"/>
  <c r="R275" i="15"/>
  <c r="P275" i="15"/>
  <c r="BI269" i="15"/>
  <c r="BH269" i="15"/>
  <c r="BG269" i="15"/>
  <c r="BF269" i="15"/>
  <c r="T269" i="15"/>
  <c r="R269" i="15"/>
  <c r="P269" i="15"/>
  <c r="BI266" i="15"/>
  <c r="BH266" i="15"/>
  <c r="BG266" i="15"/>
  <c r="BF266" i="15"/>
  <c r="T266" i="15"/>
  <c r="R266" i="15"/>
  <c r="P266" i="15"/>
  <c r="BI263" i="15"/>
  <c r="BH263" i="15"/>
  <c r="BG263" i="15"/>
  <c r="BF263" i="15"/>
  <c r="T263" i="15"/>
  <c r="R263" i="15"/>
  <c r="P263" i="15"/>
  <c r="BI260" i="15"/>
  <c r="BH260" i="15"/>
  <c r="BG260" i="15"/>
  <c r="BF260" i="15"/>
  <c r="T260" i="15"/>
  <c r="R260" i="15"/>
  <c r="P260" i="15"/>
  <c r="BI257" i="15"/>
  <c r="BH257" i="15"/>
  <c r="BG257" i="15"/>
  <c r="BF257" i="15"/>
  <c r="T257" i="15"/>
  <c r="R257" i="15"/>
  <c r="P257" i="15"/>
  <c r="BI249" i="15"/>
  <c r="BH249" i="15"/>
  <c r="BG249" i="15"/>
  <c r="BF249" i="15"/>
  <c r="T249" i="15"/>
  <c r="R249" i="15"/>
  <c r="P249" i="15"/>
  <c r="BI243" i="15"/>
  <c r="BH243" i="15"/>
  <c r="BG243" i="15"/>
  <c r="BF243" i="15"/>
  <c r="T243" i="15"/>
  <c r="R243" i="15"/>
  <c r="P243" i="15"/>
  <c r="BI235" i="15"/>
  <c r="BH235" i="15"/>
  <c r="BG235" i="15"/>
  <c r="BF235" i="15"/>
  <c r="T235" i="15"/>
  <c r="R235" i="15"/>
  <c r="P235" i="15"/>
  <c r="BI234" i="15"/>
  <c r="BH234" i="15"/>
  <c r="BG234" i="15"/>
  <c r="BF234" i="15"/>
  <c r="T234" i="15"/>
  <c r="R234" i="15"/>
  <c r="P234" i="15"/>
  <c r="BI233" i="15"/>
  <c r="BH233" i="15"/>
  <c r="BG233" i="15"/>
  <c r="BF233" i="15"/>
  <c r="T233" i="15"/>
  <c r="R233" i="15"/>
  <c r="P233" i="15"/>
  <c r="BI232" i="15"/>
  <c r="BH232" i="15"/>
  <c r="BG232" i="15"/>
  <c r="BF232" i="15"/>
  <c r="T232" i="15"/>
  <c r="R232" i="15"/>
  <c r="P232" i="15"/>
  <c r="BI231" i="15"/>
  <c r="BH231" i="15"/>
  <c r="BG231" i="15"/>
  <c r="BF231" i="15"/>
  <c r="T231" i="15"/>
  <c r="R231" i="15"/>
  <c r="P231" i="15"/>
  <c r="BI230" i="15"/>
  <c r="BH230" i="15"/>
  <c r="BG230" i="15"/>
  <c r="BF230" i="15"/>
  <c r="T230" i="15"/>
  <c r="R230" i="15"/>
  <c r="P230" i="15"/>
  <c r="BI219" i="15"/>
  <c r="BH219" i="15"/>
  <c r="BG219" i="15"/>
  <c r="BF219" i="15"/>
  <c r="T219" i="15"/>
  <c r="R219" i="15"/>
  <c r="P219" i="15"/>
  <c r="BI209" i="15"/>
  <c r="BH209" i="15"/>
  <c r="BG209" i="15"/>
  <c r="BF209" i="15"/>
  <c r="T209" i="15"/>
  <c r="R209" i="15"/>
  <c r="P209" i="15"/>
  <c r="BI206" i="15"/>
  <c r="BH206" i="15"/>
  <c r="BG206" i="15"/>
  <c r="BF206" i="15"/>
  <c r="T206" i="15"/>
  <c r="R206" i="15"/>
  <c r="P206" i="15"/>
  <c r="BI203" i="15"/>
  <c r="BH203" i="15"/>
  <c r="BG203" i="15"/>
  <c r="BF203" i="15"/>
  <c r="T203" i="15"/>
  <c r="R203" i="15"/>
  <c r="P203" i="15"/>
  <c r="BI200" i="15"/>
  <c r="BH200" i="15"/>
  <c r="BG200" i="15"/>
  <c r="BF200" i="15"/>
  <c r="T200" i="15"/>
  <c r="R200" i="15"/>
  <c r="P200" i="15"/>
  <c r="BI177" i="15"/>
  <c r="BH177" i="15"/>
  <c r="BG177" i="15"/>
  <c r="BF177" i="15"/>
  <c r="T177" i="15"/>
  <c r="R177" i="15"/>
  <c r="P177" i="15"/>
  <c r="BI174" i="15"/>
  <c r="BH174" i="15"/>
  <c r="BG174" i="15"/>
  <c r="BF174" i="15"/>
  <c r="T174" i="15"/>
  <c r="R174" i="15"/>
  <c r="P174" i="15"/>
  <c r="BI169" i="15"/>
  <c r="BH169" i="15"/>
  <c r="BG169" i="15"/>
  <c r="BF169" i="15"/>
  <c r="T169" i="15"/>
  <c r="R169" i="15"/>
  <c r="P169" i="15"/>
  <c r="BI160" i="15"/>
  <c r="BH160" i="15"/>
  <c r="BG160" i="15"/>
  <c r="BF160" i="15"/>
  <c r="T160" i="15"/>
  <c r="R160" i="15"/>
  <c r="P160" i="15"/>
  <c r="BI155" i="15"/>
  <c r="BH155" i="15"/>
  <c r="BG155" i="15"/>
  <c r="BF155" i="15"/>
  <c r="T155" i="15"/>
  <c r="R155" i="15"/>
  <c r="P155" i="15"/>
  <c r="BI134" i="15"/>
  <c r="BH134" i="15"/>
  <c r="BG134" i="15"/>
  <c r="BF134" i="15"/>
  <c r="T134" i="15"/>
  <c r="R134" i="15"/>
  <c r="P134" i="15"/>
  <c r="BI124" i="15"/>
  <c r="BH124" i="15"/>
  <c r="BG124" i="15"/>
  <c r="BF124" i="15"/>
  <c r="T124" i="15"/>
  <c r="R124" i="15"/>
  <c r="P124" i="15"/>
  <c r="BI120" i="15"/>
  <c r="BH120" i="15"/>
  <c r="BG120" i="15"/>
  <c r="BF120" i="15"/>
  <c r="T120" i="15"/>
  <c r="R120" i="15"/>
  <c r="P120" i="15"/>
  <c r="BI115" i="15"/>
  <c r="BH115" i="15"/>
  <c r="BG115" i="15"/>
  <c r="BF115" i="15"/>
  <c r="T115" i="15"/>
  <c r="R115" i="15"/>
  <c r="P115" i="15"/>
  <c r="BI110" i="15"/>
  <c r="BH110" i="15"/>
  <c r="BG110" i="15"/>
  <c r="BF110" i="15"/>
  <c r="T110" i="15"/>
  <c r="R110" i="15"/>
  <c r="P110" i="15"/>
  <c r="BI97" i="15"/>
  <c r="BH97" i="15"/>
  <c r="BG97" i="15"/>
  <c r="BF97" i="15"/>
  <c r="T97" i="15"/>
  <c r="R97" i="15"/>
  <c r="P97" i="15"/>
  <c r="BI85" i="15"/>
  <c r="BH85" i="15"/>
  <c r="BG85" i="15"/>
  <c r="BF85" i="15"/>
  <c r="T85" i="15"/>
  <c r="R85" i="15"/>
  <c r="P85" i="15"/>
  <c r="J79" i="15"/>
  <c r="J78" i="15"/>
  <c r="F78" i="15"/>
  <c r="F76" i="15"/>
  <c r="E74" i="15"/>
  <c r="J55" i="15"/>
  <c r="J54" i="15"/>
  <c r="F54" i="15"/>
  <c r="F52" i="15"/>
  <c r="E50" i="15"/>
  <c r="J18" i="15"/>
  <c r="E18" i="15"/>
  <c r="F55" i="15"/>
  <c r="J17" i="15"/>
  <c r="J12" i="15"/>
  <c r="J76" i="15" s="1"/>
  <c r="E7" i="15"/>
  <c r="E72" i="15"/>
  <c r="J37" i="14"/>
  <c r="J36" i="14"/>
  <c r="AY67" i="1"/>
  <c r="J35" i="14"/>
  <c r="AX67" i="1" s="1"/>
  <c r="BI183" i="14"/>
  <c r="BH183" i="14"/>
  <c r="BG183" i="14"/>
  <c r="BF183" i="14"/>
  <c r="T183" i="14"/>
  <c r="T182" i="14" s="1"/>
  <c r="T181" i="14" s="1"/>
  <c r="R183" i="14"/>
  <c r="R182" i="14"/>
  <c r="R181" i="14"/>
  <c r="P183" i="14"/>
  <c r="P182" i="14" s="1"/>
  <c r="P181" i="14" s="1"/>
  <c r="BI179" i="14"/>
  <c r="BH179" i="14"/>
  <c r="BG179" i="14"/>
  <c r="BF179" i="14"/>
  <c r="T179" i="14"/>
  <c r="T178" i="14"/>
  <c r="R179" i="14"/>
  <c r="R178" i="14"/>
  <c r="P179" i="14"/>
  <c r="P178" i="14" s="1"/>
  <c r="BI176" i="14"/>
  <c r="BH176" i="14"/>
  <c r="BG176" i="14"/>
  <c r="BF176" i="14"/>
  <c r="T176" i="14"/>
  <c r="R176" i="14"/>
  <c r="P176" i="14"/>
  <c r="BI172" i="14"/>
  <c r="BH172" i="14"/>
  <c r="BG172" i="14"/>
  <c r="BF172" i="14"/>
  <c r="T172" i="14"/>
  <c r="R172" i="14"/>
  <c r="P172" i="14"/>
  <c r="BI170" i="14"/>
  <c r="BH170" i="14"/>
  <c r="BG170" i="14"/>
  <c r="BF170" i="14"/>
  <c r="T170" i="14"/>
  <c r="R170" i="14"/>
  <c r="P170" i="14"/>
  <c r="BI165" i="14"/>
  <c r="BH165" i="14"/>
  <c r="BG165" i="14"/>
  <c r="BF165" i="14"/>
  <c r="T165" i="14"/>
  <c r="R165" i="14"/>
  <c r="P165" i="14"/>
  <c r="BI161" i="14"/>
  <c r="BH161" i="14"/>
  <c r="BG161" i="14"/>
  <c r="BF161" i="14"/>
  <c r="T161" i="14"/>
  <c r="R161" i="14"/>
  <c r="P161" i="14"/>
  <c r="BI156" i="14"/>
  <c r="BH156" i="14"/>
  <c r="BG156" i="14"/>
  <c r="BF156" i="14"/>
  <c r="T156" i="14"/>
  <c r="R156" i="14"/>
  <c r="P156" i="14"/>
  <c r="BI152" i="14"/>
  <c r="BH152" i="14"/>
  <c r="BG152" i="14"/>
  <c r="BF152" i="14"/>
  <c r="T152" i="14"/>
  <c r="R152" i="14"/>
  <c r="P152" i="14"/>
  <c r="BI146" i="14"/>
  <c r="BH146" i="14"/>
  <c r="BG146" i="14"/>
  <c r="BF146" i="14"/>
  <c r="T146" i="14"/>
  <c r="R146" i="14"/>
  <c r="P146" i="14"/>
  <c r="BI142" i="14"/>
  <c r="BH142" i="14"/>
  <c r="BG142" i="14"/>
  <c r="BF142" i="14"/>
  <c r="T142" i="14"/>
  <c r="R142" i="14"/>
  <c r="P142" i="14"/>
  <c r="BI137" i="14"/>
  <c r="BH137" i="14"/>
  <c r="BG137" i="14"/>
  <c r="BF137" i="14"/>
  <c r="T137" i="14"/>
  <c r="R137" i="14"/>
  <c r="P137" i="14"/>
  <c r="BI133" i="14"/>
  <c r="BH133" i="14"/>
  <c r="BG133" i="14"/>
  <c r="BF133" i="14"/>
  <c r="T133" i="14"/>
  <c r="R133" i="14"/>
  <c r="P133" i="14"/>
  <c r="BI126" i="14"/>
  <c r="BH126" i="14"/>
  <c r="BG126" i="14"/>
  <c r="BF126" i="14"/>
  <c r="T126" i="14"/>
  <c r="T125" i="14"/>
  <c r="R126" i="14"/>
  <c r="R125" i="14" s="1"/>
  <c r="P126" i="14"/>
  <c r="P125" i="14" s="1"/>
  <c r="BI120" i="14"/>
  <c r="BH120" i="14"/>
  <c r="BG120" i="14"/>
  <c r="BF120" i="14"/>
  <c r="T120" i="14"/>
  <c r="R120" i="14"/>
  <c r="P120" i="14"/>
  <c r="BI116" i="14"/>
  <c r="BH116" i="14"/>
  <c r="BG116" i="14"/>
  <c r="BF116" i="14"/>
  <c r="T116" i="14"/>
  <c r="R116" i="14"/>
  <c r="P116" i="14"/>
  <c r="BI112" i="14"/>
  <c r="BH112" i="14"/>
  <c r="BG112" i="14"/>
  <c r="BF112" i="14"/>
  <c r="T112" i="14"/>
  <c r="R112" i="14"/>
  <c r="P112" i="14"/>
  <c r="BI108" i="14"/>
  <c r="BH108" i="14"/>
  <c r="BG108" i="14"/>
  <c r="BF108" i="14"/>
  <c r="T108" i="14"/>
  <c r="R108" i="14"/>
  <c r="P108" i="14"/>
  <c r="BI103" i="14"/>
  <c r="BH103" i="14"/>
  <c r="BG103" i="14"/>
  <c r="BF103" i="14"/>
  <c r="T103" i="14"/>
  <c r="R103" i="14"/>
  <c r="P103" i="14"/>
  <c r="BI99" i="14"/>
  <c r="BH99" i="14"/>
  <c r="BG99" i="14"/>
  <c r="BF99" i="14"/>
  <c r="T99" i="14"/>
  <c r="R99" i="14"/>
  <c r="P99" i="14"/>
  <c r="BI97" i="14"/>
  <c r="BH97" i="14"/>
  <c r="BG97" i="14"/>
  <c r="BF97" i="14"/>
  <c r="T97" i="14"/>
  <c r="R97" i="14"/>
  <c r="P97" i="14"/>
  <c r="BI91" i="14"/>
  <c r="BH91" i="14"/>
  <c r="BG91" i="14"/>
  <c r="BF91" i="14"/>
  <c r="T91" i="14"/>
  <c r="R91" i="14"/>
  <c r="P91" i="14"/>
  <c r="J85" i="14"/>
  <c r="J84" i="14"/>
  <c r="F84" i="14"/>
  <c r="F82" i="14"/>
  <c r="E80" i="14"/>
  <c r="J55" i="14"/>
  <c r="J54" i="14"/>
  <c r="F54" i="14"/>
  <c r="F52" i="14"/>
  <c r="E50" i="14"/>
  <c r="J18" i="14"/>
  <c r="E18" i="14"/>
  <c r="F85" i="14" s="1"/>
  <c r="J17" i="14"/>
  <c r="J12" i="14"/>
  <c r="J52" i="14" s="1"/>
  <c r="E7" i="14"/>
  <c r="E78" i="14"/>
  <c r="J37" i="13"/>
  <c r="J36" i="13"/>
  <c r="AY66" i="1"/>
  <c r="J35" i="13"/>
  <c r="AX66" i="1"/>
  <c r="BI162" i="13"/>
  <c r="BH162" i="13"/>
  <c r="BG162" i="13"/>
  <c r="BF162" i="13"/>
  <c r="T162" i="13"/>
  <c r="T161" i="13" s="1"/>
  <c r="R162" i="13"/>
  <c r="R161" i="13" s="1"/>
  <c r="P162" i="13"/>
  <c r="P161" i="13"/>
  <c r="BI159" i="13"/>
  <c r="BH159" i="13"/>
  <c r="BG159" i="13"/>
  <c r="BF159" i="13"/>
  <c r="T159" i="13"/>
  <c r="R159" i="13"/>
  <c r="P159" i="13"/>
  <c r="BI155" i="13"/>
  <c r="BH155" i="13"/>
  <c r="BG155" i="13"/>
  <c r="BF155" i="13"/>
  <c r="T155" i="13"/>
  <c r="R155" i="13"/>
  <c r="P155" i="13"/>
  <c r="BI153" i="13"/>
  <c r="BH153" i="13"/>
  <c r="BG153" i="13"/>
  <c r="BF153" i="13"/>
  <c r="T153" i="13"/>
  <c r="R153" i="13"/>
  <c r="P153" i="13"/>
  <c r="BI148" i="13"/>
  <c r="BH148" i="13"/>
  <c r="BG148" i="13"/>
  <c r="BF148" i="13"/>
  <c r="T148" i="13"/>
  <c r="R148" i="13"/>
  <c r="P148" i="13"/>
  <c r="BI143" i="13"/>
  <c r="BH143" i="13"/>
  <c r="BG143" i="13"/>
  <c r="BF143" i="13"/>
  <c r="T143" i="13"/>
  <c r="R143" i="13"/>
  <c r="P143" i="13"/>
  <c r="BI138" i="13"/>
  <c r="BH138" i="13"/>
  <c r="BG138" i="13"/>
  <c r="BF138" i="13"/>
  <c r="T138" i="13"/>
  <c r="R138" i="13"/>
  <c r="P138" i="13"/>
  <c r="BI132" i="13"/>
  <c r="BH132" i="13"/>
  <c r="BG132" i="13"/>
  <c r="BF132" i="13"/>
  <c r="T132" i="13"/>
  <c r="R132" i="13"/>
  <c r="P132" i="13"/>
  <c r="BI128" i="13"/>
  <c r="BH128" i="13"/>
  <c r="BG128" i="13"/>
  <c r="BF128" i="13"/>
  <c r="T128" i="13"/>
  <c r="R128" i="13"/>
  <c r="P128" i="13"/>
  <c r="BI123" i="13"/>
  <c r="BH123" i="13"/>
  <c r="BG123" i="13"/>
  <c r="BF123" i="13"/>
  <c r="T123" i="13"/>
  <c r="R123" i="13"/>
  <c r="P123" i="13"/>
  <c r="BI117" i="13"/>
  <c r="BH117" i="13"/>
  <c r="BG117" i="13"/>
  <c r="BF117" i="13"/>
  <c r="T117" i="13"/>
  <c r="R117" i="13"/>
  <c r="P117" i="13"/>
  <c r="BI113" i="13"/>
  <c r="BH113" i="13"/>
  <c r="BG113" i="13"/>
  <c r="BF113" i="13"/>
  <c r="T113" i="13"/>
  <c r="R113" i="13"/>
  <c r="P113" i="13"/>
  <c r="BI109" i="13"/>
  <c r="BH109" i="13"/>
  <c r="BG109" i="13"/>
  <c r="BF109" i="13"/>
  <c r="T109" i="13"/>
  <c r="R109" i="13"/>
  <c r="P109" i="13"/>
  <c r="BI105" i="13"/>
  <c r="BH105" i="13"/>
  <c r="BG105" i="13"/>
  <c r="BF105" i="13"/>
  <c r="T105" i="13"/>
  <c r="R105" i="13"/>
  <c r="P105" i="13"/>
  <c r="BI100" i="13"/>
  <c r="BH100" i="13"/>
  <c r="BG100" i="13"/>
  <c r="BF100" i="13"/>
  <c r="T100" i="13"/>
  <c r="R100" i="13"/>
  <c r="P100" i="13"/>
  <c r="BI96" i="13"/>
  <c r="BH96" i="13"/>
  <c r="BG96" i="13"/>
  <c r="BF96" i="13"/>
  <c r="T96" i="13"/>
  <c r="R96" i="13"/>
  <c r="P96" i="13"/>
  <c r="BI94" i="13"/>
  <c r="BH94" i="13"/>
  <c r="BG94" i="13"/>
  <c r="BF94" i="13"/>
  <c r="T94" i="13"/>
  <c r="R94" i="13"/>
  <c r="P94" i="13"/>
  <c r="BI88" i="13"/>
  <c r="BH88" i="13"/>
  <c r="BG88" i="13"/>
  <c r="BF88" i="13"/>
  <c r="T88" i="13"/>
  <c r="R88" i="13"/>
  <c r="P88" i="13"/>
  <c r="J82" i="13"/>
  <c r="J81" i="13"/>
  <c r="F81" i="13"/>
  <c r="F79" i="13"/>
  <c r="E77" i="13"/>
  <c r="J55" i="13"/>
  <c r="J54" i="13"/>
  <c r="F54" i="13"/>
  <c r="F52" i="13"/>
  <c r="E50" i="13"/>
  <c r="J18" i="13"/>
  <c r="E18" i="13"/>
  <c r="F82" i="13"/>
  <c r="J17" i="13"/>
  <c r="J12" i="13"/>
  <c r="J79" i="13"/>
  <c r="E7" i="13"/>
  <c r="E48" i="13" s="1"/>
  <c r="J37" i="12"/>
  <c r="J36" i="12"/>
  <c r="AY65" i="1" s="1"/>
  <c r="J35" i="12"/>
  <c r="AX65" i="1" s="1"/>
  <c r="BI166" i="12"/>
  <c r="BH166" i="12"/>
  <c r="BG166" i="12"/>
  <c r="BF166" i="12"/>
  <c r="T166" i="12"/>
  <c r="R166" i="12"/>
  <c r="P166" i="12"/>
  <c r="BI152" i="12"/>
  <c r="BH152" i="12"/>
  <c r="BG152" i="12"/>
  <c r="BF152" i="12"/>
  <c r="T152" i="12"/>
  <c r="R152" i="12"/>
  <c r="P152" i="12"/>
  <c r="BI149" i="12"/>
  <c r="BH149" i="12"/>
  <c r="BG149" i="12"/>
  <c r="BF149" i="12"/>
  <c r="T149" i="12"/>
  <c r="R149" i="12"/>
  <c r="P149" i="12"/>
  <c r="BI135" i="12"/>
  <c r="BH135" i="12"/>
  <c r="BG135" i="12"/>
  <c r="BF135" i="12"/>
  <c r="T135" i="12"/>
  <c r="R135" i="12"/>
  <c r="P135" i="12"/>
  <c r="BI132" i="12"/>
  <c r="BH132" i="12"/>
  <c r="BG132" i="12"/>
  <c r="BF132" i="12"/>
  <c r="T132" i="12"/>
  <c r="R132" i="12"/>
  <c r="P132" i="12"/>
  <c r="BI118" i="12"/>
  <c r="BH118" i="12"/>
  <c r="BG118" i="12"/>
  <c r="BF118" i="12"/>
  <c r="T118" i="12"/>
  <c r="R118" i="12"/>
  <c r="P118" i="12"/>
  <c r="BI115" i="12"/>
  <c r="BH115" i="12"/>
  <c r="BG115" i="12"/>
  <c r="BF115" i="12"/>
  <c r="T115" i="12"/>
  <c r="R115" i="12"/>
  <c r="P115" i="12"/>
  <c r="BI100" i="12"/>
  <c r="BH100" i="12"/>
  <c r="BG100" i="12"/>
  <c r="BF100" i="12"/>
  <c r="T100" i="12"/>
  <c r="R100" i="12"/>
  <c r="P100" i="12"/>
  <c r="BI96" i="12"/>
  <c r="BH96" i="12"/>
  <c r="BG96" i="12"/>
  <c r="BF96" i="12"/>
  <c r="T96" i="12"/>
  <c r="R96" i="12"/>
  <c r="P96" i="12"/>
  <c r="BI92" i="12"/>
  <c r="BH92" i="12"/>
  <c r="BG92" i="12"/>
  <c r="BF92" i="12"/>
  <c r="T92" i="12"/>
  <c r="R92" i="12"/>
  <c r="P92" i="12"/>
  <c r="BI90" i="12"/>
  <c r="BH90" i="12"/>
  <c r="BG90" i="12"/>
  <c r="BF90" i="12"/>
  <c r="T90" i="12"/>
  <c r="R90" i="12"/>
  <c r="P90" i="12"/>
  <c r="BI86" i="12"/>
  <c r="BH86" i="12"/>
  <c r="BG86" i="12"/>
  <c r="BF86" i="12"/>
  <c r="T86" i="12"/>
  <c r="R86" i="12"/>
  <c r="P86" i="12"/>
  <c r="J80" i="12"/>
  <c r="J79" i="12"/>
  <c r="F79" i="12"/>
  <c r="F77" i="12"/>
  <c r="E75" i="12"/>
  <c r="J55" i="12"/>
  <c r="J54" i="12"/>
  <c r="F54" i="12"/>
  <c r="F52" i="12"/>
  <c r="E50" i="12"/>
  <c r="J18" i="12"/>
  <c r="E18" i="12"/>
  <c r="F80" i="12" s="1"/>
  <c r="J17" i="12"/>
  <c r="J12" i="12"/>
  <c r="J77" i="12"/>
  <c r="E7" i="12"/>
  <c r="E48" i="12" s="1"/>
  <c r="J37" i="11"/>
  <c r="J36" i="11"/>
  <c r="AY64" i="1"/>
  <c r="J35" i="11"/>
  <c r="AX64" i="1"/>
  <c r="BI118" i="11"/>
  <c r="BH118" i="11"/>
  <c r="BG118" i="11"/>
  <c r="BF118" i="11"/>
  <c r="T118" i="11"/>
  <c r="T117" i="11"/>
  <c r="R118" i="11"/>
  <c r="R117" i="11" s="1"/>
  <c r="P118" i="11"/>
  <c r="P117" i="11"/>
  <c r="BI115" i="11"/>
  <c r="BH115" i="11"/>
  <c r="BG115" i="11"/>
  <c r="BF115" i="11"/>
  <c r="T115" i="11"/>
  <c r="R115" i="11"/>
  <c r="P115" i="11"/>
  <c r="BI113" i="11"/>
  <c r="BH113" i="11"/>
  <c r="BG113" i="11"/>
  <c r="BF113" i="11"/>
  <c r="T113" i="11"/>
  <c r="R113" i="11"/>
  <c r="P113" i="11"/>
  <c r="BI110" i="11"/>
  <c r="BH110" i="11"/>
  <c r="BG110" i="11"/>
  <c r="BF110" i="11"/>
  <c r="T110" i="11"/>
  <c r="R110" i="11"/>
  <c r="P110" i="11"/>
  <c r="BI106" i="11"/>
  <c r="BH106" i="11"/>
  <c r="BG106" i="11"/>
  <c r="BF106" i="11"/>
  <c r="T106" i="11"/>
  <c r="R106" i="11"/>
  <c r="P106" i="11"/>
  <c r="BI104" i="11"/>
  <c r="BH104" i="11"/>
  <c r="BG104" i="11"/>
  <c r="BF104" i="11"/>
  <c r="T104" i="11"/>
  <c r="R104" i="11"/>
  <c r="P104" i="11"/>
  <c r="BI102" i="11"/>
  <c r="BH102" i="11"/>
  <c r="BG102" i="11"/>
  <c r="BF102" i="11"/>
  <c r="T102" i="11"/>
  <c r="R102" i="11"/>
  <c r="P102" i="11"/>
  <c r="BI100" i="11"/>
  <c r="BH100" i="11"/>
  <c r="BG100" i="11"/>
  <c r="BF100" i="11"/>
  <c r="T100" i="11"/>
  <c r="R100" i="11"/>
  <c r="P100" i="11"/>
  <c r="BI98" i="11"/>
  <c r="BH98" i="11"/>
  <c r="BG98" i="11"/>
  <c r="BF98" i="11"/>
  <c r="T98" i="11"/>
  <c r="R98" i="11"/>
  <c r="P98" i="11"/>
  <c r="BI93" i="11"/>
  <c r="BH93" i="11"/>
  <c r="BG93" i="11"/>
  <c r="BF93" i="11"/>
  <c r="T93" i="11"/>
  <c r="R93" i="11"/>
  <c r="P93" i="11"/>
  <c r="BI91" i="11"/>
  <c r="BH91" i="11"/>
  <c r="BG91" i="11"/>
  <c r="BF91" i="11"/>
  <c r="T91" i="11"/>
  <c r="R91" i="11"/>
  <c r="P91" i="11"/>
  <c r="BI87" i="11"/>
  <c r="BH87" i="11"/>
  <c r="BG87" i="11"/>
  <c r="BF87" i="11"/>
  <c r="T87" i="11"/>
  <c r="R87" i="11"/>
  <c r="P87" i="11"/>
  <c r="J81" i="11"/>
  <c r="J80" i="11"/>
  <c r="F80" i="11"/>
  <c r="F78" i="11"/>
  <c r="E76" i="11"/>
  <c r="J55" i="11"/>
  <c r="J54" i="11"/>
  <c r="F54" i="11"/>
  <c r="F52" i="11"/>
  <c r="E50" i="11"/>
  <c r="J18" i="11"/>
  <c r="E18" i="11"/>
  <c r="F55" i="11"/>
  <c r="J17" i="11"/>
  <c r="J12" i="11"/>
  <c r="J78" i="11" s="1"/>
  <c r="E7" i="11"/>
  <c r="E74" i="11" s="1"/>
  <c r="J37" i="10"/>
  <c r="J36" i="10"/>
  <c r="AY63" i="1"/>
  <c r="J35" i="10"/>
  <c r="AX63" i="1" s="1"/>
  <c r="BI126" i="10"/>
  <c r="BH126" i="10"/>
  <c r="BG126" i="10"/>
  <c r="BF126" i="10"/>
  <c r="T126" i="10"/>
  <c r="R126" i="10"/>
  <c r="P126" i="10"/>
  <c r="BI122" i="10"/>
  <c r="BH122" i="10"/>
  <c r="BG122" i="10"/>
  <c r="BF122" i="10"/>
  <c r="T122" i="10"/>
  <c r="R122" i="10"/>
  <c r="P122" i="10"/>
  <c r="BI119" i="10"/>
  <c r="BH119" i="10"/>
  <c r="BG119" i="10"/>
  <c r="BF119" i="10"/>
  <c r="T119" i="10"/>
  <c r="R119" i="10"/>
  <c r="P119" i="10"/>
  <c r="BI115" i="10"/>
  <c r="BH115" i="10"/>
  <c r="BG115" i="10"/>
  <c r="BF115" i="10"/>
  <c r="T115" i="10"/>
  <c r="R115" i="10"/>
  <c r="P115" i="10"/>
  <c r="BI112" i="10"/>
  <c r="BH112" i="10"/>
  <c r="BG112" i="10"/>
  <c r="BF112" i="10"/>
  <c r="T112" i="10"/>
  <c r="R112" i="10"/>
  <c r="P112" i="10"/>
  <c r="BI108" i="10"/>
  <c r="BH108" i="10"/>
  <c r="BG108" i="10"/>
  <c r="BF108" i="10"/>
  <c r="T108" i="10"/>
  <c r="R108" i="10"/>
  <c r="P108" i="10"/>
  <c r="BI105" i="10"/>
  <c r="BH105" i="10"/>
  <c r="BG105" i="10"/>
  <c r="BF105" i="10"/>
  <c r="T105" i="10"/>
  <c r="R105" i="10"/>
  <c r="P105" i="10"/>
  <c r="BI100" i="10"/>
  <c r="BH100" i="10"/>
  <c r="BG100" i="10"/>
  <c r="BF100" i="10"/>
  <c r="T100" i="10"/>
  <c r="R100" i="10"/>
  <c r="P100" i="10"/>
  <c r="BI96" i="10"/>
  <c r="BH96" i="10"/>
  <c r="BG96" i="10"/>
  <c r="BF96" i="10"/>
  <c r="T96" i="10"/>
  <c r="R96" i="10"/>
  <c r="P96" i="10"/>
  <c r="BI92" i="10"/>
  <c r="BH92" i="10"/>
  <c r="BG92" i="10"/>
  <c r="BF92" i="10"/>
  <c r="T92" i="10"/>
  <c r="R92" i="10"/>
  <c r="P92" i="10"/>
  <c r="BI90" i="10"/>
  <c r="BH90" i="10"/>
  <c r="BG90" i="10"/>
  <c r="BF90" i="10"/>
  <c r="T90" i="10"/>
  <c r="R90" i="10"/>
  <c r="P90" i="10"/>
  <c r="BI86" i="10"/>
  <c r="BH86" i="10"/>
  <c r="BG86" i="10"/>
  <c r="BF86" i="10"/>
  <c r="T86" i="10"/>
  <c r="R86" i="10"/>
  <c r="P86" i="10"/>
  <c r="J80" i="10"/>
  <c r="J79" i="10"/>
  <c r="F79" i="10"/>
  <c r="F77" i="10"/>
  <c r="E75" i="10"/>
  <c r="J55" i="10"/>
  <c r="J54" i="10"/>
  <c r="F54" i="10"/>
  <c r="F52" i="10"/>
  <c r="E50" i="10"/>
  <c r="J18" i="10"/>
  <c r="E18" i="10"/>
  <c r="F80" i="10"/>
  <c r="J17" i="10"/>
  <c r="J12" i="10"/>
  <c r="J77" i="10" s="1"/>
  <c r="E7" i="10"/>
  <c r="E48" i="10" s="1"/>
  <c r="J37" i="9"/>
  <c r="J36" i="9"/>
  <c r="AY62" i="1" s="1"/>
  <c r="J35" i="9"/>
  <c r="AX62" i="1" s="1"/>
  <c r="BI155" i="9"/>
  <c r="BH155" i="9"/>
  <c r="BG155" i="9"/>
  <c r="BF155" i="9"/>
  <c r="T155" i="9"/>
  <c r="T154" i="9" s="1"/>
  <c r="R155" i="9"/>
  <c r="R154" i="9" s="1"/>
  <c r="P155" i="9"/>
  <c r="P154" i="9" s="1"/>
  <c r="BI150" i="9"/>
  <c r="BH150" i="9"/>
  <c r="BG150" i="9"/>
  <c r="BF150" i="9"/>
  <c r="T150" i="9"/>
  <c r="T149" i="9"/>
  <c r="R150" i="9"/>
  <c r="R149" i="9" s="1"/>
  <c r="P150" i="9"/>
  <c r="P149" i="9" s="1"/>
  <c r="BI145" i="9"/>
  <c r="BH145" i="9"/>
  <c r="BG145" i="9"/>
  <c r="BF145" i="9"/>
  <c r="T145" i="9"/>
  <c r="R145" i="9"/>
  <c r="P145" i="9"/>
  <c r="BI141" i="9"/>
  <c r="BH141" i="9"/>
  <c r="BG141" i="9"/>
  <c r="BF141" i="9"/>
  <c r="T141" i="9"/>
  <c r="R141" i="9"/>
  <c r="P141" i="9"/>
  <c r="BI137" i="9"/>
  <c r="BH137" i="9"/>
  <c r="BG137" i="9"/>
  <c r="BF137" i="9"/>
  <c r="T137" i="9"/>
  <c r="R137" i="9"/>
  <c r="P137" i="9"/>
  <c r="BI132" i="9"/>
  <c r="BH132" i="9"/>
  <c r="BG132" i="9"/>
  <c r="BF132" i="9"/>
  <c r="T132" i="9"/>
  <c r="T131" i="9"/>
  <c r="R132" i="9"/>
  <c r="R131" i="9" s="1"/>
  <c r="P132" i="9"/>
  <c r="P131" i="9" s="1"/>
  <c r="BI127" i="9"/>
  <c r="BH127" i="9"/>
  <c r="BG127" i="9"/>
  <c r="BF127" i="9"/>
  <c r="T127" i="9"/>
  <c r="R127" i="9"/>
  <c r="P127" i="9"/>
  <c r="BI125" i="9"/>
  <c r="BH125" i="9"/>
  <c r="BG125" i="9"/>
  <c r="BF125" i="9"/>
  <c r="T125" i="9"/>
  <c r="R125" i="9"/>
  <c r="P125" i="9"/>
  <c r="BI121" i="9"/>
  <c r="BH121" i="9"/>
  <c r="BG121" i="9"/>
  <c r="BF121" i="9"/>
  <c r="T121" i="9"/>
  <c r="R121" i="9"/>
  <c r="P121" i="9"/>
  <c r="BI119" i="9"/>
  <c r="BH119" i="9"/>
  <c r="BG119" i="9"/>
  <c r="BF119" i="9"/>
  <c r="T119" i="9"/>
  <c r="R119" i="9"/>
  <c r="P119" i="9"/>
  <c r="BI115" i="9"/>
  <c r="BH115" i="9"/>
  <c r="BG115" i="9"/>
  <c r="BF115" i="9"/>
  <c r="T115" i="9"/>
  <c r="R115" i="9"/>
  <c r="P115" i="9"/>
  <c r="BI112" i="9"/>
  <c r="BH112" i="9"/>
  <c r="BG112" i="9"/>
  <c r="BF112" i="9"/>
  <c r="T112" i="9"/>
  <c r="R112" i="9"/>
  <c r="P112" i="9"/>
  <c r="BI110" i="9"/>
  <c r="BH110" i="9"/>
  <c r="BG110" i="9"/>
  <c r="BF110" i="9"/>
  <c r="T110" i="9"/>
  <c r="R110" i="9"/>
  <c r="P110" i="9"/>
  <c r="BI107" i="9"/>
  <c r="BH107" i="9"/>
  <c r="BG107" i="9"/>
  <c r="BF107" i="9"/>
  <c r="T107" i="9"/>
  <c r="R107" i="9"/>
  <c r="P107" i="9"/>
  <c r="BI103" i="9"/>
  <c r="BH103" i="9"/>
  <c r="BG103" i="9"/>
  <c r="BF103" i="9"/>
  <c r="T103" i="9"/>
  <c r="R103" i="9"/>
  <c r="P103" i="9"/>
  <c r="BI101" i="9"/>
  <c r="BH101" i="9"/>
  <c r="BG101" i="9"/>
  <c r="BF101" i="9"/>
  <c r="T101" i="9"/>
  <c r="R101" i="9"/>
  <c r="P101" i="9"/>
  <c r="BI97" i="9"/>
  <c r="BH97" i="9"/>
  <c r="BG97" i="9"/>
  <c r="BF97" i="9"/>
  <c r="T97" i="9"/>
  <c r="R97" i="9"/>
  <c r="P97" i="9"/>
  <c r="BI93" i="9"/>
  <c r="BH93" i="9"/>
  <c r="BG93" i="9"/>
  <c r="BF93" i="9"/>
  <c r="T93" i="9"/>
  <c r="R93" i="9"/>
  <c r="P93" i="9"/>
  <c r="BI89" i="9"/>
  <c r="BH89" i="9"/>
  <c r="BG89" i="9"/>
  <c r="BF89" i="9"/>
  <c r="T89" i="9"/>
  <c r="R89" i="9"/>
  <c r="P89" i="9"/>
  <c r="J83" i="9"/>
  <c r="J82" i="9"/>
  <c r="F82" i="9"/>
  <c r="F80" i="9"/>
  <c r="E78" i="9"/>
  <c r="J55" i="9"/>
  <c r="J54" i="9"/>
  <c r="F54" i="9"/>
  <c r="F52" i="9"/>
  <c r="E50" i="9"/>
  <c r="J18" i="9"/>
  <c r="E18" i="9"/>
  <c r="F83" i="9"/>
  <c r="J17" i="9"/>
  <c r="J12" i="9"/>
  <c r="J80" i="9"/>
  <c r="E7" i="9"/>
  <c r="E76" i="9"/>
  <c r="J37" i="8"/>
  <c r="J36" i="8"/>
  <c r="AY61" i="1" s="1"/>
  <c r="J35" i="8"/>
  <c r="AX61" i="1" s="1"/>
  <c r="BI137" i="8"/>
  <c r="BH137" i="8"/>
  <c r="BG137" i="8"/>
  <c r="BF137" i="8"/>
  <c r="T137" i="8"/>
  <c r="T136" i="8" s="1"/>
  <c r="T135" i="8" s="1"/>
  <c r="R137" i="8"/>
  <c r="R136" i="8" s="1"/>
  <c r="R135" i="8" s="1"/>
  <c r="P137" i="8"/>
  <c r="P136" i="8" s="1"/>
  <c r="P135" i="8" s="1"/>
  <c r="BI133" i="8"/>
  <c r="BH133" i="8"/>
  <c r="BG133" i="8"/>
  <c r="BF133" i="8"/>
  <c r="T133" i="8"/>
  <c r="T132" i="8"/>
  <c r="R133" i="8"/>
  <c r="R132" i="8" s="1"/>
  <c r="P133" i="8"/>
  <c r="P132" i="8" s="1"/>
  <c r="BI130" i="8"/>
  <c r="BH130" i="8"/>
  <c r="BG130" i="8"/>
  <c r="BF130" i="8"/>
  <c r="T130" i="8"/>
  <c r="R130" i="8"/>
  <c r="P130" i="8"/>
  <c r="BI126" i="8"/>
  <c r="BH126" i="8"/>
  <c r="BG126" i="8"/>
  <c r="BF126" i="8"/>
  <c r="T126" i="8"/>
  <c r="R126" i="8"/>
  <c r="P126" i="8"/>
  <c r="BI124" i="8"/>
  <c r="BH124" i="8"/>
  <c r="BG124" i="8"/>
  <c r="BF124" i="8"/>
  <c r="T124" i="8"/>
  <c r="R124" i="8"/>
  <c r="P124" i="8"/>
  <c r="BI119" i="8"/>
  <c r="BH119" i="8"/>
  <c r="BG119" i="8"/>
  <c r="BF119" i="8"/>
  <c r="T119" i="8"/>
  <c r="R119" i="8"/>
  <c r="P119" i="8"/>
  <c r="BI115" i="8"/>
  <c r="BH115" i="8"/>
  <c r="BG115" i="8"/>
  <c r="BF115" i="8"/>
  <c r="T115" i="8"/>
  <c r="R115" i="8"/>
  <c r="P115" i="8"/>
  <c r="BI111" i="8"/>
  <c r="BH111" i="8"/>
  <c r="BG111" i="8"/>
  <c r="BF111" i="8"/>
  <c r="T111" i="8"/>
  <c r="R111" i="8"/>
  <c r="P111" i="8"/>
  <c r="BI105" i="8"/>
  <c r="BH105" i="8"/>
  <c r="BG105" i="8"/>
  <c r="BF105" i="8"/>
  <c r="T105" i="8"/>
  <c r="R105" i="8"/>
  <c r="P105" i="8"/>
  <c r="BI101" i="8"/>
  <c r="BH101" i="8"/>
  <c r="BG101" i="8"/>
  <c r="BF101" i="8"/>
  <c r="T101" i="8"/>
  <c r="R101" i="8"/>
  <c r="P101" i="8"/>
  <c r="BI98" i="8"/>
  <c r="BH98" i="8"/>
  <c r="BG98" i="8"/>
  <c r="BF98" i="8"/>
  <c r="T98" i="8"/>
  <c r="R98" i="8"/>
  <c r="P98" i="8"/>
  <c r="BI94" i="8"/>
  <c r="BH94" i="8"/>
  <c r="BG94" i="8"/>
  <c r="BF94" i="8"/>
  <c r="T94" i="8"/>
  <c r="R94" i="8"/>
  <c r="P94" i="8"/>
  <c r="BI89" i="8"/>
  <c r="BH89" i="8"/>
  <c r="BG89" i="8"/>
  <c r="BF89" i="8"/>
  <c r="T89" i="8"/>
  <c r="T88" i="8" s="1"/>
  <c r="R89" i="8"/>
  <c r="R88" i="8"/>
  <c r="P89" i="8"/>
  <c r="P88" i="8"/>
  <c r="J83" i="8"/>
  <c r="J82" i="8"/>
  <c r="F82" i="8"/>
  <c r="F80" i="8"/>
  <c r="E78" i="8"/>
  <c r="J55" i="8"/>
  <c r="J54" i="8"/>
  <c r="F54" i="8"/>
  <c r="F52" i="8"/>
  <c r="E50" i="8"/>
  <c r="J18" i="8"/>
  <c r="E18" i="8"/>
  <c r="F55" i="8" s="1"/>
  <c r="J17" i="8"/>
  <c r="J12" i="8"/>
  <c r="J80" i="8" s="1"/>
  <c r="E7" i="8"/>
  <c r="E76" i="8" s="1"/>
  <c r="J37" i="7"/>
  <c r="J36" i="7"/>
  <c r="AY60" i="1" s="1"/>
  <c r="J35" i="7"/>
  <c r="AX60" i="1" s="1"/>
  <c r="BI228" i="7"/>
  <c r="BH228" i="7"/>
  <c r="BG228" i="7"/>
  <c r="BF228" i="7"/>
  <c r="T228" i="7"/>
  <c r="R228" i="7"/>
  <c r="P228" i="7"/>
  <c r="BI223" i="7"/>
  <c r="BH223" i="7"/>
  <c r="BG223" i="7"/>
  <c r="BF223" i="7"/>
  <c r="T223" i="7"/>
  <c r="R223" i="7"/>
  <c r="P223" i="7"/>
  <c r="BI218" i="7"/>
  <c r="BH218" i="7"/>
  <c r="BG218" i="7"/>
  <c r="BF218" i="7"/>
  <c r="T218" i="7"/>
  <c r="R218" i="7"/>
  <c r="P218" i="7"/>
  <c r="BI213" i="7"/>
  <c r="BH213" i="7"/>
  <c r="BG213" i="7"/>
  <c r="BF213" i="7"/>
  <c r="T213" i="7"/>
  <c r="R213" i="7"/>
  <c r="P213" i="7"/>
  <c r="BI209" i="7"/>
  <c r="BH209" i="7"/>
  <c r="BG209" i="7"/>
  <c r="BF209" i="7"/>
  <c r="T209" i="7"/>
  <c r="R209" i="7"/>
  <c r="P209" i="7"/>
  <c r="BI204" i="7"/>
  <c r="BH204" i="7"/>
  <c r="BG204" i="7"/>
  <c r="BF204" i="7"/>
  <c r="T204" i="7"/>
  <c r="R204" i="7"/>
  <c r="P204" i="7"/>
  <c r="BI200" i="7"/>
  <c r="BH200" i="7"/>
  <c r="BG200" i="7"/>
  <c r="BF200" i="7"/>
  <c r="T200" i="7"/>
  <c r="R200" i="7"/>
  <c r="P200" i="7"/>
  <c r="BI195" i="7"/>
  <c r="BH195" i="7"/>
  <c r="BG195" i="7"/>
  <c r="BF195" i="7"/>
  <c r="T195" i="7"/>
  <c r="R195" i="7"/>
  <c r="P195" i="7"/>
  <c r="BI191" i="7"/>
  <c r="BH191" i="7"/>
  <c r="BG191" i="7"/>
  <c r="BF191" i="7"/>
  <c r="T191" i="7"/>
  <c r="R191" i="7"/>
  <c r="P191" i="7"/>
  <c r="BI186" i="7"/>
  <c r="BH186" i="7"/>
  <c r="BG186" i="7"/>
  <c r="BF186" i="7"/>
  <c r="T186" i="7"/>
  <c r="R186" i="7"/>
  <c r="P186" i="7"/>
  <c r="BI181" i="7"/>
  <c r="BH181" i="7"/>
  <c r="BG181" i="7"/>
  <c r="BF181" i="7"/>
  <c r="T181" i="7"/>
  <c r="R181" i="7"/>
  <c r="P181" i="7"/>
  <c r="BI177" i="7"/>
  <c r="BH177" i="7"/>
  <c r="BG177" i="7"/>
  <c r="BF177" i="7"/>
  <c r="T177" i="7"/>
  <c r="R177" i="7"/>
  <c r="P177" i="7"/>
  <c r="BI173" i="7"/>
  <c r="BH173" i="7"/>
  <c r="BG173" i="7"/>
  <c r="BF173" i="7"/>
  <c r="T173" i="7"/>
  <c r="R173" i="7"/>
  <c r="P173" i="7"/>
  <c r="BI165" i="7"/>
  <c r="BH165" i="7"/>
  <c r="BG165" i="7"/>
  <c r="BF165" i="7"/>
  <c r="T165" i="7"/>
  <c r="R165" i="7"/>
  <c r="P165" i="7"/>
  <c r="BI158" i="7"/>
  <c r="BH158" i="7"/>
  <c r="BG158" i="7"/>
  <c r="BF158" i="7"/>
  <c r="T158" i="7"/>
  <c r="R158" i="7"/>
  <c r="P158" i="7"/>
  <c r="BI153" i="7"/>
  <c r="BH153" i="7"/>
  <c r="BG153" i="7"/>
  <c r="BF153" i="7"/>
  <c r="T153" i="7"/>
  <c r="R153" i="7"/>
  <c r="P153" i="7"/>
  <c r="BI149" i="7"/>
  <c r="BH149" i="7"/>
  <c r="BG149" i="7"/>
  <c r="BF149" i="7"/>
  <c r="T149" i="7"/>
  <c r="R149" i="7"/>
  <c r="P149" i="7"/>
  <c r="BI144" i="7"/>
  <c r="BH144" i="7"/>
  <c r="BG144" i="7"/>
  <c r="BF144" i="7"/>
  <c r="T144" i="7"/>
  <c r="R144" i="7"/>
  <c r="P144" i="7"/>
  <c r="BI140" i="7"/>
  <c r="BH140" i="7"/>
  <c r="BG140" i="7"/>
  <c r="BF140" i="7"/>
  <c r="T140" i="7"/>
  <c r="R140" i="7"/>
  <c r="P140" i="7"/>
  <c r="BI132" i="7"/>
  <c r="BH132" i="7"/>
  <c r="BG132" i="7"/>
  <c r="BF132" i="7"/>
  <c r="T132" i="7"/>
  <c r="R132" i="7"/>
  <c r="P132" i="7"/>
  <c r="BI125" i="7"/>
  <c r="BH125" i="7"/>
  <c r="BG125" i="7"/>
  <c r="BF125" i="7"/>
  <c r="T125" i="7"/>
  <c r="R125" i="7"/>
  <c r="P125" i="7"/>
  <c r="BI115" i="7"/>
  <c r="BH115" i="7"/>
  <c r="BG115" i="7"/>
  <c r="BF115" i="7"/>
  <c r="T115" i="7"/>
  <c r="R115" i="7"/>
  <c r="P115" i="7"/>
  <c r="BI108" i="7"/>
  <c r="BH108" i="7"/>
  <c r="BG108" i="7"/>
  <c r="BF108" i="7"/>
  <c r="T108" i="7"/>
  <c r="R108" i="7"/>
  <c r="P108" i="7"/>
  <c r="BI100" i="7"/>
  <c r="BH100" i="7"/>
  <c r="BG100" i="7"/>
  <c r="BF100" i="7"/>
  <c r="T100" i="7"/>
  <c r="R100" i="7"/>
  <c r="P100" i="7"/>
  <c r="BI93" i="7"/>
  <c r="BH93" i="7"/>
  <c r="BG93" i="7"/>
  <c r="BF93" i="7"/>
  <c r="T93" i="7"/>
  <c r="R93" i="7"/>
  <c r="P93" i="7"/>
  <c r="BI88" i="7"/>
  <c r="BH88" i="7"/>
  <c r="BG88" i="7"/>
  <c r="BF88" i="7"/>
  <c r="T88" i="7"/>
  <c r="R88" i="7"/>
  <c r="P88" i="7"/>
  <c r="BI84" i="7"/>
  <c r="BH84" i="7"/>
  <c r="BG84" i="7"/>
  <c r="BF84" i="7"/>
  <c r="T84" i="7"/>
  <c r="R84" i="7"/>
  <c r="P84" i="7"/>
  <c r="J78" i="7"/>
  <c r="J77" i="7"/>
  <c r="F77" i="7"/>
  <c r="F75" i="7"/>
  <c r="E73" i="7"/>
  <c r="J55" i="7"/>
  <c r="J54" i="7"/>
  <c r="F54" i="7"/>
  <c r="F52" i="7"/>
  <c r="E50" i="7"/>
  <c r="J18" i="7"/>
  <c r="E18" i="7"/>
  <c r="F78" i="7"/>
  <c r="J17" i="7"/>
  <c r="J12" i="7"/>
  <c r="J75" i="7"/>
  <c r="E7" i="7"/>
  <c r="E71" i="7" s="1"/>
  <c r="J37" i="6"/>
  <c r="J36" i="6"/>
  <c r="AY59" i="1"/>
  <c r="J35" i="6"/>
  <c r="AX59" i="1"/>
  <c r="BI183" i="6"/>
  <c r="BH183" i="6"/>
  <c r="BG183" i="6"/>
  <c r="BF183" i="6"/>
  <c r="T183" i="6"/>
  <c r="R183" i="6"/>
  <c r="P183" i="6"/>
  <c r="BI181" i="6"/>
  <c r="BH181" i="6"/>
  <c r="BG181" i="6"/>
  <c r="BF181" i="6"/>
  <c r="T181" i="6"/>
  <c r="R181" i="6"/>
  <c r="P181" i="6"/>
  <c r="BI178" i="6"/>
  <c r="BH178" i="6"/>
  <c r="BG178" i="6"/>
  <c r="BF178" i="6"/>
  <c r="T178" i="6"/>
  <c r="R178" i="6"/>
  <c r="P178" i="6"/>
  <c r="BI175" i="6"/>
  <c r="BH175" i="6"/>
  <c r="BG175" i="6"/>
  <c r="BF175" i="6"/>
  <c r="T175" i="6"/>
  <c r="R175" i="6"/>
  <c r="P175" i="6"/>
  <c r="BI173" i="6"/>
  <c r="BH173" i="6"/>
  <c r="BG173" i="6"/>
  <c r="BF173" i="6"/>
  <c r="T173" i="6"/>
  <c r="R173" i="6"/>
  <c r="P173" i="6"/>
  <c r="BI170" i="6"/>
  <c r="BH170" i="6"/>
  <c r="BG170" i="6"/>
  <c r="BF170" i="6"/>
  <c r="T170" i="6"/>
  <c r="R170" i="6"/>
  <c r="P170" i="6"/>
  <c r="BI168" i="6"/>
  <c r="BH168" i="6"/>
  <c r="BG168" i="6"/>
  <c r="BF168" i="6"/>
  <c r="T168" i="6"/>
  <c r="R168" i="6"/>
  <c r="P168" i="6"/>
  <c r="BI165" i="6"/>
  <c r="BH165" i="6"/>
  <c r="BG165" i="6"/>
  <c r="BF165" i="6"/>
  <c r="T165" i="6"/>
  <c r="R165" i="6"/>
  <c r="P165" i="6"/>
  <c r="BI163" i="6"/>
  <c r="BH163" i="6"/>
  <c r="BG163" i="6"/>
  <c r="BF163" i="6"/>
  <c r="T163" i="6"/>
  <c r="R163" i="6"/>
  <c r="P163" i="6"/>
  <c r="BI160" i="6"/>
  <c r="BH160" i="6"/>
  <c r="BG160" i="6"/>
  <c r="BF160" i="6"/>
  <c r="T160" i="6"/>
  <c r="R160" i="6"/>
  <c r="P160" i="6"/>
  <c r="BI155" i="6"/>
  <c r="BH155" i="6"/>
  <c r="BG155" i="6"/>
  <c r="BF155" i="6"/>
  <c r="T155" i="6"/>
  <c r="R155" i="6"/>
  <c r="P155" i="6"/>
  <c r="BI152" i="6"/>
  <c r="BH152" i="6"/>
  <c r="BG152" i="6"/>
  <c r="BF152" i="6"/>
  <c r="T152" i="6"/>
  <c r="R152" i="6"/>
  <c r="P152" i="6"/>
  <c r="BI149" i="6"/>
  <c r="BH149" i="6"/>
  <c r="BG149" i="6"/>
  <c r="BF149" i="6"/>
  <c r="T149" i="6"/>
  <c r="R149" i="6"/>
  <c r="P149" i="6"/>
  <c r="BI145" i="6"/>
  <c r="BH145" i="6"/>
  <c r="BG145" i="6"/>
  <c r="BF145" i="6"/>
  <c r="T145" i="6"/>
  <c r="R145" i="6"/>
  <c r="P145" i="6"/>
  <c r="BI142" i="6"/>
  <c r="BH142" i="6"/>
  <c r="BG142" i="6"/>
  <c r="BF142" i="6"/>
  <c r="T142" i="6"/>
  <c r="R142" i="6"/>
  <c r="P142" i="6"/>
  <c r="BI139" i="6"/>
  <c r="BH139" i="6"/>
  <c r="BG139" i="6"/>
  <c r="BF139" i="6"/>
  <c r="T139" i="6"/>
  <c r="R139" i="6"/>
  <c r="P139" i="6"/>
  <c r="BI112" i="6"/>
  <c r="BH112" i="6"/>
  <c r="BG112" i="6"/>
  <c r="BF112" i="6"/>
  <c r="T112" i="6"/>
  <c r="R112" i="6"/>
  <c r="P112" i="6"/>
  <c r="BI85" i="6"/>
  <c r="BH85" i="6"/>
  <c r="BG85" i="6"/>
  <c r="BF85" i="6"/>
  <c r="T85" i="6"/>
  <c r="R85" i="6"/>
  <c r="P85" i="6"/>
  <c r="J79" i="6"/>
  <c r="J78" i="6"/>
  <c r="F78" i="6"/>
  <c r="F76" i="6"/>
  <c r="E74" i="6"/>
  <c r="J55" i="6"/>
  <c r="J54" i="6"/>
  <c r="F54" i="6"/>
  <c r="F52" i="6"/>
  <c r="E50" i="6"/>
  <c r="J18" i="6"/>
  <c r="E18" i="6"/>
  <c r="F79" i="6" s="1"/>
  <c r="J17" i="6"/>
  <c r="J12" i="6"/>
  <c r="J76" i="6"/>
  <c r="E7" i="6"/>
  <c r="E72" i="6"/>
  <c r="J37" i="5"/>
  <c r="J36" i="5"/>
  <c r="AY58" i="1"/>
  <c r="J35" i="5"/>
  <c r="AX58" i="1"/>
  <c r="BI100" i="5"/>
  <c r="BH100" i="5"/>
  <c r="BG100" i="5"/>
  <c r="BF100" i="5"/>
  <c r="T100" i="5"/>
  <c r="R100" i="5"/>
  <c r="P100" i="5"/>
  <c r="BI97" i="5"/>
  <c r="BH97" i="5"/>
  <c r="BG97" i="5"/>
  <c r="BF97" i="5"/>
  <c r="T97" i="5"/>
  <c r="R97" i="5"/>
  <c r="P97" i="5"/>
  <c r="BI93" i="5"/>
  <c r="BH93" i="5"/>
  <c r="BG93" i="5"/>
  <c r="BF93" i="5"/>
  <c r="T93" i="5"/>
  <c r="R93" i="5"/>
  <c r="P93" i="5"/>
  <c r="BI90" i="5"/>
  <c r="BH90" i="5"/>
  <c r="BG90" i="5"/>
  <c r="BF90" i="5"/>
  <c r="T90" i="5"/>
  <c r="R90" i="5"/>
  <c r="P90" i="5"/>
  <c r="BI85" i="5"/>
  <c r="BH85" i="5"/>
  <c r="BG85" i="5"/>
  <c r="BF85" i="5"/>
  <c r="T85" i="5"/>
  <c r="R85" i="5"/>
  <c r="P85" i="5"/>
  <c r="J79" i="5"/>
  <c r="J78" i="5"/>
  <c r="F78" i="5"/>
  <c r="F76" i="5"/>
  <c r="E74" i="5"/>
  <c r="J55" i="5"/>
  <c r="J54" i="5"/>
  <c r="F54" i="5"/>
  <c r="F52" i="5"/>
  <c r="E50" i="5"/>
  <c r="J18" i="5"/>
  <c r="E18" i="5"/>
  <c r="F79" i="5"/>
  <c r="J17" i="5"/>
  <c r="J12" i="5"/>
  <c r="J76" i="5" s="1"/>
  <c r="E7" i="5"/>
  <c r="E72" i="5"/>
  <c r="J37" i="4"/>
  <c r="J36" i="4"/>
  <c r="AY57" i="1" s="1"/>
  <c r="J35" i="4"/>
  <c r="AX57" i="1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5" i="4"/>
  <c r="BH195" i="4"/>
  <c r="BG195" i="4"/>
  <c r="BF195" i="4"/>
  <c r="T195" i="4"/>
  <c r="R195" i="4"/>
  <c r="P195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7" i="4"/>
  <c r="BH187" i="4"/>
  <c r="BG187" i="4"/>
  <c r="BF187" i="4"/>
  <c r="T187" i="4"/>
  <c r="R187" i="4"/>
  <c r="P187" i="4"/>
  <c r="BI185" i="4"/>
  <c r="BH185" i="4"/>
  <c r="BG185" i="4"/>
  <c r="BF185" i="4"/>
  <c r="T185" i="4"/>
  <c r="R185" i="4"/>
  <c r="P185" i="4"/>
  <c r="BI183" i="4"/>
  <c r="BH183" i="4"/>
  <c r="BG183" i="4"/>
  <c r="BF183" i="4"/>
  <c r="T183" i="4"/>
  <c r="R183" i="4"/>
  <c r="P183" i="4"/>
  <c r="BI181" i="4"/>
  <c r="BH181" i="4"/>
  <c r="BG181" i="4"/>
  <c r="BF181" i="4"/>
  <c r="T181" i="4"/>
  <c r="R181" i="4"/>
  <c r="P181" i="4"/>
  <c r="BI179" i="4"/>
  <c r="BH179" i="4"/>
  <c r="BG179" i="4"/>
  <c r="BF179" i="4"/>
  <c r="T179" i="4"/>
  <c r="R179" i="4"/>
  <c r="P179" i="4"/>
  <c r="BI177" i="4"/>
  <c r="BH177" i="4"/>
  <c r="BG177" i="4"/>
  <c r="BF177" i="4"/>
  <c r="T177" i="4"/>
  <c r="R177" i="4"/>
  <c r="P177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3" i="4"/>
  <c r="BH173" i="4"/>
  <c r="BG173" i="4"/>
  <c r="BF173" i="4"/>
  <c r="T173" i="4"/>
  <c r="R173" i="4"/>
  <c r="P173" i="4"/>
  <c r="BI172" i="4"/>
  <c r="BH172" i="4"/>
  <c r="BG172" i="4"/>
  <c r="BF172" i="4"/>
  <c r="T172" i="4"/>
  <c r="R172" i="4"/>
  <c r="P172" i="4"/>
  <c r="BI171" i="4"/>
  <c r="BH171" i="4"/>
  <c r="BG171" i="4"/>
  <c r="BF171" i="4"/>
  <c r="T171" i="4"/>
  <c r="R171" i="4"/>
  <c r="P171" i="4"/>
  <c r="BI169" i="4"/>
  <c r="BH169" i="4"/>
  <c r="BG169" i="4"/>
  <c r="BF169" i="4"/>
  <c r="T169" i="4"/>
  <c r="R169" i="4"/>
  <c r="P169" i="4"/>
  <c r="BI167" i="4"/>
  <c r="BH167" i="4"/>
  <c r="BG167" i="4"/>
  <c r="BF167" i="4"/>
  <c r="T167" i="4"/>
  <c r="R167" i="4"/>
  <c r="P167" i="4"/>
  <c r="BI165" i="4"/>
  <c r="BH165" i="4"/>
  <c r="BG165" i="4"/>
  <c r="BF165" i="4"/>
  <c r="T165" i="4"/>
  <c r="R165" i="4"/>
  <c r="P165" i="4"/>
  <c r="BI164" i="4"/>
  <c r="BH164" i="4"/>
  <c r="BG164" i="4"/>
  <c r="BF164" i="4"/>
  <c r="T164" i="4"/>
  <c r="R164" i="4"/>
  <c r="P164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59" i="4"/>
  <c r="BH159" i="4"/>
  <c r="BG159" i="4"/>
  <c r="BF159" i="4"/>
  <c r="T159" i="4"/>
  <c r="R159" i="4"/>
  <c r="P159" i="4"/>
  <c r="BI158" i="4"/>
  <c r="BH158" i="4"/>
  <c r="BG158" i="4"/>
  <c r="BF158" i="4"/>
  <c r="T158" i="4"/>
  <c r="R158" i="4"/>
  <c r="P158" i="4"/>
  <c r="BI156" i="4"/>
  <c r="BH156" i="4"/>
  <c r="BG156" i="4"/>
  <c r="BF156" i="4"/>
  <c r="T156" i="4"/>
  <c r="R156" i="4"/>
  <c r="P156" i="4"/>
  <c r="BI155" i="4"/>
  <c r="BH155" i="4"/>
  <c r="BG155" i="4"/>
  <c r="BF155" i="4"/>
  <c r="T155" i="4"/>
  <c r="R155" i="4"/>
  <c r="P155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52" i="4"/>
  <c r="BH152" i="4"/>
  <c r="BG152" i="4"/>
  <c r="BF152" i="4"/>
  <c r="T152" i="4"/>
  <c r="R152" i="4"/>
  <c r="P152" i="4"/>
  <c r="BI151" i="4"/>
  <c r="BH151" i="4"/>
  <c r="BG151" i="4"/>
  <c r="BF151" i="4"/>
  <c r="T151" i="4"/>
  <c r="R151" i="4"/>
  <c r="P151" i="4"/>
  <c r="BI150" i="4"/>
  <c r="BH150" i="4"/>
  <c r="BG150" i="4"/>
  <c r="BF150" i="4"/>
  <c r="T150" i="4"/>
  <c r="R150" i="4"/>
  <c r="P150" i="4"/>
  <c r="BI149" i="4"/>
  <c r="BH149" i="4"/>
  <c r="BG149" i="4"/>
  <c r="BF149" i="4"/>
  <c r="T149" i="4"/>
  <c r="R149" i="4"/>
  <c r="P149" i="4"/>
  <c r="BI148" i="4"/>
  <c r="BH148" i="4"/>
  <c r="BG148" i="4"/>
  <c r="BF148" i="4"/>
  <c r="T148" i="4"/>
  <c r="R148" i="4"/>
  <c r="P148" i="4"/>
  <c r="BI147" i="4"/>
  <c r="BH147" i="4"/>
  <c r="BG147" i="4"/>
  <c r="BF147" i="4"/>
  <c r="T147" i="4"/>
  <c r="R147" i="4"/>
  <c r="P147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9" i="4"/>
  <c r="BH139" i="4"/>
  <c r="BG139" i="4"/>
  <c r="BF139" i="4"/>
  <c r="T139" i="4"/>
  <c r="R139" i="4"/>
  <c r="P139" i="4"/>
  <c r="BI138" i="4"/>
  <c r="BH138" i="4"/>
  <c r="BG138" i="4"/>
  <c r="BF138" i="4"/>
  <c r="T138" i="4"/>
  <c r="R138" i="4"/>
  <c r="P138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BI131" i="4"/>
  <c r="BH131" i="4"/>
  <c r="BG131" i="4"/>
  <c r="BF131" i="4"/>
  <c r="T131" i="4"/>
  <c r="R131" i="4"/>
  <c r="P131" i="4"/>
  <c r="BI130" i="4"/>
  <c r="BH130" i="4"/>
  <c r="BG130" i="4"/>
  <c r="BF130" i="4"/>
  <c r="T130" i="4"/>
  <c r="R130" i="4"/>
  <c r="P130" i="4"/>
  <c r="BI129" i="4"/>
  <c r="BH129" i="4"/>
  <c r="BG129" i="4"/>
  <c r="BF129" i="4"/>
  <c r="T129" i="4"/>
  <c r="R129" i="4"/>
  <c r="P129" i="4"/>
  <c r="BI128" i="4"/>
  <c r="BH128" i="4"/>
  <c r="BG128" i="4"/>
  <c r="BF128" i="4"/>
  <c r="T128" i="4"/>
  <c r="R128" i="4"/>
  <c r="P128" i="4"/>
  <c r="BI126" i="4"/>
  <c r="BH126" i="4"/>
  <c r="BG126" i="4"/>
  <c r="BF126" i="4"/>
  <c r="T126" i="4"/>
  <c r="R126" i="4"/>
  <c r="P126" i="4"/>
  <c r="BI124" i="4"/>
  <c r="BH124" i="4"/>
  <c r="BG124" i="4"/>
  <c r="BF124" i="4"/>
  <c r="T124" i="4"/>
  <c r="R124" i="4"/>
  <c r="P124" i="4"/>
  <c r="BI122" i="4"/>
  <c r="BH122" i="4"/>
  <c r="BG122" i="4"/>
  <c r="BF122" i="4"/>
  <c r="T122" i="4"/>
  <c r="R122" i="4"/>
  <c r="P122" i="4"/>
  <c r="BI120" i="4"/>
  <c r="BH120" i="4"/>
  <c r="BG120" i="4"/>
  <c r="BF120" i="4"/>
  <c r="T120" i="4"/>
  <c r="R120" i="4"/>
  <c r="P120" i="4"/>
  <c r="BI118" i="4"/>
  <c r="BH118" i="4"/>
  <c r="BG118" i="4"/>
  <c r="BF118" i="4"/>
  <c r="T118" i="4"/>
  <c r="R118" i="4"/>
  <c r="P118" i="4"/>
  <c r="BI117" i="4"/>
  <c r="BH117" i="4"/>
  <c r="BG117" i="4"/>
  <c r="BF117" i="4"/>
  <c r="T117" i="4"/>
  <c r="R117" i="4"/>
  <c r="P117" i="4"/>
  <c r="BI116" i="4"/>
  <c r="BH116" i="4"/>
  <c r="BG116" i="4"/>
  <c r="BF116" i="4"/>
  <c r="T116" i="4"/>
  <c r="R116" i="4"/>
  <c r="P116" i="4"/>
  <c r="BI115" i="4"/>
  <c r="BH115" i="4"/>
  <c r="BG115" i="4"/>
  <c r="BF115" i="4"/>
  <c r="T115" i="4"/>
  <c r="R115" i="4"/>
  <c r="P115" i="4"/>
  <c r="BI114" i="4"/>
  <c r="BH114" i="4"/>
  <c r="BG114" i="4"/>
  <c r="BF114" i="4"/>
  <c r="T114" i="4"/>
  <c r="R114" i="4"/>
  <c r="P114" i="4"/>
  <c r="BI113" i="4"/>
  <c r="BH113" i="4"/>
  <c r="BG113" i="4"/>
  <c r="BF113" i="4"/>
  <c r="T113" i="4"/>
  <c r="R113" i="4"/>
  <c r="P113" i="4"/>
  <c r="BI112" i="4"/>
  <c r="BH112" i="4"/>
  <c r="BG112" i="4"/>
  <c r="BF112" i="4"/>
  <c r="T112" i="4"/>
  <c r="R112" i="4"/>
  <c r="P112" i="4"/>
  <c r="BI111" i="4"/>
  <c r="BH111" i="4"/>
  <c r="BG111" i="4"/>
  <c r="BF111" i="4"/>
  <c r="T111" i="4"/>
  <c r="R111" i="4"/>
  <c r="P111" i="4"/>
  <c r="BI110" i="4"/>
  <c r="BH110" i="4"/>
  <c r="BG110" i="4"/>
  <c r="BF110" i="4"/>
  <c r="T110" i="4"/>
  <c r="R110" i="4"/>
  <c r="P110" i="4"/>
  <c r="BI108" i="4"/>
  <c r="BH108" i="4"/>
  <c r="BG108" i="4"/>
  <c r="BF108" i="4"/>
  <c r="T108" i="4"/>
  <c r="R108" i="4"/>
  <c r="P108" i="4"/>
  <c r="BI107" i="4"/>
  <c r="BH107" i="4"/>
  <c r="BG107" i="4"/>
  <c r="BF107" i="4"/>
  <c r="T107" i="4"/>
  <c r="R107" i="4"/>
  <c r="P107" i="4"/>
  <c r="BI106" i="4"/>
  <c r="BH106" i="4"/>
  <c r="BG106" i="4"/>
  <c r="BF106" i="4"/>
  <c r="T106" i="4"/>
  <c r="R106" i="4"/>
  <c r="P106" i="4"/>
  <c r="BI105" i="4"/>
  <c r="BH105" i="4"/>
  <c r="BG105" i="4"/>
  <c r="BF105" i="4"/>
  <c r="T105" i="4"/>
  <c r="R105" i="4"/>
  <c r="P105" i="4"/>
  <c r="BI104" i="4"/>
  <c r="BH104" i="4"/>
  <c r="BG104" i="4"/>
  <c r="BF104" i="4"/>
  <c r="T104" i="4"/>
  <c r="R104" i="4"/>
  <c r="P104" i="4"/>
  <c r="BI103" i="4"/>
  <c r="BH103" i="4"/>
  <c r="BG103" i="4"/>
  <c r="BF103" i="4"/>
  <c r="T103" i="4"/>
  <c r="R103" i="4"/>
  <c r="P103" i="4"/>
  <c r="BI102" i="4"/>
  <c r="BH102" i="4"/>
  <c r="BG102" i="4"/>
  <c r="BF102" i="4"/>
  <c r="T102" i="4"/>
  <c r="R102" i="4"/>
  <c r="P102" i="4"/>
  <c r="BI101" i="4"/>
  <c r="BH101" i="4"/>
  <c r="BG101" i="4"/>
  <c r="BF101" i="4"/>
  <c r="T101" i="4"/>
  <c r="R101" i="4"/>
  <c r="P101" i="4"/>
  <c r="BI99" i="4"/>
  <c r="BH99" i="4"/>
  <c r="BG99" i="4"/>
  <c r="BF99" i="4"/>
  <c r="T99" i="4"/>
  <c r="R99" i="4"/>
  <c r="P99" i="4"/>
  <c r="BI97" i="4"/>
  <c r="BH97" i="4"/>
  <c r="BG97" i="4"/>
  <c r="BF97" i="4"/>
  <c r="T97" i="4"/>
  <c r="R97" i="4"/>
  <c r="P97" i="4"/>
  <c r="BI96" i="4"/>
  <c r="BH96" i="4"/>
  <c r="BG96" i="4"/>
  <c r="BF96" i="4"/>
  <c r="T96" i="4"/>
  <c r="R96" i="4"/>
  <c r="P96" i="4"/>
  <c r="BI95" i="4"/>
  <c r="BH95" i="4"/>
  <c r="BG95" i="4"/>
  <c r="BF95" i="4"/>
  <c r="T95" i="4"/>
  <c r="R95" i="4"/>
  <c r="P95" i="4"/>
  <c r="BI94" i="4"/>
  <c r="BH94" i="4"/>
  <c r="BG94" i="4"/>
  <c r="BF94" i="4"/>
  <c r="T94" i="4"/>
  <c r="R94" i="4"/>
  <c r="P94" i="4"/>
  <c r="BI93" i="4"/>
  <c r="BH93" i="4"/>
  <c r="BG93" i="4"/>
  <c r="BF93" i="4"/>
  <c r="T93" i="4"/>
  <c r="R93" i="4"/>
  <c r="P93" i="4"/>
  <c r="BI92" i="4"/>
  <c r="BH92" i="4"/>
  <c r="BG92" i="4"/>
  <c r="BF92" i="4"/>
  <c r="T92" i="4"/>
  <c r="R92" i="4"/>
  <c r="P92" i="4"/>
  <c r="BI90" i="4"/>
  <c r="BH90" i="4"/>
  <c r="BG90" i="4"/>
  <c r="BF90" i="4"/>
  <c r="T90" i="4"/>
  <c r="R90" i="4"/>
  <c r="P90" i="4"/>
  <c r="BI87" i="4"/>
  <c r="BH87" i="4"/>
  <c r="BG87" i="4"/>
  <c r="BF87" i="4"/>
  <c r="T87" i="4"/>
  <c r="R87" i="4"/>
  <c r="P87" i="4"/>
  <c r="BI83" i="4"/>
  <c r="BH83" i="4"/>
  <c r="BG83" i="4"/>
  <c r="BF83" i="4"/>
  <c r="T83" i="4"/>
  <c r="R83" i="4"/>
  <c r="P83" i="4"/>
  <c r="J78" i="4"/>
  <c r="J77" i="4"/>
  <c r="F77" i="4"/>
  <c r="F75" i="4"/>
  <c r="E73" i="4"/>
  <c r="J55" i="4"/>
  <c r="J54" i="4"/>
  <c r="F54" i="4"/>
  <c r="F52" i="4"/>
  <c r="E50" i="4"/>
  <c r="J18" i="4"/>
  <c r="E18" i="4"/>
  <c r="F78" i="4"/>
  <c r="J17" i="4"/>
  <c r="J12" i="4"/>
  <c r="J75" i="4" s="1"/>
  <c r="E7" i="4"/>
  <c r="E48" i="4"/>
  <c r="J37" i="3"/>
  <c r="J36" i="3"/>
  <c r="AY56" i="1" s="1"/>
  <c r="J35" i="3"/>
  <c r="AX56" i="1" s="1"/>
  <c r="BI115" i="3"/>
  <c r="BH115" i="3"/>
  <c r="BG115" i="3"/>
  <c r="BF115" i="3"/>
  <c r="T115" i="3"/>
  <c r="R115" i="3"/>
  <c r="P115" i="3"/>
  <c r="BI114" i="3"/>
  <c r="BH114" i="3"/>
  <c r="BG114" i="3"/>
  <c r="BF114" i="3"/>
  <c r="T114" i="3"/>
  <c r="R114" i="3"/>
  <c r="P114" i="3"/>
  <c r="BI113" i="3"/>
  <c r="BH113" i="3"/>
  <c r="BG113" i="3"/>
  <c r="BF113" i="3"/>
  <c r="T113" i="3"/>
  <c r="R113" i="3"/>
  <c r="P113" i="3"/>
  <c r="BI112" i="3"/>
  <c r="BH112" i="3"/>
  <c r="BG112" i="3"/>
  <c r="BF112" i="3"/>
  <c r="T112" i="3"/>
  <c r="R112" i="3"/>
  <c r="P112" i="3"/>
  <c r="BI111" i="3"/>
  <c r="BH111" i="3"/>
  <c r="BG111" i="3"/>
  <c r="BF111" i="3"/>
  <c r="T111" i="3"/>
  <c r="R111" i="3"/>
  <c r="P111" i="3"/>
  <c r="BI110" i="3"/>
  <c r="BH110" i="3"/>
  <c r="BG110" i="3"/>
  <c r="BF110" i="3"/>
  <c r="T110" i="3"/>
  <c r="R110" i="3"/>
  <c r="P110" i="3"/>
  <c r="BI109" i="3"/>
  <c r="BH109" i="3"/>
  <c r="BG109" i="3"/>
  <c r="BF109" i="3"/>
  <c r="T109" i="3"/>
  <c r="R109" i="3"/>
  <c r="P109" i="3"/>
  <c r="BI108" i="3"/>
  <c r="BH108" i="3"/>
  <c r="BG108" i="3"/>
  <c r="BF108" i="3"/>
  <c r="T108" i="3"/>
  <c r="R108" i="3"/>
  <c r="P108" i="3"/>
  <c r="BI107" i="3"/>
  <c r="BH107" i="3"/>
  <c r="BG107" i="3"/>
  <c r="BF107" i="3"/>
  <c r="T107" i="3"/>
  <c r="R107" i="3"/>
  <c r="P107" i="3"/>
  <c r="BI106" i="3"/>
  <c r="BH106" i="3"/>
  <c r="BG106" i="3"/>
  <c r="BF106" i="3"/>
  <c r="T106" i="3"/>
  <c r="R106" i="3"/>
  <c r="P106" i="3"/>
  <c r="BI105" i="3"/>
  <c r="BH105" i="3"/>
  <c r="BG105" i="3"/>
  <c r="BF105" i="3"/>
  <c r="T105" i="3"/>
  <c r="R105" i="3"/>
  <c r="P105" i="3"/>
  <c r="BI104" i="3"/>
  <c r="BH104" i="3"/>
  <c r="BG104" i="3"/>
  <c r="BF104" i="3"/>
  <c r="T104" i="3"/>
  <c r="R104" i="3"/>
  <c r="P104" i="3"/>
  <c r="BI103" i="3"/>
  <c r="BH103" i="3"/>
  <c r="BG103" i="3"/>
  <c r="BF103" i="3"/>
  <c r="T103" i="3"/>
  <c r="R103" i="3"/>
  <c r="P103" i="3"/>
  <c r="BI102" i="3"/>
  <c r="BH102" i="3"/>
  <c r="BG102" i="3"/>
  <c r="BF102" i="3"/>
  <c r="T102" i="3"/>
  <c r="R102" i="3"/>
  <c r="P102" i="3"/>
  <c r="BI101" i="3"/>
  <c r="BH101" i="3"/>
  <c r="BG101" i="3"/>
  <c r="BF101" i="3"/>
  <c r="T101" i="3"/>
  <c r="R101" i="3"/>
  <c r="P101" i="3"/>
  <c r="BI100" i="3"/>
  <c r="BH100" i="3"/>
  <c r="BG100" i="3"/>
  <c r="BF100" i="3"/>
  <c r="T100" i="3"/>
  <c r="R100" i="3"/>
  <c r="P100" i="3"/>
  <c r="BI99" i="3"/>
  <c r="BH99" i="3"/>
  <c r="BG99" i="3"/>
  <c r="BF99" i="3"/>
  <c r="T99" i="3"/>
  <c r="R99" i="3"/>
  <c r="P99" i="3"/>
  <c r="BI98" i="3"/>
  <c r="BH98" i="3"/>
  <c r="BG98" i="3"/>
  <c r="BF98" i="3"/>
  <c r="T98" i="3"/>
  <c r="R98" i="3"/>
  <c r="P98" i="3"/>
  <c r="BI97" i="3"/>
  <c r="BH97" i="3"/>
  <c r="BG97" i="3"/>
  <c r="BF97" i="3"/>
  <c r="T97" i="3"/>
  <c r="R97" i="3"/>
  <c r="P97" i="3"/>
  <c r="BI96" i="3"/>
  <c r="BH96" i="3"/>
  <c r="BG96" i="3"/>
  <c r="BF96" i="3"/>
  <c r="T96" i="3"/>
  <c r="R96" i="3"/>
  <c r="P96" i="3"/>
  <c r="BI95" i="3"/>
  <c r="BH95" i="3"/>
  <c r="BG95" i="3"/>
  <c r="BF95" i="3"/>
  <c r="T95" i="3"/>
  <c r="R95" i="3"/>
  <c r="P95" i="3"/>
  <c r="BI94" i="3"/>
  <c r="BH94" i="3"/>
  <c r="BG94" i="3"/>
  <c r="BF94" i="3"/>
  <c r="T94" i="3"/>
  <c r="R94" i="3"/>
  <c r="P94" i="3"/>
  <c r="BI93" i="3"/>
  <c r="BH93" i="3"/>
  <c r="BG93" i="3"/>
  <c r="BF93" i="3"/>
  <c r="T93" i="3"/>
  <c r="R93" i="3"/>
  <c r="P93" i="3"/>
  <c r="BI92" i="3"/>
  <c r="BH92" i="3"/>
  <c r="BG92" i="3"/>
  <c r="BF92" i="3"/>
  <c r="T92" i="3"/>
  <c r="R92" i="3"/>
  <c r="P92" i="3"/>
  <c r="BI91" i="3"/>
  <c r="BH91" i="3"/>
  <c r="BG91" i="3"/>
  <c r="BF91" i="3"/>
  <c r="T91" i="3"/>
  <c r="R91" i="3"/>
  <c r="P91" i="3"/>
  <c r="BI90" i="3"/>
  <c r="BH90" i="3"/>
  <c r="BG90" i="3"/>
  <c r="BF90" i="3"/>
  <c r="T90" i="3"/>
  <c r="R90" i="3"/>
  <c r="P90" i="3"/>
  <c r="BI89" i="3"/>
  <c r="BH89" i="3"/>
  <c r="BG89" i="3"/>
  <c r="BF89" i="3"/>
  <c r="T89" i="3"/>
  <c r="R89" i="3"/>
  <c r="P89" i="3"/>
  <c r="BI88" i="3"/>
  <c r="BH88" i="3"/>
  <c r="BG88" i="3"/>
  <c r="BF88" i="3"/>
  <c r="T88" i="3"/>
  <c r="R88" i="3"/>
  <c r="P88" i="3"/>
  <c r="BI87" i="3"/>
  <c r="BH87" i="3"/>
  <c r="BG87" i="3"/>
  <c r="BF87" i="3"/>
  <c r="T87" i="3"/>
  <c r="R87" i="3"/>
  <c r="P87" i="3"/>
  <c r="BI85" i="3"/>
  <c r="BH85" i="3"/>
  <c r="BG85" i="3"/>
  <c r="BF85" i="3"/>
  <c r="T85" i="3"/>
  <c r="R85" i="3"/>
  <c r="P85" i="3"/>
  <c r="BI84" i="3"/>
  <c r="BH84" i="3"/>
  <c r="BG84" i="3"/>
  <c r="BF84" i="3"/>
  <c r="T84" i="3"/>
  <c r="R84" i="3"/>
  <c r="P84" i="3"/>
  <c r="BI83" i="3"/>
  <c r="BH83" i="3"/>
  <c r="BG83" i="3"/>
  <c r="BF83" i="3"/>
  <c r="T83" i="3"/>
  <c r="R83" i="3"/>
  <c r="P83" i="3"/>
  <c r="J78" i="3"/>
  <c r="J77" i="3"/>
  <c r="F77" i="3"/>
  <c r="F75" i="3"/>
  <c r="E73" i="3"/>
  <c r="J55" i="3"/>
  <c r="J54" i="3"/>
  <c r="F54" i="3"/>
  <c r="F52" i="3"/>
  <c r="E50" i="3"/>
  <c r="J18" i="3"/>
  <c r="E18" i="3"/>
  <c r="F55" i="3"/>
  <c r="J17" i="3"/>
  <c r="J12" i="3"/>
  <c r="J52" i="3" s="1"/>
  <c r="E7" i="3"/>
  <c r="E48" i="3" s="1"/>
  <c r="J37" i="2"/>
  <c r="J36" i="2"/>
  <c r="AY55" i="1" s="1"/>
  <c r="J35" i="2"/>
  <c r="AX55" i="1"/>
  <c r="BI195" i="2"/>
  <c r="BH195" i="2"/>
  <c r="BG195" i="2"/>
  <c r="BF195" i="2"/>
  <c r="T195" i="2"/>
  <c r="R195" i="2"/>
  <c r="P195" i="2"/>
  <c r="BI194" i="2"/>
  <c r="BH194" i="2"/>
  <c r="BG194" i="2"/>
  <c r="BF194" i="2"/>
  <c r="T194" i="2"/>
  <c r="R194" i="2"/>
  <c r="P194" i="2"/>
  <c r="BI193" i="2"/>
  <c r="BH193" i="2"/>
  <c r="BG193" i="2"/>
  <c r="BF193" i="2"/>
  <c r="T193" i="2"/>
  <c r="R193" i="2"/>
  <c r="P193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6" i="2"/>
  <c r="BH186" i="2"/>
  <c r="BG186" i="2"/>
  <c r="BF186" i="2"/>
  <c r="T186" i="2"/>
  <c r="R186" i="2"/>
  <c r="P186" i="2"/>
  <c r="BI184" i="2"/>
  <c r="BH184" i="2"/>
  <c r="BG184" i="2"/>
  <c r="BF184" i="2"/>
  <c r="T184" i="2"/>
  <c r="R184" i="2"/>
  <c r="P184" i="2"/>
  <c r="BI182" i="2"/>
  <c r="BH182" i="2"/>
  <c r="BG182" i="2"/>
  <c r="BF182" i="2"/>
  <c r="T182" i="2"/>
  <c r="R182" i="2"/>
  <c r="P182" i="2"/>
  <c r="BI180" i="2"/>
  <c r="BH180" i="2"/>
  <c r="BG180" i="2"/>
  <c r="BF180" i="2"/>
  <c r="T180" i="2"/>
  <c r="R180" i="2"/>
  <c r="P180" i="2"/>
  <c r="BI178" i="2"/>
  <c r="BH178" i="2"/>
  <c r="BG178" i="2"/>
  <c r="BF178" i="2"/>
  <c r="T178" i="2"/>
  <c r="R178" i="2"/>
  <c r="P178" i="2"/>
  <c r="BI176" i="2"/>
  <c r="BH176" i="2"/>
  <c r="BG176" i="2"/>
  <c r="BF176" i="2"/>
  <c r="T176" i="2"/>
  <c r="R176" i="2"/>
  <c r="P176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1" i="2"/>
  <c r="BH171" i="2"/>
  <c r="BG171" i="2"/>
  <c r="BF171" i="2"/>
  <c r="T171" i="2"/>
  <c r="R171" i="2"/>
  <c r="P171" i="2"/>
  <c r="BI169" i="2"/>
  <c r="BH169" i="2"/>
  <c r="BG169" i="2"/>
  <c r="BF169" i="2"/>
  <c r="T169" i="2"/>
  <c r="R169" i="2"/>
  <c r="P169" i="2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5" i="2"/>
  <c r="BH165" i="2"/>
  <c r="BG165" i="2"/>
  <c r="BF165" i="2"/>
  <c r="T165" i="2"/>
  <c r="R165" i="2"/>
  <c r="P165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60" i="2"/>
  <c r="BH160" i="2"/>
  <c r="BG160" i="2"/>
  <c r="BF160" i="2"/>
  <c r="T160" i="2"/>
  <c r="R160" i="2"/>
  <c r="P160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6" i="2"/>
  <c r="BH156" i="2"/>
  <c r="BG156" i="2"/>
  <c r="BF156" i="2"/>
  <c r="T156" i="2"/>
  <c r="R156" i="2"/>
  <c r="P156" i="2"/>
  <c r="BI155" i="2"/>
  <c r="BH155" i="2"/>
  <c r="BG155" i="2"/>
  <c r="BF155" i="2"/>
  <c r="T155" i="2"/>
  <c r="R155" i="2"/>
  <c r="P155" i="2"/>
  <c r="BI154" i="2"/>
  <c r="BH154" i="2"/>
  <c r="BG154" i="2"/>
  <c r="BF154" i="2"/>
  <c r="T154" i="2"/>
  <c r="R154" i="2"/>
  <c r="P154" i="2"/>
  <c r="BI153" i="2"/>
  <c r="BH153" i="2"/>
  <c r="BG153" i="2"/>
  <c r="BF153" i="2"/>
  <c r="T153" i="2"/>
  <c r="R153" i="2"/>
  <c r="P153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BI144" i="2"/>
  <c r="BH144" i="2"/>
  <c r="BG144" i="2"/>
  <c r="BF144" i="2"/>
  <c r="T144" i="2"/>
  <c r="R144" i="2"/>
  <c r="P144" i="2"/>
  <c r="BI143" i="2"/>
  <c r="BH143" i="2"/>
  <c r="BG143" i="2"/>
  <c r="BF143" i="2"/>
  <c r="T143" i="2"/>
  <c r="R143" i="2"/>
  <c r="P143" i="2"/>
  <c r="BI142" i="2"/>
  <c r="BH142" i="2"/>
  <c r="BG142" i="2"/>
  <c r="BF142" i="2"/>
  <c r="T142" i="2"/>
  <c r="R142" i="2"/>
  <c r="P142" i="2"/>
  <c r="BI141" i="2"/>
  <c r="BH141" i="2"/>
  <c r="BG141" i="2"/>
  <c r="BF141" i="2"/>
  <c r="T141" i="2"/>
  <c r="R141" i="2"/>
  <c r="P141" i="2"/>
  <c r="BI140" i="2"/>
  <c r="BH140" i="2"/>
  <c r="BG140" i="2"/>
  <c r="BF140" i="2"/>
  <c r="T140" i="2"/>
  <c r="R140" i="2"/>
  <c r="P140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4" i="2"/>
  <c r="BH134" i="2"/>
  <c r="BG134" i="2"/>
  <c r="BF134" i="2"/>
  <c r="T134" i="2"/>
  <c r="R134" i="2"/>
  <c r="P134" i="2"/>
  <c r="BI132" i="2"/>
  <c r="BH132" i="2"/>
  <c r="BG132" i="2"/>
  <c r="BF132" i="2"/>
  <c r="T132" i="2"/>
  <c r="R132" i="2"/>
  <c r="P132" i="2"/>
  <c r="BI130" i="2"/>
  <c r="BH130" i="2"/>
  <c r="BG130" i="2"/>
  <c r="BF130" i="2"/>
  <c r="T130" i="2"/>
  <c r="R130" i="2"/>
  <c r="P130" i="2"/>
  <c r="BI128" i="2"/>
  <c r="BH128" i="2"/>
  <c r="BG128" i="2"/>
  <c r="BF128" i="2"/>
  <c r="T128" i="2"/>
  <c r="R128" i="2"/>
  <c r="P128" i="2"/>
  <c r="BI126" i="2"/>
  <c r="BH126" i="2"/>
  <c r="BG126" i="2"/>
  <c r="BF126" i="2"/>
  <c r="T126" i="2"/>
  <c r="R126" i="2"/>
  <c r="P126" i="2"/>
  <c r="BI125" i="2"/>
  <c r="BH125" i="2"/>
  <c r="BG125" i="2"/>
  <c r="BF125" i="2"/>
  <c r="T125" i="2"/>
  <c r="R125" i="2"/>
  <c r="P125" i="2"/>
  <c r="BI124" i="2"/>
  <c r="BH124" i="2"/>
  <c r="BG124" i="2"/>
  <c r="BF124" i="2"/>
  <c r="T124" i="2"/>
  <c r="R124" i="2"/>
  <c r="P124" i="2"/>
  <c r="BI123" i="2"/>
  <c r="BH123" i="2"/>
  <c r="BG123" i="2"/>
  <c r="BF123" i="2"/>
  <c r="T123" i="2"/>
  <c r="R123" i="2"/>
  <c r="P123" i="2"/>
  <c r="BI122" i="2"/>
  <c r="BH122" i="2"/>
  <c r="BG122" i="2"/>
  <c r="BF122" i="2"/>
  <c r="T122" i="2"/>
  <c r="R122" i="2"/>
  <c r="P122" i="2"/>
  <c r="BI121" i="2"/>
  <c r="BH121" i="2"/>
  <c r="BG121" i="2"/>
  <c r="BF121" i="2"/>
  <c r="T121" i="2"/>
  <c r="R121" i="2"/>
  <c r="P121" i="2"/>
  <c r="BI120" i="2"/>
  <c r="BH120" i="2"/>
  <c r="BG120" i="2"/>
  <c r="BF120" i="2"/>
  <c r="T120" i="2"/>
  <c r="R120" i="2"/>
  <c r="P120" i="2"/>
  <c r="BI119" i="2"/>
  <c r="BH119" i="2"/>
  <c r="BG119" i="2"/>
  <c r="BF119" i="2"/>
  <c r="T119" i="2"/>
  <c r="R119" i="2"/>
  <c r="P119" i="2"/>
  <c r="BI118" i="2"/>
  <c r="BH118" i="2"/>
  <c r="BG118" i="2"/>
  <c r="BF118" i="2"/>
  <c r="T118" i="2"/>
  <c r="R118" i="2"/>
  <c r="P118" i="2"/>
  <c r="BI116" i="2"/>
  <c r="BH116" i="2"/>
  <c r="BG116" i="2"/>
  <c r="BF116" i="2"/>
  <c r="T116" i="2"/>
  <c r="R116" i="2"/>
  <c r="P116" i="2"/>
  <c r="BI115" i="2"/>
  <c r="BH115" i="2"/>
  <c r="BG115" i="2"/>
  <c r="BF115" i="2"/>
  <c r="T115" i="2"/>
  <c r="R115" i="2"/>
  <c r="P115" i="2"/>
  <c r="BI114" i="2"/>
  <c r="BH114" i="2"/>
  <c r="BG114" i="2"/>
  <c r="BF114" i="2"/>
  <c r="T114" i="2"/>
  <c r="R114" i="2"/>
  <c r="P114" i="2"/>
  <c r="BI113" i="2"/>
  <c r="BH113" i="2"/>
  <c r="BG113" i="2"/>
  <c r="BF113" i="2"/>
  <c r="T113" i="2"/>
  <c r="R113" i="2"/>
  <c r="P113" i="2"/>
  <c r="BI112" i="2"/>
  <c r="BH112" i="2"/>
  <c r="BG112" i="2"/>
  <c r="BF112" i="2"/>
  <c r="T112" i="2"/>
  <c r="R112" i="2"/>
  <c r="P112" i="2"/>
  <c r="BI111" i="2"/>
  <c r="BH111" i="2"/>
  <c r="BG111" i="2"/>
  <c r="BF111" i="2"/>
  <c r="T111" i="2"/>
  <c r="R111" i="2"/>
  <c r="P111" i="2"/>
  <c r="BI110" i="2"/>
  <c r="BH110" i="2"/>
  <c r="BG110" i="2"/>
  <c r="BF110" i="2"/>
  <c r="T110" i="2"/>
  <c r="R110" i="2"/>
  <c r="P110" i="2"/>
  <c r="BI109" i="2"/>
  <c r="BH109" i="2"/>
  <c r="BG109" i="2"/>
  <c r="BF109" i="2"/>
  <c r="T109" i="2"/>
  <c r="R109" i="2"/>
  <c r="P109" i="2"/>
  <c r="BI108" i="2"/>
  <c r="BH108" i="2"/>
  <c r="BG108" i="2"/>
  <c r="BF108" i="2"/>
  <c r="T108" i="2"/>
  <c r="R108" i="2"/>
  <c r="P108" i="2"/>
  <c r="BI107" i="2"/>
  <c r="BH107" i="2"/>
  <c r="BG107" i="2"/>
  <c r="BF107" i="2"/>
  <c r="T107" i="2"/>
  <c r="R107" i="2"/>
  <c r="P107" i="2"/>
  <c r="BI105" i="2"/>
  <c r="BH105" i="2"/>
  <c r="BG105" i="2"/>
  <c r="BF105" i="2"/>
  <c r="T105" i="2"/>
  <c r="R105" i="2"/>
  <c r="P105" i="2"/>
  <c r="BI103" i="2"/>
  <c r="BH103" i="2"/>
  <c r="BG103" i="2"/>
  <c r="BF103" i="2"/>
  <c r="T103" i="2"/>
  <c r="R103" i="2"/>
  <c r="P103" i="2"/>
  <c r="BI102" i="2"/>
  <c r="BH102" i="2"/>
  <c r="BG102" i="2"/>
  <c r="BF102" i="2"/>
  <c r="T102" i="2"/>
  <c r="R102" i="2"/>
  <c r="P102" i="2"/>
  <c r="BI101" i="2"/>
  <c r="BH101" i="2"/>
  <c r="BG101" i="2"/>
  <c r="BF101" i="2"/>
  <c r="T101" i="2"/>
  <c r="R101" i="2"/>
  <c r="P101" i="2"/>
  <c r="BI100" i="2"/>
  <c r="BH100" i="2"/>
  <c r="BG100" i="2"/>
  <c r="BF100" i="2"/>
  <c r="T100" i="2"/>
  <c r="R100" i="2"/>
  <c r="P100" i="2"/>
  <c r="BI99" i="2"/>
  <c r="BH99" i="2"/>
  <c r="BG99" i="2"/>
  <c r="BF99" i="2"/>
  <c r="T99" i="2"/>
  <c r="R99" i="2"/>
  <c r="P99" i="2"/>
  <c r="BI98" i="2"/>
  <c r="BH98" i="2"/>
  <c r="BG98" i="2"/>
  <c r="BF98" i="2"/>
  <c r="T98" i="2"/>
  <c r="R98" i="2"/>
  <c r="P98" i="2"/>
  <c r="BI97" i="2"/>
  <c r="BH97" i="2"/>
  <c r="BG97" i="2"/>
  <c r="BF97" i="2"/>
  <c r="T97" i="2"/>
  <c r="R97" i="2"/>
  <c r="P97" i="2"/>
  <c r="BI96" i="2"/>
  <c r="BH96" i="2"/>
  <c r="BG96" i="2"/>
  <c r="BF96" i="2"/>
  <c r="T96" i="2"/>
  <c r="R96" i="2"/>
  <c r="P96" i="2"/>
  <c r="BI95" i="2"/>
  <c r="BH95" i="2"/>
  <c r="BG95" i="2"/>
  <c r="BF95" i="2"/>
  <c r="T95" i="2"/>
  <c r="R95" i="2"/>
  <c r="P95" i="2"/>
  <c r="BI94" i="2"/>
  <c r="BH94" i="2"/>
  <c r="BG94" i="2"/>
  <c r="BF94" i="2"/>
  <c r="T94" i="2"/>
  <c r="R94" i="2"/>
  <c r="P94" i="2"/>
  <c r="BI93" i="2"/>
  <c r="BH93" i="2"/>
  <c r="BG93" i="2"/>
  <c r="BF93" i="2"/>
  <c r="T93" i="2"/>
  <c r="R93" i="2"/>
  <c r="P93" i="2"/>
  <c r="BI91" i="2"/>
  <c r="BH91" i="2"/>
  <c r="BG91" i="2"/>
  <c r="BF91" i="2"/>
  <c r="T91" i="2"/>
  <c r="R91" i="2"/>
  <c r="P91" i="2"/>
  <c r="BI90" i="2"/>
  <c r="BH90" i="2"/>
  <c r="BG90" i="2"/>
  <c r="BF90" i="2"/>
  <c r="T90" i="2"/>
  <c r="R90" i="2"/>
  <c r="P90" i="2"/>
  <c r="BI87" i="2"/>
  <c r="BH87" i="2"/>
  <c r="BG87" i="2"/>
  <c r="BF87" i="2"/>
  <c r="T87" i="2"/>
  <c r="R87" i="2"/>
  <c r="P87" i="2"/>
  <c r="BI86" i="2"/>
  <c r="BH86" i="2"/>
  <c r="BG86" i="2"/>
  <c r="BF86" i="2"/>
  <c r="T86" i="2"/>
  <c r="R86" i="2"/>
  <c r="P86" i="2"/>
  <c r="BI83" i="2"/>
  <c r="BH83" i="2"/>
  <c r="BG83" i="2"/>
  <c r="BF83" i="2"/>
  <c r="T83" i="2"/>
  <c r="R83" i="2"/>
  <c r="P83" i="2"/>
  <c r="J78" i="2"/>
  <c r="J77" i="2"/>
  <c r="F77" i="2"/>
  <c r="F75" i="2"/>
  <c r="E73" i="2"/>
  <c r="J55" i="2"/>
  <c r="J54" i="2"/>
  <c r="F54" i="2"/>
  <c r="F52" i="2"/>
  <c r="E50" i="2"/>
  <c r="J18" i="2"/>
  <c r="E18" i="2"/>
  <c r="F78" i="2"/>
  <c r="J17" i="2"/>
  <c r="J12" i="2"/>
  <c r="J75" i="2" s="1"/>
  <c r="E7" i="2"/>
  <c r="E71" i="2"/>
  <c r="L50" i="1"/>
  <c r="AM50" i="1"/>
  <c r="AM49" i="1"/>
  <c r="L49" i="1"/>
  <c r="AM47" i="1"/>
  <c r="L47" i="1"/>
  <c r="L45" i="1"/>
  <c r="L44" i="1"/>
  <c r="BK111" i="2"/>
  <c r="BK104" i="3"/>
  <c r="J93" i="5"/>
  <c r="J165" i="7"/>
  <c r="J106" i="11"/>
  <c r="J400" i="15"/>
  <c r="BK227" i="18"/>
  <c r="J102" i="19"/>
  <c r="BK442" i="21"/>
  <c r="J314" i="21"/>
  <c r="J397" i="21"/>
  <c r="BK141" i="22"/>
  <c r="BK142" i="24"/>
  <c r="BK202" i="25"/>
  <c r="BK208" i="26"/>
  <c r="BK207" i="27"/>
  <c r="J204" i="28"/>
  <c r="J188" i="30"/>
  <c r="BK133" i="34"/>
  <c r="BK117" i="36"/>
  <c r="BK123" i="38"/>
  <c r="BK196" i="39"/>
  <c r="J279" i="40"/>
  <c r="J339" i="40"/>
  <c r="BK315" i="42"/>
  <c r="J156" i="42"/>
  <c r="BK368" i="43"/>
  <c r="BK96" i="44"/>
  <c r="J131" i="46"/>
  <c r="BK162" i="49"/>
  <c r="BK112" i="49"/>
  <c r="BK244" i="50"/>
  <c r="J329" i="50"/>
  <c r="BK277" i="51"/>
  <c r="BK200" i="51"/>
  <c r="J87" i="2"/>
  <c r="J99" i="3"/>
  <c r="BK96" i="4"/>
  <c r="J168" i="6"/>
  <c r="BK130" i="8"/>
  <c r="BK102" i="11"/>
  <c r="J363" i="21"/>
  <c r="BK147" i="22"/>
  <c r="BK193" i="24"/>
  <c r="BK475" i="24"/>
  <c r="J197" i="24"/>
  <c r="J183" i="25"/>
  <c r="J121" i="26"/>
  <c r="BK198" i="28"/>
  <c r="BK106" i="30"/>
  <c r="BK115" i="34"/>
  <c r="BK144" i="36"/>
  <c r="BK125" i="37"/>
  <c r="J334" i="39"/>
  <c r="BK405" i="39"/>
  <c r="BK462" i="40"/>
  <c r="BK219" i="40"/>
  <c r="BK102" i="41"/>
  <c r="J327" i="42"/>
  <c r="BK121" i="42"/>
  <c r="J364" i="43"/>
  <c r="J296" i="43"/>
  <c r="J440" i="43"/>
  <c r="J189" i="2"/>
  <c r="BK107" i="3"/>
  <c r="BK185" i="4"/>
  <c r="BK128" i="4"/>
  <c r="J140" i="7"/>
  <c r="BK101" i="9"/>
  <c r="J116" i="14"/>
  <c r="BK203" i="15"/>
  <c r="BK146" i="18"/>
  <c r="J183" i="19"/>
  <c r="BK126" i="20"/>
  <c r="BK303" i="21"/>
  <c r="J409" i="21"/>
  <c r="J277" i="22"/>
  <c r="J90" i="23"/>
  <c r="BK135" i="40"/>
  <c r="J295" i="42"/>
  <c r="BK276" i="42"/>
  <c r="J304" i="43"/>
  <c r="BK445" i="43"/>
  <c r="BK103" i="45"/>
  <c r="J108" i="48"/>
  <c r="BK121" i="49"/>
  <c r="J183" i="49"/>
  <c r="BK90" i="50"/>
  <c r="BK263" i="50"/>
  <c r="J215" i="51"/>
  <c r="J331" i="51"/>
  <c r="BK94" i="54"/>
  <c r="BK97" i="2"/>
  <c r="BK176" i="2"/>
  <c r="BK143" i="2"/>
  <c r="BK101" i="2"/>
  <c r="J98" i="3"/>
  <c r="BK87" i="3"/>
  <c r="J102" i="4"/>
  <c r="J101" i="4"/>
  <c r="J145" i="4"/>
  <c r="BK97" i="5"/>
  <c r="BK155" i="6"/>
  <c r="J84" i="7"/>
  <c r="J150" i="9"/>
  <c r="J92" i="10"/>
  <c r="J90" i="12"/>
  <c r="BK138" i="13"/>
  <c r="BK100" i="13"/>
  <c r="BK99" i="14"/>
  <c r="J402" i="15"/>
  <c r="J206" i="15"/>
  <c r="J209" i="15"/>
  <c r="J470" i="15"/>
  <c r="J185" i="18"/>
  <c r="J143" i="18"/>
  <c r="J292" i="19"/>
  <c r="J385" i="19"/>
  <c r="J219" i="19"/>
  <c r="BK177" i="20"/>
  <c r="BK133" i="20"/>
  <c r="BK478" i="21"/>
  <c r="BK348" i="21"/>
  <c r="BK344" i="21"/>
  <c r="BK317" i="21"/>
  <c r="J300" i="21"/>
  <c r="BK260" i="21"/>
  <c r="BK290" i="22"/>
  <c r="J96" i="22"/>
  <c r="BK113" i="23"/>
  <c r="J142" i="24"/>
  <c r="BK430" i="24"/>
  <c r="BK121" i="24"/>
  <c r="J487" i="24"/>
  <c r="BK432" i="24"/>
  <c r="J259" i="25"/>
  <c r="BK232" i="25"/>
  <c r="BK299" i="26"/>
  <c r="BK295" i="26"/>
  <c r="J236" i="26"/>
  <c r="J175" i="27"/>
  <c r="J207" i="27"/>
  <c r="J300" i="28"/>
  <c r="BK270" i="28"/>
  <c r="BK284" i="30"/>
  <c r="BK97" i="31"/>
  <c r="J121" i="32"/>
  <c r="J100" i="34"/>
  <c r="BK130" i="35"/>
  <c r="BK106" i="35"/>
  <c r="BK132" i="36"/>
  <c r="BK158" i="37"/>
  <c r="J150" i="37"/>
  <c r="J224" i="38"/>
  <c r="BK279" i="38"/>
  <c r="J132" i="38"/>
  <c r="BK95" i="38"/>
  <c r="J366" i="39"/>
  <c r="BK220" i="39"/>
  <c r="J212" i="39"/>
  <c r="BK379" i="40"/>
  <c r="J258" i="41"/>
  <c r="BK333" i="42"/>
  <c r="BK148" i="42"/>
  <c r="BK273" i="43"/>
  <c r="J250" i="43"/>
  <c r="BK105" i="45"/>
  <c r="BK112" i="46"/>
  <c r="J244" i="49"/>
  <c r="J242" i="49"/>
  <c r="J257" i="50"/>
  <c r="J118" i="50"/>
  <c r="J173" i="51"/>
  <c r="J227" i="51"/>
  <c r="J90" i="54"/>
  <c r="J91" i="2"/>
  <c r="J103" i="2"/>
  <c r="J103" i="3"/>
  <c r="J152" i="4"/>
  <c r="J139" i="4"/>
  <c r="BK195" i="7"/>
  <c r="BK105" i="8"/>
  <c r="BK119" i="9"/>
  <c r="BK91" i="14"/>
  <c r="J134" i="15"/>
  <c r="J89" i="17"/>
  <c r="J134" i="18"/>
  <c r="BK189" i="19"/>
  <c r="J173" i="20"/>
  <c r="BK121" i="20"/>
  <c r="BK126" i="21"/>
  <c r="BK416" i="21"/>
  <c r="J213" i="21"/>
  <c r="J125" i="22"/>
  <c r="BK456" i="24"/>
  <c r="BK623" i="24"/>
  <c r="BK106" i="25"/>
  <c r="J174" i="26"/>
  <c r="BK353" i="28"/>
  <c r="J194" i="30"/>
  <c r="J115" i="33"/>
  <c r="BK136" i="35"/>
  <c r="BK127" i="37"/>
  <c r="BK288" i="38"/>
  <c r="BK196" i="38"/>
  <c r="J182" i="39"/>
  <c r="BK452" i="40"/>
  <c r="J271" i="41"/>
  <c r="BK177" i="42"/>
  <c r="BK386" i="43"/>
  <c r="J257" i="43"/>
  <c r="J85" i="45"/>
  <c r="BK97" i="48"/>
  <c r="BK106" i="49"/>
  <c r="BK177" i="49"/>
  <c r="J320" i="50"/>
  <c r="J349" i="50"/>
  <c r="J142" i="51"/>
  <c r="J124" i="51"/>
  <c r="BK182" i="2"/>
  <c r="J126" i="2"/>
  <c r="BK93" i="2"/>
  <c r="BK101" i="3"/>
  <c r="BK143" i="4"/>
  <c r="J118" i="4"/>
  <c r="J88" i="7"/>
  <c r="BK98" i="11"/>
  <c r="BK308" i="15"/>
  <c r="BK443" i="15"/>
  <c r="J149" i="18"/>
  <c r="J296" i="19"/>
  <c r="BK143" i="19"/>
  <c r="BK466" i="21"/>
  <c r="BK451" i="21"/>
  <c r="J433" i="21"/>
  <c r="BK96" i="22"/>
  <c r="J130" i="23"/>
  <c r="J311" i="24"/>
  <c r="J632" i="24"/>
  <c r="BK116" i="25"/>
  <c r="J269" i="26"/>
  <c r="BK104" i="26"/>
  <c r="J90" i="27"/>
  <c r="J110" i="30"/>
  <c r="J176" i="32"/>
  <c r="J103" i="35"/>
  <c r="J89" i="36"/>
  <c r="BK85" i="37"/>
  <c r="J300" i="38"/>
  <c r="J96" i="39"/>
  <c r="J227" i="49"/>
  <c r="BK280" i="49"/>
  <c r="BK241" i="50"/>
  <c r="BK272" i="50"/>
  <c r="BK349" i="50"/>
  <c r="BK90" i="51"/>
  <c r="BK191" i="51"/>
  <c r="J131" i="52"/>
  <c r="J124" i="2"/>
  <c r="J94" i="2"/>
  <c r="BK93" i="3"/>
  <c r="BK172" i="4"/>
  <c r="J173" i="4"/>
  <c r="J112" i="6"/>
  <c r="J110" i="9"/>
  <c r="J135" i="12"/>
  <c r="BK155" i="13"/>
  <c r="BK137" i="14"/>
  <c r="BK365" i="15"/>
  <c r="J219" i="15"/>
  <c r="J213" i="18"/>
  <c r="BK405" i="19"/>
  <c r="J189" i="19"/>
  <c r="J133" i="20"/>
  <c r="BK333" i="21"/>
  <c r="J179" i="21"/>
  <c r="BK203" i="22"/>
  <c r="BK130" i="23"/>
  <c r="J296" i="30"/>
  <c r="BK121" i="32"/>
  <c r="J131" i="34"/>
  <c r="J135" i="36"/>
  <c r="BK150" i="37"/>
  <c r="J106" i="37"/>
  <c r="J111" i="38"/>
  <c r="J189" i="38"/>
  <c r="J430" i="39"/>
  <c r="BK96" i="39"/>
  <c r="BK274" i="39"/>
  <c r="BK204" i="39"/>
  <c r="J106" i="39"/>
  <c r="BK464" i="39"/>
  <c r="BK250" i="39"/>
  <c r="BK306" i="39"/>
  <c r="J149" i="39"/>
  <c r="BK455" i="40"/>
  <c r="J496" i="40"/>
  <c r="J448" i="40"/>
  <c r="BK345" i="40"/>
  <c r="BK221" i="40"/>
  <c r="BK283" i="41"/>
  <c r="BK156" i="41"/>
  <c r="J315" i="42"/>
  <c r="BK216" i="42"/>
  <c r="BK109" i="42"/>
  <c r="J244" i="42"/>
  <c r="BK267" i="43"/>
  <c r="BK206" i="43"/>
  <c r="J292" i="43"/>
  <c r="J150" i="45"/>
  <c r="J105" i="45"/>
  <c r="BK85" i="46"/>
  <c r="BK135" i="48"/>
  <c r="J295" i="49"/>
  <c r="J168" i="49"/>
  <c r="BK139" i="49"/>
  <c r="BK165" i="49"/>
  <c r="BK118" i="49"/>
  <c r="J97" i="50"/>
  <c r="BK151" i="50"/>
  <c r="J358" i="50"/>
  <c r="BK109" i="50"/>
  <c r="J159" i="50"/>
  <c r="BK206" i="51"/>
  <c r="BK281" i="51"/>
  <c r="BK115" i="51"/>
  <c r="BK131" i="52"/>
  <c r="BK90" i="53"/>
  <c r="BK194" i="2"/>
  <c r="J137" i="2"/>
  <c r="J112" i="4"/>
  <c r="BK162" i="4"/>
  <c r="BK132" i="7"/>
  <c r="BK121" i="9"/>
  <c r="J104" i="11"/>
  <c r="BK219" i="15"/>
  <c r="BK241" i="18"/>
  <c r="BK132" i="19"/>
  <c r="BK169" i="20"/>
  <c r="BK284" i="21"/>
  <c r="J457" i="21"/>
  <c r="BK391" i="21"/>
  <c r="BK284" i="22"/>
  <c r="J574" i="24"/>
  <c r="BK556" i="24"/>
  <c r="BK560" i="24"/>
  <c r="BK121" i="50"/>
  <c r="BK361" i="50"/>
  <c r="BK255" i="51"/>
  <c r="J139" i="52"/>
  <c r="J163" i="2"/>
  <c r="BK95" i="2"/>
  <c r="BK126" i="2"/>
  <c r="BK162" i="2"/>
  <c r="BK100" i="3"/>
  <c r="J83" i="3"/>
  <c r="BK105" i="4"/>
  <c r="J158" i="4"/>
  <c r="J92" i="4"/>
  <c r="J145" i="6"/>
  <c r="J115" i="7"/>
  <c r="J126" i="8"/>
  <c r="BK86" i="12"/>
  <c r="BK105" i="13"/>
  <c r="BK94" i="13"/>
  <c r="BK142" i="14"/>
  <c r="J281" i="15"/>
  <c r="BK412" i="15"/>
  <c r="BK281" i="15"/>
  <c r="BK92" i="16"/>
  <c r="J344" i="19"/>
  <c r="BK383" i="19"/>
  <c r="J448" i="21"/>
  <c r="BK134" i="22"/>
  <c r="J538" i="24"/>
  <c r="BK401" i="24"/>
  <c r="J401" i="24"/>
  <c r="J321" i="24"/>
  <c r="BK414" i="24"/>
  <c r="BK445" i="24"/>
  <c r="BK131" i="25"/>
  <c r="BK209" i="25"/>
  <c r="J278" i="27"/>
  <c r="J247" i="27"/>
  <c r="BK163" i="27"/>
  <c r="BK264" i="28"/>
  <c r="BK282" i="30"/>
  <c r="BK127" i="30"/>
  <c r="BK141" i="32"/>
  <c r="BK146" i="33"/>
  <c r="J101" i="34"/>
  <c r="J162" i="35"/>
  <c r="BK154" i="36"/>
  <c r="BK88" i="37"/>
  <c r="J294" i="38"/>
  <c r="J288" i="38"/>
  <c r="J146" i="38"/>
  <c r="BK390" i="39"/>
  <c r="BK102" i="39"/>
  <c r="BK139" i="39"/>
  <c r="J452" i="40"/>
  <c r="BK491" i="40"/>
  <c r="BK274" i="40"/>
  <c r="J118" i="40"/>
  <c r="J302" i="40"/>
  <c r="J116" i="41"/>
  <c r="J143" i="41"/>
  <c r="J357" i="42"/>
  <c r="BK219" i="42"/>
  <c r="J139" i="42"/>
  <c r="J330" i="42"/>
  <c r="J198" i="42"/>
  <c r="BK125" i="43"/>
  <c r="J121" i="43"/>
  <c r="J457" i="43"/>
  <c r="J424" i="43"/>
  <c r="J84" i="44"/>
  <c r="J127" i="45"/>
  <c r="BK175" i="46"/>
  <c r="BK115" i="48"/>
  <c r="J220" i="49"/>
  <c r="BK217" i="49"/>
  <c r="J130" i="49"/>
  <c r="J93" i="49"/>
  <c r="BK180" i="50"/>
  <c r="J183" i="50"/>
  <c r="J201" i="50"/>
  <c r="J364" i="50"/>
  <c r="BK294" i="51"/>
  <c r="BK141" i="2"/>
  <c r="BK118" i="2"/>
  <c r="BK97" i="4"/>
  <c r="J170" i="6"/>
  <c r="BK155" i="9"/>
  <c r="J417" i="15"/>
  <c r="J260" i="15"/>
  <c r="J383" i="19"/>
  <c r="J176" i="20"/>
  <c r="J257" i="21"/>
  <c r="BK98" i="21"/>
  <c r="BK264" i="22"/>
  <c r="J514" i="24"/>
  <c r="J202" i="25"/>
  <c r="BK300" i="26"/>
  <c r="BK97" i="27"/>
  <c r="BK306" i="28"/>
  <c r="J282" i="30"/>
  <c r="BK115" i="33"/>
  <c r="BK85" i="36"/>
  <c r="J158" i="38"/>
  <c r="BK141" i="38"/>
  <c r="J278" i="39"/>
  <c r="J230" i="40"/>
  <c r="J192" i="42"/>
  <c r="J170" i="43"/>
  <c r="J448" i="43"/>
  <c r="BK148" i="46"/>
  <c r="J195" i="49"/>
  <c r="BK273" i="49"/>
  <c r="J343" i="50"/>
  <c r="BK159" i="50"/>
  <c r="BK150" i="51"/>
  <c r="J121" i="51"/>
  <c r="J94" i="53"/>
  <c r="BK113" i="2"/>
  <c r="J101" i="3"/>
  <c r="J155" i="4"/>
  <c r="BK170" i="6"/>
  <c r="BK145" i="9"/>
  <c r="J98" i="11"/>
  <c r="BK115" i="15"/>
  <c r="J429" i="15"/>
  <c r="BK177" i="18"/>
  <c r="J171" i="20"/>
  <c r="J132" i="21"/>
  <c r="BK254" i="22"/>
  <c r="BK87" i="23"/>
  <c r="J469" i="24"/>
  <c r="BK102" i="24"/>
  <c r="J251" i="25"/>
  <c r="J139" i="26"/>
  <c r="J144" i="27"/>
  <c r="BK369" i="28"/>
  <c r="J190" i="30"/>
  <c r="BK85" i="33"/>
  <c r="J154" i="36"/>
  <c r="BK167" i="37"/>
  <c r="BK151" i="42"/>
  <c r="J207" i="42"/>
  <c r="BK424" i="43"/>
  <c r="BK460" i="43"/>
  <c r="BK93" i="44"/>
  <c r="J97" i="2"/>
  <c r="BK83" i="4"/>
  <c r="J100" i="5"/>
  <c r="BK181" i="7"/>
  <c r="BK115" i="11"/>
  <c r="BK174" i="15"/>
  <c r="J243" i="15"/>
  <c r="J378" i="19"/>
  <c r="J256" i="19"/>
  <c r="J134" i="20"/>
  <c r="BK173" i="21"/>
  <c r="J355" i="21"/>
  <c r="BK181" i="22"/>
  <c r="J403" i="24"/>
  <c r="BK119" i="21"/>
  <c r="J350" i="21"/>
  <c r="J150" i="21"/>
  <c r="J129" i="21"/>
  <c r="J320" i="21"/>
  <c r="J149" i="22"/>
  <c r="BK160" i="22"/>
  <c r="J140" i="23"/>
  <c r="J179" i="24"/>
  <c r="J346" i="24"/>
  <c r="BK535" i="24"/>
  <c r="J623" i="24"/>
  <c r="J475" i="24"/>
  <c r="BK85" i="25"/>
  <c r="J102" i="25"/>
  <c r="BK220" i="26"/>
  <c r="J115" i="26"/>
  <c r="BK257" i="27"/>
  <c r="BK101" i="27"/>
  <c r="BK97" i="28"/>
  <c r="J153" i="28"/>
  <c r="J211" i="30"/>
  <c r="BK139" i="30"/>
  <c r="J137" i="32"/>
  <c r="J104" i="33"/>
  <c r="J91" i="34"/>
  <c r="J97" i="35"/>
  <c r="J107" i="35"/>
  <c r="J144" i="36"/>
  <c r="BK91" i="36"/>
  <c r="BK184" i="37"/>
  <c r="J309" i="38"/>
  <c r="BK192" i="38"/>
  <c r="J186" i="38"/>
  <c r="J171" i="38"/>
  <c r="J267" i="39"/>
  <c r="BK451" i="39"/>
  <c r="J251" i="39"/>
  <c r="BK185" i="40"/>
  <c r="BK198" i="41"/>
  <c r="J360" i="42"/>
  <c r="J124" i="42"/>
  <c r="J372" i="43"/>
  <c r="J130" i="43"/>
  <c r="J112" i="45"/>
  <c r="J92" i="48"/>
  <c r="J273" i="49"/>
  <c r="J223" i="49"/>
  <c r="BK326" i="50"/>
  <c r="J339" i="51"/>
  <c r="J115" i="51"/>
  <c r="BK342" i="51"/>
  <c r="J190" i="2"/>
  <c r="BK157" i="2"/>
  <c r="BK106" i="3"/>
  <c r="BK134" i="4"/>
  <c r="J159" i="4"/>
  <c r="BK176" i="4"/>
  <c r="J177" i="7"/>
  <c r="J145" i="9"/>
  <c r="BK113" i="11"/>
  <c r="BK420" i="15"/>
  <c r="J310" i="15"/>
  <c r="J169" i="18"/>
  <c r="J194" i="19"/>
  <c r="J115" i="20"/>
  <c r="BK187" i="21"/>
  <c r="BK430" i="21"/>
  <c r="J339" i="21"/>
  <c r="BK168" i="22"/>
  <c r="BK118" i="22"/>
  <c r="J303" i="24"/>
  <c r="J168" i="24"/>
  <c r="BK185" i="24"/>
  <c r="BK119" i="25"/>
  <c r="J269" i="27"/>
  <c r="J381" i="28"/>
  <c r="J97" i="29"/>
  <c r="J153" i="32"/>
  <c r="J109" i="34"/>
  <c r="J91" i="36"/>
  <c r="BK303" i="38"/>
  <c r="BK230" i="38"/>
  <c r="J427" i="39"/>
  <c r="J408" i="40"/>
  <c r="J274" i="41"/>
  <c r="J186" i="42"/>
  <c r="J302" i="43"/>
  <c r="BK120" i="45"/>
  <c r="BK275" i="49"/>
  <c r="BK334" i="49"/>
  <c r="BK195" i="50"/>
  <c r="J165" i="50"/>
  <c r="J351" i="51"/>
  <c r="BK96" i="52"/>
  <c r="J191" i="2"/>
  <c r="BK173" i="2"/>
  <c r="BK85" i="3"/>
  <c r="J164" i="4"/>
  <c r="BK142" i="4"/>
  <c r="J115" i="9"/>
  <c r="J122" i="10"/>
  <c r="BK209" i="15"/>
  <c r="BK110" i="15"/>
  <c r="J201" i="18"/>
  <c r="J281" i="19"/>
  <c r="J245" i="19"/>
  <c r="BK131" i="20"/>
  <c r="J218" i="21"/>
  <c r="BK327" i="21"/>
  <c r="J306" i="21"/>
  <c r="J193" i="22"/>
  <c r="BK143" i="23"/>
  <c r="BK208" i="24"/>
  <c r="BK249" i="25"/>
  <c r="J183" i="26"/>
  <c r="J220" i="26"/>
  <c r="BK253" i="27"/>
  <c r="J109" i="28"/>
  <c r="BK103" i="32"/>
  <c r="BK165" i="35"/>
  <c r="J164" i="37"/>
  <c r="BK251" i="38"/>
  <c r="BK231" i="39"/>
  <c r="J133" i="48"/>
  <c r="BK109" i="49"/>
  <c r="BK260" i="49"/>
  <c r="BK115" i="50"/>
  <c r="BK301" i="50"/>
  <c r="BK215" i="51"/>
  <c r="BK212" i="51"/>
  <c r="J161" i="51"/>
  <c r="J94" i="54"/>
  <c r="BK147" i="2"/>
  <c r="J119" i="2"/>
  <c r="J96" i="3"/>
  <c r="BK116" i="4"/>
  <c r="BK93" i="4"/>
  <c r="BK153" i="7"/>
  <c r="BK86" i="10"/>
  <c r="BK92" i="12"/>
  <c r="J108" i="14"/>
  <c r="BK160" i="15"/>
  <c r="BK89" i="16"/>
  <c r="BK355" i="19"/>
  <c r="J177" i="19"/>
  <c r="J153" i="20"/>
  <c r="J195" i="21"/>
  <c r="BK475" i="21"/>
  <c r="BK105" i="21"/>
  <c r="J168" i="22"/>
  <c r="J148" i="24"/>
  <c r="BK514" i="24"/>
  <c r="J212" i="24"/>
  <c r="J277" i="25"/>
  <c r="BK236" i="26"/>
  <c r="J208" i="26"/>
  <c r="BK85" i="27"/>
  <c r="BK139" i="28"/>
  <c r="BK253" i="30"/>
  <c r="J109" i="33"/>
  <c r="J120" i="35"/>
  <c r="BK89" i="36"/>
  <c r="BK137" i="37"/>
  <c r="J237" i="38"/>
  <c r="J174" i="38"/>
  <c r="BK361" i="39"/>
  <c r="BK471" i="39"/>
  <c r="J289" i="39"/>
  <c r="BK191" i="39"/>
  <c r="BK495" i="39"/>
  <c r="BK383" i="39"/>
  <c r="J468" i="39"/>
  <c r="J158" i="39"/>
  <c r="J264" i="40"/>
  <c r="BK191" i="40"/>
  <c r="BK157" i="40"/>
  <c r="BK268" i="40"/>
  <c r="BK299" i="41"/>
  <c r="J198" i="41"/>
  <c r="J274" i="42"/>
  <c r="J266" i="42"/>
  <c r="J216" i="42"/>
  <c r="J292" i="42"/>
  <c r="BK156" i="42"/>
  <c r="BK259" i="43"/>
  <c r="BK222" i="43"/>
  <c r="BK132" i="43"/>
  <c r="BK317" i="43"/>
  <c r="BK138" i="45"/>
  <c r="BK131" i="46"/>
  <c r="J94" i="46"/>
  <c r="J110" i="48"/>
  <c r="BK263" i="49"/>
  <c r="BK295" i="49"/>
  <c r="BK313" i="49"/>
  <c r="BK257" i="49"/>
  <c r="BK343" i="50"/>
  <c r="J171" i="50"/>
  <c r="BK226" i="50"/>
  <c r="J139" i="50"/>
  <c r="J247" i="50"/>
  <c r="J158" i="51"/>
  <c r="J109" i="51"/>
  <c r="BK306" i="51"/>
  <c r="BK93" i="51"/>
  <c r="J203" i="51"/>
  <c r="J93" i="54"/>
  <c r="J83" i="54"/>
  <c r="J166" i="2"/>
  <c r="J114" i="4"/>
  <c r="J140" i="4"/>
  <c r="BK123" i="13"/>
  <c r="BK152" i="14"/>
  <c r="BK400" i="15"/>
  <c r="J249" i="15"/>
  <c r="J365" i="15"/>
  <c r="J224" i="19"/>
  <c r="BK165" i="19"/>
  <c r="J118" i="20"/>
  <c r="J303" i="21"/>
  <c r="BK107" i="34"/>
  <c r="J167" i="35"/>
  <c r="BK126" i="35"/>
  <c r="J178" i="37"/>
  <c r="J243" i="38"/>
  <c r="J264" i="38"/>
  <c r="J138" i="38"/>
  <c r="BK282" i="39"/>
  <c r="J471" i="39"/>
  <c r="J357" i="39"/>
  <c r="BK461" i="40"/>
  <c r="BK408" i="40"/>
  <c r="J290" i="40"/>
  <c r="J314" i="40"/>
  <c r="BK292" i="41"/>
  <c r="BK290" i="41"/>
  <c r="BK114" i="41"/>
  <c r="J345" i="42"/>
  <c r="J118" i="42"/>
  <c r="J260" i="42"/>
  <c r="J289" i="42"/>
  <c r="BK247" i="42"/>
  <c r="J192" i="43"/>
  <c r="J186" i="43"/>
  <c r="BK128" i="43"/>
  <c r="J271" i="43"/>
  <c r="J399" i="43"/>
  <c r="BK145" i="45"/>
  <c r="J142" i="46"/>
  <c r="J85" i="47"/>
  <c r="J263" i="49"/>
  <c r="J233" i="49"/>
  <c r="BK244" i="49"/>
  <c r="J304" i="49"/>
  <c r="BK106" i="50"/>
  <c r="BK247" i="50"/>
  <c r="J283" i="50"/>
  <c r="BK299" i="50"/>
  <c r="BK306" i="50"/>
  <c r="J176" i="51"/>
  <c r="BK182" i="51"/>
  <c r="BK237" i="51"/>
  <c r="J147" i="51"/>
  <c r="J246" i="51"/>
  <c r="J100" i="52"/>
  <c r="BK98" i="54"/>
  <c r="BK195" i="2"/>
  <c r="J118" i="2"/>
  <c r="BK146" i="2"/>
  <c r="J91" i="3"/>
  <c r="J106" i="4"/>
  <c r="BK150" i="4"/>
  <c r="J186" i="7"/>
  <c r="BK137" i="8"/>
  <c r="J90" i="10"/>
  <c r="J120" i="14"/>
  <c r="BK346" i="15"/>
  <c r="BK101" i="17"/>
  <c r="BK181" i="18"/>
  <c r="BK89" i="19"/>
  <c r="BK176" i="20"/>
  <c r="J149" i="20"/>
  <c r="BK330" i="21"/>
  <c r="BK161" i="21"/>
  <c r="J161" i="21"/>
  <c r="BK216" i="22"/>
  <c r="J407" i="24"/>
  <c r="J344" i="24"/>
  <c r="J331" i="24"/>
  <c r="BK133" i="26"/>
  <c r="BK144" i="26"/>
  <c r="BK175" i="27"/>
  <c r="BK204" i="28"/>
  <c r="J210" i="30"/>
  <c r="BK94" i="31"/>
  <c r="BK113" i="32"/>
  <c r="BK162" i="35"/>
  <c r="BK142" i="36"/>
  <c r="J144" i="37"/>
  <c r="J141" i="38"/>
  <c r="J260" i="39"/>
  <c r="J257" i="40"/>
  <c r="J179" i="40"/>
  <c r="BK445" i="40"/>
  <c r="J292" i="41"/>
  <c r="J348" i="42"/>
  <c r="BK357" i="42"/>
  <c r="J103" i="42"/>
  <c r="J222" i="43"/>
  <c r="BK231" i="43"/>
  <c r="J114" i="43"/>
  <c r="BK142" i="45"/>
  <c r="J172" i="46"/>
  <c r="BK85" i="47"/>
  <c r="BK186" i="49"/>
  <c r="J151" i="49"/>
  <c r="BK156" i="49"/>
  <c r="J337" i="50"/>
  <c r="J156" i="50"/>
  <c r="BK156" i="50"/>
  <c r="BK189" i="50"/>
  <c r="BK100" i="51"/>
  <c r="J311" i="51"/>
  <c r="BK100" i="52"/>
  <c r="BK88" i="54"/>
  <c r="BK158" i="2"/>
  <c r="J144" i="2"/>
  <c r="BK92" i="3"/>
  <c r="BK139" i="4"/>
  <c r="BK103" i="4"/>
  <c r="BK85" i="6"/>
  <c r="J130" i="8"/>
  <c r="J121" i="9"/>
  <c r="J183" i="14"/>
  <c r="J200" i="15"/>
  <c r="J234" i="15"/>
  <c r="BK85" i="17"/>
  <c r="BK401" i="19"/>
  <c r="J394" i="19"/>
  <c r="BK228" i="19"/>
  <c r="BK141" i="20"/>
  <c r="BK291" i="21"/>
  <c r="J120" i="21"/>
  <c r="BK192" i="21"/>
  <c r="J291" i="21"/>
  <c r="J141" i="22"/>
  <c r="BK212" i="24"/>
  <c r="J552" i="24"/>
  <c r="J126" i="25"/>
  <c r="BK172" i="25"/>
  <c r="J283" i="26"/>
  <c r="J194" i="26"/>
  <c r="BK138" i="27"/>
  <c r="J163" i="28"/>
  <c r="BK223" i="30"/>
  <c r="BK153" i="32"/>
  <c r="BK98" i="34"/>
  <c r="BK103" i="35"/>
  <c r="J161" i="37"/>
  <c r="J217" i="43"/>
  <c r="J308" i="43"/>
  <c r="BK156" i="45"/>
  <c r="BK190" i="2"/>
  <c r="J99" i="2"/>
  <c r="J197" i="4"/>
  <c r="BK141" i="4"/>
  <c r="BK153" i="4"/>
  <c r="BK115" i="7"/>
  <c r="J406" i="21"/>
  <c r="BK209" i="22"/>
  <c r="BK179" i="22"/>
  <c r="J125" i="32"/>
  <c r="J149" i="35"/>
  <c r="BK140" i="35"/>
  <c r="BK152" i="36"/>
  <c r="BK147" i="36"/>
  <c r="BK88" i="36"/>
  <c r="J101" i="36"/>
  <c r="BK141" i="37"/>
  <c r="J97" i="37"/>
  <c r="BK233" i="38"/>
  <c r="J99" i="38"/>
  <c r="J312" i="38"/>
  <c r="J196" i="38"/>
  <c r="J102" i="38"/>
  <c r="BK202" i="38"/>
  <c r="J372" i="39"/>
  <c r="J448" i="39"/>
  <c r="J145" i="39"/>
  <c r="BK358" i="40"/>
  <c r="BK279" i="40"/>
  <c r="BK373" i="40"/>
  <c r="BK262" i="41"/>
  <c r="J286" i="41"/>
  <c r="BK116" i="41"/>
  <c r="J270" i="42"/>
  <c r="BK168" i="42"/>
  <c r="BK321" i="42"/>
  <c r="BK130" i="42"/>
  <c r="J241" i="42"/>
  <c r="J231" i="43"/>
  <c r="BK170" i="43"/>
  <c r="BK440" i="43"/>
  <c r="J356" i="43"/>
  <c r="BK92" i="45"/>
  <c r="BK134" i="46"/>
  <c r="BK94" i="47"/>
  <c r="J202" i="49"/>
  <c r="BK148" i="49"/>
  <c r="J109" i="49"/>
  <c r="J153" i="49"/>
  <c r="J216" i="50"/>
  <c r="BK219" i="50"/>
  <c r="BK136" i="50"/>
  <c r="BK145" i="50"/>
  <c r="BK203" i="51"/>
  <c r="J194" i="51"/>
  <c r="BK319" i="51"/>
  <c r="BK288" i="51"/>
  <c r="J294" i="51"/>
  <c r="BK139" i="52"/>
  <c r="BK193" i="2"/>
  <c r="J155" i="2"/>
  <c r="J193" i="2"/>
  <c r="BK120" i="2"/>
  <c r="J173" i="2"/>
  <c r="J123" i="2"/>
  <c r="J180" i="2"/>
  <c r="J96" i="2"/>
  <c r="BK140" i="2"/>
  <c r="J146" i="2"/>
  <c r="J108" i="3"/>
  <c r="J106" i="3"/>
  <c r="J104" i="3"/>
  <c r="J195" i="4"/>
  <c r="BK195" i="4"/>
  <c r="BK175" i="4"/>
  <c r="BK171" i="4"/>
  <c r="J142" i="4"/>
  <c r="J105" i="4"/>
  <c r="BK99" i="4"/>
  <c r="J169" i="4"/>
  <c r="J133" i="4"/>
  <c r="J122" i="4"/>
  <c r="BK152" i="6"/>
  <c r="BK112" i="6"/>
  <c r="BK223" i="7"/>
  <c r="BK149" i="7"/>
  <c r="J195" i="7"/>
  <c r="J98" i="8"/>
  <c r="J112" i="9"/>
  <c r="J125" i="9"/>
  <c r="J112" i="10"/>
  <c r="J115" i="10"/>
  <c r="J91" i="11"/>
  <c r="BK115" i="12"/>
  <c r="BK148" i="13"/>
  <c r="J100" i="13"/>
  <c r="J123" i="13"/>
  <c r="BK109" i="13"/>
  <c r="BK170" i="14"/>
  <c r="J176" i="14"/>
  <c r="J133" i="14"/>
  <c r="J434" i="15"/>
  <c r="BK260" i="15"/>
  <c r="J420" i="15"/>
  <c r="BK257" i="15"/>
  <c r="BK410" i="15"/>
  <c r="BK263" i="15"/>
  <c r="J391" i="15"/>
  <c r="J95" i="16"/>
  <c r="J91" i="17"/>
  <c r="BK140" i="18"/>
  <c r="BK134" i="18"/>
  <c r="BK149" i="18"/>
  <c r="J389" i="19"/>
  <c r="BK210" i="19"/>
  <c r="J365" i="19"/>
  <c r="BK128" i="19"/>
  <c r="BK171" i="19"/>
  <c r="J204" i="19"/>
  <c r="J239" i="19"/>
  <c r="J163" i="20"/>
  <c r="BK136" i="20"/>
  <c r="BK120" i="20"/>
  <c r="BK153" i="20"/>
  <c r="BK418" i="21"/>
  <c r="J424" i="21"/>
  <c r="BK314" i="21"/>
  <c r="BK297" i="21"/>
  <c r="J344" i="21"/>
  <c r="J231" i="21"/>
  <c r="J382" i="21"/>
  <c r="BK306" i="21"/>
  <c r="BK411" i="21"/>
  <c r="J252" i="21"/>
  <c r="BK187" i="22"/>
  <c r="BK236" i="22"/>
  <c r="J218" i="22"/>
  <c r="BK297" i="22"/>
  <c r="BK99" i="23"/>
  <c r="J296" i="24"/>
  <c r="BK106" i="24"/>
  <c r="J484" i="24"/>
  <c r="BK619" i="24"/>
  <c r="BK605" i="24"/>
  <c r="J112" i="24"/>
  <c r="J635" i="24"/>
  <c r="BK538" i="24"/>
  <c r="J272" i="24"/>
  <c r="J185" i="24"/>
  <c r="BK608" i="24"/>
  <c r="J161" i="24"/>
  <c r="J168" i="25"/>
  <c r="J85" i="25"/>
  <c r="BK187" i="25"/>
  <c r="J93" i="25"/>
  <c r="BK269" i="26"/>
  <c r="BK121" i="26"/>
  <c r="J162" i="26"/>
  <c r="J300" i="26"/>
  <c r="J130" i="26"/>
  <c r="J134" i="26"/>
  <c r="J138" i="27"/>
  <c r="J162" i="27"/>
  <c r="BK264" i="27"/>
  <c r="BK129" i="27"/>
  <c r="J139" i="28"/>
  <c r="J288" i="28"/>
  <c r="J228" i="28"/>
  <c r="J124" i="28"/>
  <c r="BK179" i="30"/>
  <c r="BK177" i="30"/>
  <c r="J154" i="30"/>
  <c r="J97" i="30"/>
  <c r="J130" i="32"/>
  <c r="BK142" i="32"/>
  <c r="BK99" i="32"/>
  <c r="BK127" i="33"/>
  <c r="BK117" i="34"/>
  <c r="BK91" i="34"/>
  <c r="BK114" i="35"/>
  <c r="J130" i="35"/>
  <c r="J149" i="36"/>
  <c r="BK104" i="36"/>
  <c r="J98" i="36"/>
  <c r="J92" i="36"/>
  <c r="J184" i="37"/>
  <c r="BK103" i="37"/>
  <c r="BK117" i="37"/>
  <c r="J85" i="37"/>
  <c r="J260" i="38"/>
  <c r="J177" i="38"/>
  <c r="J144" i="38"/>
  <c r="BK220" i="38"/>
  <c r="BK300" i="38"/>
  <c r="BK294" i="38"/>
  <c r="BK186" i="38"/>
  <c r="BK92" i="38"/>
  <c r="J349" i="39"/>
  <c r="BK352" i="39"/>
  <c r="BK251" i="39"/>
  <c r="J100" i="39"/>
  <c r="BK468" i="40"/>
  <c r="BK290" i="40"/>
  <c r="J415" i="40"/>
  <c r="J364" i="40"/>
  <c r="J299" i="41"/>
  <c r="J102" i="41"/>
  <c r="BK274" i="42"/>
  <c r="J250" i="42"/>
  <c r="BK257" i="42"/>
  <c r="BK215" i="43"/>
  <c r="J407" i="43"/>
  <c r="J103" i="43"/>
  <c r="J413" i="43"/>
  <c r="J93" i="44"/>
  <c r="BK150" i="45"/>
  <c r="BK149" i="46"/>
  <c r="BK110" i="48"/>
  <c r="J103" i="49"/>
  <c r="BK133" i="49"/>
  <c r="J249" i="49"/>
  <c r="BK100" i="49"/>
  <c r="J304" i="50"/>
  <c r="J250" i="50"/>
  <c r="J274" i="50"/>
  <c r="J340" i="50"/>
  <c r="J139" i="51"/>
  <c r="BK339" i="51"/>
  <c r="J252" i="51"/>
  <c r="J375" i="51"/>
  <c r="BK249" i="51"/>
  <c r="J188" i="2"/>
  <c r="J158" i="2"/>
  <c r="J136" i="2"/>
  <c r="BK99" i="2"/>
  <c r="BK113" i="3"/>
  <c r="BK97" i="3"/>
  <c r="J191" i="4"/>
  <c r="BK179" i="4"/>
  <c r="J181" i="4"/>
  <c r="J93" i="4"/>
  <c r="BK181" i="4"/>
  <c r="BK155" i="4"/>
  <c r="J153" i="7"/>
  <c r="BK158" i="7"/>
  <c r="J105" i="8"/>
  <c r="BK141" i="9"/>
  <c r="J108" i="10"/>
  <c r="J87" i="11"/>
  <c r="J166" i="12"/>
  <c r="BK380" i="15"/>
  <c r="BK231" i="15"/>
  <c r="J174" i="15"/>
  <c r="J85" i="17"/>
  <c r="BK170" i="18"/>
  <c r="J155" i="18"/>
  <c r="BK378" i="19"/>
  <c r="BK313" i="19"/>
  <c r="J355" i="19"/>
  <c r="J122" i="20"/>
  <c r="J168" i="20"/>
  <c r="J121" i="20"/>
  <c r="J119" i="21"/>
  <c r="J243" i="21"/>
  <c r="BK339" i="21"/>
  <c r="BK114" i="21"/>
  <c r="BK372" i="21"/>
  <c r="BK403" i="21"/>
  <c r="J216" i="22"/>
  <c r="J267" i="22"/>
  <c r="J113" i="23"/>
  <c r="J615" i="24"/>
  <c r="BK201" i="24"/>
  <c r="J560" i="24"/>
  <c r="BK441" i="24"/>
  <c r="J94" i="24"/>
  <c r="BK93" i="25"/>
  <c r="BK184" i="25"/>
  <c r="BK168" i="25"/>
  <c r="BK169" i="26"/>
  <c r="BK238" i="27"/>
  <c r="BK119" i="27"/>
  <c r="BK276" i="28"/>
  <c r="BK363" i="28"/>
  <c r="BK239" i="30"/>
  <c r="J144" i="30"/>
  <c r="J135" i="32"/>
  <c r="BK123" i="34"/>
  <c r="BK85" i="34"/>
  <c r="BK116" i="35"/>
  <c r="J88" i="36"/>
  <c r="BK182" i="37"/>
  <c r="J230" i="38"/>
  <c r="J180" i="38"/>
  <c r="BK111" i="38"/>
  <c r="BK114" i="38"/>
  <c r="BK465" i="39"/>
  <c r="J352" i="39"/>
  <c r="J479" i="40"/>
  <c r="BK100" i="40"/>
  <c r="J259" i="40"/>
  <c r="J219" i="40"/>
  <c r="J220" i="41"/>
  <c r="BK307" i="42"/>
  <c r="BK162" i="42"/>
  <c r="J213" i="42"/>
  <c r="J233" i="43"/>
  <c r="BK463" i="43"/>
  <c r="BK154" i="43"/>
  <c r="J138" i="43"/>
  <c r="J149" i="46"/>
  <c r="J90" i="47"/>
  <c r="BK202" i="49"/>
  <c r="BK198" i="49"/>
  <c r="J112" i="49"/>
  <c r="BK292" i="49"/>
  <c r="BK227" i="49"/>
  <c r="BK340" i="50"/>
  <c r="J289" i="50"/>
  <c r="J112" i="50"/>
  <c r="J311" i="50"/>
  <c r="BK227" i="51"/>
  <c r="BK283" i="51"/>
  <c r="J265" i="51"/>
  <c r="J86" i="53"/>
  <c r="J154" i="2"/>
  <c r="BK100" i="2"/>
  <c r="J165" i="2"/>
  <c r="BK163" i="2"/>
  <c r="BK99" i="3"/>
  <c r="BK95" i="4"/>
  <c r="J192" i="4"/>
  <c r="J99" i="4"/>
  <c r="J143" i="4"/>
  <c r="J163" i="6"/>
  <c r="J94" i="8"/>
  <c r="BK92" i="10"/>
  <c r="J278" i="21"/>
  <c r="J237" i="21"/>
  <c r="J98" i="21"/>
  <c r="J222" i="21"/>
  <c r="J327" i="21"/>
  <c r="BK382" i="21"/>
  <c r="J118" i="22"/>
  <c r="J114" i="22"/>
  <c r="BK90" i="23"/>
  <c r="BK480" i="24"/>
  <c r="BK423" i="24"/>
  <c r="BK172" i="24"/>
  <c r="J432" i="24"/>
  <c r="J270" i="25"/>
  <c r="J194" i="25"/>
  <c r="J144" i="26"/>
  <c r="BK198" i="26"/>
  <c r="BK268" i="27"/>
  <c r="J120" i="27"/>
  <c r="BK240" i="28"/>
  <c r="J88" i="29"/>
  <c r="J223" i="30"/>
  <c r="BK137" i="32"/>
  <c r="BK135" i="33"/>
  <c r="BK97" i="34"/>
  <c r="J128" i="35"/>
  <c r="J117" i="36"/>
  <c r="BK144" i="37"/>
  <c r="J217" i="38"/>
  <c r="BK208" i="39"/>
  <c r="BK182" i="39"/>
  <c r="BK140" i="48"/>
  <c r="J97" i="49"/>
  <c r="J90" i="49"/>
  <c r="BK136" i="49"/>
  <c r="J280" i="49"/>
  <c r="BK314" i="50"/>
  <c r="BK133" i="50"/>
  <c r="J130" i="50"/>
  <c r="BK364" i="50"/>
  <c r="J355" i="50"/>
  <c r="BK314" i="51"/>
  <c r="J144" i="51"/>
  <c r="J281" i="51"/>
  <c r="BK300" i="51"/>
  <c r="J130" i="51"/>
  <c r="BK363" i="51"/>
  <c r="J100" i="54"/>
  <c r="BK171" i="2"/>
  <c r="BK114" i="2"/>
  <c r="BK189" i="2"/>
  <c r="J142" i="2"/>
  <c r="J147" i="2"/>
  <c r="BK108" i="3"/>
  <c r="BK173" i="4"/>
  <c r="J126" i="4"/>
  <c r="BK117" i="4"/>
  <c r="BK138" i="4"/>
  <c r="J85" i="5"/>
  <c r="BK93" i="7"/>
  <c r="J137" i="8"/>
  <c r="BK137" i="9"/>
  <c r="BK96" i="10"/>
  <c r="BK118" i="12"/>
  <c r="J96" i="12"/>
  <c r="J128" i="13"/>
  <c r="BK132" i="13"/>
  <c r="J179" i="14"/>
  <c r="J415" i="15"/>
  <c r="BK397" i="15"/>
  <c r="J424" i="15"/>
  <c r="BK99" i="17"/>
  <c r="BK155" i="18"/>
  <c r="BK251" i="19"/>
  <c r="J272" i="19"/>
  <c r="BK144" i="20"/>
  <c r="BK118" i="20"/>
  <c r="J335" i="21"/>
  <c r="BK164" i="21"/>
  <c r="BK424" i="21"/>
  <c r="BK269" i="21"/>
  <c r="BK366" i="21"/>
  <c r="BK189" i="21"/>
  <c r="BK375" i="21"/>
  <c r="J240" i="22"/>
  <c r="J158" i="22"/>
  <c r="BK616" i="24"/>
  <c r="J629" i="24"/>
  <c r="BK493" i="24"/>
  <c r="J414" i="24"/>
  <c r="BK283" i="24"/>
  <c r="J489" i="24"/>
  <c r="J250" i="25"/>
  <c r="BK134" i="25"/>
  <c r="J305" i="26"/>
  <c r="BK260" i="26"/>
  <c r="BK163" i="26"/>
  <c r="J191" i="27"/>
  <c r="BK195" i="27"/>
  <c r="J264" i="28"/>
  <c r="J97" i="28"/>
  <c r="J139" i="30"/>
  <c r="J136" i="30"/>
  <c r="J113" i="32"/>
  <c r="J103" i="33"/>
  <c r="BK126" i="34"/>
  <c r="J136" i="35"/>
  <c r="BK90" i="36"/>
  <c r="BK92" i="36"/>
  <c r="BK115" i="37"/>
  <c r="J141" i="37"/>
  <c r="J183" i="38"/>
  <c r="J276" i="38"/>
  <c r="BK254" i="38"/>
  <c r="J162" i="38"/>
  <c r="J458" i="39"/>
  <c r="J153" i="39"/>
  <c r="J121" i="39"/>
  <c r="BK106" i="39"/>
  <c r="J396" i="39"/>
  <c r="BK357" i="39"/>
  <c r="J258" i="39"/>
  <c r="BK217" i="39"/>
  <c r="J186" i="39"/>
  <c r="J134" i="39"/>
  <c r="BK502" i="39"/>
  <c r="BK485" i="39"/>
  <c r="BK484" i="39"/>
  <c r="BK346" i="39"/>
  <c r="J238" i="39"/>
  <c r="J485" i="39"/>
  <c r="BK278" i="39"/>
  <c r="BK413" i="39"/>
  <c r="J491" i="40"/>
  <c r="BK448" i="40"/>
  <c r="J100" i="40"/>
  <c r="BK342" i="40"/>
  <c r="BK404" i="40"/>
  <c r="BK296" i="40"/>
  <c r="BK207" i="40"/>
  <c r="J127" i="40"/>
  <c r="BK248" i="40"/>
  <c r="BK274" i="41"/>
  <c r="J134" i="41"/>
  <c r="BK169" i="41"/>
  <c r="BK271" i="41"/>
  <c r="J321" i="42"/>
  <c r="BK280" i="42"/>
  <c r="BK133" i="42"/>
  <c r="J276" i="42"/>
  <c r="J309" i="42"/>
  <c r="J280" i="42"/>
  <c r="BK210" i="42"/>
  <c r="BK270" i="42"/>
  <c r="BK238" i="42"/>
  <c r="BK416" i="43"/>
  <c r="J206" i="43"/>
  <c r="BK377" i="43"/>
  <c r="J335" i="43"/>
  <c r="J125" i="43"/>
  <c r="BK433" i="43"/>
  <c r="BK430" i="43"/>
  <c r="BK99" i="43"/>
  <c r="J99" i="44"/>
  <c r="BK88" i="45"/>
  <c r="J120" i="45"/>
  <c r="BK172" i="46"/>
  <c r="BK170" i="46"/>
  <c r="BK105" i="46"/>
  <c r="J130" i="48"/>
  <c r="BK254" i="49"/>
  <c r="J118" i="49"/>
  <c r="J205" i="49"/>
  <c r="J334" i="49"/>
  <c r="J159" i="49"/>
  <c r="J139" i="49"/>
  <c r="J230" i="49"/>
  <c r="BK208" i="49"/>
  <c r="J278" i="50"/>
  <c r="J272" i="50"/>
  <c r="J145" i="50"/>
  <c r="J210" i="50"/>
  <c r="BK257" i="50"/>
  <c r="J334" i="50"/>
  <c r="J300" i="51"/>
  <c r="BK170" i="51"/>
  <c r="BK109" i="51"/>
  <c r="J103" i="51"/>
  <c r="BK124" i="51"/>
  <c r="BK185" i="51"/>
  <c r="BK144" i="51"/>
  <c r="BK351" i="51"/>
  <c r="J240" i="51"/>
  <c r="J103" i="52"/>
  <c r="BK87" i="54"/>
  <c r="J92" i="54"/>
  <c r="BK192" i="2"/>
  <c r="BK116" i="2"/>
  <c r="J116" i="2"/>
  <c r="BK114" i="3"/>
  <c r="J172" i="4"/>
  <c r="J156" i="4"/>
  <c r="J136" i="4"/>
  <c r="BK87" i="4"/>
  <c r="BK139" i="6"/>
  <c r="BK218" i="7"/>
  <c r="BK111" i="8"/>
  <c r="J100" i="10"/>
  <c r="BK105" i="10"/>
  <c r="J412" i="15"/>
  <c r="J455" i="15"/>
  <c r="J308" i="15"/>
  <c r="BK376" i="15"/>
  <c r="BK185" i="18"/>
  <c r="BK193" i="18"/>
  <c r="BK360" i="19"/>
  <c r="J132" i="19"/>
  <c r="BK137" i="19"/>
  <c r="BK149" i="20"/>
  <c r="J120" i="20"/>
  <c r="BK384" i="21"/>
  <c r="BK147" i="21"/>
  <c r="BK138" i="21"/>
  <c r="J309" i="21"/>
  <c r="BK369" i="21"/>
  <c r="J442" i="21"/>
  <c r="J117" i="21"/>
  <c r="BK125" i="22"/>
  <c r="BK137" i="23"/>
  <c r="BK319" i="24"/>
  <c r="J548" i="24"/>
  <c r="BK265" i="24"/>
  <c r="BK346" i="24"/>
  <c r="J556" i="24"/>
  <c r="BK285" i="25"/>
  <c r="BK149" i="25"/>
  <c r="BK310" i="26"/>
  <c r="BK154" i="26"/>
  <c r="BK194" i="26"/>
  <c r="J85" i="27"/>
  <c r="BK247" i="27"/>
  <c r="J332" i="28"/>
  <c r="J252" i="28"/>
  <c r="J239" i="30"/>
  <c r="BK115" i="30"/>
  <c r="BK108" i="32"/>
  <c r="BK99" i="33"/>
  <c r="J94" i="34"/>
  <c r="J94" i="35"/>
  <c r="BK126" i="36"/>
  <c r="J118" i="36"/>
  <c r="J291" i="38"/>
  <c r="BK282" i="38"/>
  <c r="BK248" i="38"/>
  <c r="J239" i="38"/>
  <c r="BK468" i="39"/>
  <c r="J411" i="40"/>
  <c r="J169" i="40"/>
  <c r="J241" i="40"/>
  <c r="J142" i="41"/>
  <c r="BK130" i="41"/>
  <c r="J130" i="42"/>
  <c r="J307" i="42"/>
  <c r="J195" i="42"/>
  <c r="J180" i="42"/>
  <c r="BK165" i="42"/>
  <c r="J279" i="43"/>
  <c r="J430" i="43"/>
  <c r="J452" i="43"/>
  <c r="BK210" i="43"/>
  <c r="J368" i="43"/>
  <c r="BK112" i="45"/>
  <c r="J142" i="45"/>
  <c r="BK120" i="46"/>
  <c r="BK97" i="47"/>
  <c r="BK249" i="49"/>
  <c r="J254" i="49"/>
  <c r="BK189" i="49"/>
  <c r="BK130" i="49"/>
  <c r="BK304" i="50"/>
  <c r="J109" i="50"/>
  <c r="BK162" i="50"/>
  <c r="BK194" i="51"/>
  <c r="BK167" i="51"/>
  <c r="BK112" i="51"/>
  <c r="BK322" i="51"/>
  <c r="J84" i="52"/>
  <c r="J97" i="54"/>
  <c r="J187" i="2"/>
  <c r="J95" i="2"/>
  <c r="BK180" i="2"/>
  <c r="BK109" i="2"/>
  <c r="BK119" i="2"/>
  <c r="BK145" i="2"/>
  <c r="BK83" i="2"/>
  <c r="BK98" i="2"/>
  <c r="BK134" i="2"/>
  <c r="BK105" i="3"/>
  <c r="BK102" i="3"/>
  <c r="J97" i="3"/>
  <c r="BK197" i="4"/>
  <c r="J167" i="4"/>
  <c r="J146" i="4"/>
  <c r="BK130" i="4"/>
  <c r="BK94" i="4"/>
  <c r="J135" i="4"/>
  <c r="J94" i="4"/>
  <c r="J90" i="5"/>
  <c r="BK181" i="6"/>
  <c r="J85" i="6"/>
  <c r="BK213" i="7"/>
  <c r="J132" i="7"/>
  <c r="J101" i="8"/>
  <c r="BK91" i="11"/>
  <c r="BK100" i="12"/>
  <c r="BK143" i="13"/>
  <c r="J153" i="13"/>
  <c r="J94" i="13"/>
  <c r="J165" i="14"/>
  <c r="BK172" i="14"/>
  <c r="BK116" i="14"/>
  <c r="J115" i="15"/>
  <c r="J177" i="15"/>
  <c r="J346" i="15"/>
  <c r="J446" i="15"/>
  <c r="BK124" i="15"/>
  <c r="BK407" i="15"/>
  <c r="BK303" i="19"/>
  <c r="J128" i="19"/>
  <c r="BK93" i="19"/>
  <c r="J93" i="19"/>
  <c r="J175" i="20"/>
  <c r="J144" i="20"/>
  <c r="J389" i="21"/>
  <c r="BK341" i="21"/>
  <c r="BK198" i="21"/>
  <c r="BK117" i="21"/>
  <c r="J204" i="21"/>
  <c r="J311" i="21"/>
  <c r="J170" i="21"/>
  <c r="J463" i="21"/>
  <c r="J379" i="21"/>
  <c r="BK255" i="21"/>
  <c r="BK179" i="21"/>
  <c r="BK363" i="21"/>
  <c r="J297" i="21"/>
  <c r="J111" i="21"/>
  <c r="BK274" i="22"/>
  <c r="BK257" i="22"/>
  <c r="J134" i="23"/>
  <c r="J110" i="23"/>
  <c r="J327" i="24"/>
  <c r="J125" i="24"/>
  <c r="BK321" i="24"/>
  <c r="BK567" i="24"/>
  <c r="BK600" i="24"/>
  <c r="BK197" i="24"/>
  <c r="J117" i="24"/>
  <c r="J605" i="24"/>
  <c r="J249" i="24"/>
  <c r="BK305" i="24"/>
  <c r="J201" i="24"/>
  <c r="BK113" i="25"/>
  <c r="BK251" i="25"/>
  <c r="J113" i="25"/>
  <c r="BK158" i="25"/>
  <c r="J216" i="26"/>
  <c r="J225" i="27"/>
  <c r="J119" i="27"/>
  <c r="BK216" i="27"/>
  <c r="BK242" i="27"/>
  <c r="J371" i="28"/>
  <c r="BK173" i="28"/>
  <c r="BK216" i="28"/>
  <c r="BK288" i="28"/>
  <c r="BK85" i="29"/>
  <c r="BK188" i="30"/>
  <c r="J115" i="30"/>
  <c r="J106" i="30"/>
  <c r="J108" i="32"/>
  <c r="J107" i="32"/>
  <c r="J135" i="33"/>
  <c r="BK131" i="34"/>
  <c r="J88" i="34"/>
  <c r="J97" i="34"/>
  <c r="BK113" i="35"/>
  <c r="BK108" i="35"/>
  <c r="J100" i="35"/>
  <c r="J117" i="37"/>
  <c r="J115" i="37"/>
  <c r="BK309" i="38"/>
  <c r="BK162" i="38"/>
  <c r="J126" i="38"/>
  <c r="J285" i="38"/>
  <c r="J117" i="38"/>
  <c r="J92" i="38"/>
  <c r="J105" i="38"/>
  <c r="J130" i="39"/>
  <c r="J341" i="39"/>
  <c r="BK423" i="39"/>
  <c r="BK168" i="39"/>
  <c r="J202" i="39"/>
  <c r="BK465" i="40"/>
  <c r="J168" i="40"/>
  <c r="J248" i="40"/>
  <c r="BK123" i="40"/>
  <c r="BK102" i="40"/>
  <c r="J96" i="40"/>
  <c r="J170" i="40"/>
  <c r="J283" i="41"/>
  <c r="J141" i="41"/>
  <c r="J255" i="41"/>
  <c r="BK134" i="41"/>
  <c r="J112" i="41"/>
  <c r="J283" i="42"/>
  <c r="BK295" i="42"/>
  <c r="BK186" i="42"/>
  <c r="J235" i="42"/>
  <c r="BK189" i="42"/>
  <c r="BK226" i="42"/>
  <c r="J318" i="42"/>
  <c r="J90" i="42"/>
  <c r="BK241" i="42"/>
  <c r="BK159" i="42"/>
  <c r="BK372" i="43"/>
  <c r="BK337" i="43"/>
  <c r="J132" i="43"/>
  <c r="BK121" i="43"/>
  <c r="BK150" i="43"/>
  <c r="J437" i="43"/>
  <c r="J142" i="43"/>
  <c r="BK107" i="43"/>
  <c r="J96" i="44"/>
  <c r="BK94" i="45"/>
  <c r="J92" i="45"/>
  <c r="J175" i="46"/>
  <c r="J97" i="47"/>
  <c r="BK130" i="48"/>
  <c r="BK307" i="49"/>
  <c r="J211" i="49"/>
  <c r="BK153" i="49"/>
  <c r="BK304" i="49"/>
  <c r="J310" i="49"/>
  <c r="J283" i="49"/>
  <c r="J100" i="49"/>
  <c r="BK316" i="49"/>
  <c r="BK283" i="49"/>
  <c r="BK274" i="50"/>
  <c r="J151" i="50"/>
  <c r="J162" i="50"/>
  <c r="J280" i="50"/>
  <c r="BK148" i="50"/>
  <c r="BK153" i="50"/>
  <c r="BK186" i="50"/>
  <c r="J352" i="50"/>
  <c r="J213" i="50"/>
  <c r="BK291" i="51"/>
  <c r="J164" i="51"/>
  <c r="J334" i="51"/>
  <c r="J348" i="51"/>
  <c r="BK121" i="51"/>
  <c r="BK328" i="51"/>
  <c r="BK197" i="51"/>
  <c r="BK372" i="51"/>
  <c r="BK375" i="51"/>
  <c r="J372" i="51"/>
  <c r="J185" i="51"/>
  <c r="BK123" i="52"/>
  <c r="BK108" i="53"/>
  <c r="BK83" i="54"/>
  <c r="J89" i="54"/>
  <c r="J93" i="2"/>
  <c r="J107" i="3"/>
  <c r="BK122" i="4"/>
  <c r="BK100" i="7"/>
  <c r="BK115" i="10"/>
  <c r="J407" i="15"/>
  <c r="BK91" i="17"/>
  <c r="J303" i="19"/>
  <c r="J124" i="20"/>
  <c r="BK346" i="21"/>
  <c r="BK135" i="21"/>
  <c r="BK313" i="24"/>
  <c r="BK543" i="24"/>
  <c r="J134" i="25"/>
  <c r="BK232" i="26"/>
  <c r="BK162" i="27"/>
  <c r="BK163" i="28"/>
  <c r="BK179" i="32"/>
  <c r="J105" i="34"/>
  <c r="J107" i="36"/>
  <c r="J199" i="38"/>
  <c r="BK434" i="39"/>
  <c r="J102" i="40"/>
  <c r="J169" i="41"/>
  <c r="J159" i="42"/>
  <c r="J127" i="42"/>
  <c r="J99" i="43"/>
  <c r="BK99" i="44"/>
  <c r="BK157" i="46"/>
  <c r="J269" i="49"/>
  <c r="BK90" i="49"/>
  <c r="J266" i="50"/>
  <c r="J180" i="50"/>
  <c r="BK231" i="51"/>
  <c r="J167" i="51"/>
  <c r="BK97" i="54"/>
  <c r="J105" i="2"/>
  <c r="BK405" i="15"/>
  <c r="J177" i="18"/>
  <c r="BK214" i="19"/>
  <c r="J174" i="20"/>
  <c r="BK225" i="21"/>
  <c r="BK182" i="21"/>
  <c r="BK116" i="23"/>
  <c r="BK189" i="24"/>
  <c r="J256" i="24"/>
  <c r="J278" i="26"/>
  <c r="BK278" i="27"/>
  <c r="BK127" i="28"/>
  <c r="J217" i="30"/>
  <c r="BK101" i="34"/>
  <c r="J114" i="36"/>
  <c r="J103" i="37"/>
  <c r="J346" i="39"/>
  <c r="BK197" i="40"/>
  <c r="J342" i="40"/>
  <c r="BK251" i="41"/>
  <c r="J232" i="42"/>
  <c r="J151" i="42"/>
  <c r="BK232" i="42"/>
  <c r="J160" i="43"/>
  <c r="J346" i="43"/>
  <c r="BK98" i="46"/>
  <c r="BK96" i="3"/>
  <c r="BK133" i="4"/>
  <c r="BK175" i="6"/>
  <c r="BK200" i="7"/>
  <c r="BK93" i="11"/>
  <c r="BK310" i="15"/>
  <c r="BK155" i="15"/>
  <c r="J228" i="19"/>
  <c r="BK112" i="19"/>
  <c r="J481" i="21"/>
  <c r="BK350" i="21"/>
  <c r="BK240" i="21"/>
  <c r="J290" i="22"/>
  <c r="J397" i="24"/>
  <c r="J157" i="40"/>
  <c r="J133" i="42"/>
  <c r="J312" i="42"/>
  <c r="BK419" i="43"/>
  <c r="J463" i="43"/>
  <c r="J90" i="45"/>
  <c r="J316" i="49"/>
  <c r="BK331" i="49"/>
  <c r="J299" i="50"/>
  <c r="J124" i="50"/>
  <c r="J309" i="51"/>
  <c r="BK265" i="51"/>
  <c r="BK243" i="51"/>
  <c r="J199" i="19"/>
  <c r="BK307" i="19"/>
  <c r="J373" i="19"/>
  <c r="BK157" i="20"/>
  <c r="J157" i="20"/>
  <c r="J131" i="20"/>
  <c r="BK120" i="21"/>
  <c r="BK93" i="21"/>
  <c r="J330" i="21"/>
  <c r="BK361" i="21"/>
  <c r="J102" i="21"/>
  <c r="BK201" i="21"/>
  <c r="J187" i="22"/>
  <c r="BK149" i="22"/>
  <c r="J571" i="24"/>
  <c r="BK286" i="24"/>
  <c r="J577" i="24"/>
  <c r="BK531" i="24"/>
  <c r="BK254" i="24"/>
  <c r="J247" i="24"/>
  <c r="J282" i="25"/>
  <c r="J116" i="25"/>
  <c r="BK189" i="26"/>
  <c r="BK167" i="26"/>
  <c r="J216" i="27"/>
  <c r="BK156" i="27"/>
  <c r="BK383" i="28"/>
  <c r="J143" i="28"/>
  <c r="BK264" i="30"/>
  <c r="J148" i="30"/>
  <c r="J142" i="32"/>
  <c r="BK94" i="32"/>
  <c r="J136" i="34"/>
  <c r="J117" i="34"/>
  <c r="J110" i="35"/>
  <c r="J132" i="36"/>
  <c r="BK95" i="36"/>
  <c r="BK168" i="37"/>
  <c r="BK171" i="38"/>
  <c r="J135" i="38"/>
  <c r="BK208" i="38"/>
  <c r="J192" i="38"/>
  <c r="J465" i="39"/>
  <c r="BK366" i="39"/>
  <c r="BK377" i="40"/>
  <c r="J130" i="41"/>
  <c r="J210" i="42"/>
  <c r="BK124" i="42"/>
  <c r="BK160" i="43"/>
  <c r="BK452" i="43"/>
  <c r="BK90" i="45"/>
  <c r="J176" i="46"/>
  <c r="BK278" i="49"/>
  <c r="BK328" i="49"/>
  <c r="J174" i="50"/>
  <c r="BK286" i="50"/>
  <c r="BK158" i="51"/>
  <c r="J360" i="51"/>
  <c r="BK93" i="54"/>
  <c r="J98" i="2"/>
  <c r="J138" i="2"/>
  <c r="BK95" i="3"/>
  <c r="J128" i="4"/>
  <c r="F34" i="5"/>
  <c r="J115" i="18"/>
  <c r="BK102" i="19"/>
  <c r="J96" i="21"/>
  <c r="BK281" i="21"/>
  <c r="BK421" i="21"/>
  <c r="BK164" i="22"/>
  <c r="BK110" i="23"/>
  <c r="BK348" i="24"/>
  <c r="BK273" i="25"/>
  <c r="BK283" i="26"/>
  <c r="J189" i="26"/>
  <c r="BK134" i="27"/>
  <c r="J173" i="28"/>
  <c r="BK176" i="32"/>
  <c r="BK100" i="34"/>
  <c r="BK101" i="36"/>
  <c r="J100" i="37"/>
  <c r="J245" i="38"/>
  <c r="J205" i="38"/>
  <c r="BK134" i="39"/>
  <c r="J191" i="40"/>
  <c r="J186" i="41"/>
  <c r="BK183" i="42"/>
  <c r="J247" i="42"/>
  <c r="J337" i="43"/>
  <c r="BK91" i="46"/>
  <c r="J331" i="49"/>
  <c r="BK97" i="49"/>
  <c r="BK165" i="50"/>
  <c r="J142" i="50"/>
  <c r="J188" i="51"/>
  <c r="BK133" i="51"/>
  <c r="BK85" i="54"/>
  <c r="BK152" i="2"/>
  <c r="J101" i="2"/>
  <c r="BK115" i="3"/>
  <c r="J120" i="4"/>
  <c r="J177" i="4"/>
  <c r="BK168" i="6"/>
  <c r="BK115" i="9"/>
  <c r="J142" i="14"/>
  <c r="J451" i="15"/>
  <c r="BK269" i="18"/>
  <c r="J325" i="19"/>
  <c r="BK344" i="19"/>
  <c r="J201" i="21"/>
  <c r="BK156" i="21"/>
  <c r="J466" i="21"/>
  <c r="J105" i="21"/>
  <c r="BK243" i="22"/>
  <c r="J276" i="24"/>
  <c r="J430" i="24"/>
  <c r="BK288" i="25"/>
  <c r="J140" i="25"/>
  <c r="BK278" i="26"/>
  <c r="J272" i="27"/>
  <c r="BK153" i="28"/>
  <c r="BK144" i="30"/>
  <c r="J110" i="33"/>
  <c r="J152" i="36"/>
  <c r="BK105" i="37"/>
  <c r="BK146" i="38"/>
  <c r="BK382" i="39"/>
  <c r="J292" i="49"/>
  <c r="BK169" i="18"/>
  <c r="J151" i="19"/>
  <c r="J169" i="20"/>
  <c r="J184" i="21"/>
  <c r="BK257" i="21"/>
  <c r="J469" i="21"/>
  <c r="J209" i="22"/>
  <c r="J93" i="23"/>
  <c r="J260" i="24"/>
  <c r="J193" i="24"/>
  <c r="J175" i="24"/>
  <c r="J119" i="25"/>
  <c r="J289" i="26"/>
  <c r="BK113" i="27"/>
  <c r="J270" i="28"/>
  <c r="J90" i="31"/>
  <c r="BK120" i="33"/>
  <c r="J106" i="35"/>
  <c r="J105" i="36"/>
  <c r="BK171" i="37"/>
  <c r="J95" i="38"/>
  <c r="BK129" i="38"/>
  <c r="BK240" i="39"/>
  <c r="J316" i="39"/>
  <c r="BK238" i="39"/>
  <c r="BK173" i="39"/>
  <c r="BK497" i="39"/>
  <c r="BK458" i="39"/>
  <c r="J489" i="39"/>
  <c r="BK260" i="39"/>
  <c r="BK496" i="40"/>
  <c r="J371" i="40"/>
  <c r="J235" i="40"/>
  <c r="BK354" i="40"/>
  <c r="BK143" i="40"/>
  <c r="BK294" i="41"/>
  <c r="J100" i="41"/>
  <c r="BK302" i="42"/>
  <c r="BK263" i="42"/>
  <c r="BK139" i="42"/>
  <c r="BK323" i="43"/>
  <c r="BK407" i="43"/>
  <c r="BK245" i="43"/>
  <c r="J419" i="43"/>
  <c r="J97" i="45"/>
  <c r="J160" i="46"/>
  <c r="J153" i="46"/>
  <c r="BK322" i="49"/>
  <c r="J322" i="49"/>
  <c r="J208" i="49"/>
  <c r="J301" i="49"/>
  <c r="BK222" i="50"/>
  <c r="BK331" i="50"/>
  <c r="BK278" i="50"/>
  <c r="J361" i="50"/>
  <c r="J197" i="51"/>
  <c r="J179" i="51"/>
  <c r="J262" i="51"/>
  <c r="BK336" i="51"/>
  <c r="J369" i="51"/>
  <c r="J90" i="53"/>
  <c r="J85" i="54"/>
  <c r="BK166" i="2"/>
  <c r="J171" i="4"/>
  <c r="J185" i="4"/>
  <c r="J178" i="6"/>
  <c r="J218" i="7"/>
  <c r="BK112" i="9"/>
  <c r="BK289" i="15"/>
  <c r="BK89" i="17"/>
  <c r="BK373" i="19"/>
  <c r="BK167" i="20"/>
  <c r="BK115" i="20"/>
  <c r="BK409" i="21"/>
  <c r="J246" i="21"/>
  <c r="BK144" i="21"/>
  <c r="BK234" i="22"/>
  <c r="BK96" i="23"/>
  <c r="J139" i="24"/>
  <c r="J236" i="24"/>
  <c r="BK250" i="25"/>
  <c r="BK257" i="26"/>
  <c r="J164" i="27"/>
  <c r="J342" i="28"/>
  <c r="BK275" i="30"/>
  <c r="BK143" i="33"/>
  <c r="J116" i="35"/>
  <c r="J188" i="37"/>
  <c r="BK306" i="38"/>
  <c r="BK264" i="38"/>
  <c r="BK145" i="39"/>
  <c r="BK371" i="40"/>
  <c r="BK241" i="40"/>
  <c r="BK327" i="42"/>
  <c r="BK278" i="42"/>
  <c r="BK142" i="42"/>
  <c r="BK226" i="43"/>
  <c r="BK88" i="3"/>
  <c r="J116" i="4"/>
  <c r="J111" i="4"/>
  <c r="J90" i="4"/>
  <c r="BK174" i="4"/>
  <c r="J155" i="6"/>
  <c r="BK144" i="7"/>
  <c r="BK124" i="8"/>
  <c r="J152" i="12"/>
  <c r="J132" i="13"/>
  <c r="J152" i="14"/>
  <c r="BK424" i="15"/>
  <c r="J85" i="15"/>
  <c r="BK415" i="15"/>
  <c r="BK369" i="19"/>
  <c r="BK204" i="19"/>
  <c r="BK152" i="20"/>
  <c r="BK389" i="21"/>
  <c r="J386" i="21"/>
  <c r="J324" i="21"/>
  <c r="J436" i="21"/>
  <c r="J228" i="21"/>
  <c r="J317" i="21"/>
  <c r="J460" i="21"/>
  <c r="J179" i="22"/>
  <c r="BK93" i="23"/>
  <c r="J144" i="24"/>
  <c r="BK249" i="24"/>
  <c r="BK276" i="24"/>
  <c r="BK635" i="24"/>
  <c r="J493" i="24"/>
  <c r="J264" i="25"/>
  <c r="J268" i="25"/>
  <c r="BK139" i="26"/>
  <c r="BK225" i="27"/>
  <c r="BK186" i="27"/>
  <c r="J397" i="28"/>
  <c r="BK85" i="28"/>
  <c r="BK287" i="30"/>
  <c r="BK90" i="31"/>
  <c r="J90" i="33"/>
  <c r="BK94" i="34"/>
  <c r="BK85" i="35"/>
  <c r="BK121" i="36"/>
  <c r="J91" i="37"/>
  <c r="BK270" i="38"/>
  <c r="J227" i="38"/>
  <c r="BK138" i="38"/>
  <c r="BK229" i="39"/>
  <c r="J386" i="39"/>
  <c r="BK479" i="40"/>
  <c r="J354" i="40"/>
  <c r="BK329" i="40"/>
  <c r="J250" i="40"/>
  <c r="BK167" i="41"/>
  <c r="BK188" i="41"/>
  <c r="BK222" i="42"/>
  <c r="BK360" i="42"/>
  <c r="J304" i="42"/>
  <c r="BK136" i="42"/>
  <c r="J145" i="42"/>
  <c r="J242" i="43"/>
  <c r="BK271" i="43"/>
  <c r="BK360" i="43"/>
  <c r="BK395" i="43"/>
  <c r="BK92" i="43"/>
  <c r="BK128" i="45"/>
  <c r="J148" i="46"/>
  <c r="BK88" i="48"/>
  <c r="BK286" i="49"/>
  <c r="BK205" i="49"/>
  <c r="J328" i="49"/>
  <c r="J240" i="49"/>
  <c r="BK309" i="50"/>
  <c r="J93" i="50"/>
  <c r="J238" i="50"/>
  <c r="BK283" i="50"/>
  <c r="BK355" i="50"/>
  <c r="J345" i="51"/>
  <c r="J112" i="51"/>
  <c r="J133" i="51"/>
  <c r="J206" i="51"/>
  <c r="J200" i="51"/>
  <c r="J99" i="53"/>
  <c r="J91" i="54"/>
  <c r="J153" i="2"/>
  <c r="J95" i="3"/>
  <c r="J183" i="4"/>
  <c r="BK108" i="7"/>
  <c r="J100" i="11"/>
  <c r="BK358" i="15"/>
  <c r="J405" i="19"/>
  <c r="BK134" i="20"/>
  <c r="J384" i="21"/>
  <c r="BK300" i="21"/>
  <c r="J181" i="22"/>
  <c r="J254" i="24"/>
  <c r="BK277" i="25"/>
  <c r="J260" i="26"/>
  <c r="BK153" i="27"/>
  <c r="BK183" i="28"/>
  <c r="BK197" i="30"/>
  <c r="J103" i="32"/>
  <c r="J143" i="35"/>
  <c r="J282" i="38"/>
  <c r="BK126" i="38"/>
  <c r="J465" i="40"/>
  <c r="BK335" i="40"/>
  <c r="BK141" i="41"/>
  <c r="J204" i="42"/>
  <c r="BK264" i="43"/>
  <c r="J273" i="43"/>
  <c r="BK132" i="45"/>
  <c r="BK138" i="48"/>
  <c r="J198" i="49"/>
  <c r="BK192" i="49"/>
  <c r="BK329" i="50"/>
  <c r="J367" i="50"/>
  <c r="J136" i="51"/>
  <c r="BK156" i="51"/>
  <c r="J88" i="54"/>
  <c r="J132" i="2"/>
  <c r="BK145" i="4"/>
  <c r="J165" i="4"/>
  <c r="BK88" i="7"/>
  <c r="BK108" i="10"/>
  <c r="J385" i="15"/>
  <c r="BK285" i="15"/>
  <c r="BK272" i="18"/>
  <c r="J89" i="19"/>
  <c r="J144" i="21"/>
  <c r="J272" i="21"/>
  <c r="J292" i="22"/>
  <c r="BK582" i="24"/>
  <c r="J229" i="24"/>
  <c r="BK487" i="24"/>
  <c r="BK183" i="26"/>
  <c r="BK276" i="27"/>
  <c r="BK196" i="28"/>
  <c r="BK163" i="32"/>
  <c r="BK160" i="35"/>
  <c r="BK110" i="37"/>
  <c r="J220" i="38"/>
  <c r="BK386" i="39"/>
  <c r="BK158" i="39"/>
  <c r="BK264" i="40"/>
  <c r="BK143" i="41"/>
  <c r="BK336" i="42"/>
  <c r="BK253" i="42"/>
  <c r="BK266" i="42"/>
  <c r="BK250" i="43"/>
  <c r="J196" i="43"/>
  <c r="J157" i="2"/>
  <c r="J88" i="3"/>
  <c r="BK193" i="4"/>
  <c r="BK145" i="6"/>
  <c r="BK150" i="9"/>
  <c r="BK156" i="14"/>
  <c r="J257" i="15"/>
  <c r="J85" i="16"/>
  <c r="BK407" i="19"/>
  <c r="BK175" i="20"/>
  <c r="BK397" i="21"/>
  <c r="J413" i="21"/>
  <c r="BK427" i="21"/>
  <c r="J228" i="22"/>
  <c r="J98" i="24"/>
  <c r="J107" i="37"/>
  <c r="BK239" i="38"/>
  <c r="BK376" i="39"/>
  <c r="J390" i="39"/>
  <c r="J461" i="40"/>
  <c r="J197" i="40"/>
  <c r="J188" i="41"/>
  <c r="BK345" i="42"/>
  <c r="BK100" i="42"/>
  <c r="J387" i="43"/>
  <c r="BK340" i="43"/>
  <c r="J87" i="44"/>
  <c r="BK153" i="46"/>
  <c r="J251" i="49"/>
  <c r="J313" i="49"/>
  <c r="J174" i="49"/>
  <c r="BK346" i="50"/>
  <c r="BK334" i="51"/>
  <c r="BK209" i="51"/>
  <c r="J182" i="51"/>
  <c r="J140" i="2"/>
  <c r="J112" i="2"/>
  <c r="BK156" i="2"/>
  <c r="BK124" i="2"/>
  <c r="BK128" i="2"/>
  <c r="BK83" i="3"/>
  <c r="J147" i="4"/>
  <c r="BK149" i="4"/>
  <c r="J110" i="4"/>
  <c r="J162" i="4"/>
  <c r="BK163" i="6"/>
  <c r="BK186" i="7"/>
  <c r="BK115" i="8"/>
  <c r="J119" i="10"/>
  <c r="J113" i="11"/>
  <c r="J86" i="12"/>
  <c r="J148" i="13"/>
  <c r="J161" i="14"/>
  <c r="BK108" i="14"/>
  <c r="BK318" i="15"/>
  <c r="BK429" i="15"/>
  <c r="BK243" i="15"/>
  <c r="BK439" i="15"/>
  <c r="BK273" i="18"/>
  <c r="BK173" i="18"/>
  <c r="BK365" i="19"/>
  <c r="BK245" i="19"/>
  <c r="J123" i="19"/>
  <c r="J158" i="19"/>
  <c r="BK174" i="20"/>
  <c r="BK163" i="20"/>
  <c r="J391" i="21"/>
  <c r="BK249" i="21"/>
  <c r="J126" i="21"/>
  <c r="J294" i="21"/>
  <c r="J439" i="21"/>
  <c r="BK158" i="22"/>
  <c r="J236" i="22"/>
  <c r="BK107" i="23"/>
  <c r="BK159" i="24"/>
  <c r="BK225" i="24"/>
  <c r="BK272" i="24"/>
  <c r="BK296" i="24"/>
  <c r="J319" i="24"/>
  <c r="BK264" i="25"/>
  <c r="BK126" i="25"/>
  <c r="J90" i="26"/>
  <c r="BK149" i="26"/>
  <c r="BK269" i="27"/>
  <c r="J201" i="27"/>
  <c r="J147" i="27"/>
  <c r="BK228" i="28"/>
  <c r="J289" i="30"/>
  <c r="BK204" i="30"/>
  <c r="J99" i="32"/>
  <c r="J120" i="33"/>
  <c r="J133" i="34"/>
  <c r="J98" i="34"/>
  <c r="BK100" i="35"/>
  <c r="BK149" i="36"/>
  <c r="J85" i="36"/>
  <c r="BK123" i="37"/>
  <c r="J127" i="37"/>
  <c r="J108" i="38"/>
  <c r="BK99" i="38"/>
  <c r="BK245" i="38"/>
  <c r="J383" i="39"/>
  <c r="BK421" i="39"/>
  <c r="BK396" i="39"/>
  <c r="BK161" i="40"/>
  <c r="J345" i="40"/>
  <c r="J147" i="41"/>
  <c r="BK174" i="42"/>
  <c r="J267" i="43"/>
  <c r="BK237" i="43"/>
  <c r="J352" i="43"/>
  <c r="BK108" i="46"/>
  <c r="BK247" i="49"/>
  <c r="BK325" i="49"/>
  <c r="J168" i="50"/>
  <c r="BK204" i="50"/>
  <c r="BK118" i="50"/>
  <c r="BK348" i="51"/>
  <c r="BK218" i="51"/>
  <c r="J110" i="2"/>
  <c r="J130" i="2"/>
  <c r="J124" i="4"/>
  <c r="BK140" i="4"/>
  <c r="BK177" i="4"/>
  <c r="BK125" i="7"/>
  <c r="J119" i="9"/>
  <c r="BK118" i="11"/>
  <c r="BK97" i="14"/>
  <c r="BK120" i="15"/>
  <c r="J181" i="18"/>
  <c r="BK224" i="19"/>
  <c r="BK151" i="20"/>
  <c r="BK311" i="21"/>
  <c r="J372" i="21"/>
  <c r="J108" i="21"/>
  <c r="BK193" i="22"/>
  <c r="J159" i="24"/>
  <c r="BK125" i="24"/>
  <c r="BK269" i="24"/>
  <c r="BK280" i="25"/>
  <c r="BK130" i="26"/>
  <c r="BK164" i="27"/>
  <c r="BK252" i="28"/>
  <c r="J275" i="30"/>
  <c r="BK104" i="33"/>
  <c r="J155" i="35"/>
  <c r="J182" i="37"/>
  <c r="BK315" i="38"/>
  <c r="BK205" i="38"/>
  <c r="BK230" i="40"/>
  <c r="J185" i="40"/>
  <c r="BK366" i="42"/>
  <c r="BK272" i="42"/>
  <c r="BK103" i="43"/>
  <c r="BK313" i="43"/>
  <c r="BK90" i="47"/>
  <c r="BK214" i="49"/>
  <c r="BK207" i="50"/>
  <c r="BK358" i="50"/>
  <c r="J170" i="51"/>
  <c r="J268" i="51"/>
  <c r="BK188" i="2"/>
  <c r="BK115" i="2"/>
  <c r="BK102" i="2"/>
  <c r="BK189" i="4"/>
  <c r="J150" i="4"/>
  <c r="J223" i="7"/>
  <c r="BK132" i="9"/>
  <c r="J170" i="14"/>
  <c r="J235" i="15"/>
  <c r="J272" i="18"/>
  <c r="BK394" i="19"/>
  <c r="J165" i="19"/>
  <c r="BK155" i="20"/>
  <c r="J281" i="21"/>
  <c r="BK111" i="21"/>
  <c r="BK170" i="21"/>
  <c r="J93" i="21"/>
  <c r="J284" i="22"/>
  <c r="J154" i="24"/>
  <c r="J423" i="24"/>
  <c r="J288" i="25"/>
  <c r="J242" i="26"/>
  <c r="BK201" i="27"/>
  <c r="J193" i="28"/>
  <c r="J197" i="30"/>
  <c r="J85" i="33"/>
  <c r="J91" i="35"/>
  <c r="BK105" i="36"/>
  <c r="BK312" i="38"/>
  <c r="J306" i="39"/>
  <c r="J102" i="48"/>
  <c r="J340" i="49"/>
  <c r="BK97" i="50"/>
  <c r="J317" i="50"/>
  <c r="BK367" i="50"/>
  <c r="BK221" i="51"/>
  <c r="BK176" i="51"/>
  <c r="BK234" i="51"/>
  <c r="BK160" i="2"/>
  <c r="BK121" i="2"/>
  <c r="J115" i="2"/>
  <c r="BK194" i="4"/>
  <c r="BK101" i="4"/>
  <c r="J204" i="7"/>
  <c r="BK126" i="10"/>
  <c r="BK90" i="12"/>
  <c r="J109" i="13"/>
  <c r="BK234" i="15"/>
  <c r="J233" i="15"/>
  <c r="BK395" i="19"/>
  <c r="J171" i="19"/>
  <c r="J161" i="20"/>
  <c r="BK463" i="21"/>
  <c r="BK324" i="21"/>
  <c r="BK457" i="21"/>
  <c r="BK267" i="22"/>
  <c r="J208" i="24"/>
  <c r="J419" i="24"/>
  <c r="BK386" i="24"/>
  <c r="J280" i="24"/>
  <c r="BK191" i="25"/>
  <c r="J153" i="26"/>
  <c r="J101" i="27"/>
  <c r="J383" i="28"/>
  <c r="J85" i="30"/>
  <c r="BK104" i="34"/>
  <c r="J108" i="35"/>
  <c r="J104" i="36"/>
  <c r="BK227" i="38"/>
  <c r="J254" i="38"/>
  <c r="J102" i="39"/>
  <c r="J128" i="39"/>
  <c r="BK316" i="39"/>
  <c r="J231" i="39"/>
  <c r="J181" i="39"/>
  <c r="BK121" i="39"/>
  <c r="BK489" i="39"/>
  <c r="J229" i="39"/>
  <c r="BK258" i="39"/>
  <c r="J483" i="40"/>
  <c r="J489" i="40"/>
  <c r="BK350" i="40"/>
  <c r="J207" i="40"/>
  <c r="BK220" i="41"/>
  <c r="BK142" i="41"/>
  <c r="BK363" i="42"/>
  <c r="BK103" i="42"/>
  <c r="BK153" i="42"/>
  <c r="BK118" i="42"/>
  <c r="BK260" i="42"/>
  <c r="J340" i="43"/>
  <c r="J118" i="43"/>
  <c r="BK364" i="43"/>
  <c r="BK186" i="43"/>
  <c r="J147" i="45"/>
  <c r="J134" i="46"/>
  <c r="J88" i="47"/>
  <c r="BK298" i="49"/>
  <c r="J124" i="49"/>
  <c r="BK127" i="49"/>
  <c r="J162" i="49"/>
  <c r="J100" i="50"/>
  <c r="BK334" i="50"/>
  <c r="J309" i="50"/>
  <c r="J260" i="50"/>
  <c r="J323" i="50"/>
  <c r="BK304" i="51"/>
  <c r="BK139" i="51"/>
  <c r="J366" i="51"/>
  <c r="J316" i="51"/>
  <c r="BK84" i="52"/>
  <c r="J86" i="54"/>
  <c r="BK149" i="2"/>
  <c r="BK136" i="2"/>
  <c r="J188" i="4"/>
  <c r="J95" i="4"/>
  <c r="J144" i="7"/>
  <c r="J93" i="9"/>
  <c r="J110" i="11"/>
  <c r="BK402" i="15"/>
  <c r="J443" i="15"/>
  <c r="BK281" i="19"/>
  <c r="BK296" i="19"/>
  <c r="BK147" i="20"/>
  <c r="BK436" i="21"/>
  <c r="J346" i="21"/>
  <c r="BK352" i="21"/>
  <c r="J122" i="22"/>
  <c r="BK119" i="23"/>
  <c r="J110" i="24"/>
  <c r="J283" i="24"/>
  <c r="J232" i="25"/>
  <c r="J129" i="27"/>
  <c r="BK193" i="28"/>
  <c r="BK270" i="30"/>
  <c r="J179" i="32"/>
  <c r="BK99" i="34"/>
  <c r="J142" i="36"/>
  <c r="J214" i="38"/>
  <c r="BK273" i="38"/>
  <c r="J274" i="39"/>
  <c r="J135" i="40"/>
  <c r="BK127" i="40"/>
  <c r="J209" i="41"/>
  <c r="J171" i="42"/>
  <c r="BK299" i="42"/>
  <c r="BK257" i="43"/>
  <c r="BK399" i="43"/>
  <c r="J128" i="45"/>
  <c r="BK137" i="46"/>
  <c r="J245" i="49"/>
  <c r="J307" i="49"/>
  <c r="J286" i="50"/>
  <c r="J241" i="50"/>
  <c r="BK316" i="51"/>
  <c r="J221" i="51"/>
  <c r="J195" i="2"/>
  <c r="J145" i="2"/>
  <c r="J90" i="2"/>
  <c r="BK144" i="2"/>
  <c r="J115" i="3"/>
  <c r="BK98" i="3"/>
  <c r="J179" i="4"/>
  <c r="BK102" i="4"/>
  <c r="BK112" i="4"/>
  <c r="BK173" i="6"/>
  <c r="BK165" i="7"/>
  <c r="J141" i="9"/>
  <c r="J92" i="12"/>
  <c r="J159" i="13"/>
  <c r="J105" i="13"/>
  <c r="J112" i="14"/>
  <c r="BK206" i="15"/>
  <c r="J397" i="15"/>
  <c r="J97" i="15"/>
  <c r="J407" i="19"/>
  <c r="J137" i="19"/>
  <c r="BK139" i="20"/>
  <c r="J192" i="21"/>
  <c r="J141" i="21"/>
  <c r="J341" i="21"/>
  <c r="J114" i="21"/>
  <c r="J333" i="21"/>
  <c r="J153" i="21"/>
  <c r="BK184" i="21"/>
  <c r="J170" i="22"/>
  <c r="J119" i="23"/>
  <c r="BK152" i="24"/>
  <c r="BK280" i="24"/>
  <c r="J265" i="24"/>
  <c r="BK484" i="24"/>
  <c r="BK548" i="24"/>
  <c r="J209" i="25"/>
  <c r="BK203" i="25"/>
  <c r="BK95" i="26"/>
  <c r="BK147" i="27"/>
  <c r="BK259" i="27"/>
  <c r="J196" i="28"/>
  <c r="BK300" i="28"/>
  <c r="J181" i="30"/>
  <c r="BK272" i="30"/>
  <c r="BK132" i="32"/>
  <c r="BK103" i="33"/>
  <c r="BK111" i="34"/>
  <c r="BK91" i="35"/>
  <c r="J133" i="37"/>
  <c r="J279" i="38"/>
  <c r="BK165" i="38"/>
  <c r="BK183" i="38"/>
  <c r="BK284" i="39"/>
  <c r="BK186" i="39"/>
  <c r="J168" i="39"/>
  <c r="BK368" i="40"/>
  <c r="BK489" i="40"/>
  <c r="J139" i="40"/>
  <c r="J221" i="40"/>
  <c r="BK255" i="41"/>
  <c r="BK227" i="41"/>
  <c r="J351" i="42"/>
  <c r="BK250" i="42"/>
  <c r="J299" i="42"/>
  <c r="BK318" i="42"/>
  <c r="BK127" i="42"/>
  <c r="BK335" i="43"/>
  <c r="J391" i="43"/>
  <c r="J377" i="43"/>
  <c r="J92" i="43"/>
  <c r="BK292" i="43"/>
  <c r="J152" i="45"/>
  <c r="BK176" i="46"/>
  <c r="J91" i="46"/>
  <c r="J88" i="48"/>
  <c r="BK251" i="49"/>
  <c r="BK183" i="49"/>
  <c r="J236" i="49"/>
  <c r="BK145" i="49"/>
  <c r="BK103" i="50"/>
  <c r="BK124" i="50"/>
  <c r="J222" i="50"/>
  <c r="J346" i="50"/>
  <c r="BK260" i="50"/>
  <c r="J212" i="51"/>
  <c r="BK179" i="51"/>
  <c r="BK285" i="51"/>
  <c r="J90" i="51"/>
  <c r="J322" i="51"/>
  <c r="J96" i="52"/>
  <c r="BK92" i="54"/>
  <c r="J169" i="2"/>
  <c r="BK186" i="2"/>
  <c r="J186" i="2"/>
  <c r="J125" i="2"/>
  <c r="J92" i="3"/>
  <c r="BK136" i="4"/>
  <c r="BK147" i="4"/>
  <c r="BK84" i="7"/>
  <c r="BK103" i="9"/>
  <c r="J115" i="11"/>
  <c r="J266" i="15"/>
  <c r="BK177" i="15"/>
  <c r="BK459" i="15"/>
  <c r="J241" i="18"/>
  <c r="J333" i="19"/>
  <c r="BK108" i="19"/>
  <c r="BK173" i="20"/>
  <c r="BK112" i="20"/>
  <c r="BK129" i="21"/>
  <c r="BK96" i="21"/>
  <c r="J375" i="21"/>
  <c r="BK231" i="21"/>
  <c r="J234" i="22"/>
  <c r="BK135" i="24"/>
  <c r="BK94" i="24"/>
  <c r="J386" i="24"/>
  <c r="BK276" i="25"/>
  <c r="BK163" i="25"/>
  <c r="J178" i="26"/>
  <c r="J161" i="26"/>
  <c r="J107" i="27"/>
  <c r="J264" i="27"/>
  <c r="BK124" i="28"/>
  <c r="J284" i="30"/>
  <c r="J177" i="30"/>
  <c r="BK125" i="32"/>
  <c r="J95" i="33"/>
  <c r="J114" i="35"/>
  <c r="J129" i="36"/>
  <c r="BK113" i="37"/>
  <c r="J267" i="38"/>
  <c r="BK108" i="38"/>
  <c r="J382" i="39"/>
  <c r="J220" i="39"/>
  <c r="J393" i="40"/>
  <c r="BK339" i="40"/>
  <c r="J249" i="41"/>
  <c r="BK186" i="41"/>
  <c r="BK309" i="42"/>
  <c r="J112" i="42"/>
  <c r="BK308" i="43"/>
  <c r="J128" i="43"/>
  <c r="J460" i="43"/>
  <c r="BK96" i="43"/>
  <c r="BK100" i="45"/>
  <c r="J137" i="46"/>
  <c r="J85" i="46"/>
  <c r="J97" i="48"/>
  <c r="J186" i="49"/>
  <c r="J275" i="49"/>
  <c r="J292" i="50"/>
  <c r="J232" i="50"/>
  <c r="BK317" i="50"/>
  <c r="J136" i="50"/>
  <c r="BK232" i="50"/>
  <c r="J93" i="51"/>
  <c r="J97" i="51"/>
  <c r="BK297" i="51"/>
  <c r="J108" i="53"/>
  <c r="BK103" i="2"/>
  <c r="J148" i="2"/>
  <c r="BK90" i="3"/>
  <c r="BK196" i="4"/>
  <c r="BK110" i="4"/>
  <c r="J130" i="4"/>
  <c r="BK90" i="5"/>
  <c r="J213" i="7"/>
  <c r="BK140" i="7"/>
  <c r="J127" i="9"/>
  <c r="J105" i="10"/>
  <c r="J156" i="14"/>
  <c r="BK324" i="15"/>
  <c r="BK260" i="19"/>
  <c r="J210" i="19"/>
  <c r="J165" i="20"/>
  <c r="J117" i="20"/>
  <c r="BK153" i="21"/>
  <c r="J416" i="21"/>
  <c r="J147" i="21"/>
  <c r="BK228" i="22"/>
  <c r="J143" i="23"/>
  <c r="BK331" i="24"/>
  <c r="J597" i="24"/>
  <c r="J301" i="24"/>
  <c r="BK117" i="24"/>
  <c r="J616" i="24"/>
  <c r="J262" i="25"/>
  <c r="J209" i="26"/>
  <c r="J229" i="27"/>
  <c r="BK263" i="27"/>
  <c r="J318" i="28"/>
  <c r="BK97" i="29"/>
  <c r="J94" i="31"/>
  <c r="BK85" i="32"/>
  <c r="BK138" i="34"/>
  <c r="BK88" i="35"/>
  <c r="BK123" i="36"/>
  <c r="BK188" i="37"/>
  <c r="BK100" i="37"/>
  <c r="J88" i="37"/>
  <c r="BK132" i="38"/>
  <c r="BK448" i="39"/>
  <c r="BK430" i="39"/>
  <c r="J368" i="40"/>
  <c r="BK201" i="40"/>
  <c r="J123" i="40"/>
  <c r="J290" i="41"/>
  <c r="J262" i="41"/>
  <c r="BK147" i="41"/>
  <c r="J201" i="42"/>
  <c r="J106" i="42"/>
  <c r="J148" i="42"/>
  <c r="BK115" i="42"/>
  <c r="J360" i="43"/>
  <c r="J146" i="43"/>
  <c r="J100" i="45"/>
  <c r="J115" i="45"/>
  <c r="BK184" i="2"/>
  <c r="BK110" i="2"/>
  <c r="BK110" i="3"/>
  <c r="BK159" i="4"/>
  <c r="J137" i="4"/>
  <c r="BK92" i="4"/>
  <c r="BK178" i="6"/>
  <c r="BK228" i="7"/>
  <c r="BK101" i="8"/>
  <c r="BK127" i="9"/>
  <c r="BK165" i="14"/>
  <c r="BK169" i="15"/>
  <c r="BK417" i="15"/>
  <c r="J298" i="15"/>
  <c r="J161" i="18"/>
  <c r="J170" i="18"/>
  <c r="J391" i="19"/>
  <c r="BK158" i="19"/>
  <c r="J139" i="20"/>
  <c r="BK165" i="20"/>
  <c r="J138" i="21"/>
  <c r="BK460" i="21"/>
  <c r="J475" i="21"/>
  <c r="J198" i="21"/>
  <c r="J207" i="21"/>
  <c r="J283" i="22"/>
  <c r="BK134" i="23"/>
  <c r="J269" i="24"/>
  <c r="BK419" i="24"/>
  <c r="J135" i="24"/>
  <c r="BK577" i="24"/>
  <c r="BK303" i="24"/>
  <c r="J445" i="24"/>
  <c r="J289" i="24"/>
  <c r="BK229" i="24"/>
  <c r="BK632" i="24"/>
  <c r="BK397" i="24"/>
  <c r="J600" i="24"/>
  <c r="BK344" i="24"/>
  <c r="J225" i="24"/>
  <c r="J293" i="25"/>
  <c r="J230" i="25"/>
  <c r="BK293" i="25"/>
  <c r="J249" i="25"/>
  <c r="BK268" i="25"/>
  <c r="J295" i="26"/>
  <c r="BK229" i="26"/>
  <c r="J163" i="26"/>
  <c r="J310" i="26"/>
  <c r="J293" i="26"/>
  <c r="J133" i="26"/>
  <c r="J257" i="26"/>
  <c r="BK209" i="26"/>
  <c r="J169" i="26"/>
  <c r="J104" i="26"/>
  <c r="BK85" i="26"/>
  <c r="J242" i="27"/>
  <c r="J257" i="27"/>
  <c r="BK120" i="27"/>
  <c r="J93" i="27"/>
  <c r="BK332" i="28"/>
  <c r="J183" i="28"/>
  <c r="BK381" i="28"/>
  <c r="J276" i="28"/>
  <c r="J127" i="28"/>
  <c r="J306" i="28"/>
  <c r="J85" i="28"/>
  <c r="BK94" i="29"/>
  <c r="BK278" i="30"/>
  <c r="J204" i="30"/>
  <c r="J264" i="30"/>
  <c r="BK190" i="30"/>
  <c r="J160" i="30"/>
  <c r="BK85" i="30"/>
  <c r="BK110" i="30"/>
  <c r="J163" i="32"/>
  <c r="BK114" i="32"/>
  <c r="BK107" i="32"/>
  <c r="BK117" i="33"/>
  <c r="J138" i="34"/>
  <c r="J111" i="34"/>
  <c r="BK109" i="34"/>
  <c r="BK143" i="35"/>
  <c r="J126" i="35"/>
  <c r="BK109" i="35"/>
  <c r="J126" i="36"/>
  <c r="BK129" i="36"/>
  <c r="BK109" i="36"/>
  <c r="BK178" i="37"/>
  <c r="BK106" i="37"/>
  <c r="J158" i="37"/>
  <c r="BK297" i="38"/>
  <c r="J168" i="38"/>
  <c r="J241" i="38"/>
  <c r="BK217" i="38"/>
  <c r="J270" i="38"/>
  <c r="BK180" i="38"/>
  <c r="J269" i="39"/>
  <c r="BK212" i="39"/>
  <c r="BK372" i="39"/>
  <c r="J311" i="39"/>
  <c r="J487" i="40"/>
  <c r="J445" i="40"/>
  <c r="BK257" i="40"/>
  <c r="J350" i="40"/>
  <c r="J114" i="41"/>
  <c r="J167" i="41"/>
  <c r="BK342" i="42"/>
  <c r="BK198" i="42"/>
  <c r="BK207" i="42"/>
  <c r="J162" i="42"/>
  <c r="BK112" i="42"/>
  <c r="BK302" i="43"/>
  <c r="J226" i="43"/>
  <c r="BK296" i="43"/>
  <c r="J215" i="43"/>
  <c r="J132" i="45"/>
  <c r="J105" i="46"/>
  <c r="J98" i="46"/>
  <c r="J140" i="48"/>
  <c r="J260" i="49"/>
  <c r="J286" i="49"/>
  <c r="BK171" i="49"/>
  <c r="BK195" i="49"/>
  <c r="J133" i="49"/>
  <c r="J127" i="50"/>
  <c r="BK168" i="50"/>
  <c r="J270" i="50"/>
  <c r="J263" i="50"/>
  <c r="J186" i="50"/>
  <c r="BK130" i="51"/>
  <c r="J118" i="51"/>
  <c r="BK142" i="51"/>
  <c r="J277" i="51"/>
  <c r="J100" i="51"/>
  <c r="BK113" i="53"/>
  <c r="J184" i="2"/>
  <c r="BK174" i="2"/>
  <c r="BK159" i="2"/>
  <c r="BK107" i="2"/>
  <c r="J107" i="2"/>
  <c r="BK105" i="2"/>
  <c r="BK122" i="2"/>
  <c r="J159" i="2"/>
  <c r="J150" i="2"/>
  <c r="BK96" i="2"/>
  <c r="J113" i="3"/>
  <c r="J100" i="3"/>
  <c r="J176" i="4"/>
  <c r="BK183" i="4"/>
  <c r="BK113" i="4"/>
  <c r="J194" i="4"/>
  <c r="J129" i="4"/>
  <c r="BK135" i="4"/>
  <c r="J175" i="4"/>
  <c r="BK148" i="4"/>
  <c r="J96" i="4"/>
  <c r="BK85" i="5"/>
  <c r="BK149" i="6"/>
  <c r="J158" i="7"/>
  <c r="BK177" i="7"/>
  <c r="J200" i="7"/>
  <c r="J111" i="8"/>
  <c r="J132" i="9"/>
  <c r="BK107" i="9"/>
  <c r="BK89" i="9"/>
  <c r="J96" i="10"/>
  <c r="BK106" i="11"/>
  <c r="BK104" i="11"/>
  <c r="J100" i="12"/>
  <c r="BK113" i="13"/>
  <c r="J138" i="13"/>
  <c r="BK88" i="13"/>
  <c r="BK183" i="14"/>
  <c r="BK133" i="14"/>
  <c r="J137" i="14"/>
  <c r="J376" i="15"/>
  <c r="J410" i="15"/>
  <c r="BK232" i="15"/>
  <c r="J318" i="15"/>
  <c r="BK233" i="15"/>
  <c r="J289" i="15"/>
  <c r="BK455" i="15"/>
  <c r="J98" i="16"/>
  <c r="J99" i="17"/>
  <c r="BK174" i="18"/>
  <c r="J269" i="18"/>
  <c r="BK129" i="18"/>
  <c r="BK292" i="19"/>
  <c r="J401" i="19"/>
  <c r="BK206" i="19"/>
  <c r="J112" i="19"/>
  <c r="BK321" i="19"/>
  <c r="J313" i="19"/>
  <c r="J108" i="19"/>
  <c r="J147" i="20"/>
  <c r="BK129" i="20"/>
  <c r="BK171" i="20"/>
  <c r="J141" i="20"/>
  <c r="BK113" i="20"/>
  <c r="J266" i="21"/>
  <c r="J275" i="21"/>
  <c r="BK150" i="21"/>
  <c r="J176" i="21"/>
  <c r="BK213" i="21"/>
  <c r="J225" i="21"/>
  <c r="BK91" i="21"/>
  <c r="BK167" i="21"/>
  <c r="BK386" i="21"/>
  <c r="J220" i="21"/>
  <c r="BK240" i="22"/>
  <c r="J264" i="22"/>
  <c r="J257" i="22"/>
  <c r="BK110" i="22"/>
  <c r="J123" i="23"/>
  <c r="J87" i="23"/>
  <c r="J531" i="24"/>
  <c r="BK148" i="24"/>
  <c r="J543" i="24"/>
  <c r="BK165" i="24"/>
  <c r="BK260" i="24"/>
  <c r="BK311" i="24"/>
  <c r="BK247" i="24"/>
  <c r="BK327" i="24"/>
  <c r="J456" i="24"/>
  <c r="J218" i="24"/>
  <c r="BK624" i="24"/>
  <c r="J186" i="24"/>
  <c r="BK215" i="25"/>
  <c r="J149" i="25"/>
  <c r="BK102" i="25"/>
  <c r="BK161" i="26"/>
  <c r="J252" i="26"/>
  <c r="BK153" i="26"/>
  <c r="BK178" i="26"/>
  <c r="J85" i="26"/>
  <c r="J149" i="26"/>
  <c r="J118" i="27"/>
  <c r="J163" i="27"/>
  <c r="BK171" i="27"/>
  <c r="J353" i="28"/>
  <c r="BK377" i="28"/>
  <c r="BK109" i="28"/>
  <c r="BK88" i="29"/>
  <c r="BK211" i="30"/>
  <c r="J253" i="30"/>
  <c r="BK181" i="30"/>
  <c r="J127" i="30"/>
  <c r="J173" i="32"/>
  <c r="BK95" i="33"/>
  <c r="BK90" i="33"/>
  <c r="J104" i="34"/>
  <c r="J123" i="34"/>
  <c r="J160" i="35"/>
  <c r="J140" i="35"/>
  <c r="J152" i="35"/>
  <c r="J88" i="35"/>
  <c r="J139" i="36"/>
  <c r="BK114" i="36"/>
  <c r="BK111" i="36"/>
  <c r="J137" i="37"/>
  <c r="J140" i="37"/>
  <c r="J111" i="37"/>
  <c r="BK107" i="37"/>
  <c r="J208" i="38"/>
  <c r="BK285" i="38"/>
  <c r="J273" i="38"/>
  <c r="J114" i="38"/>
  <c r="BK257" i="38"/>
  <c r="J149" i="38"/>
  <c r="J204" i="39"/>
  <c r="J376" i="39"/>
  <c r="BK341" i="39"/>
  <c r="J434" i="39"/>
  <c r="J335" i="40"/>
  <c r="BK118" i="40"/>
  <c r="J296" i="40"/>
  <c r="J201" i="40"/>
  <c r="J205" i="41"/>
  <c r="BK108" i="41"/>
  <c r="J121" i="42"/>
  <c r="J286" i="42"/>
  <c r="J278" i="42"/>
  <c r="BK304" i="43"/>
  <c r="J245" i="43"/>
  <c r="J107" i="43"/>
  <c r="J380" i="43"/>
  <c r="J138" i="45"/>
  <c r="BK116" i="46"/>
  <c r="BK88" i="47"/>
  <c r="J180" i="49"/>
  <c r="BK230" i="49"/>
  <c r="BK151" i="49"/>
  <c r="J298" i="49"/>
  <c r="BK100" i="50"/>
  <c r="BK130" i="50"/>
  <c r="J133" i="50"/>
  <c r="BK370" i="50"/>
  <c r="J209" i="51"/>
  <c r="BK188" i="51"/>
  <c r="J297" i="51"/>
  <c r="BK147" i="51"/>
  <c r="BK94" i="53"/>
  <c r="J121" i="2"/>
  <c r="BK91" i="2"/>
  <c r="BK148" i="2"/>
  <c r="J114" i="3"/>
  <c r="J196" i="4"/>
  <c r="J107" i="4"/>
  <c r="J93" i="52"/>
  <c r="BK153" i="2"/>
  <c r="J86" i="2"/>
  <c r="BK89" i="3"/>
  <c r="J154" i="4"/>
  <c r="BK100" i="5"/>
  <c r="J181" i="7"/>
  <c r="J118" i="35"/>
  <c r="BK161" i="37"/>
  <c r="J257" i="38"/>
  <c r="J173" i="39"/>
  <c r="BK141" i="39"/>
  <c r="J377" i="40"/>
  <c r="BK249" i="41"/>
  <c r="BK324" i="42"/>
  <c r="BK192" i="42"/>
  <c r="BK146" i="43"/>
  <c r="BK192" i="43"/>
  <c r="BK217" i="43"/>
  <c r="J88" i="45"/>
  <c r="J138" i="48"/>
  <c r="J319" i="49"/>
  <c r="J314" i="50"/>
  <c r="BK292" i="50"/>
  <c r="J283" i="51"/>
  <c r="BK82" i="54"/>
  <c r="BK112" i="2"/>
  <c r="J120" i="2"/>
  <c r="J187" i="4"/>
  <c r="J165" i="6"/>
  <c r="J97" i="9"/>
  <c r="BK275" i="15"/>
  <c r="BK95" i="16"/>
  <c r="BK218" i="22"/>
  <c r="J165" i="24"/>
  <c r="BK140" i="25"/>
  <c r="BK105" i="34"/>
  <c r="BK173" i="37"/>
  <c r="J248" i="38"/>
  <c r="BK394" i="39"/>
  <c r="BK240" i="40"/>
  <c r="BK120" i="41"/>
  <c r="J336" i="42"/>
  <c r="J264" i="43"/>
  <c r="BK437" i="43"/>
  <c r="BK85" i="45"/>
  <c r="BK269" i="49"/>
  <c r="BK168" i="49"/>
  <c r="J204" i="50"/>
  <c r="J115" i="50"/>
  <c r="J255" i="51"/>
  <c r="BK262" i="51"/>
  <c r="J106" i="51"/>
  <c r="BK167" i="2"/>
  <c r="BK154" i="2"/>
  <c r="BK188" i="4"/>
  <c r="BK106" i="4"/>
  <c r="J100" i="7"/>
  <c r="J89" i="9"/>
  <c r="J97" i="14"/>
  <c r="BK97" i="15"/>
  <c r="J173" i="18"/>
  <c r="BK391" i="19"/>
  <c r="J151" i="20"/>
  <c r="J234" i="21"/>
  <c r="BK448" i="21"/>
  <c r="BK103" i="23"/>
  <c r="J565" i="24"/>
  <c r="BK256" i="24"/>
  <c r="J172" i="25"/>
  <c r="BK174" i="26"/>
  <c r="BK191" i="27"/>
  <c r="BK292" i="30"/>
  <c r="J122" i="33"/>
  <c r="BK97" i="35"/>
  <c r="J110" i="37"/>
  <c r="BK155" i="38"/>
  <c r="J125" i="39"/>
  <c r="BK259" i="40"/>
  <c r="J274" i="40"/>
  <c r="BK209" i="41"/>
  <c r="BK139" i="2"/>
  <c r="J102" i="3"/>
  <c r="J161" i="4"/>
  <c r="J149" i="6"/>
  <c r="J115" i="8"/>
  <c r="BK166" i="12"/>
  <c r="J311" i="15"/>
  <c r="J285" i="15"/>
  <c r="J146" i="18"/>
  <c r="BK123" i="19"/>
  <c r="J138" i="20"/>
  <c r="J348" i="21"/>
  <c r="BK237" i="21"/>
  <c r="BK288" i="22"/>
  <c r="J103" i="23"/>
  <c r="J125" i="37"/>
  <c r="BK237" i="38"/>
  <c r="BK120" i="38"/>
  <c r="J484" i="39"/>
  <c r="J193" i="40"/>
  <c r="BK168" i="40"/>
  <c r="BK229" i="41"/>
  <c r="BK351" i="42"/>
  <c r="J153" i="42"/>
  <c r="J189" i="42"/>
  <c r="BK382" i="43"/>
  <c r="BK387" i="43"/>
  <c r="BK160" i="46"/>
  <c r="J127" i="49"/>
  <c r="J289" i="49"/>
  <c r="BK270" i="50"/>
  <c r="J276" i="50"/>
  <c r="BK352" i="50"/>
  <c r="BK106" i="51"/>
  <c r="J357" i="51"/>
  <c r="J98" i="54"/>
  <c r="J134" i="2"/>
  <c r="J102" i="2"/>
  <c r="J109" i="2"/>
  <c r="BK90" i="2"/>
  <c r="BK91" i="3"/>
  <c r="BK84" i="3"/>
  <c r="J131" i="4"/>
  <c r="BK169" i="4"/>
  <c r="BK164" i="4"/>
  <c r="BK132" i="4"/>
  <c r="BK183" i="6"/>
  <c r="J149" i="7"/>
  <c r="J124" i="8"/>
  <c r="BK97" i="9"/>
  <c r="BK100" i="10"/>
  <c r="BK149" i="12"/>
  <c r="J155" i="13"/>
  <c r="J117" i="13"/>
  <c r="BK146" i="14"/>
  <c r="BK292" i="15"/>
  <c r="J124" i="15"/>
  <c r="BK451" i="15"/>
  <c r="BK249" i="15"/>
  <c r="BK213" i="18"/>
  <c r="J174" i="18"/>
  <c r="BK263" i="19"/>
  <c r="J307" i="19"/>
  <c r="J85" i="19"/>
  <c r="BK168" i="20"/>
  <c r="J159" i="20"/>
  <c r="BK122" i="20"/>
  <c r="J187" i="21"/>
  <c r="J210" i="21"/>
  <c r="BK246" i="21"/>
  <c r="J394" i="21"/>
  <c r="BK108" i="21"/>
  <c r="BK283" i="22"/>
  <c r="BK174" i="22"/>
  <c r="BK140" i="23"/>
  <c r="J338" i="24"/>
  <c r="BK407" i="24"/>
  <c r="BK449" i="24"/>
  <c r="BK139" i="24"/>
  <c r="BK338" i="24"/>
  <c r="BK547" i="24"/>
  <c r="J276" i="25"/>
  <c r="BK183" i="25"/>
  <c r="BK230" i="25"/>
  <c r="J304" i="26"/>
  <c r="BK293" i="26"/>
  <c r="J198" i="26"/>
  <c r="J259" i="27"/>
  <c r="BK144" i="27"/>
  <c r="J365" i="28"/>
  <c r="BK90" i="29"/>
  <c r="BK210" i="30"/>
  <c r="J88" i="31"/>
  <c r="J85" i="32"/>
  <c r="BK109" i="33"/>
  <c r="J99" i="34"/>
  <c r="J113" i="35"/>
  <c r="J111" i="36"/>
  <c r="J109" i="36"/>
  <c r="J168" i="37"/>
  <c r="BK111" i="37"/>
  <c r="BK90" i="38"/>
  <c r="BK267" i="38"/>
  <c r="J211" i="38"/>
  <c r="BK149" i="38"/>
  <c r="J180" i="39"/>
  <c r="BK193" i="40"/>
  <c r="J210" i="40"/>
  <c r="BK258" i="41"/>
  <c r="BK292" i="42"/>
  <c r="J238" i="42"/>
  <c r="BK142" i="43"/>
  <c r="J313" i="43"/>
  <c r="J94" i="45"/>
  <c r="BK319" i="49"/>
  <c r="BK242" i="49"/>
  <c r="BK323" i="50"/>
  <c r="BK216" i="50"/>
  <c r="J253" i="50"/>
  <c r="J314" i="51"/>
  <c r="BK127" i="51"/>
  <c r="J156" i="2"/>
  <c r="J174" i="2"/>
  <c r="BK132" i="2"/>
  <c r="BK94" i="3"/>
  <c r="J134" i="4"/>
  <c r="BK90" i="4"/>
  <c r="J125" i="7"/>
  <c r="J86" i="10"/>
  <c r="BK161" i="14"/>
  <c r="BK309" i="15"/>
  <c r="J309" i="15"/>
  <c r="J193" i="18"/>
  <c r="BK85" i="19"/>
  <c r="J206" i="19"/>
  <c r="J136" i="20"/>
  <c r="BK243" i="21"/>
  <c r="BK218" i="21"/>
  <c r="BK275" i="21"/>
  <c r="BK126" i="23"/>
  <c r="BK168" i="24"/>
  <c r="BK597" i="24"/>
  <c r="J106" i="25"/>
  <c r="BK107" i="27"/>
  <c r="BK143" i="28"/>
  <c r="BK228" i="30"/>
  <c r="J146" i="33"/>
  <c r="BK155" i="35"/>
  <c r="J113" i="37"/>
  <c r="BK211" i="38"/>
  <c r="BK100" i="39"/>
  <c r="BK364" i="40"/>
  <c r="BK131" i="40"/>
  <c r="BK312" i="42"/>
  <c r="J115" i="42"/>
  <c r="BK242" i="43"/>
  <c r="J156" i="45"/>
  <c r="J124" i="48"/>
  <c r="J148" i="49"/>
  <c r="J247" i="49"/>
  <c r="J219" i="50"/>
  <c r="BK360" i="51"/>
  <c r="BK252" i="51"/>
  <c r="BK89" i="54"/>
  <c r="BK108" i="2"/>
  <c r="BK137" i="2"/>
  <c r="BK192" i="4"/>
  <c r="BK167" i="4"/>
  <c r="BK93" i="5"/>
  <c r="BK110" i="9"/>
  <c r="BK152" i="12"/>
  <c r="BK235" i="15"/>
  <c r="BK96" i="17"/>
  <c r="BK201" i="18"/>
  <c r="J214" i="19"/>
  <c r="J177" i="20"/>
  <c r="J123" i="21"/>
  <c r="J369" i="21"/>
  <c r="J358" i="21"/>
  <c r="J243" i="22"/>
  <c r="J107" i="23"/>
  <c r="BK571" i="24"/>
  <c r="J510" i="24"/>
  <c r="J158" i="25"/>
  <c r="J95" i="26"/>
  <c r="J156" i="27"/>
  <c r="BK365" i="28"/>
  <c r="BK154" i="30"/>
  <c r="J128" i="34"/>
  <c r="BK139" i="36"/>
  <c r="BK176" i="37"/>
  <c r="BK158" i="38"/>
  <c r="J451" i="39"/>
  <c r="J325" i="49"/>
  <c r="BK159" i="49"/>
  <c r="BK177" i="50"/>
  <c r="J326" i="50"/>
  <c r="J121" i="50"/>
  <c r="J354" i="51"/>
  <c r="BK258" i="51"/>
  <c r="J194" i="2"/>
  <c r="BK150" i="2"/>
  <c r="BK103" i="3"/>
  <c r="J148" i="4"/>
  <c r="BK144" i="4"/>
  <c r="J142" i="6"/>
  <c r="J137" i="9"/>
  <c r="BK132" i="12"/>
  <c r="BK96" i="12"/>
  <c r="J172" i="14"/>
  <c r="J269" i="15"/>
  <c r="BK446" i="15"/>
  <c r="J172" i="18"/>
  <c r="BK331" i="19"/>
  <c r="J152" i="20"/>
  <c r="BK266" i="21"/>
  <c r="BK141" i="21"/>
  <c r="J164" i="21"/>
  <c r="BK222" i="21"/>
  <c r="J116" i="23"/>
  <c r="BK388" i="24"/>
  <c r="J242" i="24"/>
  <c r="J541" i="24"/>
  <c r="BK194" i="25"/>
  <c r="J109" i="26"/>
  <c r="BK272" i="27"/>
  <c r="J182" i="27"/>
  <c r="BK217" i="30"/>
  <c r="J141" i="32"/>
  <c r="J233" i="19"/>
  <c r="J167" i="21"/>
  <c r="J255" i="21"/>
  <c r="BK195" i="21"/>
  <c r="BK158" i="21"/>
  <c r="BK277" i="22"/>
  <c r="BK175" i="24"/>
  <c r="J567" i="24"/>
  <c r="J191" i="25"/>
  <c r="BK188" i="25"/>
  <c r="J167" i="26"/>
  <c r="BK342" i="28"/>
  <c r="BK121" i="28"/>
  <c r="J179" i="30"/>
  <c r="J115" i="34"/>
  <c r="BK167" i="35"/>
  <c r="J121" i="36"/>
  <c r="BK291" i="38"/>
  <c r="BK117" i="38"/>
  <c r="J413" i="39"/>
  <c r="BK302" i="40"/>
  <c r="J229" i="41"/>
  <c r="J366" i="42"/>
  <c r="J100" i="42"/>
  <c r="J168" i="42"/>
  <c r="BK196" i="43"/>
  <c r="BK114" i="43"/>
  <c r="BK142" i="46"/>
  <c r="J94" i="47"/>
  <c r="BK103" i="49"/>
  <c r="J103" i="50"/>
  <c r="BK201" i="50"/>
  <c r="BK240" i="51"/>
  <c r="J116" i="52"/>
  <c r="BK175" i="2"/>
  <c r="BK123" i="2"/>
  <c r="J167" i="2"/>
  <c r="BK155" i="2"/>
  <c r="J109" i="3"/>
  <c r="J105" i="3"/>
  <c r="J138" i="4"/>
  <c r="BK137" i="4"/>
  <c r="BK146" i="4"/>
  <c r="J97" i="5"/>
  <c r="J173" i="7"/>
  <c r="J191" i="7"/>
  <c r="J102" i="11"/>
  <c r="J162" i="13"/>
  <c r="BK128" i="13"/>
  <c r="BK120" i="14"/>
  <c r="BK311" i="15"/>
  <c r="J358" i="15"/>
  <c r="J399" i="19"/>
  <c r="J395" i="19"/>
  <c r="BK385" i="19"/>
  <c r="BK400" i="21"/>
  <c r="BK272" i="21"/>
  <c r="BK287" i="21"/>
  <c r="BK123" i="21"/>
  <c r="BK355" i="21"/>
  <c r="BK472" i="21"/>
  <c r="J199" i="22"/>
  <c r="J147" i="22"/>
  <c r="J137" i="23"/>
  <c r="J172" i="24"/>
  <c r="BK177" i="24"/>
  <c r="J106" i="24"/>
  <c r="BK154" i="24"/>
  <c r="BK98" i="24"/>
  <c r="BK282" i="25"/>
  <c r="BK259" i="25"/>
  <c r="J314" i="26"/>
  <c r="J263" i="27"/>
  <c r="J134" i="27"/>
  <c r="J113" i="27"/>
  <c r="J363" i="28"/>
  <c r="J85" i="29"/>
  <c r="BK194" i="30"/>
  <c r="J132" i="32"/>
  <c r="BK122" i="33"/>
  <c r="BK120" i="34"/>
  <c r="J157" i="35"/>
  <c r="J123" i="37"/>
  <c r="J104" i="37"/>
  <c r="BK260" i="38"/>
  <c r="J233" i="38"/>
  <c r="J165" i="38"/>
  <c r="J217" i="39"/>
  <c r="J423" i="39"/>
  <c r="BK269" i="39"/>
  <c r="BK314" i="40"/>
  <c r="J228" i="40"/>
  <c r="BK415" i="40"/>
  <c r="J358" i="40"/>
  <c r="BK96" i="40"/>
  <c r="J167" i="46"/>
  <c r="J115" i="48"/>
  <c r="BK220" i="49"/>
  <c r="J337" i="49"/>
  <c r="BK337" i="49"/>
  <c r="BK93" i="49"/>
  <c r="BK238" i="50"/>
  <c r="BK337" i="50"/>
  <c r="BK280" i="50"/>
  <c r="J148" i="50"/>
  <c r="J325" i="51"/>
  <c r="BK103" i="51"/>
  <c r="BK357" i="51"/>
  <c r="J285" i="51"/>
  <c r="J304" i="51"/>
  <c r="BK142" i="2"/>
  <c r="J112" i="3"/>
  <c r="J144" i="4"/>
  <c r="BK94" i="8"/>
  <c r="BK112" i="14"/>
  <c r="J232" i="15"/>
  <c r="BK115" i="18"/>
  <c r="BK159" i="20"/>
  <c r="BK263" i="21"/>
  <c r="BK358" i="21"/>
  <c r="J288" i="22"/>
  <c r="J102" i="24"/>
  <c r="J189" i="24"/>
  <c r="J308" i="26"/>
  <c r="BK225" i="26"/>
  <c r="BK241" i="38"/>
  <c r="BK199" i="38"/>
  <c r="J464" i="39"/>
  <c r="J455" i="40"/>
  <c r="J241" i="41"/>
  <c r="BK283" i="42"/>
  <c r="J382" i="43"/>
  <c r="BK158" i="43"/>
  <c r="J109" i="45"/>
  <c r="BK124" i="48"/>
  <c r="BK340" i="49"/>
  <c r="BK211" i="49"/>
  <c r="J106" i="50"/>
  <c r="BK229" i="50"/>
  <c r="BK173" i="51"/>
  <c r="BK369" i="51"/>
  <c r="J291" i="51"/>
  <c r="BK94" i="2"/>
  <c r="J126" i="14"/>
  <c r="BK200" i="15"/>
  <c r="BK98" i="16"/>
  <c r="J360" i="19"/>
  <c r="BK194" i="19"/>
  <c r="J113" i="20"/>
  <c r="BK252" i="21"/>
  <c r="BK439" i="21"/>
  <c r="J164" i="22"/>
  <c r="BK301" i="24"/>
  <c r="BK161" i="24"/>
  <c r="J280" i="25"/>
  <c r="BK305" i="26"/>
  <c r="J276" i="27"/>
  <c r="J287" i="30"/>
  <c r="BK110" i="33"/>
  <c r="BK157" i="35"/>
  <c r="BK107" i="36"/>
  <c r="J297" i="38"/>
  <c r="BK180" i="39"/>
  <c r="J480" i="40"/>
  <c r="J131" i="40"/>
  <c r="J120" i="41"/>
  <c r="J363" i="42"/>
  <c r="J97" i="42"/>
  <c r="BK130" i="43"/>
  <c r="BK448" i="43"/>
  <c r="BK391" i="43"/>
  <c r="BK112" i="10"/>
  <c r="J405" i="15"/>
  <c r="J230" i="15"/>
  <c r="J273" i="18"/>
  <c r="J285" i="19"/>
  <c r="BK161" i="20"/>
  <c r="BK379" i="21"/>
  <c r="J287" i="21"/>
  <c r="J361" i="21"/>
  <c r="BK107" i="4"/>
  <c r="J141" i="4"/>
  <c r="J83" i="4"/>
  <c r="BK187" i="4"/>
  <c r="J103" i="4"/>
  <c r="J173" i="6"/>
  <c r="BK173" i="7"/>
  <c r="BK126" i="8"/>
  <c r="J101" i="9"/>
  <c r="BK100" i="11"/>
  <c r="BK159" i="13"/>
  <c r="J113" i="13"/>
  <c r="BK138" i="20"/>
  <c r="BK320" i="21"/>
  <c r="BK469" i="21"/>
  <c r="J182" i="21"/>
  <c r="J430" i="21"/>
  <c r="BK170" i="22"/>
  <c r="J203" i="22"/>
  <c r="J297" i="22"/>
  <c r="J353" i="24"/>
  <c r="BK574" i="24"/>
  <c r="J619" i="24"/>
  <c r="BK469" i="24"/>
  <c r="J441" i="24"/>
  <c r="J273" i="25"/>
  <c r="BK216" i="26"/>
  <c r="J299" i="26"/>
  <c r="J186" i="27"/>
  <c r="BK229" i="27"/>
  <c r="J216" i="28"/>
  <c r="BK296" i="30"/>
  <c r="J97" i="31"/>
  <c r="J143" i="33"/>
  <c r="BK136" i="34"/>
  <c r="BK110" i="35"/>
  <c r="J109" i="35"/>
  <c r="J171" i="37"/>
  <c r="BK104" i="37"/>
  <c r="J155" i="38"/>
  <c r="BK102" i="38"/>
  <c r="BK152" i="38"/>
  <c r="BK149" i="39"/>
  <c r="J268" i="40"/>
  <c r="J161" i="40"/>
  <c r="J114" i="40"/>
  <c r="BK272" i="40"/>
  <c r="J122" i="41"/>
  <c r="BK229" i="42"/>
  <c r="J342" i="42"/>
  <c r="J253" i="42"/>
  <c r="J109" i="42"/>
  <c r="J96" i="43"/>
  <c r="J445" i="43"/>
  <c r="J259" i="43"/>
  <c r="J112" i="46"/>
  <c r="BK92" i="48"/>
  <c r="BK289" i="49"/>
  <c r="J177" i="49"/>
  <c r="J257" i="49"/>
  <c r="BK250" i="50"/>
  <c r="BK127" i="50"/>
  <c r="BK142" i="50"/>
  <c r="BK198" i="50"/>
  <c r="J153" i="50"/>
  <c r="BK246" i="51"/>
  <c r="BK309" i="51"/>
  <c r="BK366" i="51"/>
  <c r="BK99" i="53"/>
  <c r="BK84" i="54"/>
  <c r="J176" i="2"/>
  <c r="J139" i="2"/>
  <c r="J151" i="2"/>
  <c r="BK112" i="3"/>
  <c r="J84" i="3"/>
  <c r="BK154" i="4"/>
  <c r="BK191" i="4"/>
  <c r="BK114" i="4"/>
  <c r="BK111" i="4"/>
  <c r="BK165" i="6"/>
  <c r="J89" i="8"/>
  <c r="BK90" i="10"/>
  <c r="BK110" i="11"/>
  <c r="J99" i="14"/>
  <c r="J380" i="15"/>
  <c r="J292" i="15"/>
  <c r="J120" i="15"/>
  <c r="J89" i="16"/>
  <c r="BK255" i="18"/>
  <c r="J129" i="18"/>
  <c r="BK233" i="19"/>
  <c r="BK389" i="19"/>
  <c r="BK199" i="19"/>
  <c r="J369" i="19"/>
  <c r="J126" i="20"/>
  <c r="J478" i="21"/>
  <c r="BK216" i="21"/>
  <c r="J269" i="21"/>
  <c r="BK278" i="21"/>
  <c r="BK406" i="21"/>
  <c r="J135" i="21"/>
  <c r="J249" i="21"/>
  <c r="BK135" i="22"/>
  <c r="J160" i="22"/>
  <c r="BK403" i="24"/>
  <c r="BK110" i="24"/>
  <c r="J121" i="24"/>
  <c r="BK353" i="24"/>
  <c r="J547" i="24"/>
  <c r="BK236" i="24"/>
  <c r="BK262" i="25"/>
  <c r="BK304" i="26"/>
  <c r="BK314" i="26"/>
  <c r="BK134" i="26"/>
  <c r="BK140" i="27"/>
  <c r="BK182" i="27"/>
  <c r="J369" i="28"/>
  <c r="J272" i="30"/>
  <c r="BK88" i="31"/>
  <c r="BK135" i="32"/>
  <c r="J149" i="33"/>
  <c r="BK107" i="35"/>
  <c r="BK135" i="36"/>
  <c r="BK98" i="36"/>
  <c r="BK133" i="37"/>
  <c r="J94" i="37"/>
  <c r="J123" i="38"/>
  <c r="J405" i="39"/>
  <c r="BK118" i="48"/>
  <c r="BK233" i="49"/>
  <c r="J278" i="49"/>
  <c r="J106" i="49"/>
  <c r="BK115" i="49"/>
  <c r="BK320" i="50"/>
  <c r="BK235" i="50"/>
  <c r="J198" i="50"/>
  <c r="J301" i="50"/>
  <c r="BK164" i="51"/>
  <c r="J258" i="51"/>
  <c r="J306" i="51"/>
  <c r="BK331" i="51"/>
  <c r="J191" i="51"/>
  <c r="BK104" i="53"/>
  <c r="BK86" i="54"/>
  <c r="J178" i="2"/>
  <c r="J122" i="2"/>
  <c r="J160" i="2"/>
  <c r="J111" i="3"/>
  <c r="BK109" i="3"/>
  <c r="BK118" i="4"/>
  <c r="BK115" i="4"/>
  <c r="BK129" i="4"/>
  <c r="BK124" i="4"/>
  <c r="J228" i="7"/>
  <c r="J133" i="8"/>
  <c r="BK89" i="8"/>
  <c r="BK93" i="9"/>
  <c r="J149" i="12"/>
  <c r="J115" i="12"/>
  <c r="J118" i="12"/>
  <c r="J96" i="13"/>
  <c r="BK96" i="13"/>
  <c r="J91" i="14"/>
  <c r="BK269" i="15"/>
  <c r="J459" i="15"/>
  <c r="BK266" i="15"/>
  <c r="J155" i="15"/>
  <c r="J255" i="18"/>
  <c r="J227" i="18"/>
  <c r="BK333" i="19"/>
  <c r="BK256" i="19"/>
  <c r="BK325" i="19"/>
  <c r="BK177" i="19"/>
  <c r="J128" i="20"/>
  <c r="J421" i="21"/>
  <c r="J189" i="21"/>
  <c r="BK132" i="21"/>
  <c r="J366" i="21"/>
  <c r="BK210" i="21"/>
  <c r="J263" i="21"/>
  <c r="J418" i="21"/>
  <c r="BK114" i="22"/>
  <c r="BK199" i="22"/>
  <c r="J135" i="22"/>
  <c r="BK391" i="24"/>
  <c r="BK510" i="24"/>
  <c r="BK112" i="24"/>
  <c r="J480" i="24"/>
  <c r="BK638" i="24"/>
  <c r="BK352" i="24"/>
  <c r="J638" i="24"/>
  <c r="J188" i="25"/>
  <c r="J184" i="25"/>
  <c r="J201" i="26"/>
  <c r="J154" i="26"/>
  <c r="BK109" i="26"/>
  <c r="J253" i="27"/>
  <c r="J171" i="27"/>
  <c r="J377" i="28"/>
  <c r="J94" i="29"/>
  <c r="J270" i="30"/>
  <c r="BK173" i="32"/>
  <c r="BK149" i="33"/>
  <c r="J107" i="34"/>
  <c r="J165" i="35"/>
  <c r="BK152" i="35"/>
  <c r="BK94" i="35"/>
  <c r="J147" i="36"/>
  <c r="J176" i="37"/>
  <c r="J167" i="37"/>
  <c r="J315" i="38"/>
  <c r="BK144" i="38"/>
  <c r="BK224" i="38"/>
  <c r="J90" i="38"/>
  <c r="BK321" i="39"/>
  <c r="BK289" i="39"/>
  <c r="J421" i="39"/>
  <c r="J497" i="39"/>
  <c r="J361" i="39"/>
  <c r="J300" i="39"/>
  <c r="BK245" i="39"/>
  <c r="J208" i="39"/>
  <c r="J141" i="39"/>
  <c r="BK125" i="39"/>
  <c r="BK493" i="39"/>
  <c r="J394" i="39"/>
  <c r="BK349" i="39"/>
  <c r="J282" i="39"/>
  <c r="J502" i="39"/>
  <c r="BK427" i="39"/>
  <c r="BK300" i="39"/>
  <c r="J196" i="39"/>
  <c r="BK128" i="39"/>
  <c r="J462" i="40"/>
  <c r="BK318" i="40"/>
  <c r="J402" i="40"/>
  <c r="J148" i="40"/>
  <c r="BK114" i="40"/>
  <c r="J121" i="40"/>
  <c r="BK121" i="40"/>
  <c r="BK228" i="40"/>
  <c r="J308" i="40"/>
  <c r="BK241" i="41"/>
  <c r="J108" i="41"/>
  <c r="J251" i="41"/>
  <c r="BK112" i="41"/>
  <c r="BK339" i="42"/>
  <c r="J354" i="42"/>
  <c r="BK180" i="42"/>
  <c r="BK348" i="42"/>
  <c r="J142" i="42"/>
  <c r="J339" i="42"/>
  <c r="BK145" i="42"/>
  <c r="BK106" i="42"/>
  <c r="BK304" i="42"/>
  <c r="BK195" i="42"/>
  <c r="J409" i="43"/>
  <c r="J395" i="43"/>
  <c r="J200" i="43"/>
  <c r="BK279" i="43"/>
  <c r="BK457" i="43"/>
  <c r="BK138" i="43"/>
  <c r="BK87" i="44"/>
  <c r="BK127" i="45"/>
  <c r="BK152" i="45"/>
  <c r="J103" i="45"/>
  <c r="J128" i="46"/>
  <c r="BK128" i="46"/>
  <c r="BK94" i="46"/>
  <c r="BK108" i="48"/>
  <c r="BK102" i="48"/>
  <c r="J214" i="49"/>
  <c r="BK245" i="49"/>
  <c r="J156" i="49"/>
  <c r="J189" i="49"/>
  <c r="BK301" i="49"/>
  <c r="J266" i="49"/>
  <c r="J121" i="49"/>
  <c r="BK236" i="49"/>
  <c r="BK240" i="49"/>
  <c r="BK311" i="50"/>
  <c r="J235" i="50"/>
  <c r="BK112" i="50"/>
  <c r="BK139" i="50"/>
  <c r="BK171" i="50"/>
  <c r="BK276" i="50"/>
  <c r="J192" i="50"/>
  <c r="J306" i="50"/>
  <c r="BK253" i="50"/>
  <c r="BK153" i="51"/>
  <c r="BK136" i="51"/>
  <c r="J127" i="51"/>
  <c r="J342" i="51"/>
  <c r="BK161" i="51"/>
  <c r="J234" i="51"/>
  <c r="BK271" i="51"/>
  <c r="J153" i="51"/>
  <c r="BK93" i="52"/>
  <c r="J118" i="53"/>
  <c r="J82" i="54"/>
  <c r="BK90" i="54"/>
  <c r="J162" i="2"/>
  <c r="BK138" i="2"/>
  <c r="J108" i="2"/>
  <c r="J93" i="3"/>
  <c r="BK190" i="4"/>
  <c r="J87" i="4"/>
  <c r="J189" i="4"/>
  <c r="BK161" i="4"/>
  <c r="BK142" i="6"/>
  <c r="J209" i="7"/>
  <c r="J119" i="8"/>
  <c r="J155" i="9"/>
  <c r="J126" i="10"/>
  <c r="BK87" i="11"/>
  <c r="J110" i="15"/>
  <c r="J263" i="15"/>
  <c r="BK85" i="16"/>
  <c r="J132" i="18"/>
  <c r="J85" i="18"/>
  <c r="BK399" i="19"/>
  <c r="BK183" i="19"/>
  <c r="J143" i="19"/>
  <c r="J155" i="20"/>
  <c r="BK413" i="21"/>
  <c r="J158" i="21"/>
  <c r="BK343" i="21"/>
  <c r="J400" i="21"/>
  <c r="J156" i="21"/>
  <c r="BK309" i="21"/>
  <c r="BK394" i="21"/>
  <c r="BK292" i="22"/>
  <c r="J134" i="22"/>
  <c r="J99" i="23"/>
  <c r="BK144" i="24"/>
  <c r="BK565" i="24"/>
  <c r="BK218" i="24"/>
  <c r="J348" i="24"/>
  <c r="BK219" i="25"/>
  <c r="J225" i="26"/>
  <c r="BK242" i="26"/>
  <c r="BK90" i="26"/>
  <c r="BK118" i="27"/>
  <c r="J97" i="27"/>
  <c r="J240" i="28"/>
  <c r="J292" i="30"/>
  <c r="BK136" i="30"/>
  <c r="BK85" i="31"/>
  <c r="J127" i="33"/>
  <c r="J120" i="34"/>
  <c r="BK145" i="35"/>
  <c r="BK118" i="35"/>
  <c r="BK118" i="36"/>
  <c r="BK140" i="37"/>
  <c r="J129" i="38"/>
  <c r="BK168" i="38"/>
  <c r="J120" i="38"/>
  <c r="BK174" i="38"/>
  <c r="J250" i="39"/>
  <c r="J284" i="39"/>
  <c r="J174" i="40"/>
  <c r="BK210" i="40"/>
  <c r="BK286" i="41"/>
  <c r="BK100" i="41"/>
  <c r="J257" i="42"/>
  <c r="J222" i="42"/>
  <c r="BK93" i="42"/>
  <c r="BK244" i="42"/>
  <c r="BK352" i="43"/>
  <c r="J158" i="43"/>
  <c r="J317" i="43"/>
  <c r="BK147" i="45"/>
  <c r="BK167" i="46"/>
  <c r="J157" i="46"/>
  <c r="J118" i="48"/>
  <c r="BK266" i="49"/>
  <c r="BK180" i="49"/>
  <c r="J115" i="49"/>
  <c r="BK142" i="49"/>
  <c r="BK210" i="50"/>
  <c r="BK192" i="50"/>
  <c r="J288" i="51"/>
  <c r="BK118" i="51"/>
  <c r="BK354" i="51"/>
  <c r="J249" i="51"/>
  <c r="J104" i="53"/>
  <c r="J87" i="54"/>
  <c r="J152" i="2"/>
  <c r="BK187" i="2"/>
  <c r="J171" i="2"/>
  <c r="J83" i="2"/>
  <c r="J149" i="2"/>
  <c r="J100" i="2"/>
  <c r="BK130" i="2"/>
  <c r="J128" i="2"/>
  <c r="J114" i="2"/>
  <c r="BK111" i="3"/>
  <c r="J85" i="3"/>
  <c r="BK151" i="4"/>
  <c r="J193" i="4"/>
  <c r="J97" i="4"/>
  <c r="BK165" i="4"/>
  <c r="BK104" i="4"/>
  <c r="J115" i="4"/>
  <c r="J151" i="4"/>
  <c r="J132" i="4"/>
  <c r="BK120" i="4"/>
  <c r="J181" i="6"/>
  <c r="J175" i="6"/>
  <c r="J152" i="6"/>
  <c r="BK204" i="7"/>
  <c r="BK209" i="7"/>
  <c r="BK191" i="7"/>
  <c r="BK98" i="8"/>
  <c r="J118" i="11"/>
  <c r="BK135" i="12"/>
  <c r="BK153" i="13"/>
  <c r="J88" i="13"/>
  <c r="J143" i="13"/>
  <c r="BK117" i="13"/>
  <c r="BK176" i="14"/>
  <c r="BK179" i="14"/>
  <c r="J103" i="14"/>
  <c r="BK391" i="15"/>
  <c r="J275" i="15"/>
  <c r="BK434" i="15"/>
  <c r="BK85" i="15"/>
  <c r="J324" i="15"/>
  <c r="J92" i="16"/>
  <c r="BK272" i="19"/>
  <c r="BK285" i="19"/>
  <c r="BK268" i="19"/>
  <c r="J263" i="19"/>
  <c r="J129" i="20"/>
  <c r="BK128" i="20"/>
  <c r="BK117" i="20"/>
  <c r="BK481" i="21"/>
  <c r="BK228" i="21"/>
  <c r="J173" i="21"/>
  <c r="J352" i="21"/>
  <c r="BK234" i="21"/>
  <c r="J91" i="21"/>
  <c r="J411" i="21"/>
  <c r="J284" i="21"/>
  <c r="BK207" i="21"/>
  <c r="BK433" i="21"/>
  <c r="J451" i="21"/>
  <c r="J343" i="21"/>
  <c r="J110" i="22"/>
  <c r="J247" i="22"/>
  <c r="BK122" i="22"/>
  <c r="BK123" i="23"/>
  <c r="BK629" i="24"/>
  <c r="J286" i="24"/>
  <c r="BK489" i="24"/>
  <c r="J388" i="24"/>
  <c r="J391" i="24"/>
  <c r="J370" i="24"/>
  <c r="BK541" i="24"/>
  <c r="J305" i="24"/>
  <c r="BK615" i="24"/>
  <c r="J313" i="24"/>
  <c r="J215" i="25"/>
  <c r="J203" i="25"/>
  <c r="J163" i="25"/>
  <c r="BK289" i="26"/>
  <c r="BK162" i="26"/>
  <c r="J195" i="27"/>
  <c r="BK93" i="27"/>
  <c r="BK90" i="27"/>
  <c r="J140" i="27"/>
  <c r="BK318" i="28"/>
  <c r="BK375" i="28"/>
  <c r="J121" i="28"/>
  <c r="J198" i="28"/>
  <c r="J228" i="30"/>
  <c r="J278" i="30"/>
  <c r="BK97" i="30"/>
  <c r="J85" i="31"/>
  <c r="BK146" i="32"/>
  <c r="J94" i="32"/>
  <c r="J117" i="33"/>
  <c r="J99" i="33"/>
  <c r="BK128" i="34"/>
  <c r="BK149" i="35"/>
  <c r="BK128" i="35"/>
  <c r="J145" i="35"/>
  <c r="J85" i="35"/>
  <c r="BK94" i="37"/>
  <c r="BK164" i="37"/>
  <c r="BK91" i="37"/>
  <c r="BK189" i="38"/>
  <c r="BK105" i="38"/>
  <c r="J306" i="38"/>
  <c r="BK243" i="38"/>
  <c r="J202" i="38"/>
  <c r="BK177" i="38"/>
  <c r="BK267" i="39"/>
  <c r="BK455" i="39"/>
  <c r="BK181" i="39"/>
  <c r="BK311" i="39"/>
  <c r="J455" i="39"/>
  <c r="J245" i="39"/>
  <c r="BK487" i="40"/>
  <c r="BK411" i="40"/>
  <c r="BK179" i="40"/>
  <c r="BK480" i="40"/>
  <c r="BK402" i="40"/>
  <c r="J379" i="40"/>
  <c r="BK308" i="40"/>
  <c r="BK169" i="40"/>
  <c r="BK148" i="40"/>
  <c r="J404" i="40"/>
  <c r="BK235" i="40"/>
  <c r="J227" i="41"/>
  <c r="BK96" i="41"/>
  <c r="J156" i="41"/>
  <c r="J96" i="41"/>
  <c r="BK330" i="42"/>
  <c r="BK201" i="42"/>
  <c r="BK213" i="42"/>
  <c r="BK354" i="42"/>
  <c r="J177" i="42"/>
  <c r="BK171" i="42"/>
  <c r="J136" i="42"/>
  <c r="J174" i="42"/>
  <c r="BK286" i="42"/>
  <c r="J93" i="42"/>
  <c r="J433" i="43"/>
  <c r="BK118" i="43"/>
  <c r="J203" i="43"/>
  <c r="J323" i="43"/>
  <c r="BK233" i="43"/>
  <c r="J451" i="43"/>
  <c r="BK203" i="43"/>
  <c r="J237" i="43"/>
  <c r="BK346" i="43"/>
  <c r="J118" i="45"/>
  <c r="BK109" i="45"/>
  <c r="J120" i="46"/>
  <c r="J108" i="46"/>
  <c r="J116" i="46"/>
  <c r="BK133" i="48"/>
  <c r="BK85" i="48"/>
  <c r="J217" i="49"/>
  <c r="J192" i="49"/>
  <c r="J145" i="49"/>
  <c r="J165" i="49"/>
  <c r="J136" i="49"/>
  <c r="J171" i="49"/>
  <c r="BK174" i="49"/>
  <c r="J142" i="49"/>
  <c r="J90" i="50"/>
  <c r="BK183" i="50"/>
  <c r="J229" i="50"/>
  <c r="J295" i="50"/>
  <c r="BK213" i="50"/>
  <c r="BK295" i="50"/>
  <c r="J244" i="50"/>
  <c r="J195" i="50"/>
  <c r="J331" i="50"/>
  <c r="J177" i="50"/>
  <c r="J218" i="51"/>
  <c r="J150" i="51"/>
  <c r="J319" i="51"/>
  <c r="BK279" i="51"/>
  <c r="BK325" i="51"/>
  <c r="J271" i="51"/>
  <c r="J275" i="51"/>
  <c r="BK275" i="51"/>
  <c r="BK224" i="51"/>
  <c r="BK268" i="51"/>
  <c r="J237" i="51"/>
  <c r="J123" i="52"/>
  <c r="BK118" i="53"/>
  <c r="BK86" i="53"/>
  <c r="BK100" i="54"/>
  <c r="J84" i="54"/>
  <c r="BK191" i="2"/>
  <c r="J111" i="2"/>
  <c r="BK86" i="2"/>
  <c r="BK156" i="4"/>
  <c r="BK158" i="4"/>
  <c r="BK126" i="4"/>
  <c r="BK160" i="6"/>
  <c r="BK119" i="8"/>
  <c r="J103" i="9"/>
  <c r="BK126" i="14"/>
  <c r="BK470" i="15"/>
  <c r="J169" i="15"/>
  <c r="BK172" i="18"/>
  <c r="BK151" i="19"/>
  <c r="J167" i="20"/>
  <c r="BK176" i="21"/>
  <c r="J216" i="21"/>
  <c r="J445" i="21"/>
  <c r="J454" i="21"/>
  <c r="BK247" i="22"/>
  <c r="J174" i="22"/>
  <c r="J352" i="24"/>
  <c r="J582" i="24"/>
  <c r="J219" i="25"/>
  <c r="J187" i="25"/>
  <c r="BK201" i="26"/>
  <c r="J229" i="26"/>
  <c r="J268" i="27"/>
  <c r="BK371" i="28"/>
  <c r="J90" i="29"/>
  <c r="BK289" i="30"/>
  <c r="J146" i="32"/>
  <c r="J126" i="34"/>
  <c r="J123" i="36"/>
  <c r="BK97" i="37"/>
  <c r="BK214" i="38"/>
  <c r="J152" i="38"/>
  <c r="BK130" i="39"/>
  <c r="J318" i="40"/>
  <c r="J294" i="41"/>
  <c r="BK205" i="41"/>
  <c r="J183" i="42"/>
  <c r="J165" i="42"/>
  <c r="J156" i="51"/>
  <c r="J336" i="51"/>
  <c r="BK103" i="52"/>
  <c r="J182" i="2"/>
  <c r="BK169" i="2"/>
  <c r="J110" i="3"/>
  <c r="J87" i="3"/>
  <c r="BK108" i="4"/>
  <c r="J104" i="4"/>
  <c r="J160" i="6"/>
  <c r="BK125" i="9"/>
  <c r="BK122" i="10"/>
  <c r="J93" i="11"/>
  <c r="J203" i="15"/>
  <c r="BK298" i="15"/>
  <c r="J439" i="15"/>
  <c r="J140" i="18"/>
  <c r="BK239" i="19"/>
  <c r="J321" i="19"/>
  <c r="J260" i="19"/>
  <c r="J112" i="20"/>
  <c r="J403" i="21"/>
  <c r="J240" i="21"/>
  <c r="BK335" i="21"/>
  <c r="J427" i="21"/>
  <c r="J274" i="22"/>
  <c r="J152" i="24"/>
  <c r="J608" i="24"/>
  <c r="BK370" i="24"/>
  <c r="BK179" i="24"/>
  <c r="J131" i="25"/>
  <c r="J232" i="26"/>
  <c r="BK115" i="26"/>
  <c r="J153" i="27"/>
  <c r="J375" i="28"/>
  <c r="BK160" i="30"/>
  <c r="J114" i="32"/>
  <c r="J85" i="34"/>
  <c r="BK120" i="35"/>
  <c r="J95" i="36"/>
  <c r="BK276" i="38"/>
  <c r="J251" i="38"/>
  <c r="BK334" i="39"/>
  <c r="BK325" i="39"/>
  <c r="J240" i="40"/>
  <c r="J329" i="40"/>
  <c r="J373" i="40"/>
  <c r="BK158" i="41"/>
  <c r="J263" i="42"/>
  <c r="J324" i="42"/>
  <c r="J229" i="42"/>
  <c r="J302" i="42"/>
  <c r="BK200" i="43"/>
  <c r="BK380" i="43"/>
  <c r="J386" i="43"/>
  <c r="J145" i="45"/>
  <c r="BK97" i="45"/>
  <c r="AS54" i="1"/>
  <c r="J96" i="17"/>
  <c r="BK132" i="18"/>
  <c r="J331" i="19"/>
  <c r="J268" i="19"/>
  <c r="J110" i="20"/>
  <c r="BK110" i="20"/>
  <c r="BK294" i="21"/>
  <c r="BK102" i="21"/>
  <c r="BK204" i="21"/>
  <c r="BK445" i="21"/>
  <c r="J177" i="22"/>
  <c r="J126" i="23"/>
  <c r="J535" i="24"/>
  <c r="J173" i="37"/>
  <c r="BK135" i="38"/>
  <c r="BK202" i="39"/>
  <c r="BK250" i="40"/>
  <c r="BK170" i="40"/>
  <c r="J174" i="41"/>
  <c r="J272" i="42"/>
  <c r="BK204" i="42"/>
  <c r="J154" i="43"/>
  <c r="BK356" i="43"/>
  <c r="BK118" i="45"/>
  <c r="J135" i="48"/>
  <c r="BK223" i="49"/>
  <c r="BK93" i="50"/>
  <c r="J207" i="50"/>
  <c r="J370" i="50"/>
  <c r="BK97" i="51"/>
  <c r="J363" i="51"/>
  <c r="BK116" i="52"/>
  <c r="BK178" i="2"/>
  <c r="BK87" i="2"/>
  <c r="J141" i="2"/>
  <c r="J175" i="2"/>
  <c r="J113" i="2"/>
  <c r="J89" i="3"/>
  <c r="J149" i="4"/>
  <c r="J174" i="4"/>
  <c r="BK152" i="4"/>
  <c r="J113" i="4"/>
  <c r="J183" i="6"/>
  <c r="J108" i="7"/>
  <c r="J93" i="7"/>
  <c r="J107" i="9"/>
  <c r="BK119" i="10"/>
  <c r="J132" i="12"/>
  <c r="BK162" i="13"/>
  <c r="J146" i="14"/>
  <c r="BK103" i="14"/>
  <c r="J160" i="15"/>
  <c r="BK385" i="15"/>
  <c r="BK230" i="15"/>
  <c r="J101" i="17"/>
  <c r="BK161" i="18"/>
  <c r="BK85" i="18"/>
  <c r="BK219" i="19"/>
  <c r="J493" i="39"/>
  <c r="J240" i="39"/>
  <c r="J139" i="39"/>
  <c r="J495" i="39"/>
  <c r="J325" i="39"/>
  <c r="J321" i="39"/>
  <c r="BK153" i="39"/>
  <c r="J468" i="40"/>
  <c r="BK483" i="40"/>
  <c r="J272" i="40"/>
  <c r="BK393" i="40"/>
  <c r="BK139" i="40"/>
  <c r="J158" i="41"/>
  <c r="BK122" i="41"/>
  <c r="J219" i="42"/>
  <c r="J333" i="42"/>
  <c r="BK90" i="42"/>
  <c r="BK289" i="42"/>
  <c r="BK409" i="43"/>
  <c r="J150" i="43"/>
  <c r="BK451" i="43"/>
  <c r="J416" i="43"/>
  <c r="BK115" i="45"/>
  <c r="BK310" i="49"/>
  <c r="BK174" i="50"/>
  <c r="J226" i="50"/>
  <c r="BK289" i="50"/>
  <c r="BK266" i="50"/>
  <c r="J224" i="51"/>
  <c r="J328" i="51"/>
  <c r="BK311" i="51"/>
  <c r="J243" i="51"/>
  <c r="J231" i="51"/>
  <c r="J113" i="53"/>
  <c r="J192" i="2"/>
  <c r="J90" i="3"/>
  <c r="BK131" i="4"/>
  <c r="J139" i="6"/>
  <c r="BK133" i="8"/>
  <c r="J231" i="15"/>
  <c r="BK134" i="15"/>
  <c r="BK143" i="18"/>
  <c r="J251" i="19"/>
  <c r="BK124" i="20"/>
  <c r="BK220" i="21"/>
  <c r="J472" i="21"/>
  <c r="BK454" i="21"/>
  <c r="J260" i="21"/>
  <c r="J254" i="22"/>
  <c r="J449" i="24"/>
  <c r="BK242" i="24"/>
  <c r="J285" i="25"/>
  <c r="BK308" i="26"/>
  <c r="J238" i="27"/>
  <c r="BK397" i="28"/>
  <c r="BK148" i="30"/>
  <c r="BK130" i="32"/>
  <c r="BK88" i="34"/>
  <c r="J90" i="36"/>
  <c r="J105" i="37"/>
  <c r="J303" i="38"/>
  <c r="J191" i="39"/>
  <c r="BK174" i="40"/>
  <c r="J143" i="40"/>
  <c r="BK174" i="41"/>
  <c r="J226" i="42"/>
  <c r="BK97" i="42"/>
  <c r="BK413" i="43"/>
  <c r="J210" i="43"/>
  <c r="BK84" i="44"/>
  <c r="J170" i="46"/>
  <c r="J85" i="48"/>
  <c r="BK124" i="49"/>
  <c r="J189" i="50"/>
  <c r="J279" i="51"/>
  <c r="BK345" i="51"/>
  <c r="BK91" i="54"/>
  <c r="BK165" i="2"/>
  <c r="J143" i="2"/>
  <c r="BK125" i="2"/>
  <c r="BK151" i="2"/>
  <c r="J94" i="3"/>
  <c r="J190" i="4"/>
  <c r="J117" i="4"/>
  <c r="J108" i="4"/>
  <c r="J153" i="4"/>
  <c r="BK177" i="22"/>
  <c r="J96" i="23"/>
  <c r="BK552" i="24"/>
  <c r="BK289" i="24"/>
  <c r="J624" i="24"/>
  <c r="BK186" i="24"/>
  <c r="J177" i="24"/>
  <c r="BK270" i="25"/>
  <c r="BK252" i="26"/>
  <c r="BK235" i="42"/>
  <c r="R273" i="39" l="1"/>
  <c r="BK82" i="2"/>
  <c r="J82" i="2" s="1"/>
  <c r="J60" i="2" s="1"/>
  <c r="T82" i="2"/>
  <c r="P82" i="3"/>
  <c r="T82" i="3"/>
  <c r="T82" i="4"/>
  <c r="BK84" i="6"/>
  <c r="J84" i="6"/>
  <c r="J61" i="6" s="1"/>
  <c r="BK123" i="8"/>
  <c r="J123" i="8"/>
  <c r="J63" i="8"/>
  <c r="T114" i="9"/>
  <c r="P136" i="9"/>
  <c r="R99" i="10"/>
  <c r="R98" i="10"/>
  <c r="R86" i="11"/>
  <c r="T97" i="11"/>
  <c r="P85" i="12"/>
  <c r="P84" i="12"/>
  <c r="BK87" i="13"/>
  <c r="P104" i="13"/>
  <c r="P152" i="13"/>
  <c r="BK90" i="14"/>
  <c r="J90" i="14" s="1"/>
  <c r="J61" i="14" s="1"/>
  <c r="T132" i="14"/>
  <c r="R169" i="14"/>
  <c r="P84" i="15"/>
  <c r="P83" i="15"/>
  <c r="BK84" i="16"/>
  <c r="J84" i="16" s="1"/>
  <c r="J61" i="16" s="1"/>
  <c r="R94" i="16"/>
  <c r="BK84" i="17"/>
  <c r="J84" i="17"/>
  <c r="J61" i="17" s="1"/>
  <c r="T95" i="17"/>
  <c r="T84" i="18"/>
  <c r="T83" i="18" s="1"/>
  <c r="T84" i="19"/>
  <c r="T83" i="19"/>
  <c r="T111" i="20"/>
  <c r="P119" i="20"/>
  <c r="R127" i="20"/>
  <c r="R166" i="20"/>
  <c r="BK191" i="21"/>
  <c r="J191" i="21"/>
  <c r="J62" i="21" s="1"/>
  <c r="T262" i="21"/>
  <c r="BK323" i="21"/>
  <c r="J323" i="21" s="1"/>
  <c r="J65" i="21" s="1"/>
  <c r="R332" i="21"/>
  <c r="T332" i="21"/>
  <c r="R180" i="22"/>
  <c r="R215" i="22"/>
  <c r="R287" i="22"/>
  <c r="R286" i="22" s="1"/>
  <c r="P93" i="24"/>
  <c r="T390" i="24"/>
  <c r="T581" i="24"/>
  <c r="T580" i="24" s="1"/>
  <c r="T84" i="25"/>
  <c r="T83" i="25" s="1"/>
  <c r="R252" i="27"/>
  <c r="R84" i="28"/>
  <c r="R83" i="28" s="1"/>
  <c r="BK84" i="29"/>
  <c r="J84" i="29"/>
  <c r="J61" i="29" s="1"/>
  <c r="R84" i="31"/>
  <c r="R83" i="31" s="1"/>
  <c r="BK84" i="33"/>
  <c r="J84" i="33" s="1"/>
  <c r="J61" i="33" s="1"/>
  <c r="R84" i="35"/>
  <c r="R83" i="35"/>
  <c r="T98" i="38"/>
  <c r="BK263" i="38"/>
  <c r="J263" i="38"/>
  <c r="J68" i="38"/>
  <c r="R219" i="39"/>
  <c r="P340" i="39"/>
  <c r="T156" i="40"/>
  <c r="T334" i="40"/>
  <c r="R486" i="40"/>
  <c r="R485" i="40"/>
  <c r="R261" i="41"/>
  <c r="R260" i="41"/>
  <c r="R96" i="42"/>
  <c r="BK225" i="42"/>
  <c r="J225" i="42"/>
  <c r="J64" i="42"/>
  <c r="R269" i="42"/>
  <c r="P191" i="43"/>
  <c r="R334" i="43"/>
  <c r="T415" i="43"/>
  <c r="T141" i="45"/>
  <c r="T166" i="46"/>
  <c r="P84" i="47"/>
  <c r="P83" i="47"/>
  <c r="R117" i="48"/>
  <c r="BK96" i="49"/>
  <c r="J96" i="49"/>
  <c r="J61" i="49"/>
  <c r="R272" i="49"/>
  <c r="P96" i="50"/>
  <c r="P225" i="50"/>
  <c r="R82" i="2"/>
  <c r="BK96" i="5"/>
  <c r="J96" i="5" s="1"/>
  <c r="J62" i="5" s="1"/>
  <c r="P159" i="6"/>
  <c r="R123" i="8"/>
  <c r="R87" i="8" s="1"/>
  <c r="R86" i="8" s="1"/>
  <c r="BK136" i="9"/>
  <c r="J136" i="9"/>
  <c r="J64" i="9"/>
  <c r="BK85" i="10"/>
  <c r="J85" i="10"/>
  <c r="J61" i="10" s="1"/>
  <c r="BK86" i="11"/>
  <c r="J86" i="11" s="1"/>
  <c r="J61" i="11" s="1"/>
  <c r="BK112" i="11"/>
  <c r="J112" i="11"/>
  <c r="J63" i="11" s="1"/>
  <c r="R85" i="12"/>
  <c r="R84" i="12"/>
  <c r="T122" i="13"/>
  <c r="BK107" i="14"/>
  <c r="J107" i="14"/>
  <c r="J62" i="14" s="1"/>
  <c r="BK169" i="14"/>
  <c r="J169" i="14" s="1"/>
  <c r="J65" i="14" s="1"/>
  <c r="BK384" i="15"/>
  <c r="J384" i="15"/>
  <c r="J62" i="15"/>
  <c r="P94" i="16"/>
  <c r="P95" i="17"/>
  <c r="BK84" i="18"/>
  <c r="J84" i="18" s="1"/>
  <c r="J61" i="18" s="1"/>
  <c r="BK84" i="19"/>
  <c r="BK83" i="19"/>
  <c r="J83" i="19" s="1"/>
  <c r="J60" i="19" s="1"/>
  <c r="R89" i="38"/>
  <c r="T148" i="38"/>
  <c r="R195" i="38"/>
  <c r="T236" i="38"/>
  <c r="R420" i="39"/>
  <c r="R263" i="40"/>
  <c r="BK401" i="40"/>
  <c r="J401" i="40"/>
  <c r="J67" i="40" s="1"/>
  <c r="P187" i="41"/>
  <c r="T261" i="41"/>
  <c r="T260" i="41"/>
  <c r="R89" i="42"/>
  <c r="T188" i="42"/>
  <c r="T256" i="42"/>
  <c r="R221" i="43"/>
  <c r="BK423" i="43"/>
  <c r="J423" i="43"/>
  <c r="J69" i="43" s="1"/>
  <c r="BK83" i="44"/>
  <c r="J83" i="44" s="1"/>
  <c r="J61" i="44" s="1"/>
  <c r="R84" i="48"/>
  <c r="R83" i="48"/>
  <c r="R82" i="48" s="1"/>
  <c r="T89" i="49"/>
  <c r="R173" i="49"/>
  <c r="R89" i="50"/>
  <c r="T188" i="50"/>
  <c r="T256" i="50"/>
  <c r="T89" i="51"/>
  <c r="P92" i="2"/>
  <c r="T86" i="3"/>
  <c r="T81" i="3"/>
  <c r="T91" i="4"/>
  <c r="T81" i="4"/>
  <c r="BK84" i="5"/>
  <c r="J84" i="5"/>
  <c r="J61" i="5" s="1"/>
  <c r="T96" i="5"/>
  <c r="T88" i="9"/>
  <c r="P99" i="10"/>
  <c r="P98" i="10" s="1"/>
  <c r="R99" i="12"/>
  <c r="R98" i="12" s="1"/>
  <c r="R83" i="12" s="1"/>
  <c r="R122" i="13"/>
  <c r="T107" i="14"/>
  <c r="R384" i="15"/>
  <c r="T84" i="16"/>
  <c r="T83" i="16"/>
  <c r="T212" i="18"/>
  <c r="P116" i="20"/>
  <c r="BK127" i="20"/>
  <c r="J127" i="20" s="1"/>
  <c r="J68" i="20" s="1"/>
  <c r="P137" i="20"/>
  <c r="T172" i="20"/>
  <c r="T90" i="21"/>
  <c r="P381" i="21"/>
  <c r="BK180" i="22"/>
  <c r="J180" i="22"/>
  <c r="J64" i="22"/>
  <c r="P215" i="22"/>
  <c r="BK133" i="23"/>
  <c r="J133" i="23"/>
  <c r="J65" i="23" s="1"/>
  <c r="BK330" i="24"/>
  <c r="J330" i="24" s="1"/>
  <c r="J63" i="24" s="1"/>
  <c r="R479" i="24"/>
  <c r="BK573" i="24"/>
  <c r="J573" i="24" s="1"/>
  <c r="J68" i="24"/>
  <c r="BK84" i="25"/>
  <c r="R84" i="27"/>
  <c r="R83" i="27" s="1"/>
  <c r="R82" i="27" s="1"/>
  <c r="P352" i="28"/>
  <c r="R84" i="29"/>
  <c r="R83" i="29" s="1"/>
  <c r="BK84" i="30"/>
  <c r="J84" i="30" s="1"/>
  <c r="J61" i="30" s="1"/>
  <c r="T152" i="32"/>
  <c r="P84" i="33"/>
  <c r="P83" i="33"/>
  <c r="R84" i="36"/>
  <c r="R83" i="36" s="1"/>
  <c r="P84" i="37"/>
  <c r="P83" i="37" s="1"/>
  <c r="T273" i="39"/>
  <c r="BK420" i="39"/>
  <c r="J420" i="39"/>
  <c r="J67" i="39" s="1"/>
  <c r="R95" i="40"/>
  <c r="P334" i="40"/>
  <c r="T401" i="40"/>
  <c r="R133" i="41"/>
  <c r="R248" i="41"/>
  <c r="T289" i="41"/>
  <c r="T288" i="41"/>
  <c r="P144" i="42"/>
  <c r="R298" i="42"/>
  <c r="T221" i="43"/>
  <c r="P423" i="43"/>
  <c r="P422" i="43" s="1"/>
  <c r="T84" i="45"/>
  <c r="T83" i="45" s="1"/>
  <c r="T82" i="45" s="1"/>
  <c r="P96" i="49"/>
  <c r="T272" i="49"/>
  <c r="R96" i="50"/>
  <c r="BK298" i="50"/>
  <c r="J298" i="50" s="1"/>
  <c r="J68" i="50" s="1"/>
  <c r="BK96" i="51"/>
  <c r="J96" i="51"/>
  <c r="J61" i="51" s="1"/>
  <c r="BK86" i="3"/>
  <c r="BK81" i="3" s="1"/>
  <c r="J81" i="3" s="1"/>
  <c r="J86" i="3"/>
  <c r="J61" i="3" s="1"/>
  <c r="R82" i="4"/>
  <c r="R96" i="5"/>
  <c r="T84" i="6"/>
  <c r="T83" i="6"/>
  <c r="R93" i="8"/>
  <c r="P88" i="9"/>
  <c r="R136" i="9"/>
  <c r="T85" i="10"/>
  <c r="T84" i="10"/>
  <c r="P86" i="11"/>
  <c r="P112" i="11"/>
  <c r="BK85" i="12"/>
  <c r="BK84" i="12" s="1"/>
  <c r="J84" i="12" s="1"/>
  <c r="J60" i="12" s="1"/>
  <c r="R104" i="13"/>
  <c r="T90" i="14"/>
  <c r="T84" i="15"/>
  <c r="T83" i="15" s="1"/>
  <c r="T94" i="16"/>
  <c r="R84" i="17"/>
  <c r="R83" i="17" s="1"/>
  <c r="P84" i="18"/>
  <c r="P83" i="18"/>
  <c r="BK119" i="20"/>
  <c r="J119" i="20"/>
  <c r="J65" i="20" s="1"/>
  <c r="R132" i="20"/>
  <c r="R150" i="20"/>
  <c r="R145" i="20"/>
  <c r="P172" i="20"/>
  <c r="R101" i="21"/>
  <c r="BK262" i="21"/>
  <c r="J262" i="21" s="1"/>
  <c r="J63" i="21" s="1"/>
  <c r="P290" i="21"/>
  <c r="BK338" i="21"/>
  <c r="J338" i="21"/>
  <c r="J67" i="21" s="1"/>
  <c r="T180" i="22"/>
  <c r="P233" i="22"/>
  <c r="P287" i="22"/>
  <c r="P286" i="22" s="1"/>
  <c r="P93" i="22" s="1"/>
  <c r="AU75" i="1" s="1"/>
  <c r="R106" i="23"/>
  <c r="R85" i="23" s="1"/>
  <c r="T133" i="23"/>
  <c r="BK93" i="24"/>
  <c r="J93" i="24"/>
  <c r="J61" i="24"/>
  <c r="P390" i="24"/>
  <c r="T455" i="24"/>
  <c r="P564" i="24"/>
  <c r="R258" i="25"/>
  <c r="BK84" i="26"/>
  <c r="BK83" i="26"/>
  <c r="J83" i="26" s="1"/>
  <c r="J60" i="26"/>
  <c r="BK252" i="27"/>
  <c r="J252" i="27" s="1"/>
  <c r="J62" i="27" s="1"/>
  <c r="T84" i="29"/>
  <c r="T83" i="29" s="1"/>
  <c r="P84" i="30"/>
  <c r="P83" i="30" s="1"/>
  <c r="T84" i="31"/>
  <c r="T83" i="31" s="1"/>
  <c r="P152" i="32"/>
  <c r="P126" i="33"/>
  <c r="P122" i="34"/>
  <c r="P84" i="35"/>
  <c r="P83" i="35" s="1"/>
  <c r="P84" i="36"/>
  <c r="P83" i="36"/>
  <c r="T84" i="37"/>
  <c r="T83" i="37"/>
  <c r="BK89" i="38"/>
  <c r="J89" i="38"/>
  <c r="J60" i="38" s="1"/>
  <c r="R148" i="38"/>
  <c r="R263" i="38"/>
  <c r="BK433" i="39"/>
  <c r="BK432" i="39" s="1"/>
  <c r="J432" i="39" s="1"/>
  <c r="J433" i="39"/>
  <c r="J70" i="39" s="1"/>
  <c r="BK156" i="40"/>
  <c r="J156" i="40"/>
  <c r="J62" i="40" s="1"/>
  <c r="R209" i="40"/>
  <c r="P414" i="40"/>
  <c r="P413" i="40"/>
  <c r="T486" i="40"/>
  <c r="T485" i="40"/>
  <c r="T95" i="41"/>
  <c r="T173" i="41"/>
  <c r="BK261" i="41"/>
  <c r="R144" i="42"/>
  <c r="T225" i="42"/>
  <c r="P221" i="43"/>
  <c r="R423" i="43"/>
  <c r="R422" i="43"/>
  <c r="P166" i="46"/>
  <c r="BK117" i="48"/>
  <c r="J117" i="48" s="1"/>
  <c r="J62" i="48"/>
  <c r="P144" i="49"/>
  <c r="T201" i="49"/>
  <c r="BK188" i="50"/>
  <c r="J188" i="50"/>
  <c r="J63" i="50" s="1"/>
  <c r="P256" i="50"/>
  <c r="T96" i="51"/>
  <c r="R261" i="51"/>
  <c r="R92" i="2"/>
  <c r="BK82" i="3"/>
  <c r="J82" i="3" s="1"/>
  <c r="J60" i="3" s="1"/>
  <c r="BK91" i="4"/>
  <c r="J91" i="4" s="1"/>
  <c r="J61" i="4" s="1"/>
  <c r="P84" i="6"/>
  <c r="P83" i="6" s="1"/>
  <c r="P83" i="7"/>
  <c r="P82" i="7" s="1"/>
  <c r="P81" i="7" s="1"/>
  <c r="AU60" i="1" s="1"/>
  <c r="P93" i="8"/>
  <c r="BK114" i="9"/>
  <c r="J114" i="9" s="1"/>
  <c r="J62" i="9" s="1"/>
  <c r="T86" i="11"/>
  <c r="R112" i="11"/>
  <c r="R87" i="13"/>
  <c r="BK152" i="13"/>
  <c r="J152" i="13"/>
  <c r="J64" i="13" s="1"/>
  <c r="BK132" i="14"/>
  <c r="J132" i="14" s="1"/>
  <c r="J64" i="14" s="1"/>
  <c r="BK84" i="15"/>
  <c r="J84" i="15" s="1"/>
  <c r="J61" i="15" s="1"/>
  <c r="R84" i="16"/>
  <c r="R83" i="16" s="1"/>
  <c r="R82" i="16" s="1"/>
  <c r="P212" i="18"/>
  <c r="P384" i="19"/>
  <c r="R111" i="20"/>
  <c r="T119" i="20"/>
  <c r="P132" i="20"/>
  <c r="BK150" i="20"/>
  <c r="J150" i="20" s="1"/>
  <c r="J78" i="20" s="1"/>
  <c r="P166" i="20"/>
  <c r="T93" i="24"/>
  <c r="BK479" i="24"/>
  <c r="J479" i="24"/>
  <c r="J66" i="24" s="1"/>
  <c r="T564" i="24"/>
  <c r="P84" i="25"/>
  <c r="P83" i="25"/>
  <c r="BK288" i="26"/>
  <c r="J288" i="26"/>
  <c r="J62" i="26" s="1"/>
  <c r="BK84" i="28"/>
  <c r="BK83" i="28" s="1"/>
  <c r="J83" i="28" s="1"/>
  <c r="J60" i="28" s="1"/>
  <c r="R93" i="29"/>
  <c r="BK271" i="30"/>
  <c r="J271" i="30"/>
  <c r="J62" i="30" s="1"/>
  <c r="P93" i="31"/>
  <c r="BK152" i="32"/>
  <c r="J152" i="32"/>
  <c r="J62" i="32" s="1"/>
  <c r="BK122" i="34"/>
  <c r="J122" i="34" s="1"/>
  <c r="J62" i="34" s="1"/>
  <c r="P151" i="35"/>
  <c r="R138" i="36"/>
  <c r="R84" i="37"/>
  <c r="R83" i="37"/>
  <c r="BK148" i="38"/>
  <c r="J148" i="38"/>
  <c r="J62" i="38" s="1"/>
  <c r="T263" i="38"/>
  <c r="P219" i="39"/>
  <c r="BK273" i="39"/>
  <c r="J273" i="39"/>
  <c r="J64" i="39" s="1"/>
  <c r="T340" i="39"/>
  <c r="T95" i="40"/>
  <c r="P209" i="40"/>
  <c r="BK414" i="40"/>
  <c r="J414" i="40" s="1"/>
  <c r="J70" i="40" s="1"/>
  <c r="R187" i="41"/>
  <c r="P261" i="41"/>
  <c r="P260" i="41" s="1"/>
  <c r="P96" i="42"/>
  <c r="P225" i="42"/>
  <c r="T269" i="42"/>
  <c r="R91" i="43"/>
  <c r="BK334" i="43"/>
  <c r="J334" i="43" s="1"/>
  <c r="J65" i="43" s="1"/>
  <c r="T406" i="43"/>
  <c r="R83" i="44"/>
  <c r="R82" i="44" s="1"/>
  <c r="R81" i="44" s="1"/>
  <c r="BK84" i="46"/>
  <c r="J84" i="46"/>
  <c r="J61" i="46"/>
  <c r="P93" i="47"/>
  <c r="P117" i="48"/>
  <c r="R96" i="49"/>
  <c r="P272" i="49"/>
  <c r="BK144" i="50"/>
  <c r="J144" i="50" s="1"/>
  <c r="J62" i="50" s="1"/>
  <c r="R298" i="50"/>
  <c r="T149" i="51"/>
  <c r="BK274" i="51"/>
  <c r="J274" i="51"/>
  <c r="J67" i="51" s="1"/>
  <c r="P82" i="2"/>
  <c r="P81" i="2" s="1"/>
  <c r="AU55" i="1" s="1"/>
  <c r="R91" i="4"/>
  <c r="R81" i="4"/>
  <c r="T84" i="5"/>
  <c r="T83" i="5"/>
  <c r="T82" i="5" s="1"/>
  <c r="R84" i="6"/>
  <c r="R83" i="6" s="1"/>
  <c r="BK93" i="8"/>
  <c r="J93" i="8" s="1"/>
  <c r="J62" i="8" s="1"/>
  <c r="BK88" i="9"/>
  <c r="T136" i="9"/>
  <c r="BK97" i="11"/>
  <c r="J97" i="11"/>
  <c r="J62" i="11"/>
  <c r="T112" i="11"/>
  <c r="T99" i="12"/>
  <c r="T98" i="12"/>
  <c r="P122" i="13"/>
  <c r="R90" i="14"/>
  <c r="BK94" i="16"/>
  <c r="J94" i="16" s="1"/>
  <c r="J62" i="16" s="1"/>
  <c r="P84" i="17"/>
  <c r="P83" i="17" s="1"/>
  <c r="P82" i="17" s="1"/>
  <c r="AU70" i="1" s="1"/>
  <c r="R84" i="18"/>
  <c r="R83" i="18" s="1"/>
  <c r="R84" i="19"/>
  <c r="R83" i="19" s="1"/>
  <c r="T116" i="20"/>
  <c r="R172" i="20"/>
  <c r="BK101" i="21"/>
  <c r="J101" i="21" s="1"/>
  <c r="J61" i="21" s="1"/>
  <c r="T381" i="21"/>
  <c r="BK124" i="22"/>
  <c r="J124" i="22"/>
  <c r="J62" i="22"/>
  <c r="P246" i="22"/>
  <c r="P245" i="22"/>
  <c r="P122" i="23"/>
  <c r="R259" i="24"/>
  <c r="P479" i="24"/>
  <c r="R573" i="24"/>
  <c r="T258" i="25"/>
  <c r="T288" i="26"/>
  <c r="R352" i="28"/>
  <c r="BK93" i="29"/>
  <c r="J93" i="29"/>
  <c r="J62" i="29"/>
  <c r="R152" i="32"/>
  <c r="R126" i="33"/>
  <c r="T84" i="34"/>
  <c r="T83" i="34"/>
  <c r="BK138" i="36"/>
  <c r="J138" i="36" s="1"/>
  <c r="J62" i="36" s="1"/>
  <c r="T163" i="37"/>
  <c r="T89" i="38"/>
  <c r="R161" i="38"/>
  <c r="BK223" i="38"/>
  <c r="J223" i="38"/>
  <c r="J65" i="38" s="1"/>
  <c r="T219" i="39"/>
  <c r="R340" i="39"/>
  <c r="T492" i="39"/>
  <c r="T491" i="39"/>
  <c r="BK334" i="40"/>
  <c r="J334" i="40" s="1"/>
  <c r="J66" i="40" s="1"/>
  <c r="R95" i="41"/>
  <c r="BK173" i="41"/>
  <c r="J173" i="41"/>
  <c r="J63" i="41"/>
  <c r="P226" i="41"/>
  <c r="T96" i="42"/>
  <c r="BK298" i="42"/>
  <c r="J298" i="42"/>
  <c r="J68" i="42" s="1"/>
  <c r="R191" i="43"/>
  <c r="P334" i="43"/>
  <c r="R415" i="43"/>
  <c r="R141" i="45"/>
  <c r="R84" i="46"/>
  <c r="R83" i="46"/>
  <c r="T93" i="47"/>
  <c r="T117" i="48"/>
  <c r="T96" i="50"/>
  <c r="R225" i="50"/>
  <c r="P269" i="50"/>
  <c r="R96" i="51"/>
  <c r="P303" i="51"/>
  <c r="T263" i="43"/>
  <c r="R406" i="43"/>
  <c r="BK84" i="45"/>
  <c r="J84" i="45"/>
  <c r="J61" i="45"/>
  <c r="T84" i="46"/>
  <c r="T83" i="46" s="1"/>
  <c r="T82" i="46" s="1"/>
  <c r="BK93" i="47"/>
  <c r="J93" i="47"/>
  <c r="J62" i="47" s="1"/>
  <c r="T84" i="48"/>
  <c r="T83" i="48" s="1"/>
  <c r="T82" i="48" s="1"/>
  <c r="R89" i="49"/>
  <c r="P173" i="49"/>
  <c r="BK226" i="49"/>
  <c r="J226" i="49"/>
  <c r="J65" i="49" s="1"/>
  <c r="R239" i="49"/>
  <c r="BK89" i="50"/>
  <c r="J89" i="50"/>
  <c r="J60" i="50" s="1"/>
  <c r="T89" i="50"/>
  <c r="R188" i="50"/>
  <c r="BK256" i="50"/>
  <c r="J256" i="50" s="1"/>
  <c r="J65" i="50" s="1"/>
  <c r="R269" i="50"/>
  <c r="T193" i="51"/>
  <c r="T274" i="51"/>
  <c r="P107" i="14"/>
  <c r="T169" i="14"/>
  <c r="P384" i="15"/>
  <c r="T384" i="19"/>
  <c r="T101" i="21"/>
  <c r="BK381" i="21"/>
  <c r="J381" i="21"/>
  <c r="J69" i="21" s="1"/>
  <c r="P124" i="22"/>
  <c r="T246" i="22"/>
  <c r="T245" i="22"/>
  <c r="BK86" i="23"/>
  <c r="J86" i="23"/>
  <c r="J60" i="23" s="1"/>
  <c r="R93" i="24"/>
  <c r="BK390" i="24"/>
  <c r="P455" i="24"/>
  <c r="R564" i="24"/>
  <c r="P288" i="26"/>
  <c r="T252" i="27"/>
  <c r="BK352" i="28"/>
  <c r="J352" i="28" s="1"/>
  <c r="J62" i="28" s="1"/>
  <c r="P84" i="29"/>
  <c r="P83" i="29"/>
  <c r="P93" i="29"/>
  <c r="P271" i="30"/>
  <c r="P84" i="32"/>
  <c r="P83" i="32"/>
  <c r="P82" i="32" s="1"/>
  <c r="AU85" i="1" s="1"/>
  <c r="P84" i="34"/>
  <c r="P83" i="34"/>
  <c r="P82" i="34" s="1"/>
  <c r="AU87" i="1" s="1"/>
  <c r="BK84" i="35"/>
  <c r="BK83" i="35"/>
  <c r="J83" i="35" s="1"/>
  <c r="J60" i="35" s="1"/>
  <c r="T151" i="35"/>
  <c r="T82" i="35" s="1"/>
  <c r="T84" i="36"/>
  <c r="T83" i="36" s="1"/>
  <c r="P98" i="38"/>
  <c r="P161" i="38"/>
  <c r="T195" i="38"/>
  <c r="P223" i="38"/>
  <c r="R236" i="38"/>
  <c r="P95" i="39"/>
  <c r="P273" i="39"/>
  <c r="T433" i="39"/>
  <c r="T432" i="39"/>
  <c r="P156" i="40"/>
  <c r="P94" i="40" s="1"/>
  <c r="P263" i="40"/>
  <c r="T414" i="40"/>
  <c r="T413" i="40"/>
  <c r="P486" i="40"/>
  <c r="P485" i="40"/>
  <c r="P133" i="41"/>
  <c r="R173" i="41"/>
  <c r="R226" i="41"/>
  <c r="R289" i="41"/>
  <c r="R288" i="41" s="1"/>
  <c r="P89" i="42"/>
  <c r="BK188" i="42"/>
  <c r="P298" i="42"/>
  <c r="BK191" i="43"/>
  <c r="J191" i="43"/>
  <c r="J62" i="43"/>
  <c r="BK263" i="43"/>
  <c r="J263" i="43" s="1"/>
  <c r="J64" i="43" s="1"/>
  <c r="T423" i="43"/>
  <c r="T422" i="43"/>
  <c r="BK141" i="45"/>
  <c r="J141" i="45" s="1"/>
  <c r="J62" i="45" s="1"/>
  <c r="P84" i="46"/>
  <c r="P83" i="46" s="1"/>
  <c r="P82" i="46" s="1"/>
  <c r="AU99" i="1" s="1"/>
  <c r="R84" i="47"/>
  <c r="R83" i="47" s="1"/>
  <c r="R144" i="49"/>
  <c r="R201" i="49"/>
  <c r="P144" i="50"/>
  <c r="T298" i="50"/>
  <c r="BK89" i="51"/>
  <c r="J89" i="51" s="1"/>
  <c r="J60" i="51" s="1"/>
  <c r="BK193" i="51"/>
  <c r="J193" i="51"/>
  <c r="J63" i="51"/>
  <c r="R303" i="51"/>
  <c r="T92" i="2"/>
  <c r="R86" i="3"/>
  <c r="P91" i="4"/>
  <c r="P84" i="5"/>
  <c r="P83" i="5"/>
  <c r="P82" i="5" s="1"/>
  <c r="AU58" i="1" s="1"/>
  <c r="P96" i="5"/>
  <c r="R159" i="6"/>
  <c r="T83" i="7"/>
  <c r="T82" i="7"/>
  <c r="T81" i="7" s="1"/>
  <c r="P123" i="8"/>
  <c r="R85" i="10"/>
  <c r="R84" i="10" s="1"/>
  <c r="R83" i="10" s="1"/>
  <c r="T85" i="12"/>
  <c r="T84" i="12" s="1"/>
  <c r="T83" i="12" s="1"/>
  <c r="P87" i="13"/>
  <c r="P86" i="13" s="1"/>
  <c r="P85" i="13" s="1"/>
  <c r="AU66" i="1" s="1"/>
  <c r="T104" i="13"/>
  <c r="R152" i="13"/>
  <c r="P90" i="14"/>
  <c r="R132" i="14"/>
  <c r="P169" i="14"/>
  <c r="R84" i="15"/>
  <c r="R83" i="15" s="1"/>
  <c r="R82" i="15" s="1"/>
  <c r="R95" i="17"/>
  <c r="R212" i="18"/>
  <c r="BK384" i="19"/>
  <c r="J384" i="19"/>
  <c r="J62" i="19" s="1"/>
  <c r="P191" i="21"/>
  <c r="BK290" i="21"/>
  <c r="J290" i="21" s="1"/>
  <c r="J64" i="21" s="1"/>
  <c r="P323" i="21"/>
  <c r="R338" i="21"/>
  <c r="T95" i="22"/>
  <c r="BK246" i="22"/>
  <c r="BK245" i="22" s="1"/>
  <c r="J245" i="22" s="1"/>
  <c r="J69" i="22" s="1"/>
  <c r="BK106" i="23"/>
  <c r="J106" i="23" s="1"/>
  <c r="J62" i="23" s="1"/>
  <c r="R390" i="24"/>
  <c r="P581" i="24"/>
  <c r="P580" i="24"/>
  <c r="BK258" i="25"/>
  <c r="J258" i="25" s="1"/>
  <c r="J62" i="25" s="1"/>
  <c r="R288" i="26"/>
  <c r="P84" i="27"/>
  <c r="P83" i="27"/>
  <c r="T84" i="28"/>
  <c r="T83" i="28" s="1"/>
  <c r="T93" i="29"/>
  <c r="T84" i="30"/>
  <c r="T83" i="30"/>
  <c r="BK84" i="31"/>
  <c r="BK126" i="33"/>
  <c r="J126" i="33" s="1"/>
  <c r="J62" i="33" s="1"/>
  <c r="R84" i="34"/>
  <c r="R83" i="34" s="1"/>
  <c r="T84" i="35"/>
  <c r="T83" i="35"/>
  <c r="T138" i="36"/>
  <c r="BK163" i="37"/>
  <c r="J163" i="37" s="1"/>
  <c r="J62" i="37" s="1"/>
  <c r="P89" i="38"/>
  <c r="T161" i="38"/>
  <c r="BK236" i="38"/>
  <c r="J236" i="38"/>
  <c r="J67" i="38" s="1"/>
  <c r="BK340" i="39"/>
  <c r="J340" i="39"/>
  <c r="J66" i="39"/>
  <c r="P420" i="39"/>
  <c r="P492" i="39"/>
  <c r="P491" i="39" s="1"/>
  <c r="R156" i="40"/>
  <c r="T209" i="40"/>
  <c r="R414" i="40"/>
  <c r="R413" i="40"/>
  <c r="P95" i="41"/>
  <c r="BK187" i="41"/>
  <c r="J187" i="41" s="1"/>
  <c r="J64" i="41" s="1"/>
  <c r="BK248" i="41"/>
  <c r="J248" i="41"/>
  <c r="J67" i="41"/>
  <c r="BK289" i="41"/>
  <c r="J289" i="41" s="1"/>
  <c r="J72" i="41" s="1"/>
  <c r="BK89" i="42"/>
  <c r="J89" i="42"/>
  <c r="J60" i="42"/>
  <c r="T89" i="42"/>
  <c r="P188" i="42"/>
  <c r="BK256" i="42"/>
  <c r="J256" i="42"/>
  <c r="J65" i="42"/>
  <c r="BK269" i="42"/>
  <c r="J269" i="42" s="1"/>
  <c r="J67" i="42" s="1"/>
  <c r="T191" i="43"/>
  <c r="T334" i="43"/>
  <c r="P415" i="43"/>
  <c r="T83" i="44"/>
  <c r="T82" i="44" s="1"/>
  <c r="T81" i="44" s="1"/>
  <c r="P141" i="45"/>
  <c r="T84" i="47"/>
  <c r="T83" i="47"/>
  <c r="T82" i="47"/>
  <c r="T144" i="49"/>
  <c r="BK201" i="49"/>
  <c r="J201" i="49"/>
  <c r="J64" i="49" s="1"/>
  <c r="T226" i="49"/>
  <c r="BK239" i="49"/>
  <c r="J239" i="49" s="1"/>
  <c r="J67" i="49" s="1"/>
  <c r="P89" i="50"/>
  <c r="P188" i="50"/>
  <c r="R256" i="50"/>
  <c r="BK149" i="51"/>
  <c r="R230" i="51"/>
  <c r="R274" i="51"/>
  <c r="BK83" i="52"/>
  <c r="BK82" i="52"/>
  <c r="BK81" i="52" s="1"/>
  <c r="J81" i="52" s="1"/>
  <c r="P103" i="53"/>
  <c r="R82" i="3"/>
  <c r="R81" i="3" s="1"/>
  <c r="P82" i="4"/>
  <c r="T159" i="6"/>
  <c r="R83" i="7"/>
  <c r="R82" i="7" s="1"/>
  <c r="R81" i="7" s="1"/>
  <c r="T93" i="8"/>
  <c r="R88" i="9"/>
  <c r="BK99" i="10"/>
  <c r="J99" i="10" s="1"/>
  <c r="J63" i="10" s="1"/>
  <c r="BK99" i="12"/>
  <c r="BK98" i="12" s="1"/>
  <c r="J99" i="12"/>
  <c r="J63" i="12" s="1"/>
  <c r="T87" i="13"/>
  <c r="P132" i="14"/>
  <c r="T384" i="15"/>
  <c r="P84" i="16"/>
  <c r="P83" i="16"/>
  <c r="T84" i="17"/>
  <c r="T83" i="17" s="1"/>
  <c r="T82" i="17" s="1"/>
  <c r="BK212" i="18"/>
  <c r="J212" i="18"/>
  <c r="J62" i="18"/>
  <c r="R384" i="19"/>
  <c r="P111" i="20"/>
  <c r="R119" i="20"/>
  <c r="BK132" i="20"/>
  <c r="J132" i="20"/>
  <c r="J70" i="20"/>
  <c r="R137" i="20"/>
  <c r="P150" i="20"/>
  <c r="P145" i="20" s="1"/>
  <c r="BK166" i="20"/>
  <c r="J166" i="20"/>
  <c r="J85" i="20" s="1"/>
  <c r="P90" i="21"/>
  <c r="R191" i="21"/>
  <c r="R262" i="21"/>
  <c r="R290" i="21"/>
  <c r="R323" i="21"/>
  <c r="BK332" i="21"/>
  <c r="J332" i="21" s="1"/>
  <c r="J66" i="21" s="1"/>
  <c r="T338" i="21"/>
  <c r="BK95" i="22"/>
  <c r="J95" i="22"/>
  <c r="J61" i="22"/>
  <c r="R124" i="22"/>
  <c r="BK176" i="22"/>
  <c r="J176" i="22"/>
  <c r="J63" i="22" s="1"/>
  <c r="P180" i="22"/>
  <c r="BK215" i="22"/>
  <c r="J215" i="22" s="1"/>
  <c r="J66" i="22" s="1"/>
  <c r="BK233" i="22"/>
  <c r="J233" i="22"/>
  <c r="J67" i="22"/>
  <c r="T233" i="22"/>
  <c r="BK287" i="22"/>
  <c r="J287" i="22" s="1"/>
  <c r="J72" i="22" s="1"/>
  <c r="T287" i="22"/>
  <c r="T286" i="22"/>
  <c r="T86" i="23"/>
  <c r="P106" i="23"/>
  <c r="T122" i="23"/>
  <c r="R133" i="23"/>
  <c r="T259" i="24"/>
  <c r="T330" i="24"/>
  <c r="BK455" i="24"/>
  <c r="J455" i="24" s="1"/>
  <c r="J65" i="24" s="1"/>
  <c r="R455" i="24"/>
  <c r="R581" i="24"/>
  <c r="R580" i="24"/>
  <c r="R84" i="25"/>
  <c r="R83" i="25" s="1"/>
  <c r="R82" i="25" s="1"/>
  <c r="T84" i="26"/>
  <c r="T83" i="26"/>
  <c r="T82" i="26"/>
  <c r="T84" i="27"/>
  <c r="T83" i="27" s="1"/>
  <c r="T82" i="27" s="1"/>
  <c r="T271" i="30"/>
  <c r="R93" i="31"/>
  <c r="BK84" i="32"/>
  <c r="J84" i="32"/>
  <c r="J61" i="32" s="1"/>
  <c r="R84" i="33"/>
  <c r="R83" i="33" s="1"/>
  <c r="R82" i="33" s="1"/>
  <c r="BK84" i="34"/>
  <c r="BK83" i="34" s="1"/>
  <c r="J83" i="34" s="1"/>
  <c r="J60" i="34" s="1"/>
  <c r="R151" i="35"/>
  <c r="BK84" i="36"/>
  <c r="J84" i="36" s="1"/>
  <c r="J61" i="36" s="1"/>
  <c r="P163" i="37"/>
  <c r="P148" i="38"/>
  <c r="P263" i="38"/>
  <c r="T420" i="39"/>
  <c r="BK492" i="39"/>
  <c r="BK263" i="40"/>
  <c r="J263" i="40" s="1"/>
  <c r="J64" i="40" s="1"/>
  <c r="P401" i="40"/>
  <c r="BK95" i="41"/>
  <c r="J95" i="41" s="1"/>
  <c r="J61" i="41" s="1"/>
  <c r="T187" i="41"/>
  <c r="T248" i="41"/>
  <c r="BK144" i="42"/>
  <c r="J144" i="42" s="1"/>
  <c r="J62" i="42" s="1"/>
  <c r="T298" i="42"/>
  <c r="BK91" i="43"/>
  <c r="R263" i="43"/>
  <c r="P406" i="43"/>
  <c r="P83" i="44"/>
  <c r="P82" i="44"/>
  <c r="P81" i="44" s="1"/>
  <c r="AU97" i="1" s="1"/>
  <c r="T96" i="49"/>
  <c r="BK272" i="49"/>
  <c r="J272" i="49"/>
  <c r="J68" i="49" s="1"/>
  <c r="BK96" i="50"/>
  <c r="J96" i="50" s="1"/>
  <c r="J61" i="50" s="1"/>
  <c r="BK225" i="50"/>
  <c r="J225" i="50"/>
  <c r="J64" i="50"/>
  <c r="BK269" i="50"/>
  <c r="J269" i="50" s="1"/>
  <c r="J67" i="50" s="1"/>
  <c r="P96" i="51"/>
  <c r="BK230" i="51"/>
  <c r="J230" i="51"/>
  <c r="J64" i="51" s="1"/>
  <c r="P274" i="51"/>
  <c r="T83" i="52"/>
  <c r="T82" i="52" s="1"/>
  <c r="T81" i="52" s="1"/>
  <c r="T103" i="53"/>
  <c r="T84" i="53" s="1"/>
  <c r="T83" i="53" s="1"/>
  <c r="BK92" i="2"/>
  <c r="J92" i="2" s="1"/>
  <c r="J61" i="2" s="1"/>
  <c r="BK82" i="4"/>
  <c r="J82" i="4"/>
  <c r="J60" i="4" s="1"/>
  <c r="R84" i="5"/>
  <c r="R83" i="5" s="1"/>
  <c r="R82" i="5" s="1"/>
  <c r="BK83" i="7"/>
  <c r="J83" i="7" s="1"/>
  <c r="J61" i="7" s="1"/>
  <c r="P114" i="9"/>
  <c r="T99" i="10"/>
  <c r="T98" i="10" s="1"/>
  <c r="R97" i="11"/>
  <c r="P99" i="12"/>
  <c r="P98" i="12"/>
  <c r="P83" i="12"/>
  <c r="AU65" i="1" s="1"/>
  <c r="BK122" i="13"/>
  <c r="J122" i="13"/>
  <c r="J63" i="13" s="1"/>
  <c r="R107" i="14"/>
  <c r="BK111" i="20"/>
  <c r="J111" i="20" s="1"/>
  <c r="J62" i="20" s="1"/>
  <c r="R116" i="20"/>
  <c r="T127" i="20"/>
  <c r="T132" i="20"/>
  <c r="BK137" i="20"/>
  <c r="J137" i="20" s="1"/>
  <c r="J72" i="20" s="1"/>
  <c r="T150" i="20"/>
  <c r="T145" i="20" s="1"/>
  <c r="T166" i="20"/>
  <c r="BK90" i="21"/>
  <c r="J90" i="21" s="1"/>
  <c r="J60" i="21" s="1"/>
  <c r="R90" i="21"/>
  <c r="T191" i="21"/>
  <c r="P262" i="21"/>
  <c r="T290" i="21"/>
  <c r="T323" i="21"/>
  <c r="P332" i="21"/>
  <c r="P338" i="21"/>
  <c r="P95" i="22"/>
  <c r="P94" i="22"/>
  <c r="T124" i="22"/>
  <c r="P176" i="22"/>
  <c r="R176" i="22"/>
  <c r="R94" i="22" s="1"/>
  <c r="T176" i="22"/>
  <c r="T215" i="22"/>
  <c r="R233" i="22"/>
  <c r="R86" i="23"/>
  <c r="T106" i="23"/>
  <c r="R122" i="23"/>
  <c r="P133" i="23"/>
  <c r="P259" i="24"/>
  <c r="P330" i="24"/>
  <c r="T479" i="24"/>
  <c r="BK564" i="24"/>
  <c r="J564" i="24"/>
  <c r="J67" i="24"/>
  <c r="P573" i="24"/>
  <c r="T573" i="24"/>
  <c r="P258" i="25"/>
  <c r="P84" i="26"/>
  <c r="P83" i="26"/>
  <c r="P82" i="26"/>
  <c r="AU79" i="1" s="1"/>
  <c r="P252" i="27"/>
  <c r="P84" i="28"/>
  <c r="P83" i="28"/>
  <c r="P82" i="28"/>
  <c r="AU81" i="1" s="1"/>
  <c r="R84" i="30"/>
  <c r="R83" i="30" s="1"/>
  <c r="P84" i="31"/>
  <c r="P83" i="31" s="1"/>
  <c r="P82" i="31" s="1"/>
  <c r="AU84" i="1" s="1"/>
  <c r="BK93" i="31"/>
  <c r="J93" i="31" s="1"/>
  <c r="J62" i="31" s="1"/>
  <c r="R84" i="32"/>
  <c r="R83" i="32"/>
  <c r="R82" i="32"/>
  <c r="T84" i="33"/>
  <c r="T83" i="33" s="1"/>
  <c r="T122" i="34"/>
  <c r="BK151" i="35"/>
  <c r="J151" i="35"/>
  <c r="J62" i="35"/>
  <c r="R163" i="37"/>
  <c r="BK98" i="38"/>
  <c r="BK161" i="38"/>
  <c r="J161" i="38"/>
  <c r="J63" i="38"/>
  <c r="P195" i="38"/>
  <c r="R223" i="38"/>
  <c r="P236" i="38"/>
  <c r="BK95" i="39"/>
  <c r="R95" i="39"/>
  <c r="T95" i="39"/>
  <c r="BK167" i="39"/>
  <c r="J167" i="39" s="1"/>
  <c r="J62" i="39" s="1"/>
  <c r="P167" i="39"/>
  <c r="R167" i="39"/>
  <c r="T167" i="39"/>
  <c r="BK219" i="39"/>
  <c r="J219" i="39" s="1"/>
  <c r="J63" i="39" s="1"/>
  <c r="R433" i="39"/>
  <c r="R432" i="39" s="1"/>
  <c r="P95" i="40"/>
  <c r="T263" i="40"/>
  <c r="T133" i="41"/>
  <c r="T226" i="41"/>
  <c r="T144" i="42"/>
  <c r="R225" i="42"/>
  <c r="R256" i="42"/>
  <c r="T91" i="43"/>
  <c r="T90" i="43"/>
  <c r="T89" i="43" s="1"/>
  <c r="P263" i="43"/>
  <c r="BK406" i="43"/>
  <c r="J406" i="43"/>
  <c r="J66" i="43" s="1"/>
  <c r="BK415" i="43"/>
  <c r="J415" i="43"/>
  <c r="J67" i="43"/>
  <c r="P84" i="45"/>
  <c r="P83" i="45" s="1"/>
  <c r="P82" i="45" s="1"/>
  <c r="AU98" i="1" s="1"/>
  <c r="BK166" i="46"/>
  <c r="J166" i="46" s="1"/>
  <c r="J62" i="46" s="1"/>
  <c r="BK84" i="47"/>
  <c r="J84" i="47" s="1"/>
  <c r="J61" i="47" s="1"/>
  <c r="BK84" i="48"/>
  <c r="J84" i="48"/>
  <c r="J61" i="48"/>
  <c r="BK144" i="49"/>
  <c r="T173" i="49"/>
  <c r="R226" i="49"/>
  <c r="T239" i="49"/>
  <c r="T144" i="50"/>
  <c r="T225" i="50"/>
  <c r="T269" i="50"/>
  <c r="R89" i="51"/>
  <c r="P149" i="51"/>
  <c r="P193" i="51"/>
  <c r="P230" i="51"/>
  <c r="BK261" i="51"/>
  <c r="J261" i="51"/>
  <c r="J65" i="51" s="1"/>
  <c r="T261" i="51"/>
  <c r="T303" i="51"/>
  <c r="R83" i="52"/>
  <c r="R82" i="52" s="1"/>
  <c r="R81" i="52" s="1"/>
  <c r="BK85" i="53"/>
  <c r="J85" i="53"/>
  <c r="J61" i="53"/>
  <c r="R85" i="53"/>
  <c r="BK103" i="53"/>
  <c r="J103" i="53"/>
  <c r="J62" i="53" s="1"/>
  <c r="P86" i="3"/>
  <c r="P81" i="3"/>
  <c r="AU56" i="1"/>
  <c r="BK159" i="6"/>
  <c r="J159" i="6" s="1"/>
  <c r="J62" i="6" s="1"/>
  <c r="T123" i="8"/>
  <c r="R114" i="9"/>
  <c r="P85" i="10"/>
  <c r="P84" i="10" s="1"/>
  <c r="P83" i="10" s="1"/>
  <c r="AU63" i="1" s="1"/>
  <c r="P97" i="11"/>
  <c r="BK104" i="13"/>
  <c r="J104" i="13"/>
  <c r="J62" i="13" s="1"/>
  <c r="T152" i="13"/>
  <c r="BK95" i="17"/>
  <c r="J95" i="17"/>
  <c r="J62" i="17"/>
  <c r="P84" i="19"/>
  <c r="P83" i="19" s="1"/>
  <c r="P82" i="19" s="1"/>
  <c r="AU72" i="1" s="1"/>
  <c r="BK116" i="20"/>
  <c r="J116" i="20"/>
  <c r="J64" i="20"/>
  <c r="P127" i="20"/>
  <c r="T137" i="20"/>
  <c r="BK172" i="20"/>
  <c r="J172" i="20"/>
  <c r="J87" i="20"/>
  <c r="P101" i="21"/>
  <c r="R381" i="21"/>
  <c r="R95" i="22"/>
  <c r="R246" i="22"/>
  <c r="R245" i="22" s="1"/>
  <c r="P86" i="23"/>
  <c r="P85" i="23" s="1"/>
  <c r="AU76" i="1" s="1"/>
  <c r="BK122" i="23"/>
  <c r="J122" i="23"/>
  <c r="J63" i="23" s="1"/>
  <c r="BK259" i="24"/>
  <c r="J259" i="24" s="1"/>
  <c r="J62" i="24" s="1"/>
  <c r="R330" i="24"/>
  <c r="BK581" i="24"/>
  <c r="J581" i="24" s="1"/>
  <c r="J70" i="24" s="1"/>
  <c r="R84" i="26"/>
  <c r="R83" i="26"/>
  <c r="R82" i="26"/>
  <c r="BK84" i="27"/>
  <c r="T352" i="28"/>
  <c r="R271" i="30"/>
  <c r="T93" i="31"/>
  <c r="T84" i="32"/>
  <c r="T83" i="32" s="1"/>
  <c r="T82" i="32" s="1"/>
  <c r="T126" i="33"/>
  <c r="R122" i="34"/>
  <c r="P138" i="36"/>
  <c r="BK84" i="37"/>
  <c r="R98" i="38"/>
  <c r="BK195" i="38"/>
  <c r="J195" i="38"/>
  <c r="J64" i="38"/>
  <c r="T223" i="38"/>
  <c r="P433" i="39"/>
  <c r="P432" i="39" s="1"/>
  <c r="R492" i="39"/>
  <c r="R491" i="39"/>
  <c r="BK95" i="40"/>
  <c r="J95" i="40" s="1"/>
  <c r="J61" i="40" s="1"/>
  <c r="BK209" i="40"/>
  <c r="J209" i="40"/>
  <c r="J63" i="40" s="1"/>
  <c r="R334" i="40"/>
  <c r="R401" i="40"/>
  <c r="BK486" i="40"/>
  <c r="J486" i="40" s="1"/>
  <c r="J72" i="40" s="1"/>
  <c r="BK133" i="41"/>
  <c r="J133" i="41"/>
  <c r="J62" i="41"/>
  <c r="P173" i="41"/>
  <c r="BK226" i="41"/>
  <c r="J226" i="41"/>
  <c r="J66" i="41" s="1"/>
  <c r="P248" i="41"/>
  <c r="P289" i="41"/>
  <c r="P288" i="41"/>
  <c r="BK96" i="42"/>
  <c r="J96" i="42"/>
  <c r="J61" i="42" s="1"/>
  <c r="R188" i="42"/>
  <c r="P256" i="42"/>
  <c r="P269" i="42"/>
  <c r="P91" i="43"/>
  <c r="P90" i="43"/>
  <c r="P89" i="43" s="1"/>
  <c r="AU96" i="1" s="1"/>
  <c r="BK221" i="43"/>
  <c r="J221" i="43"/>
  <c r="J63" i="43" s="1"/>
  <c r="R84" i="45"/>
  <c r="R83" i="45" s="1"/>
  <c r="R82" i="45" s="1"/>
  <c r="R166" i="46"/>
  <c r="R93" i="47"/>
  <c r="P84" i="48"/>
  <c r="P83" i="48"/>
  <c r="P82" i="48"/>
  <c r="AU101" i="1" s="1"/>
  <c r="BK89" i="49"/>
  <c r="J89" i="49"/>
  <c r="J60" i="49" s="1"/>
  <c r="P89" i="49"/>
  <c r="BK173" i="49"/>
  <c r="J173" i="49"/>
  <c r="J63" i="49"/>
  <c r="P201" i="49"/>
  <c r="P226" i="49"/>
  <c r="P239" i="49"/>
  <c r="R144" i="50"/>
  <c r="P298" i="50"/>
  <c r="P89" i="51"/>
  <c r="R149" i="51"/>
  <c r="R193" i="51"/>
  <c r="T230" i="51"/>
  <c r="P261" i="51"/>
  <c r="BK303" i="51"/>
  <c r="J303" i="51"/>
  <c r="J68" i="51"/>
  <c r="P83" i="52"/>
  <c r="P82" i="52"/>
  <c r="P81" i="52"/>
  <c r="AU105" i="1" s="1"/>
  <c r="P85" i="53"/>
  <c r="P84" i="53"/>
  <c r="P83" i="53" s="1"/>
  <c r="AU106" i="1" s="1"/>
  <c r="T85" i="53"/>
  <c r="R103" i="53"/>
  <c r="BK81" i="54"/>
  <c r="J81" i="54"/>
  <c r="J60" i="54"/>
  <c r="P81" i="54"/>
  <c r="P80" i="54"/>
  <c r="AU107" i="1"/>
  <c r="R81" i="54"/>
  <c r="R80" i="54"/>
  <c r="T81" i="54"/>
  <c r="T80" i="54"/>
  <c r="BK132" i="8"/>
  <c r="J132" i="8"/>
  <c r="J64" i="8" s="1"/>
  <c r="BK117" i="11"/>
  <c r="J117" i="11"/>
  <c r="J64" i="11" s="1"/>
  <c r="BK161" i="13"/>
  <c r="J161" i="13"/>
  <c r="J65" i="13" s="1"/>
  <c r="BK135" i="20"/>
  <c r="J135" i="20" s="1"/>
  <c r="J71" i="20" s="1"/>
  <c r="BK158" i="20"/>
  <c r="J158" i="20" s="1"/>
  <c r="J81" i="20" s="1"/>
  <c r="BK162" i="20"/>
  <c r="J162" i="20"/>
  <c r="J83" i="20" s="1"/>
  <c r="BK378" i="21"/>
  <c r="J378" i="21"/>
  <c r="J68" i="21" s="1"/>
  <c r="BK129" i="23"/>
  <c r="J129" i="23" s="1"/>
  <c r="J64" i="23" s="1"/>
  <c r="BK88" i="8"/>
  <c r="BK87" i="8" s="1"/>
  <c r="J87" i="8" s="1"/>
  <c r="J60" i="8" s="1"/>
  <c r="BK125" i="14"/>
  <c r="J125" i="14"/>
  <c r="J63" i="14" s="1"/>
  <c r="BK114" i="20"/>
  <c r="J114" i="20"/>
  <c r="J63" i="20" s="1"/>
  <c r="BK328" i="40"/>
  <c r="J328" i="40" s="1"/>
  <c r="J65" i="40" s="1"/>
  <c r="BK235" i="49"/>
  <c r="J235" i="49"/>
  <c r="J66" i="49" s="1"/>
  <c r="BK265" i="50"/>
  <c r="J265" i="50"/>
  <c r="J66" i="50" s="1"/>
  <c r="BK136" i="8"/>
  <c r="J136" i="8"/>
  <c r="J66" i="8" s="1"/>
  <c r="BK154" i="9"/>
  <c r="J154" i="9" s="1"/>
  <c r="J66" i="9" s="1"/>
  <c r="BK102" i="23"/>
  <c r="J102" i="23"/>
  <c r="J61" i="23" s="1"/>
  <c r="BK125" i="20"/>
  <c r="J125" i="20"/>
  <c r="J67" i="20" s="1"/>
  <c r="BK140" i="20"/>
  <c r="J140" i="20"/>
  <c r="J73" i="20" s="1"/>
  <c r="BK637" i="24"/>
  <c r="J637" i="24" s="1"/>
  <c r="J71" i="24" s="1"/>
  <c r="BK265" i="42"/>
  <c r="J265" i="42"/>
  <c r="J66" i="42" s="1"/>
  <c r="BK495" i="40"/>
  <c r="J495" i="40"/>
  <c r="J73" i="40" s="1"/>
  <c r="BK109" i="20"/>
  <c r="J109" i="20"/>
  <c r="J61" i="20" s="1"/>
  <c r="BK123" i="20"/>
  <c r="J123" i="20" s="1"/>
  <c r="J66" i="20" s="1"/>
  <c r="BK130" i="20"/>
  <c r="J130" i="20"/>
  <c r="J69" i="20" s="1"/>
  <c r="BK156" i="20"/>
  <c r="J156" i="20"/>
  <c r="J80" i="20" s="1"/>
  <c r="BK160" i="20"/>
  <c r="J160" i="20"/>
  <c r="J82" i="20" s="1"/>
  <c r="BK296" i="22"/>
  <c r="J296" i="22" s="1"/>
  <c r="J73" i="22" s="1"/>
  <c r="BK410" i="40"/>
  <c r="J410" i="40" s="1"/>
  <c r="J68" i="40" s="1"/>
  <c r="BK232" i="38"/>
  <c r="J232" i="38"/>
  <c r="J66" i="38" s="1"/>
  <c r="BK333" i="39"/>
  <c r="J333" i="39"/>
  <c r="J65" i="39" s="1"/>
  <c r="BK257" i="41"/>
  <c r="J257" i="41" s="1"/>
  <c r="J68" i="41" s="1"/>
  <c r="BK182" i="14"/>
  <c r="J182" i="14" s="1"/>
  <c r="J68" i="14" s="1"/>
  <c r="BK429" i="39"/>
  <c r="J429" i="39"/>
  <c r="J68" i="39" s="1"/>
  <c r="BK131" i="9"/>
  <c r="J131" i="9"/>
  <c r="J63" i="9" s="1"/>
  <c r="BK178" i="14"/>
  <c r="J178" i="14" s="1"/>
  <c r="J66" i="14" s="1"/>
  <c r="BK170" i="20"/>
  <c r="J170" i="20"/>
  <c r="J86" i="20" s="1"/>
  <c r="BK208" i="22"/>
  <c r="J208" i="22"/>
  <c r="J65" i="22" s="1"/>
  <c r="BK298" i="41"/>
  <c r="J298" i="41"/>
  <c r="J73" i="41" s="1"/>
  <c r="BK143" i="20"/>
  <c r="J143" i="20" s="1"/>
  <c r="J74" i="20" s="1"/>
  <c r="BK146" i="20"/>
  <c r="J146" i="20" s="1"/>
  <c r="J76" i="20" s="1"/>
  <c r="BK242" i="22"/>
  <c r="J242" i="22"/>
  <c r="J68" i="22" s="1"/>
  <c r="BK501" i="39"/>
  <c r="J501" i="39"/>
  <c r="J73" i="39" s="1"/>
  <c r="BK219" i="41"/>
  <c r="J219" i="41" s="1"/>
  <c r="J65" i="41" s="1"/>
  <c r="BK149" i="9"/>
  <c r="J149" i="9" s="1"/>
  <c r="J65" i="9" s="1"/>
  <c r="BK148" i="20"/>
  <c r="J148" i="20"/>
  <c r="J77" i="20" s="1"/>
  <c r="BK154" i="20"/>
  <c r="J154" i="20"/>
  <c r="J79" i="20" s="1"/>
  <c r="BK164" i="20"/>
  <c r="J164" i="20" s="1"/>
  <c r="J84" i="20" s="1"/>
  <c r="BK270" i="51"/>
  <c r="J270" i="51"/>
  <c r="J66" i="51" s="1"/>
  <c r="BK117" i="53"/>
  <c r="BK84" i="53"/>
  <c r="J84" i="53" s="1"/>
  <c r="J60" i="53" s="1"/>
  <c r="J52" i="54"/>
  <c r="BE84" i="54"/>
  <c r="E48" i="54"/>
  <c r="F55" i="54"/>
  <c r="BE82" i="54"/>
  <c r="BE83" i="54"/>
  <c r="BE88" i="54"/>
  <c r="BE90" i="54"/>
  <c r="BE92" i="54"/>
  <c r="BE93" i="54"/>
  <c r="BE94" i="54"/>
  <c r="BE97" i="54"/>
  <c r="BE89" i="54"/>
  <c r="BE91" i="54"/>
  <c r="BE85" i="54"/>
  <c r="BE86" i="54"/>
  <c r="BE87" i="54"/>
  <c r="BE98" i="54"/>
  <c r="BE100" i="54"/>
  <c r="J52" i="53"/>
  <c r="J83" i="52"/>
  <c r="J61" i="52"/>
  <c r="BE113" i="53"/>
  <c r="E48" i="53"/>
  <c r="BE94" i="53"/>
  <c r="BE104" i="53"/>
  <c r="BE108" i="53"/>
  <c r="F55" i="53"/>
  <c r="BE86" i="53"/>
  <c r="BE90" i="53"/>
  <c r="BE99" i="53"/>
  <c r="BE118" i="53"/>
  <c r="E71" i="52"/>
  <c r="F55" i="52"/>
  <c r="BE93" i="52"/>
  <c r="BE131" i="52"/>
  <c r="J52" i="52"/>
  <c r="BE84" i="52"/>
  <c r="BE96" i="52"/>
  <c r="BE103" i="52"/>
  <c r="BE116" i="52"/>
  <c r="BE100" i="52"/>
  <c r="BE123" i="52"/>
  <c r="BE139" i="52"/>
  <c r="BE188" i="51"/>
  <c r="BE224" i="51"/>
  <c r="BE227" i="51"/>
  <c r="BE252" i="51"/>
  <c r="BE294" i="51"/>
  <c r="BE360" i="51"/>
  <c r="BE366" i="51"/>
  <c r="BE369" i="51"/>
  <c r="BE375" i="51"/>
  <c r="BE90" i="51"/>
  <c r="BE118" i="51"/>
  <c r="BE142" i="51"/>
  <c r="BE156" i="51"/>
  <c r="BE234" i="51"/>
  <c r="BE246" i="51"/>
  <c r="BE325" i="51"/>
  <c r="BE121" i="51"/>
  <c r="BE147" i="51"/>
  <c r="BE275" i="51"/>
  <c r="BE336" i="51"/>
  <c r="BE372" i="51"/>
  <c r="BE194" i="51"/>
  <c r="BE200" i="51"/>
  <c r="BE203" i="51"/>
  <c r="BE215" i="51"/>
  <c r="BE291" i="51"/>
  <c r="BE300" i="51"/>
  <c r="BE97" i="51"/>
  <c r="BE103" i="51"/>
  <c r="BE109" i="51"/>
  <c r="BE144" i="51"/>
  <c r="BE173" i="51"/>
  <c r="BE231" i="51"/>
  <c r="BE237" i="51"/>
  <c r="BE268" i="51"/>
  <c r="BE279" i="51"/>
  <c r="BE319" i="51"/>
  <c r="BE334" i="51"/>
  <c r="BE363" i="51"/>
  <c r="J52" i="51"/>
  <c r="E78" i="51"/>
  <c r="BE136" i="51"/>
  <c r="BE139" i="51"/>
  <c r="BE153" i="51"/>
  <c r="BE161" i="51"/>
  <c r="BE164" i="51"/>
  <c r="BE179" i="51"/>
  <c r="BE218" i="51"/>
  <c r="BE240" i="51"/>
  <c r="BE255" i="51"/>
  <c r="BE271" i="51"/>
  <c r="BE304" i="51"/>
  <c r="BE314" i="51"/>
  <c r="BE331" i="51"/>
  <c r="F55" i="51"/>
  <c r="BE93" i="51"/>
  <c r="BE112" i="51"/>
  <c r="BE150" i="51"/>
  <c r="BE158" i="51"/>
  <c r="BE243" i="51"/>
  <c r="BE249" i="51"/>
  <c r="BE288" i="51"/>
  <c r="BE309" i="51"/>
  <c r="BE316" i="51"/>
  <c r="BE328" i="51"/>
  <c r="BE345" i="51"/>
  <c r="BE106" i="51"/>
  <c r="BE124" i="51"/>
  <c r="BE176" i="51"/>
  <c r="BE191" i="51"/>
  <c r="BE258" i="51"/>
  <c r="BE262" i="51"/>
  <c r="BE342" i="51"/>
  <c r="BE357" i="51"/>
  <c r="BE167" i="51"/>
  <c r="BE185" i="51"/>
  <c r="BE221" i="51"/>
  <c r="BE265" i="51"/>
  <c r="BE277" i="51"/>
  <c r="BE283" i="51"/>
  <c r="BE306" i="51"/>
  <c r="BE339" i="51"/>
  <c r="BK88" i="50"/>
  <c r="J88" i="50" s="1"/>
  <c r="BE115" i="51"/>
  <c r="BE130" i="51"/>
  <c r="BE170" i="51"/>
  <c r="BE197" i="51"/>
  <c r="BE209" i="51"/>
  <c r="BE322" i="51"/>
  <c r="BE354" i="51"/>
  <c r="BE100" i="51"/>
  <c r="BE127" i="51"/>
  <c r="BE133" i="51"/>
  <c r="BE311" i="51"/>
  <c r="BE348" i="51"/>
  <c r="BE182" i="51"/>
  <c r="BE206" i="51"/>
  <c r="BE212" i="51"/>
  <c r="BE281" i="51"/>
  <c r="BE285" i="51"/>
  <c r="BE297" i="51"/>
  <c r="BE351" i="51"/>
  <c r="BE235" i="50"/>
  <c r="BE130" i="50"/>
  <c r="BE142" i="50"/>
  <c r="BE222" i="50"/>
  <c r="BE289" i="50"/>
  <c r="BE292" i="50"/>
  <c r="BE299" i="50"/>
  <c r="BE364" i="50"/>
  <c r="BE370" i="50"/>
  <c r="BE301" i="50"/>
  <c r="BE314" i="50"/>
  <c r="BE329" i="50"/>
  <c r="BE334" i="50"/>
  <c r="BE352" i="50"/>
  <c r="BE358" i="50"/>
  <c r="BE367" i="50"/>
  <c r="BE127" i="50"/>
  <c r="BE180" i="50"/>
  <c r="BE183" i="50"/>
  <c r="BE204" i="50"/>
  <c r="BE216" i="50"/>
  <c r="BE229" i="50"/>
  <c r="BE311" i="50"/>
  <c r="BE317" i="50"/>
  <c r="BE323" i="50"/>
  <c r="BE349" i="50"/>
  <c r="BE355" i="50"/>
  <c r="BE361" i="50"/>
  <c r="BE121" i="50"/>
  <c r="BE139" i="50"/>
  <c r="BE189" i="50"/>
  <c r="BE250" i="50"/>
  <c r="BE257" i="50"/>
  <c r="BE266" i="50"/>
  <c r="BE304" i="50"/>
  <c r="BE306" i="50"/>
  <c r="BE320" i="50"/>
  <c r="BE343" i="50"/>
  <c r="BE162" i="50"/>
  <c r="BE171" i="50"/>
  <c r="BE195" i="50"/>
  <c r="BE253" i="50"/>
  <c r="BE286" i="50"/>
  <c r="BE118" i="50"/>
  <c r="BE177" i="50"/>
  <c r="BE226" i="50"/>
  <c r="BE168" i="50"/>
  <c r="BE174" i="50"/>
  <c r="BE207" i="50"/>
  <c r="BE213" i="50"/>
  <c r="BE247" i="50"/>
  <c r="BE260" i="50"/>
  <c r="BE274" i="50"/>
  <c r="BE278" i="50"/>
  <c r="BE112" i="50"/>
  <c r="BE115" i="50"/>
  <c r="BE133" i="50"/>
  <c r="BE210" i="50"/>
  <c r="BE232" i="50"/>
  <c r="BE241" i="50"/>
  <c r="BE276" i="50"/>
  <c r="BE309" i="50"/>
  <c r="F85" i="50"/>
  <c r="BE145" i="50"/>
  <c r="BE148" i="50"/>
  <c r="BE151" i="50"/>
  <c r="BE153" i="50"/>
  <c r="BE156" i="50"/>
  <c r="BE159" i="50"/>
  <c r="BE165" i="50"/>
  <c r="BE238" i="50"/>
  <c r="BE346" i="50"/>
  <c r="E48" i="50"/>
  <c r="BE90" i="50"/>
  <c r="BE97" i="50"/>
  <c r="BE100" i="50"/>
  <c r="BE109" i="50"/>
  <c r="BE192" i="50"/>
  <c r="BE201" i="50"/>
  <c r="BE219" i="50"/>
  <c r="BE244" i="50"/>
  <c r="BE270" i="50"/>
  <c r="BE295" i="50"/>
  <c r="BE326" i="50"/>
  <c r="BE331" i="50"/>
  <c r="BE337" i="50"/>
  <c r="BE340" i="50"/>
  <c r="J52" i="50"/>
  <c r="BE93" i="50"/>
  <c r="BE103" i="50"/>
  <c r="BE106" i="50"/>
  <c r="BE124" i="50"/>
  <c r="BE136" i="50"/>
  <c r="BE186" i="50"/>
  <c r="BE198" i="50"/>
  <c r="BE263" i="50"/>
  <c r="BE272" i="50"/>
  <c r="BE280" i="50"/>
  <c r="BE283" i="50"/>
  <c r="BE103" i="49"/>
  <c r="BE121" i="49"/>
  <c r="BE133" i="49"/>
  <c r="BE148" i="49"/>
  <c r="BE227" i="49"/>
  <c r="BE275" i="49"/>
  <c r="BE292" i="49"/>
  <c r="BE115" i="49"/>
  <c r="BE171" i="49"/>
  <c r="BE183" i="49"/>
  <c r="BE230" i="49"/>
  <c r="BE242" i="49"/>
  <c r="BE251" i="49"/>
  <c r="BE273" i="49"/>
  <c r="J52" i="49"/>
  <c r="BE100" i="49"/>
  <c r="BE118" i="49"/>
  <c r="BE198" i="49"/>
  <c r="BE217" i="49"/>
  <c r="BE269" i="49"/>
  <c r="BE278" i="49"/>
  <c r="BK83" i="48"/>
  <c r="J83" i="48" s="1"/>
  <c r="J60" i="48" s="1"/>
  <c r="BE90" i="49"/>
  <c r="BE112" i="49"/>
  <c r="BE151" i="49"/>
  <c r="BE165" i="49"/>
  <c r="BE236" i="49"/>
  <c r="BE245" i="49"/>
  <c r="BE260" i="49"/>
  <c r="BE295" i="49"/>
  <c r="BE307" i="49"/>
  <c r="E78" i="49"/>
  <c r="BE127" i="49"/>
  <c r="BE162" i="49"/>
  <c r="BE186" i="49"/>
  <c r="BE298" i="49"/>
  <c r="BE316" i="49"/>
  <c r="BE319" i="49"/>
  <c r="BE328" i="49"/>
  <c r="BE331" i="49"/>
  <c r="BE334" i="49"/>
  <c r="BE340" i="49"/>
  <c r="F55" i="49"/>
  <c r="BE93" i="49"/>
  <c r="BE189" i="49"/>
  <c r="BE208" i="49"/>
  <c r="BE257" i="49"/>
  <c r="BE263" i="49"/>
  <c r="BE97" i="49"/>
  <c r="BE106" i="49"/>
  <c r="BE142" i="49"/>
  <c r="BE153" i="49"/>
  <c r="BE174" i="49"/>
  <c r="BE180" i="49"/>
  <c r="BE254" i="49"/>
  <c r="BE109" i="49"/>
  <c r="BE145" i="49"/>
  <c r="BE192" i="49"/>
  <c r="BE195" i="49"/>
  <c r="BE202" i="49"/>
  <c r="BE220" i="49"/>
  <c r="BE280" i="49"/>
  <c r="BE283" i="49"/>
  <c r="BE286" i="49"/>
  <c r="BE310" i="49"/>
  <c r="BE322" i="49"/>
  <c r="BE337" i="49"/>
  <c r="BE136" i="49"/>
  <c r="BE139" i="49"/>
  <c r="BE247" i="49"/>
  <c r="BE266" i="49"/>
  <c r="BE289" i="49"/>
  <c r="BE313" i="49"/>
  <c r="BE156" i="49"/>
  <c r="BE159" i="49"/>
  <c r="BE177" i="49"/>
  <c r="BE211" i="49"/>
  <c r="BE214" i="49"/>
  <c r="BE223" i="49"/>
  <c r="BE240" i="49"/>
  <c r="BE249" i="49"/>
  <c r="BE124" i="49"/>
  <c r="BE130" i="49"/>
  <c r="BE168" i="49"/>
  <c r="BE205" i="49"/>
  <c r="BE233" i="49"/>
  <c r="BE244" i="49"/>
  <c r="BE301" i="49"/>
  <c r="BE304" i="49"/>
  <c r="BE325" i="49"/>
  <c r="E72" i="48"/>
  <c r="F79" i="48"/>
  <c r="BE88" i="48"/>
  <c r="BE110" i="48"/>
  <c r="BE118" i="48"/>
  <c r="BE124" i="48"/>
  <c r="J52" i="48"/>
  <c r="BE85" i="48"/>
  <c r="BE92" i="48"/>
  <c r="BE102" i="48"/>
  <c r="BE97" i="48"/>
  <c r="BE133" i="48"/>
  <c r="BE130" i="48"/>
  <c r="BE135" i="48"/>
  <c r="BE108" i="48"/>
  <c r="BE115" i="48"/>
  <c r="BE138" i="48"/>
  <c r="BE140" i="48"/>
  <c r="BK83" i="46"/>
  <c r="J83" i="46"/>
  <c r="J60" i="46"/>
  <c r="BE94" i="47"/>
  <c r="BE97" i="47"/>
  <c r="E48" i="47"/>
  <c r="J52" i="47"/>
  <c r="F55" i="47"/>
  <c r="BE85" i="47"/>
  <c r="BE88" i="47"/>
  <c r="BE90" i="47"/>
  <c r="J52" i="46"/>
  <c r="BK83" i="45"/>
  <c r="J83" i="45"/>
  <c r="J60" i="45"/>
  <c r="BE85" i="46"/>
  <c r="BE128" i="46"/>
  <c r="BE94" i="46"/>
  <c r="BE137" i="46"/>
  <c r="BE160" i="46"/>
  <c r="BE167" i="46"/>
  <c r="BE176" i="46"/>
  <c r="F79" i="46"/>
  <c r="BE149" i="46"/>
  <c r="E72" i="46"/>
  <c r="BE91" i="46"/>
  <c r="BE120" i="46"/>
  <c r="BE153" i="46"/>
  <c r="BE172" i="46"/>
  <c r="BE98" i="46"/>
  <c r="BE105" i="46"/>
  <c r="BE112" i="46"/>
  <c r="BE131" i="46"/>
  <c r="BE148" i="46"/>
  <c r="BE170" i="46"/>
  <c r="BE134" i="46"/>
  <c r="BE142" i="46"/>
  <c r="BE108" i="46"/>
  <c r="BE116" i="46"/>
  <c r="BE157" i="46"/>
  <c r="BE175" i="46"/>
  <c r="J52" i="45"/>
  <c r="F55" i="45"/>
  <c r="BE105" i="45"/>
  <c r="BK82" i="44"/>
  <c r="J82" i="44" s="1"/>
  <c r="J60" i="44" s="1"/>
  <c r="E72" i="45"/>
  <c r="BE88" i="45"/>
  <c r="BE97" i="45"/>
  <c r="BE109" i="45"/>
  <c r="BE115" i="45"/>
  <c r="BE118" i="45"/>
  <c r="BE147" i="45"/>
  <c r="BE92" i="45"/>
  <c r="BE156" i="45"/>
  <c r="BE85" i="45"/>
  <c r="BE90" i="45"/>
  <c r="BE94" i="45"/>
  <c r="BE100" i="45"/>
  <c r="BE103" i="45"/>
  <c r="BE112" i="45"/>
  <c r="BE120" i="45"/>
  <c r="BE127" i="45"/>
  <c r="BE128" i="45"/>
  <c r="BE132" i="45"/>
  <c r="BE138" i="45"/>
  <c r="BE142" i="45"/>
  <c r="BE145" i="45"/>
  <c r="BE150" i="45"/>
  <c r="BE152" i="45"/>
  <c r="BK422" i="43"/>
  <c r="J422" i="43" s="1"/>
  <c r="J68" i="43" s="1"/>
  <c r="BE99" i="44"/>
  <c r="E48" i="44"/>
  <c r="J52" i="44"/>
  <c r="F55" i="44"/>
  <c r="BE84" i="44"/>
  <c r="BE87" i="44"/>
  <c r="BE93" i="44"/>
  <c r="BE96" i="44"/>
  <c r="BE107" i="43"/>
  <c r="BE125" i="43"/>
  <c r="BE138" i="43"/>
  <c r="BE245" i="43"/>
  <c r="BE257" i="43"/>
  <c r="BE386" i="43"/>
  <c r="BE413" i="43"/>
  <c r="BE142" i="43"/>
  <c r="BE154" i="43"/>
  <c r="BE222" i="43"/>
  <c r="BE242" i="43"/>
  <c r="BE430" i="43"/>
  <c r="BE445" i="43"/>
  <c r="J83" i="43"/>
  <c r="BE170" i="43"/>
  <c r="BE335" i="43"/>
  <c r="BE360" i="43"/>
  <c r="BE407" i="43"/>
  <c r="BE424" i="43"/>
  <c r="BE440" i="43"/>
  <c r="BE121" i="43"/>
  <c r="BE160" i="43"/>
  <c r="BE368" i="43"/>
  <c r="BE387" i="43"/>
  <c r="BE416" i="43"/>
  <c r="E79" i="43"/>
  <c r="BE96" i="43"/>
  <c r="BE200" i="43"/>
  <c r="BE217" i="43"/>
  <c r="BE237" i="43"/>
  <c r="BE264" i="43"/>
  <c r="BE364" i="43"/>
  <c r="BE372" i="43"/>
  <c r="BE391" i="43"/>
  <c r="BE437" i="43"/>
  <c r="BE448" i="43"/>
  <c r="BE451" i="43"/>
  <c r="BE452" i="43"/>
  <c r="BE457" i="43"/>
  <c r="BE460" i="43"/>
  <c r="BE463" i="43"/>
  <c r="BE118" i="43"/>
  <c r="BE128" i="43"/>
  <c r="BE130" i="43"/>
  <c r="BE158" i="43"/>
  <c r="BE340" i="43"/>
  <c r="BE433" i="43"/>
  <c r="BE132" i="43"/>
  <c r="BE196" i="43"/>
  <c r="BE267" i="43"/>
  <c r="BE271" i="43"/>
  <c r="BE150" i="43"/>
  <c r="BE226" i="43"/>
  <c r="BE233" i="43"/>
  <c r="BE308" i="43"/>
  <c r="BE356" i="43"/>
  <c r="BE409" i="43"/>
  <c r="BE419" i="43"/>
  <c r="BE92" i="43"/>
  <c r="BE103" i="43"/>
  <c r="BE146" i="43"/>
  <c r="BE192" i="43"/>
  <c r="BE206" i="43"/>
  <c r="BE279" i="43"/>
  <c r="BE292" i="43"/>
  <c r="BE296" i="43"/>
  <c r="BE317" i="43"/>
  <c r="BE380" i="43"/>
  <c r="BE99" i="43"/>
  <c r="BE210" i="43"/>
  <c r="BE231" i="43"/>
  <c r="BE337" i="43"/>
  <c r="BE352" i="43"/>
  <c r="BE377" i="43"/>
  <c r="F55" i="43"/>
  <c r="BE114" i="43"/>
  <c r="BE186" i="43"/>
  <c r="BE203" i="43"/>
  <c r="BE215" i="43"/>
  <c r="BE250" i="43"/>
  <c r="BE259" i="43"/>
  <c r="BE302" i="43"/>
  <c r="BE313" i="43"/>
  <c r="BE323" i="43"/>
  <c r="BE346" i="43"/>
  <c r="BE399" i="43"/>
  <c r="BE273" i="43"/>
  <c r="BE304" i="43"/>
  <c r="BE382" i="43"/>
  <c r="BE395" i="43"/>
  <c r="BK288" i="41"/>
  <c r="J288" i="41"/>
  <c r="J71" i="41" s="1"/>
  <c r="E48" i="42"/>
  <c r="BE97" i="42"/>
  <c r="BE100" i="42"/>
  <c r="BE124" i="42"/>
  <c r="BE153" i="42"/>
  <c r="BE229" i="42"/>
  <c r="BE235" i="42"/>
  <c r="BE238" i="42"/>
  <c r="BE241" i="42"/>
  <c r="BE244" i="42"/>
  <c r="BE247" i="42"/>
  <c r="BE263" i="42"/>
  <c r="BE274" i="42"/>
  <c r="F55" i="42"/>
  <c r="BE118" i="42"/>
  <c r="BE148" i="42"/>
  <c r="BE207" i="42"/>
  <c r="BE226" i="42"/>
  <c r="BE232" i="42"/>
  <c r="BE272" i="42"/>
  <c r="BE299" i="42"/>
  <c r="BE307" i="42"/>
  <c r="BE115" i="42"/>
  <c r="BE133" i="42"/>
  <c r="BE136" i="42"/>
  <c r="BE156" i="42"/>
  <c r="BE192" i="42"/>
  <c r="BE204" i="42"/>
  <c r="BE213" i="42"/>
  <c r="BE90" i="42"/>
  <c r="BE103" i="42"/>
  <c r="BE130" i="42"/>
  <c r="BE142" i="42"/>
  <c r="BE278" i="42"/>
  <c r="BE280" i="42"/>
  <c r="BE309" i="42"/>
  <c r="J52" i="42"/>
  <c r="BE106" i="42"/>
  <c r="BE112" i="42"/>
  <c r="BE151" i="42"/>
  <c r="BE168" i="42"/>
  <c r="BE174" i="42"/>
  <c r="BE216" i="42"/>
  <c r="BE219" i="42"/>
  <c r="BE266" i="42"/>
  <c r="BE276" i="42"/>
  <c r="BE286" i="42"/>
  <c r="BE321" i="42"/>
  <c r="BE145" i="42"/>
  <c r="BE159" i="42"/>
  <c r="BE186" i="42"/>
  <c r="BE201" i="42"/>
  <c r="BE260" i="42"/>
  <c r="BE342" i="42"/>
  <c r="BE357" i="42"/>
  <c r="BK94" i="41"/>
  <c r="J94" i="41" s="1"/>
  <c r="J60" i="41" s="1"/>
  <c r="BE127" i="42"/>
  <c r="BE177" i="42"/>
  <c r="BE250" i="42"/>
  <c r="BE257" i="42"/>
  <c r="BE304" i="42"/>
  <c r="BE139" i="42"/>
  <c r="BE165" i="42"/>
  <c r="BE180" i="42"/>
  <c r="BE302" i="42"/>
  <c r="BE360" i="42"/>
  <c r="BE121" i="42"/>
  <c r="BE162" i="42"/>
  <c r="BE198" i="42"/>
  <c r="BE210" i="42"/>
  <c r="BE295" i="42"/>
  <c r="BE315" i="42"/>
  <c r="BE324" i="42"/>
  <c r="BE351" i="42"/>
  <c r="BE354" i="42"/>
  <c r="BE363" i="42"/>
  <c r="BE366" i="42"/>
  <c r="BE93" i="42"/>
  <c r="BE109" i="42"/>
  <c r="BE195" i="42"/>
  <c r="BE270" i="42"/>
  <c r="BE292" i="42"/>
  <c r="BE327" i="42"/>
  <c r="BE330" i="42"/>
  <c r="BE333" i="42"/>
  <c r="BE339" i="42"/>
  <c r="BE348" i="42"/>
  <c r="BE183" i="42"/>
  <c r="BE222" i="42"/>
  <c r="BE253" i="42"/>
  <c r="BE283" i="42"/>
  <c r="BE289" i="42"/>
  <c r="BE318" i="42"/>
  <c r="BE171" i="42"/>
  <c r="BE189" i="42"/>
  <c r="BE312" i="42"/>
  <c r="BE336" i="42"/>
  <c r="BE345" i="42"/>
  <c r="J52" i="41"/>
  <c r="F90" i="41"/>
  <c r="BE96" i="41"/>
  <c r="BE114" i="41"/>
  <c r="BE158" i="41"/>
  <c r="BE220" i="41"/>
  <c r="E83" i="41"/>
  <c r="BE102" i="41"/>
  <c r="BE108" i="41"/>
  <c r="BE112" i="41"/>
  <c r="BE122" i="41"/>
  <c r="BE130" i="41"/>
  <c r="BE141" i="41"/>
  <c r="BE142" i="41"/>
  <c r="BE156" i="41"/>
  <c r="BE174" i="41"/>
  <c r="BE186" i="41"/>
  <c r="BE229" i="41"/>
  <c r="BE241" i="41"/>
  <c r="BE249" i="41"/>
  <c r="BE251" i="41"/>
  <c r="BE255" i="41"/>
  <c r="BE262" i="41"/>
  <c r="BE274" i="41"/>
  <c r="BE286" i="41"/>
  <c r="BE292" i="41"/>
  <c r="BK413" i="40"/>
  <c r="J413" i="40"/>
  <c r="J69" i="40"/>
  <c r="BE100" i="41"/>
  <c r="BE116" i="41"/>
  <c r="BE120" i="41"/>
  <c r="BE134" i="41"/>
  <c r="BE143" i="41"/>
  <c r="BE147" i="41"/>
  <c r="BE167" i="41"/>
  <c r="BE169" i="41"/>
  <c r="BE188" i="41"/>
  <c r="BE198" i="41"/>
  <c r="BE205" i="41"/>
  <c r="BE209" i="41"/>
  <c r="BE227" i="41"/>
  <c r="BE258" i="41"/>
  <c r="BE271" i="41"/>
  <c r="BE283" i="41"/>
  <c r="BE290" i="41"/>
  <c r="BE294" i="41"/>
  <c r="BE299" i="41"/>
  <c r="BE207" i="40"/>
  <c r="BE279" i="40"/>
  <c r="J95" i="39"/>
  <c r="J61" i="39"/>
  <c r="E48" i="40"/>
  <c r="J87" i="40"/>
  <c r="BE100" i="40"/>
  <c r="BE118" i="40"/>
  <c r="BE131" i="40"/>
  <c r="BE148" i="40"/>
  <c r="BE170" i="40"/>
  <c r="BE228" i="40"/>
  <c r="BE248" i="40"/>
  <c r="BE143" i="40"/>
  <c r="BE250" i="40"/>
  <c r="BE274" i="40"/>
  <c r="BE354" i="40"/>
  <c r="BE168" i="40"/>
  <c r="BE191" i="40"/>
  <c r="BE221" i="40"/>
  <c r="BE257" i="40"/>
  <c r="BE368" i="40"/>
  <c r="BE123" i="40"/>
  <c r="BE135" i="40"/>
  <c r="BE139" i="40"/>
  <c r="BE161" i="40"/>
  <c r="BE197" i="40"/>
  <c r="BE240" i="40"/>
  <c r="BE264" i="40"/>
  <c r="BE308" i="40"/>
  <c r="BE318" i="40"/>
  <c r="BE358" i="40"/>
  <c r="BE371" i="40"/>
  <c r="BE379" i="40"/>
  <c r="BE411" i="40"/>
  <c r="BE96" i="40"/>
  <c r="BE127" i="40"/>
  <c r="BE174" i="40"/>
  <c r="BE193" i="40"/>
  <c r="BE235" i="40"/>
  <c r="BE241" i="40"/>
  <c r="BE210" i="40"/>
  <c r="BE272" i="40"/>
  <c r="BE335" i="40"/>
  <c r="BE402" i="40"/>
  <c r="BE185" i="40"/>
  <c r="BE268" i="40"/>
  <c r="BE314" i="40"/>
  <c r="BE404" i="40"/>
  <c r="BE468" i="40"/>
  <c r="J69" i="39"/>
  <c r="J492" i="39"/>
  <c r="J72" i="39" s="1"/>
  <c r="F55" i="40"/>
  <c r="BE102" i="40"/>
  <c r="BE393" i="40"/>
  <c r="BE445" i="40"/>
  <c r="BE487" i="40"/>
  <c r="BE491" i="40"/>
  <c r="BE114" i="40"/>
  <c r="BE121" i="40"/>
  <c r="BE179" i="40"/>
  <c r="BE219" i="40"/>
  <c r="BE230" i="40"/>
  <c r="BE296" i="40"/>
  <c r="BE329" i="40"/>
  <c r="BE452" i="40"/>
  <c r="BE157" i="40"/>
  <c r="BE201" i="40"/>
  <c r="BE302" i="40"/>
  <c r="BE339" i="40"/>
  <c r="BE350" i="40"/>
  <c r="BE373" i="40"/>
  <c r="BE377" i="40"/>
  <c r="BE448" i="40"/>
  <c r="BE455" i="40"/>
  <c r="BE480" i="40"/>
  <c r="BE169" i="40"/>
  <c r="BE259" i="40"/>
  <c r="BE290" i="40"/>
  <c r="BE342" i="40"/>
  <c r="BE345" i="40"/>
  <c r="BE364" i="40"/>
  <c r="BE408" i="40"/>
  <c r="BE415" i="40"/>
  <c r="BE461" i="40"/>
  <c r="BE462" i="40"/>
  <c r="BE465" i="40"/>
  <c r="BE479" i="40"/>
  <c r="BE483" i="40"/>
  <c r="BE489" i="40"/>
  <c r="BE496" i="40"/>
  <c r="F90" i="39"/>
  <c r="BE121" i="39"/>
  <c r="BE130" i="39"/>
  <c r="BE134" i="39"/>
  <c r="BE181" i="39"/>
  <c r="BE204" i="39"/>
  <c r="BE250" i="39"/>
  <c r="BE289" i="39"/>
  <c r="BE349" i="39"/>
  <c r="BE366" i="39"/>
  <c r="BE100" i="39"/>
  <c r="BE128" i="39"/>
  <c r="BE220" i="39"/>
  <c r="BE311" i="39"/>
  <c r="BE341" i="39"/>
  <c r="BE455" i="39"/>
  <c r="BE493" i="39"/>
  <c r="BE495" i="39"/>
  <c r="BE267" i="39"/>
  <c r="BE300" i="39"/>
  <c r="BE386" i="39"/>
  <c r="BE394" i="39"/>
  <c r="BE465" i="39"/>
  <c r="BE485" i="39"/>
  <c r="BE361" i="39"/>
  <c r="BE423" i="39"/>
  <c r="BE430" i="39"/>
  <c r="BE489" i="39"/>
  <c r="J87" i="39"/>
  <c r="BE145" i="39"/>
  <c r="BE168" i="39"/>
  <c r="BE202" i="39"/>
  <c r="BE251" i="39"/>
  <c r="BE352" i="39"/>
  <c r="BE458" i="39"/>
  <c r="BE497" i="39"/>
  <c r="BE502" i="39"/>
  <c r="BE191" i="39"/>
  <c r="BE278" i="39"/>
  <c r="BE306" i="39"/>
  <c r="BE372" i="39"/>
  <c r="BE405" i="39"/>
  <c r="BE427" i="39"/>
  <c r="BE448" i="39"/>
  <c r="J98" i="38"/>
  <c r="J61" i="38" s="1"/>
  <c r="BE158" i="39"/>
  <c r="BE240" i="39"/>
  <c r="BE258" i="39"/>
  <c r="BE260" i="39"/>
  <c r="BE269" i="39"/>
  <c r="BE282" i="39"/>
  <c r="BE284" i="39"/>
  <c r="BE316" i="39"/>
  <c r="BE321" i="39"/>
  <c r="BE325" i="39"/>
  <c r="BE334" i="39"/>
  <c r="BE376" i="39"/>
  <c r="BE413" i="39"/>
  <c r="BE484" i="39"/>
  <c r="BE196" i="39"/>
  <c r="BE208" i="39"/>
  <c r="BE217" i="39"/>
  <c r="BE382" i="39"/>
  <c r="BE383" i="39"/>
  <c r="BE451" i="39"/>
  <c r="BE468" i="39"/>
  <c r="BE471" i="39"/>
  <c r="E48" i="39"/>
  <c r="BE96" i="39"/>
  <c r="BE106" i="39"/>
  <c r="BE125" i="39"/>
  <c r="BE153" i="39"/>
  <c r="BE173" i="39"/>
  <c r="BE182" i="39"/>
  <c r="BE229" i="39"/>
  <c r="BE245" i="39"/>
  <c r="BE274" i="39"/>
  <c r="BE464" i="39"/>
  <c r="BE139" i="39"/>
  <c r="BE149" i="39"/>
  <c r="BE180" i="39"/>
  <c r="BE186" i="39"/>
  <c r="BE212" i="39"/>
  <c r="BE231" i="39"/>
  <c r="BE238" i="39"/>
  <c r="BE390" i="39"/>
  <c r="BE396" i="39"/>
  <c r="BE421" i="39"/>
  <c r="BE102" i="39"/>
  <c r="BE141" i="39"/>
  <c r="BE346" i="39"/>
  <c r="BE357" i="39"/>
  <c r="BE434" i="39"/>
  <c r="BE117" i="38"/>
  <c r="BE95" i="38"/>
  <c r="BE105" i="38"/>
  <c r="BE162" i="38"/>
  <c r="F55" i="38"/>
  <c r="BE129" i="38"/>
  <c r="BE227" i="38"/>
  <c r="BE279" i="38"/>
  <c r="J52" i="38"/>
  <c r="BE108" i="38"/>
  <c r="BE120" i="38"/>
  <c r="BE132" i="38"/>
  <c r="BE180" i="38"/>
  <c r="BE202" i="38"/>
  <c r="BE214" i="38"/>
  <c r="BE230" i="38"/>
  <c r="BE233" i="38"/>
  <c r="BE248" i="38"/>
  <c r="BE102" i="38"/>
  <c r="BE165" i="38"/>
  <c r="BE205" i="38"/>
  <c r="BE237" i="38"/>
  <c r="BE257" i="38"/>
  <c r="BE273" i="38"/>
  <c r="BE90" i="38"/>
  <c r="BE135" i="38"/>
  <c r="BE141" i="38"/>
  <c r="BE155" i="38"/>
  <c r="BE171" i="38"/>
  <c r="BE189" i="38"/>
  <c r="BE241" i="38"/>
  <c r="BE285" i="38"/>
  <c r="E48" i="38"/>
  <c r="BE92" i="38"/>
  <c r="BE111" i="38"/>
  <c r="BE174" i="38"/>
  <c r="BE192" i="38"/>
  <c r="BE254" i="38"/>
  <c r="BE276" i="38"/>
  <c r="BE291" i="38"/>
  <c r="BE123" i="38"/>
  <c r="BE126" i="38"/>
  <c r="BE144" i="38"/>
  <c r="BE149" i="38"/>
  <c r="BE251" i="38"/>
  <c r="BE267" i="38"/>
  <c r="BE199" i="38"/>
  <c r="BE224" i="38"/>
  <c r="BE260" i="38"/>
  <c r="BE288" i="38"/>
  <c r="BE300" i="38"/>
  <c r="BE99" i="38"/>
  <c r="BE138" i="38"/>
  <c r="BE158" i="38"/>
  <c r="BE183" i="38"/>
  <c r="BE196" i="38"/>
  <c r="BE220" i="38"/>
  <c r="BE245" i="38"/>
  <c r="BE146" i="38"/>
  <c r="BE152" i="38"/>
  <c r="BE168" i="38"/>
  <c r="BE243" i="38"/>
  <c r="BE264" i="38"/>
  <c r="BE297" i="38"/>
  <c r="BE303" i="38"/>
  <c r="BE114" i="38"/>
  <c r="BE177" i="38"/>
  <c r="BE186" i="38"/>
  <c r="BE208" i="38"/>
  <c r="BE211" i="38"/>
  <c r="BE217" i="38"/>
  <c r="BE239" i="38"/>
  <c r="BE270" i="38"/>
  <c r="BE282" i="38"/>
  <c r="BE294" i="38"/>
  <c r="BE306" i="38"/>
  <c r="BE309" i="38"/>
  <c r="BE312" i="38"/>
  <c r="BE315" i="38"/>
  <c r="J52" i="37"/>
  <c r="BE103" i="37"/>
  <c r="BE100" i="37"/>
  <c r="BE105" i="37"/>
  <c r="E72" i="37"/>
  <c r="BE85" i="37"/>
  <c r="BE106" i="37"/>
  <c r="BE113" i="37"/>
  <c r="BE110" i="37"/>
  <c r="BE117" i="37"/>
  <c r="F55" i="37"/>
  <c r="BE115" i="37"/>
  <c r="BE123" i="37"/>
  <c r="BE91" i="37"/>
  <c r="BE137" i="37"/>
  <c r="BE158" i="37"/>
  <c r="BK83" i="36"/>
  <c r="J83" i="36" s="1"/>
  <c r="J60" i="36" s="1"/>
  <c r="BE88" i="37"/>
  <c r="BE94" i="37"/>
  <c r="BE97" i="37"/>
  <c r="BE127" i="37"/>
  <c r="BE144" i="37"/>
  <c r="BE150" i="37"/>
  <c r="BE161" i="37"/>
  <c r="BE173" i="37"/>
  <c r="BE178" i="37"/>
  <c r="BE111" i="37"/>
  <c r="BE164" i="37"/>
  <c r="BE167" i="37"/>
  <c r="BE168" i="37"/>
  <c r="BE125" i="37"/>
  <c r="BE104" i="37"/>
  <c r="BE107" i="37"/>
  <c r="BE133" i="37"/>
  <c r="BE140" i="37"/>
  <c r="BE141" i="37"/>
  <c r="BE171" i="37"/>
  <c r="BE176" i="37"/>
  <c r="BE182" i="37"/>
  <c r="BE184" i="37"/>
  <c r="BE188" i="37"/>
  <c r="F79" i="36"/>
  <c r="BE85" i="36"/>
  <c r="BE90" i="36"/>
  <c r="BE98" i="36"/>
  <c r="BE109" i="36"/>
  <c r="BE126" i="36"/>
  <c r="E48" i="36"/>
  <c r="BE104" i="36"/>
  <c r="BE111" i="36"/>
  <c r="BE121" i="36"/>
  <c r="J84" i="35"/>
  <c r="J61" i="35" s="1"/>
  <c r="J52" i="36"/>
  <c r="BE89" i="36"/>
  <c r="BE88" i="36"/>
  <c r="BE107" i="36"/>
  <c r="BE117" i="36"/>
  <c r="BE142" i="36"/>
  <c r="BE101" i="36"/>
  <c r="BE139" i="36"/>
  <c r="BE92" i="36"/>
  <c r="BE123" i="36"/>
  <c r="BE144" i="36"/>
  <c r="BE147" i="36"/>
  <c r="BE91" i="36"/>
  <c r="BE95" i="36"/>
  <c r="BE105" i="36"/>
  <c r="BE118" i="36"/>
  <c r="BE132" i="36"/>
  <c r="BE135" i="36"/>
  <c r="BE114" i="36"/>
  <c r="BE149" i="36"/>
  <c r="BE152" i="36"/>
  <c r="BE154" i="36"/>
  <c r="BE129" i="36"/>
  <c r="J52" i="35"/>
  <c r="BE85" i="35"/>
  <c r="BE88" i="35"/>
  <c r="BE94" i="35"/>
  <c r="BE116" i="35"/>
  <c r="BE107" i="35"/>
  <c r="E48" i="35"/>
  <c r="F55" i="35"/>
  <c r="BE97" i="35"/>
  <c r="BE100" i="35"/>
  <c r="BE103" i="35"/>
  <c r="BE108" i="35"/>
  <c r="BE118" i="35"/>
  <c r="BE120" i="35"/>
  <c r="BE128" i="35"/>
  <c r="BE136" i="35"/>
  <c r="BE145" i="35"/>
  <c r="BE149" i="35"/>
  <c r="BE152" i="35"/>
  <c r="BE155" i="35"/>
  <c r="BE157" i="35"/>
  <c r="BE162" i="35"/>
  <c r="BE114" i="35"/>
  <c r="BE130" i="35"/>
  <c r="BE106" i="35"/>
  <c r="BE109" i="35"/>
  <c r="BE110" i="35"/>
  <c r="BE113" i="35"/>
  <c r="BE126" i="35"/>
  <c r="BE91" i="35"/>
  <c r="BE140" i="35"/>
  <c r="BE143" i="35"/>
  <c r="BE160" i="35"/>
  <c r="BE165" i="35"/>
  <c r="BE167" i="35"/>
  <c r="BK83" i="33"/>
  <c r="BK82" i="33" s="1"/>
  <c r="J82" i="33" s="1"/>
  <c r="J59" i="33" s="1"/>
  <c r="BE91" i="34"/>
  <c r="E48" i="34"/>
  <c r="BE85" i="34"/>
  <c r="BE94" i="34"/>
  <c r="BE100" i="34"/>
  <c r="BE104" i="34"/>
  <c r="J76" i="34"/>
  <c r="BE109" i="34"/>
  <c r="BE101" i="34"/>
  <c r="BE136" i="34"/>
  <c r="F55" i="34"/>
  <c r="BE97" i="34"/>
  <c r="BE120" i="34"/>
  <c r="BE123" i="34"/>
  <c r="BE126" i="34"/>
  <c r="BE131" i="34"/>
  <c r="BE133" i="34"/>
  <c r="BE88" i="34"/>
  <c r="BE98" i="34"/>
  <c r="BE107" i="34"/>
  <c r="BE128" i="34"/>
  <c r="BE99" i="34"/>
  <c r="BE105" i="34"/>
  <c r="BE111" i="34"/>
  <c r="BE115" i="34"/>
  <c r="BE117" i="34"/>
  <c r="BE138" i="34"/>
  <c r="E48" i="33"/>
  <c r="BE85" i="33"/>
  <c r="BE122" i="33"/>
  <c r="BE135" i="33"/>
  <c r="BE143" i="33"/>
  <c r="BE109" i="33"/>
  <c r="BE120" i="33"/>
  <c r="BK83" i="32"/>
  <c r="BK82" i="32" s="1"/>
  <c r="J82" i="32" s="1"/>
  <c r="J59" i="32"/>
  <c r="F55" i="33"/>
  <c r="J76" i="33"/>
  <c r="BE90" i="33"/>
  <c r="BE95" i="33"/>
  <c r="BE99" i="33"/>
  <c r="BE104" i="33"/>
  <c r="BE146" i="33"/>
  <c r="BE149" i="33"/>
  <c r="BE103" i="33"/>
  <c r="BE110" i="33"/>
  <c r="BE115" i="33"/>
  <c r="BE117" i="33"/>
  <c r="BE127" i="33"/>
  <c r="E72" i="32"/>
  <c r="BE94" i="32"/>
  <c r="J52" i="32"/>
  <c r="BE99" i="32"/>
  <c r="BE130" i="32"/>
  <c r="BE108" i="32"/>
  <c r="F55" i="32"/>
  <c r="BE103" i="32"/>
  <c r="BE113" i="32"/>
  <c r="BE125" i="32"/>
  <c r="BE132" i="32"/>
  <c r="BE135" i="32"/>
  <c r="BE141" i="32"/>
  <c r="BE146" i="32"/>
  <c r="BE153" i="32"/>
  <c r="BE85" i="32"/>
  <c r="BE107" i="32"/>
  <c r="BE114" i="32"/>
  <c r="BE121" i="32"/>
  <c r="BE137" i="32"/>
  <c r="BE142" i="32"/>
  <c r="BE163" i="32"/>
  <c r="BE173" i="32"/>
  <c r="BE176" i="32"/>
  <c r="BE179" i="32"/>
  <c r="E72" i="31"/>
  <c r="J76" i="31"/>
  <c r="BE88" i="31"/>
  <c r="BE90" i="31"/>
  <c r="BK83" i="30"/>
  <c r="J83" i="30"/>
  <c r="J60" i="30"/>
  <c r="F55" i="31"/>
  <c r="BE85" i="31"/>
  <c r="BE94" i="31"/>
  <c r="BE97" i="31"/>
  <c r="E72" i="30"/>
  <c r="F79" i="30"/>
  <c r="BE136" i="30"/>
  <c r="BE181" i="30"/>
  <c r="BK83" i="29"/>
  <c r="J83" i="29" s="1"/>
  <c r="J60" i="29" s="1"/>
  <c r="BE179" i="30"/>
  <c r="BE210" i="30"/>
  <c r="J76" i="30"/>
  <c r="BE160" i="30"/>
  <c r="BE106" i="30"/>
  <c r="BE139" i="30"/>
  <c r="BE154" i="30"/>
  <c r="BE177" i="30"/>
  <c r="BE197" i="30"/>
  <c r="BE270" i="30"/>
  <c r="BE127" i="30"/>
  <c r="BE148" i="30"/>
  <c r="BE223" i="30"/>
  <c r="BE264" i="30"/>
  <c r="BE272" i="30"/>
  <c r="BE278" i="30"/>
  <c r="BE85" i="30"/>
  <c r="BE97" i="30"/>
  <c r="BE190" i="30"/>
  <c r="BE204" i="30"/>
  <c r="BE211" i="30"/>
  <c r="BE217" i="30"/>
  <c r="BE239" i="30"/>
  <c r="BE282" i="30"/>
  <c r="BE284" i="30"/>
  <c r="BE287" i="30"/>
  <c r="BE289" i="30"/>
  <c r="BE296" i="30"/>
  <c r="BE110" i="30"/>
  <c r="BE115" i="30"/>
  <c r="BE144" i="30"/>
  <c r="BE188" i="30"/>
  <c r="BE194" i="30"/>
  <c r="BE228" i="30"/>
  <c r="BE253" i="30"/>
  <c r="BE275" i="30"/>
  <c r="BE292" i="30"/>
  <c r="F55" i="29"/>
  <c r="E48" i="29"/>
  <c r="BE85" i="29"/>
  <c r="BE90" i="29"/>
  <c r="BE94" i="29"/>
  <c r="J84" i="28"/>
  <c r="J61" i="28" s="1"/>
  <c r="BE88" i="29"/>
  <c r="J76" i="29"/>
  <c r="BE97" i="29"/>
  <c r="F79" i="28"/>
  <c r="BE97" i="28"/>
  <c r="E48" i="28"/>
  <c r="BE163" i="28"/>
  <c r="BE264" i="28"/>
  <c r="BE85" i="28"/>
  <c r="BE143" i="28"/>
  <c r="BE369" i="28"/>
  <c r="BE124" i="28"/>
  <c r="BE240" i="28"/>
  <c r="BE276" i="28"/>
  <c r="BE288" i="28"/>
  <c r="J52" i="28"/>
  <c r="BE127" i="28"/>
  <c r="BE139" i="28"/>
  <c r="BE183" i="28"/>
  <c r="BE193" i="28"/>
  <c r="BE196" i="28"/>
  <c r="BE204" i="28"/>
  <c r="BE216" i="28"/>
  <c r="BE228" i="28"/>
  <c r="BE252" i="28"/>
  <c r="BE300" i="28"/>
  <c r="BE318" i="28"/>
  <c r="BE342" i="28"/>
  <c r="BE363" i="28"/>
  <c r="BE365" i="28"/>
  <c r="BE375" i="28"/>
  <c r="BE381" i="28"/>
  <c r="BE383" i="28"/>
  <c r="BE397" i="28"/>
  <c r="BE109" i="28"/>
  <c r="BE121" i="28"/>
  <c r="BE153" i="28"/>
  <c r="BE173" i="28"/>
  <c r="BE198" i="28"/>
  <c r="BE270" i="28"/>
  <c r="BE306" i="28"/>
  <c r="BE332" i="28"/>
  <c r="BE353" i="28"/>
  <c r="BE371" i="28"/>
  <c r="BE377" i="28"/>
  <c r="BK82" i="26"/>
  <c r="J82" i="26"/>
  <c r="J59" i="26"/>
  <c r="J84" i="26"/>
  <c r="J61" i="26" s="1"/>
  <c r="BE97" i="27"/>
  <c r="J52" i="27"/>
  <c r="E72" i="27"/>
  <c r="BE90" i="27"/>
  <c r="BE118" i="27"/>
  <c r="BE129" i="27"/>
  <c r="BE134" i="27"/>
  <c r="BE171" i="27"/>
  <c r="BE229" i="27"/>
  <c r="BE253" i="27"/>
  <c r="BE93" i="27"/>
  <c r="BE101" i="27"/>
  <c r="BE119" i="27"/>
  <c r="BE120" i="27"/>
  <c r="BE140" i="27"/>
  <c r="BE153" i="27"/>
  <c r="BE156" i="27"/>
  <c r="BE163" i="27"/>
  <c r="BE201" i="27"/>
  <c r="BE207" i="27"/>
  <c r="BE242" i="27"/>
  <c r="BE257" i="27"/>
  <c r="BE264" i="27"/>
  <c r="BE144" i="27"/>
  <c r="BE216" i="27"/>
  <c r="BE225" i="27"/>
  <c r="BE263" i="27"/>
  <c r="F55" i="27"/>
  <c r="BE182" i="27"/>
  <c r="BE191" i="27"/>
  <c r="BE272" i="27"/>
  <c r="BE195" i="27"/>
  <c r="BE268" i="27"/>
  <c r="BE85" i="27"/>
  <c r="BE107" i="27"/>
  <c r="BE113" i="27"/>
  <c r="BE138" i="27"/>
  <c r="BE147" i="27"/>
  <c r="BE162" i="27"/>
  <c r="BE164" i="27"/>
  <c r="BE175" i="27"/>
  <c r="BE186" i="27"/>
  <c r="BE238" i="27"/>
  <c r="BE247" i="27"/>
  <c r="BE259" i="27"/>
  <c r="BE269" i="27"/>
  <c r="BE276" i="27"/>
  <c r="BE278" i="27"/>
  <c r="BE169" i="26"/>
  <c r="BE121" i="26"/>
  <c r="BE167" i="26"/>
  <c r="BE178" i="26"/>
  <c r="BE149" i="26"/>
  <c r="BE153" i="26"/>
  <c r="BE154" i="26"/>
  <c r="BE161" i="26"/>
  <c r="BE216" i="26"/>
  <c r="BE225" i="26"/>
  <c r="E48" i="26"/>
  <c r="BE90" i="26"/>
  <c r="BE183" i="26"/>
  <c r="BE201" i="26"/>
  <c r="BE208" i="26"/>
  <c r="BE209" i="26"/>
  <c r="BE220" i="26"/>
  <c r="F79" i="26"/>
  <c r="BE133" i="26"/>
  <c r="BE229" i="26"/>
  <c r="BE257" i="26"/>
  <c r="J52" i="26"/>
  <c r="BE260" i="26"/>
  <c r="BE242" i="26"/>
  <c r="BE104" i="26"/>
  <c r="BE115" i="26"/>
  <c r="BE109" i="26"/>
  <c r="BE130" i="26"/>
  <c r="BE139" i="26"/>
  <c r="BE189" i="26"/>
  <c r="BE194" i="26"/>
  <c r="BE232" i="26"/>
  <c r="BE236" i="26"/>
  <c r="BE295" i="26"/>
  <c r="BE299" i="26"/>
  <c r="BE300" i="26"/>
  <c r="BE305" i="26"/>
  <c r="BE310" i="26"/>
  <c r="BE314" i="26"/>
  <c r="BE85" i="26"/>
  <c r="BE95" i="26"/>
  <c r="BE134" i="26"/>
  <c r="BE144" i="26"/>
  <c r="BE162" i="26"/>
  <c r="BE163" i="26"/>
  <c r="BE174" i="26"/>
  <c r="BE198" i="26"/>
  <c r="BE252" i="26"/>
  <c r="BE269" i="26"/>
  <c r="BE278" i="26"/>
  <c r="BE283" i="26"/>
  <c r="BE289" i="26"/>
  <c r="BE293" i="26"/>
  <c r="BE304" i="26"/>
  <c r="BE308" i="26"/>
  <c r="BE131" i="25"/>
  <c r="BE149" i="25"/>
  <c r="BE188" i="25"/>
  <c r="F79" i="25"/>
  <c r="BE163" i="25"/>
  <c r="BE230" i="25"/>
  <c r="BK580" i="24"/>
  <c r="J580" i="24" s="1"/>
  <c r="J69" i="24" s="1"/>
  <c r="BE102" i="25"/>
  <c r="BE168" i="25"/>
  <c r="BE172" i="25"/>
  <c r="E72" i="25"/>
  <c r="BE106" i="25"/>
  <c r="BE191" i="25"/>
  <c r="BE194" i="25"/>
  <c r="BE203" i="25"/>
  <c r="J76" i="25"/>
  <c r="BE158" i="25"/>
  <c r="BE184" i="25"/>
  <c r="BE85" i="25"/>
  <c r="BE187" i="25"/>
  <c r="BE259" i="25"/>
  <c r="BE140" i="25"/>
  <c r="BE202" i="25"/>
  <c r="BE249" i="25"/>
  <c r="BE93" i="25"/>
  <c r="BE282" i="25"/>
  <c r="BE119" i="25"/>
  <c r="BE126" i="25"/>
  <c r="BE209" i="25"/>
  <c r="BE215" i="25"/>
  <c r="BE250" i="25"/>
  <c r="BE251" i="25"/>
  <c r="BE268" i="25"/>
  <c r="BE273" i="25"/>
  <c r="BE276" i="25"/>
  <c r="BE285" i="25"/>
  <c r="BE134" i="25"/>
  <c r="BE183" i="25"/>
  <c r="BE219" i="25"/>
  <c r="BE264" i="25"/>
  <c r="BE113" i="25"/>
  <c r="BE116" i="25"/>
  <c r="BE232" i="25"/>
  <c r="BE262" i="25"/>
  <c r="BE270" i="25"/>
  <c r="BE277" i="25"/>
  <c r="BE280" i="25"/>
  <c r="BE288" i="25"/>
  <c r="BE293" i="25"/>
  <c r="BK85" i="23"/>
  <c r="J85" i="23" s="1"/>
  <c r="J59" i="23" s="1"/>
  <c r="BE94" i="24"/>
  <c r="BE172" i="24"/>
  <c r="BE175" i="24"/>
  <c r="BE208" i="24"/>
  <c r="BE242" i="24"/>
  <c r="BE260" i="24"/>
  <c r="BE269" i="24"/>
  <c r="BE303" i="24"/>
  <c r="BE305" i="24"/>
  <c r="BE311" i="24"/>
  <c r="BE338" i="24"/>
  <c r="BE441" i="24"/>
  <c r="BE531" i="24"/>
  <c r="BE535" i="24"/>
  <c r="BE552" i="24"/>
  <c r="BE565" i="24"/>
  <c r="BE571" i="24"/>
  <c r="BE577" i="24"/>
  <c r="BE582" i="24"/>
  <c r="BE605" i="24"/>
  <c r="BE629" i="24"/>
  <c r="BE254" i="24"/>
  <c r="BE283" i="24"/>
  <c r="BE321" i="24"/>
  <c r="BE352" i="24"/>
  <c r="BE560" i="24"/>
  <c r="BE179" i="24"/>
  <c r="BE218" i="24"/>
  <c r="BE319" i="24"/>
  <c r="BE331" i="24"/>
  <c r="BE401" i="24"/>
  <c r="BE419" i="24"/>
  <c r="BE432" i="24"/>
  <c r="BE449" i="24"/>
  <c r="BE493" i="24"/>
  <c r="BE514" i="24"/>
  <c r="BE616" i="24"/>
  <c r="BE635" i="24"/>
  <c r="BE165" i="24"/>
  <c r="BE201" i="24"/>
  <c r="BE229" i="24"/>
  <c r="BE556" i="24"/>
  <c r="BE615" i="24"/>
  <c r="BE632" i="24"/>
  <c r="BE638" i="24"/>
  <c r="J52" i="24"/>
  <c r="BE110" i="24"/>
  <c r="BE236" i="24"/>
  <c r="BE344" i="24"/>
  <c r="BE414" i="24"/>
  <c r="BE423" i="24"/>
  <c r="BE430" i="24"/>
  <c r="BE484" i="24"/>
  <c r="BE567" i="24"/>
  <c r="BE600" i="24"/>
  <c r="BE608" i="24"/>
  <c r="E81" i="24"/>
  <c r="BE106" i="24"/>
  <c r="BE185" i="24"/>
  <c r="BE249" i="24"/>
  <c r="BE272" i="24"/>
  <c r="BE286" i="24"/>
  <c r="BE301" i="24"/>
  <c r="BE327" i="24"/>
  <c r="BE538" i="24"/>
  <c r="BE574" i="24"/>
  <c r="BE225" i="24"/>
  <c r="BE247" i="24"/>
  <c r="BE289" i="24"/>
  <c r="BE386" i="24"/>
  <c r="BE397" i="24"/>
  <c r="BE619" i="24"/>
  <c r="BE112" i="24"/>
  <c r="BE280" i="24"/>
  <c r="BE407" i="24"/>
  <c r="BE469" i="24"/>
  <c r="BE548" i="24"/>
  <c r="BE102" i="24"/>
  <c r="BE186" i="24"/>
  <c r="BE296" i="24"/>
  <c r="BE313" i="24"/>
  <c r="BE403" i="24"/>
  <c r="BE456" i="24"/>
  <c r="BE480" i="24"/>
  <c r="BE487" i="24"/>
  <c r="BE510" i="24"/>
  <c r="BE168" i="24"/>
  <c r="BE177" i="24"/>
  <c r="BE189" i="24"/>
  <c r="BE197" i="24"/>
  <c r="BE265" i="24"/>
  <c r="BE346" i="24"/>
  <c r="BE353" i="24"/>
  <c r="BE391" i="24"/>
  <c r="BE489" i="24"/>
  <c r="BE597" i="24"/>
  <c r="F55" i="24"/>
  <c r="BE117" i="24"/>
  <c r="BE121" i="24"/>
  <c r="BE135" i="24"/>
  <c r="BE161" i="24"/>
  <c r="BE193" i="24"/>
  <c r="BE256" i="24"/>
  <c r="BE276" i="24"/>
  <c r="BE445" i="24"/>
  <c r="BE475" i="24"/>
  <c r="BE98" i="24"/>
  <c r="BE125" i="24"/>
  <c r="BE139" i="24"/>
  <c r="BE142" i="24"/>
  <c r="BE144" i="24"/>
  <c r="BE148" i="24"/>
  <c r="BE152" i="24"/>
  <c r="BE154" i="24"/>
  <c r="BE159" i="24"/>
  <c r="BE212" i="24"/>
  <c r="BE348" i="24"/>
  <c r="BE370" i="24"/>
  <c r="BE388" i="24"/>
  <c r="BE541" i="24"/>
  <c r="BE543" i="24"/>
  <c r="BE547" i="24"/>
  <c r="BE623" i="24"/>
  <c r="BE624" i="24"/>
  <c r="J246" i="22"/>
  <c r="J70" i="22" s="1"/>
  <c r="J52" i="23"/>
  <c r="BK286" i="22"/>
  <c r="J286" i="22"/>
  <c r="J71" i="22"/>
  <c r="E48" i="23"/>
  <c r="BE96" i="23"/>
  <c r="BE107" i="23"/>
  <c r="BE113" i="23"/>
  <c r="BK94" i="22"/>
  <c r="BK93" i="22"/>
  <c r="J93" i="22" s="1"/>
  <c r="J59" i="22" s="1"/>
  <c r="BE99" i="23"/>
  <c r="BE130" i="23"/>
  <c r="F55" i="23"/>
  <c r="BE123" i="23"/>
  <c r="BE87" i="23"/>
  <c r="BE93" i="23"/>
  <c r="BE90" i="23"/>
  <c r="BE103" i="23"/>
  <c r="BE110" i="23"/>
  <c r="BE116" i="23"/>
  <c r="BE126" i="23"/>
  <c r="BE134" i="23"/>
  <c r="BE137" i="23"/>
  <c r="BE143" i="23"/>
  <c r="BE119" i="23"/>
  <c r="BE140" i="23"/>
  <c r="E83" i="22"/>
  <c r="BE125" i="22"/>
  <c r="BE141" i="22"/>
  <c r="BE179" i="22"/>
  <c r="BE199" i="22"/>
  <c r="BE218" i="22"/>
  <c r="BE110" i="22"/>
  <c r="BE168" i="22"/>
  <c r="BE177" i="22"/>
  <c r="BE203" i="22"/>
  <c r="BE288" i="22"/>
  <c r="BE290" i="22"/>
  <c r="BE292" i="22"/>
  <c r="BE297" i="22"/>
  <c r="BE234" i="22"/>
  <c r="BE135" i="22"/>
  <c r="BE149" i="22"/>
  <c r="BE164" i="22"/>
  <c r="BE240" i="22"/>
  <c r="BE254" i="22"/>
  <c r="F90" i="22"/>
  <c r="BE209" i="22"/>
  <c r="BE114" i="22"/>
  <c r="BE134" i="22"/>
  <c r="BE216" i="22"/>
  <c r="BE264" i="22"/>
  <c r="BE277" i="22"/>
  <c r="BE284" i="22"/>
  <c r="J87" i="22"/>
  <c r="BE158" i="22"/>
  <c r="BE228" i="22"/>
  <c r="BE283" i="22"/>
  <c r="BE147" i="22"/>
  <c r="BE170" i="22"/>
  <c r="BE243" i="22"/>
  <c r="BE257" i="22"/>
  <c r="BE274" i="22"/>
  <c r="BE118" i="22"/>
  <c r="BE174" i="22"/>
  <c r="BE96" i="22"/>
  <c r="BE122" i="22"/>
  <c r="BE160" i="22"/>
  <c r="BE181" i="22"/>
  <c r="BE193" i="22"/>
  <c r="BE247" i="22"/>
  <c r="BE267" i="22"/>
  <c r="BE187" i="22"/>
  <c r="BE236" i="22"/>
  <c r="F55" i="21"/>
  <c r="BE204" i="21"/>
  <c r="BE210" i="21"/>
  <c r="BE216" i="21"/>
  <c r="BE218" i="21"/>
  <c r="BE228" i="21"/>
  <c r="BE234" i="21"/>
  <c r="BE324" i="21"/>
  <c r="BE335" i="21"/>
  <c r="BE366" i="21"/>
  <c r="BE413" i="21"/>
  <c r="E79" i="21"/>
  <c r="BE117" i="21"/>
  <c r="BE144" i="21"/>
  <c r="BE167" i="21"/>
  <c r="BE231" i="21"/>
  <c r="BE243" i="21"/>
  <c r="BE379" i="21"/>
  <c r="BE384" i="21"/>
  <c r="BE451" i="21"/>
  <c r="BE454" i="21"/>
  <c r="BE457" i="21"/>
  <c r="BE120" i="21"/>
  <c r="BE132" i="21"/>
  <c r="BE150" i="21"/>
  <c r="BE164" i="21"/>
  <c r="BE189" i="21"/>
  <c r="BE314" i="21"/>
  <c r="BE344" i="21"/>
  <c r="BE382" i="21"/>
  <c r="BE406" i="21"/>
  <c r="BE421" i="21"/>
  <c r="BE460" i="21"/>
  <c r="BE281" i="21"/>
  <c r="BE333" i="21"/>
  <c r="BE341" i="21"/>
  <c r="BE361" i="21"/>
  <c r="BE391" i="21"/>
  <c r="BE418" i="21"/>
  <c r="BE442" i="21"/>
  <c r="BE102" i="21"/>
  <c r="BE105" i="21"/>
  <c r="BE119" i="21"/>
  <c r="BE141" i="21"/>
  <c r="BE156" i="21"/>
  <c r="BE161" i="21"/>
  <c r="BE170" i="21"/>
  <c r="BE352" i="21"/>
  <c r="BE355" i="21"/>
  <c r="BE358" i="21"/>
  <c r="BE363" i="21"/>
  <c r="BE397" i="21"/>
  <c r="BE430" i="21"/>
  <c r="BE445" i="21"/>
  <c r="BE469" i="21"/>
  <c r="BE111" i="21"/>
  <c r="BE173" i="21"/>
  <c r="BE176" i="21"/>
  <c r="BE184" i="21"/>
  <c r="BE263" i="21"/>
  <c r="BE275" i="21"/>
  <c r="BE278" i="21"/>
  <c r="BE294" i="21"/>
  <c r="BE297" i="21"/>
  <c r="BE320" i="21"/>
  <c r="BE348" i="21"/>
  <c r="BE386" i="21"/>
  <c r="BE389" i="21"/>
  <c r="BE427" i="21"/>
  <c r="BE436" i="21"/>
  <c r="BE448" i="21"/>
  <c r="BE463" i="21"/>
  <c r="BE466" i="21"/>
  <c r="BE472" i="21"/>
  <c r="BE475" i="21"/>
  <c r="J52" i="21"/>
  <c r="BE93" i="21"/>
  <c r="BE129" i="21"/>
  <c r="BE135" i="21"/>
  <c r="BE249" i="21"/>
  <c r="BE252" i="21"/>
  <c r="BE266" i="21"/>
  <c r="BE330" i="21"/>
  <c r="BE339" i="21"/>
  <c r="BE114" i="21"/>
  <c r="BE138" i="21"/>
  <c r="BE158" i="21"/>
  <c r="BE182" i="21"/>
  <c r="BE240" i="21"/>
  <c r="BE255" i="21"/>
  <c r="BE291" i="21"/>
  <c r="BE343" i="21"/>
  <c r="BE346" i="21"/>
  <c r="BE369" i="21"/>
  <c r="BE123" i="21"/>
  <c r="BE153" i="21"/>
  <c r="BE179" i="21"/>
  <c r="BE187" i="21"/>
  <c r="BE198" i="21"/>
  <c r="BE207" i="21"/>
  <c r="BE213" i="21"/>
  <c r="BE220" i="21"/>
  <c r="BE327" i="21"/>
  <c r="BE350" i="21"/>
  <c r="BE400" i="21"/>
  <c r="BE409" i="21"/>
  <c r="BE424" i="21"/>
  <c r="BE478" i="21"/>
  <c r="BE91" i="21"/>
  <c r="BE98" i="21"/>
  <c r="BE108" i="21"/>
  <c r="BE201" i="21"/>
  <c r="BE222" i="21"/>
  <c r="BE237" i="21"/>
  <c r="BE257" i="21"/>
  <c r="BE260" i="21"/>
  <c r="BE269" i="21"/>
  <c r="BE287" i="21"/>
  <c r="BE300" i="21"/>
  <c r="BE306" i="21"/>
  <c r="BE309" i="21"/>
  <c r="BE311" i="21"/>
  <c r="BE317" i="21"/>
  <c r="BE126" i="21"/>
  <c r="BE195" i="21"/>
  <c r="BE272" i="21"/>
  <c r="BE284" i="21"/>
  <c r="BE303" i="21"/>
  <c r="BE394" i="21"/>
  <c r="BE403" i="21"/>
  <c r="BE96" i="21"/>
  <c r="BE147" i="21"/>
  <c r="BE192" i="21"/>
  <c r="BE225" i="21"/>
  <c r="BE246" i="21"/>
  <c r="BE372" i="21"/>
  <c r="BE375" i="21"/>
  <c r="BE411" i="21"/>
  <c r="BE416" i="21"/>
  <c r="BE433" i="21"/>
  <c r="BE439" i="21"/>
  <c r="BE481" i="21"/>
  <c r="J84" i="19"/>
  <c r="J61" i="19" s="1"/>
  <c r="BE118" i="20"/>
  <c r="J101" i="20"/>
  <c r="BE112" i="20"/>
  <c r="BK82" i="19"/>
  <c r="J82" i="19" s="1"/>
  <c r="J59" i="19" s="1"/>
  <c r="BE120" i="20"/>
  <c r="BE126" i="20"/>
  <c r="BE122" i="20"/>
  <c r="BE139" i="20"/>
  <c r="F104" i="20"/>
  <c r="BE115" i="20"/>
  <c r="BE129" i="20"/>
  <c r="E48" i="20"/>
  <c r="BE134" i="20"/>
  <c r="BE138" i="20"/>
  <c r="BE141" i="20"/>
  <c r="BE159" i="20"/>
  <c r="BE167" i="20"/>
  <c r="BE168" i="20"/>
  <c r="BE173" i="20"/>
  <c r="BE174" i="20"/>
  <c r="BE176" i="20"/>
  <c r="BE110" i="20"/>
  <c r="BE117" i="20"/>
  <c r="BE121" i="20"/>
  <c r="BE131" i="20"/>
  <c r="BE144" i="20"/>
  <c r="BE151" i="20"/>
  <c r="BE163" i="20"/>
  <c r="BE165" i="20"/>
  <c r="BE128" i="20"/>
  <c r="BE147" i="20"/>
  <c r="BE149" i="20"/>
  <c r="BE153" i="20"/>
  <c r="BE155" i="20"/>
  <c r="BE113" i="20"/>
  <c r="BE124" i="20"/>
  <c r="BE133" i="20"/>
  <c r="BE136" i="20"/>
  <c r="BE152" i="20"/>
  <c r="BE157" i="20"/>
  <c r="BE161" i="20"/>
  <c r="BE169" i="20"/>
  <c r="BE171" i="20"/>
  <c r="BE175" i="20"/>
  <c r="BE177" i="20"/>
  <c r="BE128" i="19"/>
  <c r="BE132" i="19"/>
  <c r="BE165" i="19"/>
  <c r="E48" i="19"/>
  <c r="BE143" i="19"/>
  <c r="BE189" i="19"/>
  <c r="BE251" i="19"/>
  <c r="BE256" i="19"/>
  <c r="BE102" i="19"/>
  <c r="BE137" i="19"/>
  <c r="BE214" i="19"/>
  <c r="BE383" i="19"/>
  <c r="BE85" i="19"/>
  <c r="BE112" i="19"/>
  <c r="BE199" i="19"/>
  <c r="BE233" i="19"/>
  <c r="BE272" i="19"/>
  <c r="BE307" i="19"/>
  <c r="BE333" i="19"/>
  <c r="BE355" i="19"/>
  <c r="BE224" i="19"/>
  <c r="BE331" i="19"/>
  <c r="J52" i="19"/>
  <c r="BE183" i="19"/>
  <c r="BE245" i="19"/>
  <c r="BE378" i="19"/>
  <c r="BE391" i="19"/>
  <c r="F79" i="19"/>
  <c r="BE89" i="19"/>
  <c r="BE108" i="19"/>
  <c r="BE158" i="19"/>
  <c r="BE219" i="19"/>
  <c r="BE239" i="19"/>
  <c r="BE260" i="19"/>
  <c r="BE296" i="19"/>
  <c r="BE313" i="19"/>
  <c r="BE360" i="19"/>
  <c r="BE151" i="19"/>
  <c r="BE171" i="19"/>
  <c r="BE268" i="19"/>
  <c r="BE292" i="19"/>
  <c r="BK83" i="18"/>
  <c r="J83" i="18"/>
  <c r="J60" i="18" s="1"/>
  <c r="BE123" i="19"/>
  <c r="BE177" i="19"/>
  <c r="BE194" i="19"/>
  <c r="BE228" i="19"/>
  <c r="BE263" i="19"/>
  <c r="BE281" i="19"/>
  <c r="BE369" i="19"/>
  <c r="BE373" i="19"/>
  <c r="BE389" i="19"/>
  <c r="BE395" i="19"/>
  <c r="BE399" i="19"/>
  <c r="BE401" i="19"/>
  <c r="BE405" i="19"/>
  <c r="BE407" i="19"/>
  <c r="BE210" i="19"/>
  <c r="BE303" i="19"/>
  <c r="BE325" i="19"/>
  <c r="BE344" i="19"/>
  <c r="BE385" i="19"/>
  <c r="BE93" i="19"/>
  <c r="BE204" i="19"/>
  <c r="BE206" i="19"/>
  <c r="BE285" i="19"/>
  <c r="BE321" i="19"/>
  <c r="BE365" i="19"/>
  <c r="BE394" i="19"/>
  <c r="F55" i="18"/>
  <c r="BE129" i="18"/>
  <c r="BE132" i="18"/>
  <c r="J76" i="18"/>
  <c r="BE115" i="18"/>
  <c r="BE174" i="18"/>
  <c r="BE181" i="18"/>
  <c r="BE193" i="18"/>
  <c r="BE272" i="18"/>
  <c r="E72" i="18"/>
  <c r="BE85" i="18"/>
  <c r="BE134" i="18"/>
  <c r="BE155" i="18"/>
  <c r="BE140" i="18"/>
  <c r="BE169" i="18"/>
  <c r="BE170" i="18"/>
  <c r="BE173" i="18"/>
  <c r="BE241" i="18"/>
  <c r="BE273" i="18"/>
  <c r="BE227" i="18"/>
  <c r="BE161" i="18"/>
  <c r="BE185" i="18"/>
  <c r="BE201" i="18"/>
  <c r="BE255" i="18"/>
  <c r="BE269" i="18"/>
  <c r="BE143" i="18"/>
  <c r="BE177" i="18"/>
  <c r="BE146" i="18"/>
  <c r="BE149" i="18"/>
  <c r="BE172" i="18"/>
  <c r="BE213" i="18"/>
  <c r="J52" i="17"/>
  <c r="BE85" i="17"/>
  <c r="BE91" i="17"/>
  <c r="BE99" i="17"/>
  <c r="E48" i="17"/>
  <c r="F55" i="17"/>
  <c r="BE89" i="17"/>
  <c r="BE96" i="17"/>
  <c r="BE101" i="17"/>
  <c r="BK83" i="15"/>
  <c r="J83" i="15" s="1"/>
  <c r="J60" i="15" s="1"/>
  <c r="F55" i="16"/>
  <c r="BE95" i="16"/>
  <c r="BE98" i="16"/>
  <c r="E48" i="16"/>
  <c r="J52" i="16"/>
  <c r="BE89" i="16"/>
  <c r="BE92" i="16"/>
  <c r="BE85" i="16"/>
  <c r="J52" i="15"/>
  <c r="BE115" i="15"/>
  <c r="BE249" i="15"/>
  <c r="BE318" i="15"/>
  <c r="BE358" i="15"/>
  <c r="BE376" i="15"/>
  <c r="F79" i="15"/>
  <c r="BE85" i="15"/>
  <c r="BE257" i="15"/>
  <c r="BE346" i="15"/>
  <c r="BE397" i="15"/>
  <c r="BE405" i="15"/>
  <c r="BE410" i="15"/>
  <c r="BE443" i="15"/>
  <c r="BE446" i="15"/>
  <c r="E48" i="15"/>
  <c r="BE177" i="15"/>
  <c r="BE451" i="15"/>
  <c r="BE160" i="15"/>
  <c r="BE231" i="15"/>
  <c r="BE429" i="15"/>
  <c r="BE434" i="15"/>
  <c r="BE439" i="15"/>
  <c r="BE455" i="15"/>
  <c r="BE120" i="15"/>
  <c r="BE200" i="15"/>
  <c r="BE324" i="15"/>
  <c r="BE402" i="15"/>
  <c r="BE415" i="15"/>
  <c r="BE155" i="15"/>
  <c r="BE209" i="15"/>
  <c r="BE235" i="15"/>
  <c r="BE309" i="15"/>
  <c r="BE365" i="15"/>
  <c r="BE124" i="15"/>
  <c r="BE174" i="15"/>
  <c r="BE203" i="15"/>
  <c r="BE285" i="15"/>
  <c r="BE292" i="15"/>
  <c r="BE459" i="15"/>
  <c r="BE470" i="15"/>
  <c r="BE97" i="15"/>
  <c r="BE110" i="15"/>
  <c r="BE266" i="15"/>
  <c r="BE134" i="15"/>
  <c r="BE169" i="15"/>
  <c r="BE230" i="15"/>
  <c r="BE234" i="15"/>
  <c r="BE289" i="15"/>
  <c r="BE385" i="15"/>
  <c r="BE391" i="15"/>
  <c r="BE407" i="15"/>
  <c r="BE420" i="15"/>
  <c r="BE424" i="15"/>
  <c r="BE400" i="15"/>
  <c r="BE412" i="15"/>
  <c r="BE417" i="15"/>
  <c r="BK89" i="14"/>
  <c r="J89" i="14" s="1"/>
  <c r="J60" i="14" s="1"/>
  <c r="BE206" i="15"/>
  <c r="BE232" i="15"/>
  <c r="BE243" i="15"/>
  <c r="BE260" i="15"/>
  <c r="BE263" i="15"/>
  <c r="BE275" i="15"/>
  <c r="BE219" i="15"/>
  <c r="BE233" i="15"/>
  <c r="BE269" i="15"/>
  <c r="BE281" i="15"/>
  <c r="BE298" i="15"/>
  <c r="BE308" i="15"/>
  <c r="BE310" i="15"/>
  <c r="BE311" i="15"/>
  <c r="BE380" i="15"/>
  <c r="F55" i="14"/>
  <c r="J82" i="14"/>
  <c r="E48" i="14"/>
  <c r="BE99" i="14"/>
  <c r="BE120" i="14"/>
  <c r="BE146" i="14"/>
  <c r="BE97" i="14"/>
  <c r="BE103" i="14"/>
  <c r="BE112" i="14"/>
  <c r="BE176" i="14"/>
  <c r="BE152" i="14"/>
  <c r="BE165" i="14"/>
  <c r="BE172" i="14"/>
  <c r="BE179" i="14"/>
  <c r="BE91" i="14"/>
  <c r="BE108" i="14"/>
  <c r="BE116" i="14"/>
  <c r="BE170" i="14"/>
  <c r="BE126" i="14"/>
  <c r="BE133" i="14"/>
  <c r="BE137" i="14"/>
  <c r="BE142" i="14"/>
  <c r="BE156" i="14"/>
  <c r="BE161" i="14"/>
  <c r="BE183" i="14"/>
  <c r="J98" i="12"/>
  <c r="J62" i="12" s="1"/>
  <c r="J52" i="13"/>
  <c r="BE96" i="13"/>
  <c r="J85" i="12"/>
  <c r="J61" i="12"/>
  <c r="BE88" i="13"/>
  <c r="BE117" i="13"/>
  <c r="F55" i="13"/>
  <c r="E75" i="13"/>
  <c r="BE100" i="13"/>
  <c r="BE105" i="13"/>
  <c r="BE123" i="13"/>
  <c r="BE128" i="13"/>
  <c r="BE138" i="13"/>
  <c r="BE148" i="13"/>
  <c r="BE155" i="13"/>
  <c r="BE159" i="13"/>
  <c r="BE94" i="13"/>
  <c r="BE109" i="13"/>
  <c r="BE113" i="13"/>
  <c r="BE132" i="13"/>
  <c r="BE143" i="13"/>
  <c r="BE153" i="13"/>
  <c r="BE162" i="13"/>
  <c r="J52" i="12"/>
  <c r="BE92" i="12"/>
  <c r="F55" i="12"/>
  <c r="E73" i="12"/>
  <c r="BE90" i="12"/>
  <c r="BE149" i="12"/>
  <c r="BE166" i="12"/>
  <c r="BE118" i="12"/>
  <c r="BE86" i="12"/>
  <c r="BE96" i="12"/>
  <c r="BE100" i="12"/>
  <c r="BE115" i="12"/>
  <c r="BE132" i="12"/>
  <c r="BE135" i="12"/>
  <c r="BE152" i="12"/>
  <c r="BK98" i="10"/>
  <c r="J98" i="10"/>
  <c r="J62" i="10" s="1"/>
  <c r="J52" i="11"/>
  <c r="BK84" i="10"/>
  <c r="J84" i="10"/>
  <c r="J60" i="10" s="1"/>
  <c r="E48" i="11"/>
  <c r="F81" i="11"/>
  <c r="BE100" i="11"/>
  <c r="BE106" i="11"/>
  <c r="BE110" i="11"/>
  <c r="BE118" i="11"/>
  <c r="BE87" i="11"/>
  <c r="BE91" i="11"/>
  <c r="BE93" i="11"/>
  <c r="BE98" i="11"/>
  <c r="BE102" i="11"/>
  <c r="BE104" i="11"/>
  <c r="BE113" i="11"/>
  <c r="BE115" i="11"/>
  <c r="J88" i="9"/>
  <c r="J61" i="9" s="1"/>
  <c r="BE96" i="10"/>
  <c r="BE92" i="10"/>
  <c r="BE115" i="10"/>
  <c r="BE122" i="10"/>
  <c r="BE86" i="10"/>
  <c r="BE100" i="10"/>
  <c r="BE108" i="10"/>
  <c r="BE119" i="10"/>
  <c r="BE126" i="10"/>
  <c r="E73" i="10"/>
  <c r="J52" i="10"/>
  <c r="F55" i="10"/>
  <c r="BE105" i="10"/>
  <c r="BE90" i="10"/>
  <c r="BE112" i="10"/>
  <c r="E48" i="9"/>
  <c r="F55" i="9"/>
  <c r="BE97" i="9"/>
  <c r="BE107" i="9"/>
  <c r="J52" i="9"/>
  <c r="BE89" i="9"/>
  <c r="BE125" i="9"/>
  <c r="BK135" i="8"/>
  <c r="J135" i="8"/>
  <c r="J65" i="8"/>
  <c r="BE93" i="9"/>
  <c r="BE112" i="9"/>
  <c r="BE115" i="9"/>
  <c r="BE119" i="9"/>
  <c r="BE137" i="9"/>
  <c r="BE145" i="9"/>
  <c r="BE150" i="9"/>
  <c r="BE110" i="9"/>
  <c r="BE141" i="9"/>
  <c r="BE155" i="9"/>
  <c r="BE101" i="9"/>
  <c r="BE103" i="9"/>
  <c r="BE132" i="9"/>
  <c r="BE121" i="9"/>
  <c r="BE127" i="9"/>
  <c r="F83" i="8"/>
  <c r="BE94" i="8"/>
  <c r="BE98" i="8"/>
  <c r="BK82" i="7"/>
  <c r="J82" i="7" s="1"/>
  <c r="J60" i="7" s="1"/>
  <c r="BE101" i="8"/>
  <c r="E48" i="8"/>
  <c r="BE111" i="8"/>
  <c r="BE119" i="8"/>
  <c r="BE89" i="8"/>
  <c r="BE105" i="8"/>
  <c r="BE124" i="8"/>
  <c r="BE130" i="8"/>
  <c r="BE133" i="8"/>
  <c r="BE137" i="8"/>
  <c r="J52" i="8"/>
  <c r="BE115" i="8"/>
  <c r="BE126" i="8"/>
  <c r="J52" i="7"/>
  <c r="F55" i="7"/>
  <c r="BE93" i="7"/>
  <c r="BE165" i="7"/>
  <c r="BE144" i="7"/>
  <c r="BE228" i="7"/>
  <c r="BE132" i="7"/>
  <c r="BE186" i="7"/>
  <c r="BE115" i="7"/>
  <c r="BE191" i="7"/>
  <c r="BE218" i="7"/>
  <c r="BK83" i="6"/>
  <c r="J83" i="6"/>
  <c r="J60" i="6" s="1"/>
  <c r="E48" i="7"/>
  <c r="BE84" i="7"/>
  <c r="BE88" i="7"/>
  <c r="BE108" i="7"/>
  <c r="BE153" i="7"/>
  <c r="BE200" i="7"/>
  <c r="BE209" i="7"/>
  <c r="BE100" i="7"/>
  <c r="BE204" i="7"/>
  <c r="BE125" i="7"/>
  <c r="BE149" i="7"/>
  <c r="BE173" i="7"/>
  <c r="BE213" i="7"/>
  <c r="BE140" i="7"/>
  <c r="BE223" i="7"/>
  <c r="BE158" i="7"/>
  <c r="BE177" i="7"/>
  <c r="BE181" i="7"/>
  <c r="BE195" i="7"/>
  <c r="BK83" i="5"/>
  <c r="BK82" i="5" s="1"/>
  <c r="J82" i="5" s="1"/>
  <c r="J59" i="5" s="1"/>
  <c r="E48" i="6"/>
  <c r="F55" i="6"/>
  <c r="J52" i="6"/>
  <c r="BE149" i="6"/>
  <c r="BE139" i="6"/>
  <c r="BE160" i="6"/>
  <c r="BE170" i="6"/>
  <c r="BE85" i="6"/>
  <c r="BE163" i="6"/>
  <c r="BE142" i="6"/>
  <c r="BE152" i="6"/>
  <c r="BE168" i="6"/>
  <c r="BE112" i="6"/>
  <c r="BE173" i="6"/>
  <c r="BE178" i="6"/>
  <c r="BE181" i="6"/>
  <c r="BE145" i="6"/>
  <c r="BE155" i="6"/>
  <c r="BE165" i="6"/>
  <c r="BE175" i="6"/>
  <c r="BE183" i="6"/>
  <c r="BK81" i="4"/>
  <c r="J81" i="4" s="1"/>
  <c r="J30" i="4" s="1"/>
  <c r="J52" i="5"/>
  <c r="F55" i="5"/>
  <c r="E48" i="5"/>
  <c r="BE100" i="5"/>
  <c r="BE85" i="5"/>
  <c r="BE90" i="5"/>
  <c r="BE93" i="5"/>
  <c r="BE97" i="5"/>
  <c r="BA58" i="1"/>
  <c r="BE101" i="4"/>
  <c r="BE124" i="4"/>
  <c r="BE148" i="4"/>
  <c r="F55" i="4"/>
  <c r="BE90" i="4"/>
  <c r="BE97" i="4"/>
  <c r="BE107" i="4"/>
  <c r="BE117" i="4"/>
  <c r="BE128" i="4"/>
  <c r="BE143" i="4"/>
  <c r="BE172" i="4"/>
  <c r="BE177" i="4"/>
  <c r="BE183" i="4"/>
  <c r="J52" i="4"/>
  <c r="BE126" i="4"/>
  <c r="BE136" i="4"/>
  <c r="BE147" i="4"/>
  <c r="BE158" i="4"/>
  <c r="BE159" i="4"/>
  <c r="BE161" i="4"/>
  <c r="BE187" i="4"/>
  <c r="BE96" i="4"/>
  <c r="BE104" i="4"/>
  <c r="BE106" i="4"/>
  <c r="BE93" i="4"/>
  <c r="BE133" i="4"/>
  <c r="BE141" i="4"/>
  <c r="BE156" i="4"/>
  <c r="BE92" i="4"/>
  <c r="BE103" i="4"/>
  <c r="BE116" i="4"/>
  <c r="BE139" i="4"/>
  <c r="BE140" i="4"/>
  <c r="BE152" i="4"/>
  <c r="BE87" i="4"/>
  <c r="BE165" i="4"/>
  <c r="BE171" i="4"/>
  <c r="BE174" i="4"/>
  <c r="BE175" i="4"/>
  <c r="BE188" i="4"/>
  <c r="BE191" i="4"/>
  <c r="BE115" i="4"/>
  <c r="BE120" i="4"/>
  <c r="BE131" i="4"/>
  <c r="BE132" i="4"/>
  <c r="BE134" i="4"/>
  <c r="BE194" i="4"/>
  <c r="BE95" i="4"/>
  <c r="BE118" i="4"/>
  <c r="BE145" i="4"/>
  <c r="BE150" i="4"/>
  <c r="BE151" i="4"/>
  <c r="BE164" i="4"/>
  <c r="BE173" i="4"/>
  <c r="BE185" i="4"/>
  <c r="BE190" i="4"/>
  <c r="BE192" i="4"/>
  <c r="E71" i="4"/>
  <c r="BE83" i="4"/>
  <c r="BE102" i="4"/>
  <c r="BE105" i="4"/>
  <c r="BE112" i="4"/>
  <c r="BE113" i="4"/>
  <c r="BE138" i="4"/>
  <c r="BE144" i="4"/>
  <c r="BE149" i="4"/>
  <c r="BE162" i="4"/>
  <c r="BE176" i="4"/>
  <c r="BE179" i="4"/>
  <c r="BE196" i="4"/>
  <c r="BE111" i="4"/>
  <c r="BE114" i="4"/>
  <c r="BE129" i="4"/>
  <c r="BE130" i="4"/>
  <c r="BE135" i="4"/>
  <c r="BE137" i="4"/>
  <c r="BE153" i="4"/>
  <c r="BE169" i="4"/>
  <c r="BE181" i="4"/>
  <c r="J59" i="3"/>
  <c r="BE94" i="4"/>
  <c r="BE99" i="4"/>
  <c r="BE108" i="4"/>
  <c r="BE110" i="4"/>
  <c r="BE122" i="4"/>
  <c r="BE142" i="4"/>
  <c r="BE146" i="4"/>
  <c r="BE154" i="4"/>
  <c r="BE155" i="4"/>
  <c r="BE167" i="4"/>
  <c r="BE189" i="4"/>
  <c r="BE193" i="4"/>
  <c r="BE195" i="4"/>
  <c r="BE197" i="4"/>
  <c r="BK81" i="2"/>
  <c r="J81" i="2"/>
  <c r="J30" i="2" s="1"/>
  <c r="J75" i="3"/>
  <c r="F78" i="3"/>
  <c r="BE83" i="3"/>
  <c r="BE85" i="3"/>
  <c r="E71" i="3"/>
  <c r="BE93" i="3"/>
  <c r="BE98" i="3"/>
  <c r="BE105" i="3"/>
  <c r="BE111" i="3"/>
  <c r="BE92" i="3"/>
  <c r="BE94" i="3"/>
  <c r="BE97" i="3"/>
  <c r="BE101" i="3"/>
  <c r="BE104" i="3"/>
  <c r="BE84" i="3"/>
  <c r="BE87" i="3"/>
  <c r="BE89" i="3"/>
  <c r="BE90" i="3"/>
  <c r="BE91" i="3"/>
  <c r="BE102" i="3"/>
  <c r="BE103" i="3"/>
  <c r="BE106" i="3"/>
  <c r="BE107" i="3"/>
  <c r="BE112" i="3"/>
  <c r="BE113" i="3"/>
  <c r="BE88" i="3"/>
  <c r="BE95" i="3"/>
  <c r="BE96" i="3"/>
  <c r="BE99" i="3"/>
  <c r="BE100" i="3"/>
  <c r="BE108" i="3"/>
  <c r="BE109" i="3"/>
  <c r="BE110" i="3"/>
  <c r="BE114" i="3"/>
  <c r="BE115" i="3"/>
  <c r="F55" i="2"/>
  <c r="BE87" i="2"/>
  <c r="BE95" i="2"/>
  <c r="BE107" i="2"/>
  <c r="BE116" i="2"/>
  <c r="BE141" i="2"/>
  <c r="BE83" i="2"/>
  <c r="BE108" i="2"/>
  <c r="BE115" i="2"/>
  <c r="BE119" i="2"/>
  <c r="BE152" i="2"/>
  <c r="BE160" i="2"/>
  <c r="BE91" i="2"/>
  <c r="BE97" i="2"/>
  <c r="BE102" i="2"/>
  <c r="BE122" i="2"/>
  <c r="BE132" i="2"/>
  <c r="BE138" i="2"/>
  <c r="BE140" i="2"/>
  <c r="BE143" i="2"/>
  <c r="BE145" i="2"/>
  <c r="E48" i="2"/>
  <c r="BE118" i="2"/>
  <c r="BE158" i="2"/>
  <c r="BE159" i="2"/>
  <c r="BE163" i="2"/>
  <c r="BE178" i="2"/>
  <c r="BE182" i="2"/>
  <c r="BE184" i="2"/>
  <c r="BE103" i="2"/>
  <c r="BE123" i="2"/>
  <c r="BE126" i="2"/>
  <c r="BE134" i="2"/>
  <c r="BE142" i="2"/>
  <c r="BE157" i="2"/>
  <c r="BE175" i="2"/>
  <c r="BE187" i="2"/>
  <c r="BE144" i="2"/>
  <c r="BE148" i="2"/>
  <c r="J52" i="2"/>
  <c r="BE98" i="2"/>
  <c r="BE110" i="2"/>
  <c r="BE120" i="2"/>
  <c r="BE124" i="2"/>
  <c r="BE147" i="2"/>
  <c r="BE86" i="2"/>
  <c r="BE96" i="2"/>
  <c r="BE100" i="2"/>
  <c r="BE109" i="2"/>
  <c r="BE112" i="2"/>
  <c r="BE113" i="2"/>
  <c r="BE121" i="2"/>
  <c r="BE139" i="2"/>
  <c r="BE155" i="2"/>
  <c r="BE99" i="2"/>
  <c r="BE114" i="2"/>
  <c r="BE130" i="2"/>
  <c r="BE156" i="2"/>
  <c r="BE162" i="2"/>
  <c r="BE166" i="2"/>
  <c r="BE90" i="2"/>
  <c r="BE93" i="2"/>
  <c r="BE94" i="2"/>
  <c r="BE105" i="2"/>
  <c r="BE111" i="2"/>
  <c r="BE128" i="2"/>
  <c r="BE137" i="2"/>
  <c r="BE150" i="2"/>
  <c r="BE153" i="2"/>
  <c r="BE154" i="2"/>
  <c r="BE173" i="2"/>
  <c r="BE188" i="2"/>
  <c r="BE189" i="2"/>
  <c r="BE190" i="2"/>
  <c r="BE194" i="2"/>
  <c r="BE195" i="2"/>
  <c r="BE167" i="2"/>
  <c r="BE171" i="2"/>
  <c r="BE174" i="2"/>
  <c r="BE180" i="2"/>
  <c r="BE191" i="2"/>
  <c r="BE193" i="2"/>
  <c r="BE101" i="2"/>
  <c r="BE125" i="2"/>
  <c r="BE136" i="2"/>
  <c r="BE146" i="2"/>
  <c r="BE149" i="2"/>
  <c r="BE151" i="2"/>
  <c r="BE165" i="2"/>
  <c r="BE169" i="2"/>
  <c r="BE176" i="2"/>
  <c r="BE186" i="2"/>
  <c r="BE192" i="2"/>
  <c r="F35" i="11"/>
  <c r="BB64" i="1" s="1"/>
  <c r="F34" i="24"/>
  <c r="BA77" i="1"/>
  <c r="F34" i="11"/>
  <c r="BA64" i="1" s="1"/>
  <c r="F37" i="17"/>
  <c r="BD70" i="1" s="1"/>
  <c r="F34" i="23"/>
  <c r="BA76" i="1" s="1"/>
  <c r="J34" i="30"/>
  <c r="AW83" i="1"/>
  <c r="F36" i="37"/>
  <c r="BC90" i="1" s="1"/>
  <c r="J34" i="8"/>
  <c r="AW61" i="1"/>
  <c r="F36" i="25"/>
  <c r="BC78" i="1" s="1"/>
  <c r="F34" i="29"/>
  <c r="BA82" i="1" s="1"/>
  <c r="F35" i="31"/>
  <c r="BB84" i="1" s="1"/>
  <c r="F37" i="33"/>
  <c r="BD86" i="1"/>
  <c r="F36" i="51"/>
  <c r="BC104" i="1" s="1"/>
  <c r="F37" i="25"/>
  <c r="BD78" i="1"/>
  <c r="F37" i="7"/>
  <c r="BD60" i="1"/>
  <c r="F34" i="38"/>
  <c r="BA91" i="1" s="1"/>
  <c r="J34" i="40"/>
  <c r="AW93" i="1" s="1"/>
  <c r="F35" i="52"/>
  <c r="BB105" i="1"/>
  <c r="J34" i="18"/>
  <c r="AW71" i="1" s="1"/>
  <c r="F35" i="50"/>
  <c r="BB103" i="1"/>
  <c r="F37" i="42"/>
  <c r="BD95" i="1" s="1"/>
  <c r="F36" i="41"/>
  <c r="BC94" i="1"/>
  <c r="F36" i="15"/>
  <c r="BC68" i="1"/>
  <c r="F37" i="10"/>
  <c r="BD63" i="1" s="1"/>
  <c r="F37" i="27"/>
  <c r="BD80" i="1" s="1"/>
  <c r="J34" i="43"/>
  <c r="AW96" i="1"/>
  <c r="F34" i="4"/>
  <c r="BA57" i="1" s="1"/>
  <c r="F36" i="19"/>
  <c r="BC72" i="1"/>
  <c r="F36" i="16"/>
  <c r="BC69" i="1"/>
  <c r="F36" i="22"/>
  <c r="BC75" i="1" s="1"/>
  <c r="F37" i="2"/>
  <c r="BD55" i="1" s="1"/>
  <c r="F37" i="52"/>
  <c r="BD105" i="1"/>
  <c r="F37" i="26"/>
  <c r="BD79" i="1" s="1"/>
  <c r="F35" i="26"/>
  <c r="BB79" i="1"/>
  <c r="F36" i="6"/>
  <c r="BC59" i="1"/>
  <c r="J34" i="29"/>
  <c r="AW82" i="1" s="1"/>
  <c r="J34" i="35"/>
  <c r="AW88" i="1" s="1"/>
  <c r="F36" i="43"/>
  <c r="BC96" i="1" s="1"/>
  <c r="F37" i="47"/>
  <c r="BD100" i="1" s="1"/>
  <c r="F35" i="2"/>
  <c r="BB55" i="1"/>
  <c r="F37" i="29"/>
  <c r="BD82" i="1"/>
  <c r="J34" i="31"/>
  <c r="AW84" i="1" s="1"/>
  <c r="F34" i="32"/>
  <c r="BA85" i="1" s="1"/>
  <c r="F37" i="39"/>
  <c r="BD92" i="1"/>
  <c r="J34" i="36"/>
  <c r="AW89" i="1" s="1"/>
  <c r="F35" i="54"/>
  <c r="BB107" i="1"/>
  <c r="F36" i="3"/>
  <c r="BC56" i="1"/>
  <c r="F35" i="21"/>
  <c r="BB74" i="1" s="1"/>
  <c r="F37" i="37"/>
  <c r="BD90" i="1" s="1"/>
  <c r="F37" i="6"/>
  <c r="BD59" i="1"/>
  <c r="F34" i="14"/>
  <c r="BA67" i="1" s="1"/>
  <c r="F36" i="18"/>
  <c r="BC71" i="1"/>
  <c r="F35" i="40"/>
  <c r="BB93" i="1" s="1"/>
  <c r="F36" i="45"/>
  <c r="BC98" i="1" s="1"/>
  <c r="J34" i="54"/>
  <c r="AW107" i="1" s="1"/>
  <c r="F34" i="20"/>
  <c r="BA73" i="1"/>
  <c r="J34" i="25"/>
  <c r="AW78" i="1" s="1"/>
  <c r="F34" i="54"/>
  <c r="BA107" i="1" s="1"/>
  <c r="F36" i="4"/>
  <c r="BC57" i="1"/>
  <c r="F35" i="44"/>
  <c r="BB97" i="1" s="1"/>
  <c r="J34" i="53"/>
  <c r="AW106" i="1"/>
  <c r="J34" i="16"/>
  <c r="AW69" i="1"/>
  <c r="F37" i="22"/>
  <c r="BD75" i="1" s="1"/>
  <c r="F37" i="5"/>
  <c r="BD58" i="1" s="1"/>
  <c r="J34" i="6"/>
  <c r="AW59" i="1"/>
  <c r="F37" i="15"/>
  <c r="BD68" i="1" s="1"/>
  <c r="F36" i="42"/>
  <c r="BC95" i="1"/>
  <c r="F37" i="40"/>
  <c r="BD93" i="1" s="1"/>
  <c r="F35" i="24"/>
  <c r="BB77" i="1" s="1"/>
  <c r="F35" i="45"/>
  <c r="BB98" i="1" s="1"/>
  <c r="J34" i="13"/>
  <c r="AW66" i="1"/>
  <c r="F35" i="22"/>
  <c r="BB75" i="1" s="1"/>
  <c r="F37" i="13"/>
  <c r="BD66" i="1"/>
  <c r="F36" i="44"/>
  <c r="BC97" i="1" s="1"/>
  <c r="F37" i="46"/>
  <c r="BD99" i="1" s="1"/>
  <c r="F36" i="13"/>
  <c r="BC66" i="1" s="1"/>
  <c r="F37" i="36"/>
  <c r="BD89" i="1"/>
  <c r="F34" i="12"/>
  <c r="BA65" i="1" s="1"/>
  <c r="F36" i="31"/>
  <c r="BC84" i="1"/>
  <c r="F37" i="41"/>
  <c r="BD94" i="1"/>
  <c r="F36" i="12"/>
  <c r="BC65" i="1" s="1"/>
  <c r="J34" i="21"/>
  <c r="AW74" i="1" s="1"/>
  <c r="F37" i="48"/>
  <c r="BD101" i="1"/>
  <c r="F34" i="13"/>
  <c r="BA66" i="1" s="1"/>
  <c r="F35" i="38"/>
  <c r="BB91" i="1"/>
  <c r="F37" i="35"/>
  <c r="BD88" i="1"/>
  <c r="F37" i="12"/>
  <c r="BD65" i="1" s="1"/>
  <c r="F37" i="31"/>
  <c r="BD84" i="1" s="1"/>
  <c r="J34" i="41"/>
  <c r="AW94" i="1"/>
  <c r="F37" i="51"/>
  <c r="BD104" i="1" s="1"/>
  <c r="F37" i="49"/>
  <c r="BD102" i="1"/>
  <c r="F36" i="28"/>
  <c r="BC81" i="1" s="1"/>
  <c r="F37" i="38"/>
  <c r="BD91" i="1" s="1"/>
  <c r="J34" i="14"/>
  <c r="AW67" i="1" s="1"/>
  <c r="J34" i="37"/>
  <c r="AW90" i="1"/>
  <c r="J34" i="2"/>
  <c r="AW55" i="1" s="1"/>
  <c r="F36" i="5"/>
  <c r="BC58" i="1"/>
  <c r="F34" i="7"/>
  <c r="BA60" i="1" s="1"/>
  <c r="F36" i="29"/>
  <c r="BC82" i="1" s="1"/>
  <c r="F37" i="30"/>
  <c r="BD83" i="1" s="1"/>
  <c r="F35" i="37"/>
  <c r="BB90" i="1"/>
  <c r="J34" i="50"/>
  <c r="AW103" i="1" s="1"/>
  <c r="F35" i="10"/>
  <c r="BB63" i="1" s="1"/>
  <c r="F34" i="21"/>
  <c r="BA74" i="1"/>
  <c r="J34" i="28"/>
  <c r="AW81" i="1" s="1"/>
  <c r="F34" i="42"/>
  <c r="BA95" i="1" s="1"/>
  <c r="F34" i="50"/>
  <c r="BA103" i="1"/>
  <c r="F36" i="14"/>
  <c r="BC67" i="1" s="1"/>
  <c r="F35" i="33"/>
  <c r="BB86" i="1"/>
  <c r="F36" i="48"/>
  <c r="BC101" i="1"/>
  <c r="F36" i="11"/>
  <c r="BC64" i="1" s="1"/>
  <c r="F36" i="17"/>
  <c r="BC70" i="1" s="1"/>
  <c r="F37" i="23"/>
  <c r="BD76" i="1"/>
  <c r="F36" i="38"/>
  <c r="BC91" i="1" s="1"/>
  <c r="F36" i="34"/>
  <c r="BC87" i="1"/>
  <c r="F34" i="49"/>
  <c r="BA102" i="1" s="1"/>
  <c r="F35" i="4"/>
  <c r="BB57" i="1" s="1"/>
  <c r="F34" i="25"/>
  <c r="BA78" i="1" s="1"/>
  <c r="F34" i="34"/>
  <c r="BA87" i="1"/>
  <c r="J34" i="45"/>
  <c r="AW98" i="1" s="1"/>
  <c r="F34" i="9"/>
  <c r="BA62" i="1"/>
  <c r="F34" i="30"/>
  <c r="BA83" i="1" s="1"/>
  <c r="J34" i="11"/>
  <c r="AW64" i="1" s="1"/>
  <c r="F35" i="14"/>
  <c r="BB67" i="1" s="1"/>
  <c r="F36" i="27"/>
  <c r="BC80" i="1"/>
  <c r="F35" i="41"/>
  <c r="BB94" i="1" s="1"/>
  <c r="F37" i="14"/>
  <c r="BD67" i="1" s="1"/>
  <c r="J34" i="27"/>
  <c r="AW80" i="1"/>
  <c r="F34" i="3"/>
  <c r="BA56" i="1" s="1"/>
  <c r="F37" i="20"/>
  <c r="BD73" i="1" s="1"/>
  <c r="F37" i="44"/>
  <c r="BD97" i="1"/>
  <c r="J30" i="50"/>
  <c r="F34" i="52"/>
  <c r="BA105" i="1"/>
  <c r="F35" i="13"/>
  <c r="BB66" i="1"/>
  <c r="F35" i="30"/>
  <c r="BB83" i="1" s="1"/>
  <c r="J34" i="48"/>
  <c r="AW101" i="1"/>
  <c r="F34" i="10"/>
  <c r="BA63" i="1"/>
  <c r="F35" i="29"/>
  <c r="BB82" i="1"/>
  <c r="F35" i="35"/>
  <c r="BB88" i="1"/>
  <c r="F36" i="7"/>
  <c r="BC60" i="1"/>
  <c r="J34" i="34"/>
  <c r="AW87" i="1" s="1"/>
  <c r="F36" i="52"/>
  <c r="BC105" i="1"/>
  <c r="F37" i="11"/>
  <c r="BD64" i="1"/>
  <c r="J34" i="26"/>
  <c r="AW79" i="1"/>
  <c r="F34" i="40"/>
  <c r="BA93" i="1"/>
  <c r="F34" i="46"/>
  <c r="BA99" i="1" s="1"/>
  <c r="F35" i="5"/>
  <c r="BB58" i="1" s="1"/>
  <c r="J34" i="19"/>
  <c r="AW72" i="1"/>
  <c r="F37" i="24"/>
  <c r="BD77" i="1"/>
  <c r="F36" i="9"/>
  <c r="BC62" i="1"/>
  <c r="F34" i="22"/>
  <c r="BA75" i="1"/>
  <c r="F35" i="47"/>
  <c r="BB100" i="1" s="1"/>
  <c r="J34" i="4"/>
  <c r="AW57" i="1" s="1"/>
  <c r="F37" i="45"/>
  <c r="BD98" i="1"/>
  <c r="F37" i="4"/>
  <c r="BD57" i="1"/>
  <c r="F36" i="32"/>
  <c r="BC85" i="1"/>
  <c r="F34" i="41"/>
  <c r="BA94" i="1"/>
  <c r="F34" i="18"/>
  <c r="BA71" i="1" s="1"/>
  <c r="F36" i="30"/>
  <c r="BC83" i="1" s="1"/>
  <c r="F37" i="50"/>
  <c r="BD103" i="1"/>
  <c r="F34" i="26"/>
  <c r="BA79" i="1"/>
  <c r="F34" i="19"/>
  <c r="BA72" i="1"/>
  <c r="F36" i="36"/>
  <c r="BC89" i="1"/>
  <c r="F35" i="3"/>
  <c r="BB56" i="1" s="1"/>
  <c r="J34" i="38"/>
  <c r="AW91" i="1" s="1"/>
  <c r="F34" i="45"/>
  <c r="BA98" i="1"/>
  <c r="F37" i="53"/>
  <c r="BD106" i="1"/>
  <c r="F34" i="8"/>
  <c r="BA61" i="1"/>
  <c r="J34" i="10"/>
  <c r="AW63" i="1"/>
  <c r="F37" i="21"/>
  <c r="BD74" i="1" s="1"/>
  <c r="F34" i="17"/>
  <c r="BA70" i="1" s="1"/>
  <c r="F35" i="27"/>
  <c r="BB80" i="1"/>
  <c r="F34" i="48"/>
  <c r="BA101" i="1"/>
  <c r="F35" i="9"/>
  <c r="BB62" i="1"/>
  <c r="J34" i="20"/>
  <c r="AW73" i="1"/>
  <c r="F34" i="31"/>
  <c r="BA84" i="1" s="1"/>
  <c r="J34" i="32"/>
  <c r="AW85" i="1" s="1"/>
  <c r="F35" i="48"/>
  <c r="BB101" i="1"/>
  <c r="J34" i="7"/>
  <c r="AW60" i="1"/>
  <c r="J34" i="12"/>
  <c r="AW65" i="1"/>
  <c r="F35" i="19"/>
  <c r="BB72" i="1"/>
  <c r="F35" i="34"/>
  <c r="BB87" i="1" s="1"/>
  <c r="F35" i="53"/>
  <c r="BB106" i="1" s="1"/>
  <c r="F37" i="8"/>
  <c r="BD61" i="1"/>
  <c r="F35" i="20"/>
  <c r="BB73" i="1"/>
  <c r="F34" i="37"/>
  <c r="BA90" i="1"/>
  <c r="F35" i="39"/>
  <c r="BB92" i="1"/>
  <c r="J34" i="9"/>
  <c r="AW62" i="1" s="1"/>
  <c r="F35" i="12"/>
  <c r="BB65" i="1" s="1"/>
  <c r="F37" i="19"/>
  <c r="BD72" i="1"/>
  <c r="F36" i="54"/>
  <c r="BC107" i="1"/>
  <c r="F37" i="18"/>
  <c r="BD71" i="1"/>
  <c r="F34" i="53"/>
  <c r="BA106" i="1"/>
  <c r="F36" i="21"/>
  <c r="BC74" i="1" s="1"/>
  <c r="F35" i="7"/>
  <c r="BB60" i="1" s="1"/>
  <c r="F35" i="32"/>
  <c r="BB85" i="1"/>
  <c r="J34" i="47"/>
  <c r="AW100" i="1"/>
  <c r="F34" i="51"/>
  <c r="BA104" i="1"/>
  <c r="F34" i="43"/>
  <c r="BA96" i="1"/>
  <c r="F36" i="50"/>
  <c r="BC103" i="1" s="1"/>
  <c r="F36" i="26"/>
  <c r="BC79" i="1" s="1"/>
  <c r="F36" i="24"/>
  <c r="BC77" i="1"/>
  <c r="F34" i="39"/>
  <c r="BA92" i="1" s="1"/>
  <c r="F37" i="43"/>
  <c r="BD96" i="1"/>
  <c r="F35" i="28"/>
  <c r="BB81" i="1" s="1"/>
  <c r="F34" i="6"/>
  <c r="BA59" i="1" s="1"/>
  <c r="J34" i="17"/>
  <c r="AW70" i="1"/>
  <c r="F36" i="23"/>
  <c r="BC76" i="1"/>
  <c r="J34" i="44"/>
  <c r="AW97" i="1" s="1"/>
  <c r="F35" i="46"/>
  <c r="BB99" i="1" s="1"/>
  <c r="F36" i="8"/>
  <c r="BC61" i="1" s="1"/>
  <c r="F35" i="36"/>
  <c r="BB89" i="1" s="1"/>
  <c r="J34" i="52"/>
  <c r="AW105" i="1"/>
  <c r="F37" i="3"/>
  <c r="BD56" i="1" s="1"/>
  <c r="F36" i="20"/>
  <c r="BC73" i="1"/>
  <c r="F36" i="40"/>
  <c r="BC93" i="1" s="1"/>
  <c r="F34" i="2"/>
  <c r="BA55" i="1"/>
  <c r="F34" i="33"/>
  <c r="BA86" i="1"/>
  <c r="J34" i="42"/>
  <c r="AW95" i="1" s="1"/>
  <c r="J34" i="33"/>
  <c r="AW86" i="1" s="1"/>
  <c r="F36" i="35"/>
  <c r="BC88" i="1"/>
  <c r="J34" i="51"/>
  <c r="AW104" i="1"/>
  <c r="J34" i="5"/>
  <c r="AW58" i="1"/>
  <c r="F35" i="6"/>
  <c r="BB59" i="1" s="1"/>
  <c r="F35" i="16"/>
  <c r="BB69" i="1" s="1"/>
  <c r="F35" i="18"/>
  <c r="BB71" i="1" s="1"/>
  <c r="F36" i="33"/>
  <c r="BC86" i="1"/>
  <c r="F35" i="51"/>
  <c r="BB104" i="1"/>
  <c r="J34" i="49"/>
  <c r="AW102" i="1" s="1"/>
  <c r="F34" i="47"/>
  <c r="BA100" i="1"/>
  <c r="J34" i="3"/>
  <c r="AW56" i="1"/>
  <c r="F37" i="16"/>
  <c r="BD69" i="1" s="1"/>
  <c r="J34" i="22"/>
  <c r="AW75" i="1"/>
  <c r="F34" i="27"/>
  <c r="BA80" i="1"/>
  <c r="F37" i="32"/>
  <c r="BD85" i="1"/>
  <c r="F36" i="47"/>
  <c r="BC100" i="1"/>
  <c r="F36" i="2"/>
  <c r="BC55" i="1" s="1"/>
  <c r="F34" i="36"/>
  <c r="BA89" i="1" s="1"/>
  <c r="F34" i="44"/>
  <c r="BA97" i="1"/>
  <c r="J34" i="46"/>
  <c r="AW99" i="1" s="1"/>
  <c r="F37" i="9"/>
  <c r="BD62" i="1"/>
  <c r="F37" i="28"/>
  <c r="BD81" i="1" s="1"/>
  <c r="F35" i="15"/>
  <c r="BB68" i="1"/>
  <c r="F34" i="15"/>
  <c r="BA68" i="1"/>
  <c r="F34" i="28"/>
  <c r="BA81" i="1"/>
  <c r="F36" i="49"/>
  <c r="BC102" i="1" s="1"/>
  <c r="F35" i="17"/>
  <c r="BB70" i="1"/>
  <c r="J34" i="23"/>
  <c r="AW76" i="1" s="1"/>
  <c r="J34" i="39"/>
  <c r="AW92" i="1"/>
  <c r="F36" i="39"/>
  <c r="BC92" i="1"/>
  <c r="J34" i="24"/>
  <c r="AW77" i="1" s="1"/>
  <c r="F34" i="35"/>
  <c r="BA88" i="1" s="1"/>
  <c r="F35" i="43"/>
  <c r="BB96" i="1"/>
  <c r="F36" i="46"/>
  <c r="BC99" i="1" s="1"/>
  <c r="J34" i="15"/>
  <c r="AW68" i="1"/>
  <c r="F35" i="8"/>
  <c r="BB61" i="1"/>
  <c r="F35" i="23"/>
  <c r="BB76" i="1" s="1"/>
  <c r="F35" i="42"/>
  <c r="BB95" i="1" s="1"/>
  <c r="F36" i="53"/>
  <c r="BC106" i="1"/>
  <c r="F34" i="16"/>
  <c r="BA69" i="1" s="1"/>
  <c r="F35" i="25"/>
  <c r="BB78" i="1"/>
  <c r="F36" i="10"/>
  <c r="BC63" i="1"/>
  <c r="F37" i="34"/>
  <c r="BD87" i="1" s="1"/>
  <c r="F35" i="49"/>
  <c r="BB102" i="1" s="1"/>
  <c r="F37" i="54"/>
  <c r="BD107" i="1"/>
  <c r="BK90" i="43" l="1"/>
  <c r="J90" i="43" s="1"/>
  <c r="J60" i="43" s="1"/>
  <c r="J91" i="43"/>
  <c r="J61" i="43" s="1"/>
  <c r="BK83" i="25"/>
  <c r="J83" i="25" s="1"/>
  <c r="J60" i="25" s="1"/>
  <c r="J84" i="25"/>
  <c r="J61" i="25" s="1"/>
  <c r="BK83" i="31"/>
  <c r="J83" i="31" s="1"/>
  <c r="J60" i="31" s="1"/>
  <c r="J84" i="31"/>
  <c r="J61" i="31" s="1"/>
  <c r="J88" i="8"/>
  <c r="J61" i="8" s="1"/>
  <c r="BK86" i="13"/>
  <c r="J86" i="13" s="1"/>
  <c r="J60" i="13" s="1"/>
  <c r="J87" i="13"/>
  <c r="J61" i="13" s="1"/>
  <c r="BK88" i="49"/>
  <c r="J88" i="49" s="1"/>
  <c r="J59" i="49" s="1"/>
  <c r="J144" i="49"/>
  <c r="J62" i="49" s="1"/>
  <c r="J84" i="34"/>
  <c r="J61" i="34" s="1"/>
  <c r="BK88" i="42"/>
  <c r="J88" i="42" s="1"/>
  <c r="J59" i="42" s="1"/>
  <c r="J188" i="42"/>
  <c r="J63" i="42" s="1"/>
  <c r="P82" i="6"/>
  <c r="AU59" i="1" s="1"/>
  <c r="BK83" i="27"/>
  <c r="J83" i="27" s="1"/>
  <c r="J60" i="27" s="1"/>
  <c r="J84" i="27"/>
  <c r="J61" i="27" s="1"/>
  <c r="BK260" i="41"/>
  <c r="J260" i="41" s="1"/>
  <c r="J69" i="41" s="1"/>
  <c r="J261" i="41"/>
  <c r="J70" i="41" s="1"/>
  <c r="P89" i="21"/>
  <c r="AU74" i="1" s="1"/>
  <c r="J30" i="52"/>
  <c r="J59" i="52"/>
  <c r="BK92" i="24"/>
  <c r="J92" i="24" s="1"/>
  <c r="J60" i="24" s="1"/>
  <c r="J390" i="24"/>
  <c r="J64" i="24" s="1"/>
  <c r="J84" i="37"/>
  <c r="J61" i="37" s="1"/>
  <c r="BK83" i="37"/>
  <c r="J83" i="37" s="1"/>
  <c r="J60" i="37" s="1"/>
  <c r="BK88" i="51"/>
  <c r="J88" i="51" s="1"/>
  <c r="J59" i="51" s="1"/>
  <c r="J149" i="51"/>
  <c r="J62" i="51" s="1"/>
  <c r="BK89" i="21"/>
  <c r="J89" i="21" s="1"/>
  <c r="J59" i="21" s="1"/>
  <c r="BK83" i="47"/>
  <c r="J83" i="47" s="1"/>
  <c r="J60" i="47" s="1"/>
  <c r="J82" i="52"/>
  <c r="J60" i="52" s="1"/>
  <c r="BK83" i="53"/>
  <c r="J83" i="53" s="1"/>
  <c r="J59" i="53" s="1"/>
  <c r="P108" i="20"/>
  <c r="P107" i="20"/>
  <c r="AU73" i="1"/>
  <c r="R108" i="20"/>
  <c r="R107" i="20" s="1"/>
  <c r="P82" i="29"/>
  <c r="AU82" i="1"/>
  <c r="T108" i="20"/>
  <c r="T107" i="20" s="1"/>
  <c r="R93" i="22"/>
  <c r="J117" i="53"/>
  <c r="J63" i="53" s="1"/>
  <c r="BK94" i="40"/>
  <c r="J94" i="40"/>
  <c r="J60" i="40"/>
  <c r="T86" i="13"/>
  <c r="T85" i="13" s="1"/>
  <c r="R82" i="46"/>
  <c r="R82" i="18"/>
  <c r="P82" i="25"/>
  <c r="AU78" i="1" s="1"/>
  <c r="T82" i="37"/>
  <c r="BK88" i="38"/>
  <c r="J88" i="38" s="1"/>
  <c r="J30" i="38" s="1"/>
  <c r="AG91" i="1" s="1"/>
  <c r="AN91" i="1" s="1"/>
  <c r="P93" i="40"/>
  <c r="AU93" i="1"/>
  <c r="R92" i="24"/>
  <c r="R91" i="24" s="1"/>
  <c r="R94" i="41"/>
  <c r="R93" i="41"/>
  <c r="R89" i="14"/>
  <c r="R88" i="14"/>
  <c r="P85" i="11"/>
  <c r="P84" i="11"/>
  <c r="AU64" i="1"/>
  <c r="T82" i="16"/>
  <c r="R82" i="28"/>
  <c r="T87" i="8"/>
  <c r="T86" i="8"/>
  <c r="R82" i="34"/>
  <c r="T82" i="34"/>
  <c r="P82" i="18"/>
  <c r="AU71" i="1"/>
  <c r="T82" i="25"/>
  <c r="T94" i="39"/>
  <c r="T93" i="39"/>
  <c r="T82" i="33"/>
  <c r="P94" i="41"/>
  <c r="P93" i="41" s="1"/>
  <c r="AU94" i="1" s="1"/>
  <c r="T94" i="22"/>
  <c r="T93" i="22" s="1"/>
  <c r="P89" i="14"/>
  <c r="P88" i="14"/>
  <c r="AU67" i="1"/>
  <c r="T82" i="36"/>
  <c r="BK82" i="28"/>
  <c r="J82" i="28"/>
  <c r="J59" i="28"/>
  <c r="T94" i="41"/>
  <c r="T93" i="41" s="1"/>
  <c r="P82" i="35"/>
  <c r="AU88" i="1"/>
  <c r="T82" i="31"/>
  <c r="T82" i="6"/>
  <c r="R94" i="40"/>
  <c r="R93" i="40"/>
  <c r="R82" i="35"/>
  <c r="BK82" i="35"/>
  <c r="J82" i="35"/>
  <c r="T88" i="42"/>
  <c r="R88" i="49"/>
  <c r="P82" i="36"/>
  <c r="AU89" i="1"/>
  <c r="R89" i="21"/>
  <c r="P82" i="33"/>
  <c r="AU86" i="1" s="1"/>
  <c r="P82" i="16"/>
  <c r="AU69" i="1"/>
  <c r="P88" i="50"/>
  <c r="AU103" i="1" s="1"/>
  <c r="BK491" i="39"/>
  <c r="J491" i="39"/>
  <c r="J71" i="39" s="1"/>
  <c r="P94" i="39"/>
  <c r="P93" i="39"/>
  <c r="AU92" i="1"/>
  <c r="R90" i="43"/>
  <c r="R89" i="43" s="1"/>
  <c r="R82" i="37"/>
  <c r="R88" i="50"/>
  <c r="R88" i="42"/>
  <c r="R85" i="11"/>
  <c r="R84" i="11"/>
  <c r="P88" i="51"/>
  <c r="AU104" i="1" s="1"/>
  <c r="P82" i="27"/>
  <c r="AU80" i="1"/>
  <c r="R82" i="47"/>
  <c r="P87" i="8"/>
  <c r="P86" i="8" s="1"/>
  <c r="AU61" i="1" s="1"/>
  <c r="T82" i="15"/>
  <c r="P87" i="9"/>
  <c r="P86" i="9" s="1"/>
  <c r="AU62" i="1" s="1"/>
  <c r="T87" i="9"/>
  <c r="T86" i="9" s="1"/>
  <c r="P92" i="24"/>
  <c r="P91" i="24"/>
  <c r="AU77" i="1"/>
  <c r="BK94" i="39"/>
  <c r="J94" i="39" s="1"/>
  <c r="J60" i="39" s="1"/>
  <c r="T88" i="49"/>
  <c r="T82" i="28"/>
  <c r="T89" i="21"/>
  <c r="T88" i="50"/>
  <c r="T88" i="38"/>
  <c r="R82" i="6"/>
  <c r="P88" i="42"/>
  <c r="AU95" i="1"/>
  <c r="T92" i="24"/>
  <c r="T91" i="24" s="1"/>
  <c r="T88" i="51"/>
  <c r="P82" i="30"/>
  <c r="AU83" i="1"/>
  <c r="P88" i="49"/>
  <c r="AU102" i="1" s="1"/>
  <c r="R82" i="29"/>
  <c r="R88" i="38"/>
  <c r="P82" i="47"/>
  <c r="AU100" i="1" s="1"/>
  <c r="T82" i="18"/>
  <c r="T82" i="30"/>
  <c r="P81" i="4"/>
  <c r="AU57" i="1" s="1"/>
  <c r="T89" i="14"/>
  <c r="T88" i="14"/>
  <c r="P82" i="37"/>
  <c r="AU90" i="1" s="1"/>
  <c r="R82" i="31"/>
  <c r="R84" i="53"/>
  <c r="R83" i="53" s="1"/>
  <c r="R82" i="30"/>
  <c r="R88" i="51"/>
  <c r="BK87" i="9"/>
  <c r="BK86" i="9" s="1"/>
  <c r="J86" i="9" s="1"/>
  <c r="J59" i="9" s="1"/>
  <c r="R86" i="13"/>
  <c r="R85" i="13" s="1"/>
  <c r="R82" i="17"/>
  <c r="T83" i="10"/>
  <c r="R82" i="36"/>
  <c r="R94" i="39"/>
  <c r="R93" i="39" s="1"/>
  <c r="T85" i="23"/>
  <c r="R87" i="9"/>
  <c r="R86" i="9" s="1"/>
  <c r="R81" i="2"/>
  <c r="T82" i="19"/>
  <c r="P88" i="38"/>
  <c r="AU91" i="1" s="1"/>
  <c r="R82" i="19"/>
  <c r="T94" i="40"/>
  <c r="T93" i="40"/>
  <c r="T82" i="29"/>
  <c r="P82" i="15"/>
  <c r="AU68" i="1"/>
  <c r="T85" i="11"/>
  <c r="T84" i="11" s="1"/>
  <c r="T81" i="2"/>
  <c r="BK181" i="14"/>
  <c r="J181" i="14"/>
  <c r="J67" i="14" s="1"/>
  <c r="BK485" i="40"/>
  <c r="J485" i="40"/>
  <c r="J71" i="40"/>
  <c r="BK83" i="16"/>
  <c r="J83" i="16" s="1"/>
  <c r="J60" i="16" s="1"/>
  <c r="BK83" i="17"/>
  <c r="J83" i="17" s="1"/>
  <c r="J60" i="17" s="1"/>
  <c r="BK85" i="11"/>
  <c r="BK84" i="11"/>
  <c r="J84" i="11" s="1"/>
  <c r="J59" i="11" s="1"/>
  <c r="BK108" i="20"/>
  <c r="J108" i="20"/>
  <c r="J60" i="20" s="1"/>
  <c r="BK145" i="20"/>
  <c r="J145" i="20"/>
  <c r="J75" i="20"/>
  <c r="BK80" i="54"/>
  <c r="J80" i="54" s="1"/>
  <c r="J59" i="54" s="1"/>
  <c r="AG105" i="1"/>
  <c r="AN105" i="1" s="1"/>
  <c r="AG103" i="1"/>
  <c r="J59" i="50"/>
  <c r="BK82" i="48"/>
  <c r="J82" i="48"/>
  <c r="J30" i="48" s="1"/>
  <c r="AG101" i="1" s="1"/>
  <c r="BK82" i="47"/>
  <c r="J82" i="47" s="1"/>
  <c r="J59" i="47" s="1"/>
  <c r="BK82" i="46"/>
  <c r="J82" i="46" s="1"/>
  <c r="J30" i="46" s="1"/>
  <c r="AG99" i="1" s="1"/>
  <c r="BK82" i="45"/>
  <c r="J82" i="45"/>
  <c r="J59" i="45"/>
  <c r="BK81" i="44"/>
  <c r="J81" i="44" s="1"/>
  <c r="J30" i="44" s="1"/>
  <c r="AG97" i="1" s="1"/>
  <c r="BK89" i="43"/>
  <c r="J89" i="43"/>
  <c r="J59" i="43" s="1"/>
  <c r="BK93" i="41"/>
  <c r="J93" i="41"/>
  <c r="J30" i="41" s="1"/>
  <c r="AG94" i="1" s="1"/>
  <c r="BK93" i="40"/>
  <c r="J93" i="40" s="1"/>
  <c r="J59" i="40" s="1"/>
  <c r="BK82" i="37"/>
  <c r="J82" i="37"/>
  <c r="BK82" i="36"/>
  <c r="J82" i="36" s="1"/>
  <c r="J59" i="36" s="1"/>
  <c r="BK82" i="34"/>
  <c r="J82" i="34"/>
  <c r="J59" i="34" s="1"/>
  <c r="J83" i="33"/>
  <c r="J60" i="33"/>
  <c r="J83" i="32"/>
  <c r="J60" i="32" s="1"/>
  <c r="BK82" i="31"/>
  <c r="J82" i="31"/>
  <c r="J59" i="31"/>
  <c r="BK82" i="30"/>
  <c r="J82" i="30" s="1"/>
  <c r="J59" i="30" s="1"/>
  <c r="BK82" i="29"/>
  <c r="J82" i="29" s="1"/>
  <c r="J30" i="29" s="1"/>
  <c r="AG82" i="1" s="1"/>
  <c r="BK82" i="25"/>
  <c r="J82" i="25" s="1"/>
  <c r="J30" i="25" s="1"/>
  <c r="AG78" i="1" s="1"/>
  <c r="J94" i="22"/>
  <c r="J60" i="22"/>
  <c r="BK82" i="18"/>
  <c r="J82" i="18" s="1"/>
  <c r="J59" i="18" s="1"/>
  <c r="BK82" i="15"/>
  <c r="J82" i="15"/>
  <c r="J59" i="15" s="1"/>
  <c r="BK88" i="14"/>
  <c r="J88" i="14"/>
  <c r="BK85" i="13"/>
  <c r="J85" i="13" s="1"/>
  <c r="J30" i="13" s="1"/>
  <c r="AG66" i="1" s="1"/>
  <c r="BK83" i="12"/>
  <c r="J83" i="12"/>
  <c r="J59" i="12"/>
  <c r="BK83" i="10"/>
  <c r="J83" i="10" s="1"/>
  <c r="J59" i="10" s="1"/>
  <c r="BK86" i="8"/>
  <c r="J86" i="8" s="1"/>
  <c r="J59" i="8" s="1"/>
  <c r="BK81" i="7"/>
  <c r="J81" i="7"/>
  <c r="J59" i="7" s="1"/>
  <c r="BK82" i="6"/>
  <c r="J82" i="6"/>
  <c r="J59" i="6"/>
  <c r="J83" i="5"/>
  <c r="J60" i="5" s="1"/>
  <c r="AG57" i="1"/>
  <c r="J59" i="4"/>
  <c r="AG55" i="1"/>
  <c r="J59" i="2"/>
  <c r="J33" i="26"/>
  <c r="AV79" i="1"/>
  <c r="AT79" i="1" s="1"/>
  <c r="J33" i="21"/>
  <c r="AV74" i="1"/>
  <c r="AT74" i="1"/>
  <c r="J33" i="20"/>
  <c r="AV73" i="1" s="1"/>
  <c r="AT73" i="1" s="1"/>
  <c r="F33" i="17"/>
  <c r="AZ70" i="1" s="1"/>
  <c r="J30" i="51"/>
  <c r="AG104" i="1" s="1"/>
  <c r="J33" i="52"/>
  <c r="AV105" i="1"/>
  <c r="AT105" i="1"/>
  <c r="J33" i="15"/>
  <c r="AV68" i="1"/>
  <c r="AT68" i="1"/>
  <c r="F33" i="41"/>
  <c r="AZ94" i="1" s="1"/>
  <c r="J33" i="43"/>
  <c r="AV96" i="1" s="1"/>
  <c r="AT96" i="1" s="1"/>
  <c r="F33" i="29"/>
  <c r="AZ82" i="1"/>
  <c r="J33" i="50"/>
  <c r="AV103" i="1" s="1"/>
  <c r="AT103" i="1" s="1"/>
  <c r="J33" i="16"/>
  <c r="AV69" i="1" s="1"/>
  <c r="AT69" i="1" s="1"/>
  <c r="F33" i="3"/>
  <c r="AZ56" i="1" s="1"/>
  <c r="F33" i="8"/>
  <c r="AZ61" i="1" s="1"/>
  <c r="J30" i="42"/>
  <c r="AG95" i="1"/>
  <c r="J33" i="46"/>
  <c r="AV99" i="1" s="1"/>
  <c r="AT99" i="1" s="1"/>
  <c r="F33" i="38"/>
  <c r="AZ91" i="1" s="1"/>
  <c r="J30" i="14"/>
  <c r="AG67" i="1"/>
  <c r="J30" i="23"/>
  <c r="AG76" i="1" s="1"/>
  <c r="J33" i="41"/>
  <c r="AV94" i="1"/>
  <c r="AT94" i="1"/>
  <c r="F33" i="21"/>
  <c r="AZ74" i="1" s="1"/>
  <c r="F33" i="36"/>
  <c r="AZ89" i="1"/>
  <c r="J33" i="30"/>
  <c r="AV83" i="1" s="1"/>
  <c r="AT83" i="1" s="1"/>
  <c r="F33" i="53"/>
  <c r="AZ106" i="1"/>
  <c r="F33" i="39"/>
  <c r="AZ92" i="1" s="1"/>
  <c r="J33" i="3"/>
  <c r="AV56" i="1" s="1"/>
  <c r="AT56" i="1" s="1"/>
  <c r="J33" i="10"/>
  <c r="AV63" i="1" s="1"/>
  <c r="AT63" i="1" s="1"/>
  <c r="J33" i="36"/>
  <c r="AV89" i="1"/>
  <c r="AT89" i="1"/>
  <c r="J33" i="8"/>
  <c r="AV61" i="1"/>
  <c r="AT61" i="1" s="1"/>
  <c r="F33" i="30"/>
  <c r="AZ83" i="1"/>
  <c r="J33" i="14"/>
  <c r="AV67" i="1" s="1"/>
  <c r="AT67" i="1" s="1"/>
  <c r="F33" i="33"/>
  <c r="AZ86" i="1"/>
  <c r="F33" i="13"/>
  <c r="AZ66" i="1" s="1"/>
  <c r="F33" i="42"/>
  <c r="AZ95" i="1"/>
  <c r="F33" i="20"/>
  <c r="AZ73" i="1" s="1"/>
  <c r="F33" i="43"/>
  <c r="AZ96" i="1" s="1"/>
  <c r="J33" i="13"/>
  <c r="AV66" i="1"/>
  <c r="AT66" i="1"/>
  <c r="F33" i="12"/>
  <c r="AZ65" i="1" s="1"/>
  <c r="J33" i="39"/>
  <c r="AV92" i="1"/>
  <c r="AT92" i="1"/>
  <c r="J33" i="24"/>
  <c r="AV77" i="1" s="1"/>
  <c r="AT77" i="1" s="1"/>
  <c r="BD54" i="1"/>
  <c r="W33" i="1" s="1"/>
  <c r="J33" i="2"/>
  <c r="AV55" i="1" s="1"/>
  <c r="AT55" i="1" s="1"/>
  <c r="F33" i="32"/>
  <c r="AZ85" i="1"/>
  <c r="F33" i="44"/>
  <c r="AZ97" i="1"/>
  <c r="J33" i="45"/>
  <c r="AV98" i="1" s="1"/>
  <c r="AT98" i="1" s="1"/>
  <c r="F33" i="28"/>
  <c r="AZ81" i="1"/>
  <c r="J33" i="5"/>
  <c r="AV58" i="1"/>
  <c r="AT58" i="1"/>
  <c r="J33" i="27"/>
  <c r="AV80" i="1"/>
  <c r="AT80" i="1" s="1"/>
  <c r="J33" i="48"/>
  <c r="AV101" i="1"/>
  <c r="AT101" i="1"/>
  <c r="J30" i="21"/>
  <c r="AG74" i="1" s="1"/>
  <c r="F33" i="31"/>
  <c r="AZ84" i="1"/>
  <c r="F33" i="46"/>
  <c r="AZ99" i="1"/>
  <c r="J33" i="9"/>
  <c r="AV62" i="1" s="1"/>
  <c r="AT62" i="1" s="1"/>
  <c r="J33" i="18"/>
  <c r="AV71" i="1"/>
  <c r="AT71" i="1" s="1"/>
  <c r="J33" i="29"/>
  <c r="AV82" i="1"/>
  <c r="AT82" i="1"/>
  <c r="F33" i="34"/>
  <c r="AZ87" i="1" s="1"/>
  <c r="J33" i="4"/>
  <c r="AV57" i="1" s="1"/>
  <c r="AT57" i="1" s="1"/>
  <c r="AN57" i="1" s="1"/>
  <c r="F33" i="25"/>
  <c r="AZ78" i="1"/>
  <c r="F33" i="47"/>
  <c r="AZ100" i="1" s="1"/>
  <c r="F33" i="2"/>
  <c r="AZ55" i="1"/>
  <c r="J33" i="35"/>
  <c r="AV88" i="1" s="1"/>
  <c r="AT88" i="1" s="1"/>
  <c r="F33" i="35"/>
  <c r="AZ88" i="1" s="1"/>
  <c r="J33" i="12"/>
  <c r="AV65" i="1"/>
  <c r="AT65" i="1"/>
  <c r="J33" i="42"/>
  <c r="AV95" i="1" s="1"/>
  <c r="AT95" i="1" s="1"/>
  <c r="F33" i="5"/>
  <c r="AZ58" i="1"/>
  <c r="J33" i="31"/>
  <c r="AV84" i="1"/>
  <c r="AT84" i="1"/>
  <c r="J33" i="17"/>
  <c r="AV70" i="1"/>
  <c r="AT70" i="1"/>
  <c r="J30" i="32"/>
  <c r="AG85" i="1" s="1"/>
  <c r="F33" i="7"/>
  <c r="AZ60" i="1"/>
  <c r="J33" i="19"/>
  <c r="AV72" i="1" s="1"/>
  <c r="AT72" i="1" s="1"/>
  <c r="BA54" i="1"/>
  <c r="W30" i="1"/>
  <c r="F33" i="18"/>
  <c r="AZ71" i="1" s="1"/>
  <c r="F33" i="45"/>
  <c r="AZ98" i="1"/>
  <c r="F33" i="11"/>
  <c r="AZ64" i="1" s="1"/>
  <c r="J30" i="26"/>
  <c r="AG79" i="1"/>
  <c r="F33" i="40"/>
  <c r="AZ93" i="1" s="1"/>
  <c r="F33" i="10"/>
  <c r="AZ63" i="1"/>
  <c r="F33" i="22"/>
  <c r="AZ75" i="1" s="1"/>
  <c r="J30" i="37"/>
  <c r="AG90" i="1"/>
  <c r="J33" i="44"/>
  <c r="AV97" i="1" s="1"/>
  <c r="AT97" i="1" s="1"/>
  <c r="J30" i="3"/>
  <c r="AG56" i="1"/>
  <c r="F33" i="6"/>
  <c r="AZ59" i="1"/>
  <c r="BC54" i="1"/>
  <c r="W32" i="1" s="1"/>
  <c r="F33" i="51"/>
  <c r="AZ104" i="1"/>
  <c r="J30" i="22"/>
  <c r="AG75" i="1" s="1"/>
  <c r="J33" i="23"/>
  <c r="AV76" i="1"/>
  <c r="AT76" i="1"/>
  <c r="J33" i="33"/>
  <c r="AV86" i="1" s="1"/>
  <c r="AT86" i="1" s="1"/>
  <c r="J33" i="22"/>
  <c r="AV75" i="1" s="1"/>
  <c r="AT75" i="1" s="1"/>
  <c r="BB54" i="1"/>
  <c r="AX54" i="1"/>
  <c r="F33" i="48"/>
  <c r="AZ101" i="1"/>
  <c r="F33" i="9"/>
  <c r="AZ62" i="1" s="1"/>
  <c r="F33" i="14"/>
  <c r="AZ67" i="1"/>
  <c r="F33" i="15"/>
  <c r="AZ68" i="1" s="1"/>
  <c r="J33" i="6"/>
  <c r="AV59" i="1"/>
  <c r="AT59" i="1" s="1"/>
  <c r="J33" i="7"/>
  <c r="AV60" i="1"/>
  <c r="AT60" i="1"/>
  <c r="J30" i="33"/>
  <c r="AG86" i="1" s="1"/>
  <c r="J33" i="37"/>
  <c r="AV90" i="1" s="1"/>
  <c r="AT90" i="1" s="1"/>
  <c r="J30" i="35"/>
  <c r="AG88" i="1"/>
  <c r="J33" i="25"/>
  <c r="AV78" i="1" s="1"/>
  <c r="AT78" i="1" s="1"/>
  <c r="J30" i="53"/>
  <c r="AG106" i="1"/>
  <c r="J33" i="54"/>
  <c r="AV107" i="1" s="1"/>
  <c r="AT107" i="1" s="1"/>
  <c r="J33" i="11"/>
  <c r="AV64" i="1"/>
  <c r="AT64" i="1" s="1"/>
  <c r="J33" i="38"/>
  <c r="AV91" i="1"/>
  <c r="AT91" i="1" s="1"/>
  <c r="J33" i="51"/>
  <c r="AV104" i="1"/>
  <c r="AT104" i="1"/>
  <c r="J30" i="5"/>
  <c r="AG58" i="1"/>
  <c r="F33" i="16"/>
  <c r="AZ69" i="1"/>
  <c r="F33" i="24"/>
  <c r="AZ77" i="1" s="1"/>
  <c r="J33" i="40"/>
  <c r="AV93" i="1" s="1"/>
  <c r="AT93" i="1" s="1"/>
  <c r="F33" i="52"/>
  <c r="AZ105" i="1" s="1"/>
  <c r="F33" i="19"/>
  <c r="AZ72" i="1"/>
  <c r="F33" i="50"/>
  <c r="AZ103" i="1" s="1"/>
  <c r="F33" i="23"/>
  <c r="AZ76" i="1"/>
  <c r="J33" i="28"/>
  <c r="AV81" i="1" s="1"/>
  <c r="AT81" i="1" s="1"/>
  <c r="J33" i="49"/>
  <c r="AV102" i="1"/>
  <c r="AT102" i="1" s="1"/>
  <c r="F33" i="54"/>
  <c r="AZ107" i="1"/>
  <c r="J30" i="19"/>
  <c r="AG72" i="1" s="1"/>
  <c r="J33" i="32"/>
  <c r="AV85" i="1"/>
  <c r="AT85" i="1" s="1"/>
  <c r="F33" i="27"/>
  <c r="AZ80" i="1" s="1"/>
  <c r="J33" i="47"/>
  <c r="AV100" i="1"/>
  <c r="AT100" i="1" s="1"/>
  <c r="F33" i="4"/>
  <c r="AZ57" i="1"/>
  <c r="J33" i="34"/>
  <c r="AV87" i="1" s="1"/>
  <c r="AT87" i="1" s="1"/>
  <c r="J33" i="53"/>
  <c r="AV106" i="1" s="1"/>
  <c r="AT106" i="1" s="1"/>
  <c r="F33" i="26"/>
  <c r="AZ79" i="1"/>
  <c r="F33" i="49"/>
  <c r="AZ102" i="1" s="1"/>
  <c r="F33" i="37"/>
  <c r="AZ90" i="1" s="1"/>
  <c r="AN55" i="1" l="1"/>
  <c r="AN103" i="1"/>
  <c r="BK91" i="24"/>
  <c r="J91" i="24" s="1"/>
  <c r="J59" i="24" s="1"/>
  <c r="J30" i="49"/>
  <c r="AG102" i="1" s="1"/>
  <c r="AN102" i="1" s="1"/>
  <c r="BK93" i="39"/>
  <c r="J93" i="39" s="1"/>
  <c r="J59" i="39" s="1"/>
  <c r="BK82" i="27"/>
  <c r="J82" i="27" s="1"/>
  <c r="J59" i="27" s="1"/>
  <c r="J85" i="11"/>
  <c r="J60" i="11"/>
  <c r="J59" i="35"/>
  <c r="BK82" i="16"/>
  <c r="J82" i="16"/>
  <c r="J59" i="16" s="1"/>
  <c r="BK107" i="20"/>
  <c r="J107" i="20"/>
  <c r="J59" i="20"/>
  <c r="J59" i="38"/>
  <c r="BK82" i="17"/>
  <c r="J82" i="17"/>
  <c r="J30" i="17" s="1"/>
  <c r="AG70" i="1" s="1"/>
  <c r="J87" i="9"/>
  <c r="J60" i="9"/>
  <c r="AN106" i="1"/>
  <c r="J39" i="53"/>
  <c r="AN104" i="1"/>
  <c r="J39" i="52"/>
  <c r="J39" i="51"/>
  <c r="J39" i="50"/>
  <c r="AN101" i="1"/>
  <c r="J59" i="48"/>
  <c r="J39" i="48"/>
  <c r="AN99" i="1"/>
  <c r="J59" i="46"/>
  <c r="J39" i="46"/>
  <c r="AN97" i="1"/>
  <c r="J59" i="44"/>
  <c r="J39" i="44"/>
  <c r="AN95" i="1"/>
  <c r="AN94" i="1"/>
  <c r="J59" i="41"/>
  <c r="J39" i="42"/>
  <c r="J39" i="41"/>
  <c r="AN90" i="1"/>
  <c r="J59" i="37"/>
  <c r="J39" i="38"/>
  <c r="J39" i="37"/>
  <c r="J39" i="35"/>
  <c r="AN86" i="1"/>
  <c r="AN85" i="1"/>
  <c r="J39" i="33"/>
  <c r="J39" i="32"/>
  <c r="AN82" i="1"/>
  <c r="J59" i="29"/>
  <c r="J39" i="29"/>
  <c r="AN79" i="1"/>
  <c r="AN78" i="1"/>
  <c r="J59" i="25"/>
  <c r="J39" i="26"/>
  <c r="J39" i="25"/>
  <c r="AN76" i="1"/>
  <c r="AN75" i="1"/>
  <c r="J39" i="23"/>
  <c r="AN74" i="1"/>
  <c r="J39" i="22"/>
  <c r="J39" i="21"/>
  <c r="AN72" i="1"/>
  <c r="J39" i="19"/>
  <c r="AN67" i="1"/>
  <c r="J59" i="14"/>
  <c r="AN66" i="1"/>
  <c r="J59" i="13"/>
  <c r="J39" i="14"/>
  <c r="J39" i="13"/>
  <c r="AN58" i="1"/>
  <c r="J39" i="5"/>
  <c r="AN56" i="1"/>
  <c r="J39" i="4"/>
  <c r="J39" i="3"/>
  <c r="J39" i="2"/>
  <c r="AN88" i="1"/>
  <c r="AZ54" i="1"/>
  <c r="AV54" i="1"/>
  <c r="AK29" i="1"/>
  <c r="AW54" i="1"/>
  <c r="AK30" i="1"/>
  <c r="J30" i="7"/>
  <c r="AG60" i="1" s="1"/>
  <c r="AN60" i="1" s="1"/>
  <c r="J30" i="40"/>
  <c r="AG93" i="1"/>
  <c r="AN93" i="1" s="1"/>
  <c r="AU54" i="1"/>
  <c r="J30" i="9"/>
  <c r="AG62" i="1" s="1"/>
  <c r="J30" i="31"/>
  <c r="AG84" i="1"/>
  <c r="AN84" i="1"/>
  <c r="J30" i="15"/>
  <c r="AG68" i="1" s="1"/>
  <c r="AN68" i="1" s="1"/>
  <c r="AY54" i="1"/>
  <c r="W31" i="1"/>
  <c r="J30" i="8"/>
  <c r="AG61" i="1"/>
  <c r="AN61" i="1"/>
  <c r="J30" i="43"/>
  <c r="AG96" i="1" s="1"/>
  <c r="AN96" i="1" s="1"/>
  <c r="J30" i="28"/>
  <c r="AG81" i="1"/>
  <c r="J30" i="18"/>
  <c r="AG71" i="1"/>
  <c r="AN71" i="1"/>
  <c r="J30" i="47"/>
  <c r="AG100" i="1" s="1"/>
  <c r="AN100" i="1" s="1"/>
  <c r="J30" i="54"/>
  <c r="AG107" i="1" s="1"/>
  <c r="J30" i="45"/>
  <c r="AG98" i="1"/>
  <c r="AN98" i="1"/>
  <c r="J30" i="6"/>
  <c r="AG59" i="1" s="1"/>
  <c r="AN59" i="1" s="1"/>
  <c r="J30" i="10"/>
  <c r="AG63" i="1"/>
  <c r="AN63" i="1" s="1"/>
  <c r="J30" i="39"/>
  <c r="AG92" i="1"/>
  <c r="AN92" i="1" s="1"/>
  <c r="J30" i="11"/>
  <c r="AG64" i="1"/>
  <c r="J30" i="36"/>
  <c r="AG89" i="1"/>
  <c r="AN89" i="1" s="1"/>
  <c r="J30" i="12"/>
  <c r="AG65" i="1"/>
  <c r="AN65" i="1"/>
  <c r="J30" i="30"/>
  <c r="AG83" i="1"/>
  <c r="AN83" i="1"/>
  <c r="J30" i="34"/>
  <c r="AG87" i="1" s="1"/>
  <c r="AN87" i="1" s="1"/>
  <c r="J30" i="24"/>
  <c r="AG77" i="1"/>
  <c r="AN77" i="1" s="1"/>
  <c r="J30" i="27"/>
  <c r="AG80" i="1"/>
  <c r="AN80" i="1"/>
  <c r="J39" i="49" l="1"/>
  <c r="J39" i="28"/>
  <c r="J39" i="11"/>
  <c r="J39" i="54"/>
  <c r="J39" i="17"/>
  <c r="J39" i="9"/>
  <c r="J59" i="17"/>
  <c r="J39" i="47"/>
  <c r="J39" i="45"/>
  <c r="J39" i="43"/>
  <c r="J39" i="40"/>
  <c r="J39" i="39"/>
  <c r="J39" i="36"/>
  <c r="J39" i="34"/>
  <c r="J39" i="31"/>
  <c r="J39" i="30"/>
  <c r="J39" i="27"/>
  <c r="J39" i="24"/>
  <c r="J39" i="18"/>
  <c r="J39" i="15"/>
  <c r="J39" i="12"/>
  <c r="J39" i="10"/>
  <c r="J39" i="8"/>
  <c r="J39" i="7"/>
  <c r="J39" i="6"/>
  <c r="AN107" i="1"/>
  <c r="AN64" i="1"/>
  <c r="AN81" i="1"/>
  <c r="AN62" i="1"/>
  <c r="AN70" i="1"/>
  <c r="W29" i="1"/>
  <c r="J30" i="16"/>
  <c r="AG69" i="1" s="1"/>
  <c r="AT54" i="1"/>
  <c r="J30" i="20"/>
  <c r="AG73" i="1"/>
  <c r="AN73" i="1"/>
  <c r="J39" i="16" l="1"/>
  <c r="J39" i="20"/>
  <c r="AN69" i="1"/>
  <c r="AG54" i="1"/>
  <c r="AK26" i="1" s="1"/>
  <c r="AK35" i="1" s="1"/>
  <c r="AN54" i="1" l="1"/>
</calcChain>
</file>

<file path=xl/sharedStrings.xml><?xml version="1.0" encoding="utf-8"?>
<sst xmlns="http://schemas.openxmlformats.org/spreadsheetml/2006/main" count="84065" uniqueCount="7184">
  <si>
    <t>Export Komplet</t>
  </si>
  <si>
    <t>VZ</t>
  </si>
  <si>
    <t>2.0</t>
  </si>
  <si>
    <t>ZAMOK</t>
  </si>
  <si>
    <t>False</t>
  </si>
  <si>
    <t>{3d0b2c2c-a0b1-4ca1-9d82-d1f892aa244a}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</si>
  <si>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</si>
  <si>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</si>
  <si>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</si>
  <si>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</si>
  <si>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</si>
  <si>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</si>
  <si>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</si>
  <si>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</si>
  <si>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10_04_2025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</si>
  <si>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</si>
  <si>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</si>
  <si>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Odstranění havarijního stavu po povodních 2024 - komplexní oprava trati v úseku Vápenná - Javorník ve Slezsku - PD</t>
  </si>
  <si>
    <t>KSO:</t>
  </si>
  <si>
    <t/>
  </si>
  <si>
    <t>CC-CZ:</t>
  </si>
  <si>
    <t>Místo:</t>
  </si>
  <si>
    <t xml:space="preserve"> </t>
  </si>
  <si>
    <t>Datum:</t>
  </si>
  <si>
    <t>10. 4. 2025</t>
  </si>
  <si>
    <t>Zadavatel:</t>
  </si>
  <si>
    <t>IČ:</t>
  </si>
  <si>
    <t>70994234</t>
  </si>
  <si>
    <t xml:space="preserve">Správa železnic, státní organizace </t>
  </si>
  <si>
    <t>DIČ:</t>
  </si>
  <si>
    <t>CZ70994234</t>
  </si>
  <si>
    <t>Účastník:</t>
  </si>
  <si>
    <t>Vyplň údaj</t>
  </si>
  <si>
    <t>Projektant:</t>
  </si>
  <si>
    <t>25292161</t>
  </si>
  <si>
    <t>Prodin a.s.</t>
  </si>
  <si>
    <t>CZ25292161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</si>
  <si>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</si>
  <si>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</si>
  <si>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</si>
  <si>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</si>
  <si>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</si>
  <si>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</si>
  <si>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</si>
  <si>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</si>
  <si>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</si>
  <si>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</si>
  <si>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</si>
  <si>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</si>
  <si>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</si>
  <si>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</si>
  <si>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</si>
  <si>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</si>
  <si>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</si>
  <si>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</si>
  <si>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</si>
  <si>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</si>
  <si>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</si>
  <si>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</si>
  <si>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</si>
  <si>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</si>
  <si>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</si>
  <si>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</si>
  <si>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</si>
  <si>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</si>
  <si>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</si>
  <si>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</si>
  <si>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</si>
  <si>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</si>
  <si>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</si>
  <si>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</si>
  <si>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</si>
  <si>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</si>
  <si>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</si>
  <si>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</si>
  <si>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</si>
  <si>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</si>
  <si>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</si>
  <si>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</si>
  <si>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</si>
  <si>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PS 11-01-11</t>
  </si>
  <si>
    <t>Obnova SZZ, Žst. Žulová</t>
  </si>
  <si>
    <t>STA</t>
  </si>
  <si>
    <t>1</t>
  </si>
  <si>
    <t>{cc043745-e125-4748-946e-1833ed7638e5}</t>
  </si>
  <si>
    <t>2</t>
  </si>
  <si>
    <t>PS 12-01-21</t>
  </si>
  <si>
    <t>Obnova TZZ, Žulová - Velká Kraš</t>
  </si>
  <si>
    <t>{e1358fe0-53d7-4446-a2c9-4e344ee73dbc}</t>
  </si>
  <si>
    <t>PS 13-01-11</t>
  </si>
  <si>
    <t>Obnova SZZ, Žst. Velká Kraš</t>
  </si>
  <si>
    <t>{b25a21b5-d41e-4a73-a864-d925bbe9add3}</t>
  </si>
  <si>
    <t>SO 00-10-01</t>
  </si>
  <si>
    <t>Úprava GPK v úseku Velká Kraš - Bernatice - Javorník ve Slezsku</t>
  </si>
  <si>
    <t>{fc4f57db-7bb2-4262-96ad-db4616252ee9}</t>
  </si>
  <si>
    <t>SO 00-14-01</t>
  </si>
  <si>
    <t>Přejezdy v úseku Velká Kráš - Bernatice - Javorník ve Slezsku</t>
  </si>
  <si>
    <t>{d56d7788-7042-45d2-bb8e-0e0107eb07a4}</t>
  </si>
  <si>
    <t>SO 00-14-03</t>
  </si>
  <si>
    <t>Výstroj trati</t>
  </si>
  <si>
    <t>{1cb3cc65-e513-44d4-85fb-169eb10adb35}</t>
  </si>
  <si>
    <t>SO 00-20-11</t>
  </si>
  <si>
    <t>Drobné opravné práce na objektech mostů M1 - Most v km 13,669</t>
  </si>
  <si>
    <t>{bb051f1d-4069-4ef4-beae-b797cbd79af9}</t>
  </si>
  <si>
    <t>SO 00-20-11.1</t>
  </si>
  <si>
    <t>Drobné opravné práce na objektech mostů M2 - Most v km 14,935</t>
  </si>
  <si>
    <t>{d7f883a1-dff3-487c-8931-d1fa626b3790}</t>
  </si>
  <si>
    <t>SO 00-20-11.2</t>
  </si>
  <si>
    <t>Drobné opravné práce na objektech mostů M3 - Most v km 16,335</t>
  </si>
  <si>
    <t>{e25ddca8-bc4d-41dc-abb1-48f198a8aabc}</t>
  </si>
  <si>
    <t>SO 00-20-11.3</t>
  </si>
  <si>
    <t>Drobné opravné práce na objektech mostů M4 - Most v km 19,881</t>
  </si>
  <si>
    <t>{123b034f-0efe-449a-bd28-8e4f49b3fd6c}</t>
  </si>
  <si>
    <t>SO 00-20-11.4</t>
  </si>
  <si>
    <t>Drobné opravné práce na objektech mostů M4 PKO - Most v km 19,881</t>
  </si>
  <si>
    <t>{06c9958a-d46d-4917-ba00-4eba20cc9c32}</t>
  </si>
  <si>
    <t>SO 00-21-11</t>
  </si>
  <si>
    <t>Drobné opravné práce na objektech propustků P1</t>
  </si>
  <si>
    <t>{27e393c2-72a3-443d-8824-9c0af4e591c8}</t>
  </si>
  <si>
    <t>SO 00-21-11.1</t>
  </si>
  <si>
    <t>Drobné opravné práce na objektech propustků P2</t>
  </si>
  <si>
    <t>{158285e6-9647-4de3-9c41-fa6564d87646}</t>
  </si>
  <si>
    <t>SO 11-10-01</t>
  </si>
  <si>
    <t>Železniční svršek, km 12,500 - km 13,400</t>
  </si>
  <si>
    <t>{1f2e0bea-eee9-4b9f-ac69-cbeb408c6115}</t>
  </si>
  <si>
    <t>SO 11-10-01.1</t>
  </si>
  <si>
    <t>Následná úprava GPK koleje, km 12,500 - km 13,400</t>
  </si>
  <si>
    <t>{6f6d19fa-e0b0-421f-82d1-bf4353f09f6b}</t>
  </si>
  <si>
    <t>SO 11-11-01</t>
  </si>
  <si>
    <t>Železnični spodek, km 12,500 - km 12,800</t>
  </si>
  <si>
    <t>{76533979-a452-423d-be22-0616b50d0706}</t>
  </si>
  <si>
    <t>SO 11-11-02</t>
  </si>
  <si>
    <t>Železniční spodek, km 12,915 - km 13,300</t>
  </si>
  <si>
    <t>{9c5afb64-cc1f-4631-8ab3-39f87b522069}</t>
  </si>
  <si>
    <t>SO 11-13-01</t>
  </si>
  <si>
    <t>Obnova nástupiště, ŽST Žulová</t>
  </si>
  <si>
    <t>{67a678f9-b8af-4a4f-ad40-c3af05591558}</t>
  </si>
  <si>
    <t>SO 11-86-01</t>
  </si>
  <si>
    <t>Žst. Žulová, osvětlení nástupiště</t>
  </si>
  <si>
    <t>{7178bc24-4dfa-4d06-ad18-480df36f4c22}</t>
  </si>
  <si>
    <t>SO 11-20-01</t>
  </si>
  <si>
    <t>Oprava mostu, evid. km 13,279</t>
  </si>
  <si>
    <t>{7639f7d6-6ab1-41ad-ae98-17a17638bea8}</t>
  </si>
  <si>
    <t>SO 11-21-01</t>
  </si>
  <si>
    <t>Obnova propustku, evid.km 12,766</t>
  </si>
  <si>
    <t>{f1adc47c-e999-4e2f-8ecb-a4d7273cd4f4}</t>
  </si>
  <si>
    <t>SO 11-21-02</t>
  </si>
  <si>
    <t>Oprava propustku, evid. km 12,852</t>
  </si>
  <si>
    <t>{7d6cc5df-5e6f-4ec5-b20a-c87ecad7bdde}</t>
  </si>
  <si>
    <t>SO 11-23-01</t>
  </si>
  <si>
    <t>Obnova opěrné zdi, km 12,600 - km 12,800</t>
  </si>
  <si>
    <t>{a71788b4-94cc-41fa-8f21-74d859dcdeb0}</t>
  </si>
  <si>
    <t>SO 12-10-01</t>
  </si>
  <si>
    <t>Propracování koleje, km 13,400 - km 17,850 - ŽSv, ŽSp</t>
  </si>
  <si>
    <t>{a24dfe7e-cc91-47d7-a738-7da0223ed88f}</t>
  </si>
  <si>
    <t>SO 12-10-01.1</t>
  </si>
  <si>
    <t xml:space="preserve">Propracování koleje, km 13,400 - km 17,850 - nástupiště Tomíkovice </t>
  </si>
  <si>
    <t>{e8d4a4d5-53ca-428d-9610-d59e2a9ee819}</t>
  </si>
  <si>
    <t>SO 12-10-01.2</t>
  </si>
  <si>
    <t>Propracování koleje, km 13,400 - km 17,850 - nástupiště Kobylá nad Vidnávkou</t>
  </si>
  <si>
    <t>{0cb8cc6e-0a2c-4d66-9575-79df952147da}</t>
  </si>
  <si>
    <t>SO 12-10-01.3</t>
  </si>
  <si>
    <t>Přejezdy v úseku propracování koleje, km 13,400 - km 17,850</t>
  </si>
  <si>
    <t>{7e75372f-2b08-4e19-a4f8-2646cf0482d9}</t>
  </si>
  <si>
    <t>SO 12-10-01.4</t>
  </si>
  <si>
    <t>Následná úprava GPK koleje, km 13,400 - km 17,850</t>
  </si>
  <si>
    <t>{7bb8a1ad-54b5-4b07-bc43-733251143cd9}</t>
  </si>
  <si>
    <t>SO 12-10-02</t>
  </si>
  <si>
    <t>Železniční svršek, km 17,850 - km 19,900</t>
  </si>
  <si>
    <t>{58a09a0d-8354-4b04-9b0c-fec6a12982bc}</t>
  </si>
  <si>
    <t>SO 12-10-02.1</t>
  </si>
  <si>
    <t>Následná úprava GPK koleje, km 17,850 - km 19,900</t>
  </si>
  <si>
    <t>{c8615df4-4c79-49e0-b47e-755139c9ddf2}</t>
  </si>
  <si>
    <t>SO 12-11-01</t>
  </si>
  <si>
    <t>Železniční spodek, km 18,100 - km 18,600</t>
  </si>
  <si>
    <t>{f9e21d9c-ad92-435e-af04-c31f8fd4514a}</t>
  </si>
  <si>
    <t>SO 12-11-02</t>
  </si>
  <si>
    <t>Železniční spodek, km 18,900 - km 19,900</t>
  </si>
  <si>
    <t>{ed70c1d2-2596-47a9-8e0b-d682fee3bb25}</t>
  </si>
  <si>
    <t>SO 12-14-01</t>
  </si>
  <si>
    <t>Oprava přejezdu P4360, evid. km 18,024</t>
  </si>
  <si>
    <t>{b48ba950-631a-458c-b293-bb7649ff9005}</t>
  </si>
  <si>
    <t>SO 12-14-02</t>
  </si>
  <si>
    <t>Obnova přejezdu P4361, evid. km 18,112</t>
  </si>
  <si>
    <t>{783ee43e-8c5a-4f41-9d08-9f2225a6ffff}</t>
  </si>
  <si>
    <t>SO 12-14-03</t>
  </si>
  <si>
    <t>Oprava přejezdu P4362, evid. km 18,814</t>
  </si>
  <si>
    <t>{a1ff7594-013b-4414-9828-48bc9c814371}</t>
  </si>
  <si>
    <t>SO 12-14-04</t>
  </si>
  <si>
    <t>Obnova přejezdu P4363, evid. km 19,194</t>
  </si>
  <si>
    <t>{a14d2d46-dc0b-4d7e-9642-1297cecad38a}</t>
  </si>
  <si>
    <t>SO 12-20-01</t>
  </si>
  <si>
    <t>Oprava mostu, evid. km 16,335</t>
  </si>
  <si>
    <t>{1a680c60-0c72-4972-b5cd-434ccc1213e9}</t>
  </si>
  <si>
    <t>SO 12-21-01</t>
  </si>
  <si>
    <t>Obnova propustku, evid.km 18,268</t>
  </si>
  <si>
    <t>{859f6325-72b4-4a00-9c87-b47edb3b88e3}</t>
  </si>
  <si>
    <t>SO 12-21-02</t>
  </si>
  <si>
    <t>Obnova propustku, evid.km 18,368</t>
  </si>
  <si>
    <t>{c2358452-c874-4b04-b3ae-da29bb1dfa8e}</t>
  </si>
  <si>
    <t>SO 12-21-03</t>
  </si>
  <si>
    <t>Obnova propustku, evid.km 18,477</t>
  </si>
  <si>
    <t>{a4fbc696-3967-41b4-998a-8ebfc189425f}</t>
  </si>
  <si>
    <t>SO 12-21-04</t>
  </si>
  <si>
    <t>Obnova propustku, evid. km 19,175</t>
  </si>
  <si>
    <t>{3bc15dec-fe76-4c3f-8050-f3d924997a43}</t>
  </si>
  <si>
    <t>SO 12-23-01</t>
  </si>
  <si>
    <t>Obnova opěrné zdi, km 19,789 - km 19,864</t>
  </si>
  <si>
    <t>{ee4d5b17-293c-4ff7-844a-a689302a9778}</t>
  </si>
  <si>
    <t>SO 13-10-01</t>
  </si>
  <si>
    <t>Železniční svršek, ŽST. Velká Kraš</t>
  </si>
  <si>
    <t>{439234b0-6855-4d10-851f-6e9f6ae3884e}</t>
  </si>
  <si>
    <t>SO 13-11-01</t>
  </si>
  <si>
    <t>Oprava odvodnění, ŽST. Velká Kraš</t>
  </si>
  <si>
    <t>{9200b023-d916-4d16-a367-3b55ca04084f}</t>
  </si>
  <si>
    <t>SO 14-10-01</t>
  </si>
  <si>
    <t>Železniční svršek, km 0,800 - km2,400</t>
  </si>
  <si>
    <t>{0fe69bdb-49cf-4739-9a15-1ff38c180b01}</t>
  </si>
  <si>
    <t>SO 14-10-01.1</t>
  </si>
  <si>
    <t>Následná úprava GPK koleje, km 0,800 - km 2,400</t>
  </si>
  <si>
    <t>{a153d3e2-6660-4d1d-be82-344bd466b38d}</t>
  </si>
  <si>
    <t>SO 14-11-01</t>
  </si>
  <si>
    <t>Železniční spodek, km 0,950 - km 1,450</t>
  </si>
  <si>
    <t>{16ea5799-0832-4635-a399-b302ef97f1c0}</t>
  </si>
  <si>
    <t>SO 14-20-01</t>
  </si>
  <si>
    <t>Oprava mostu, evid. km 2,055</t>
  </si>
  <si>
    <t>{51fdd6e2-775a-4893-8a76-2b969be4ee51}</t>
  </si>
  <si>
    <t>SO 14-21-01</t>
  </si>
  <si>
    <t>Obnova propustku, evid. km 1,166</t>
  </si>
  <si>
    <t>{61da5485-7440-44ec-bd85-85795c3b3a97}</t>
  </si>
  <si>
    <t>SO 14-21-02</t>
  </si>
  <si>
    <t>Obnova propustku, evid. km 1,262</t>
  </si>
  <si>
    <t>{ca36f258-5720-4081-9ffd-4fcf05e8474f}</t>
  </si>
  <si>
    <t>SO 90-90</t>
  </si>
  <si>
    <t>Odpady</t>
  </si>
  <si>
    <t>{323fc165-307c-487c-b559-bebb5766aada}</t>
  </si>
  <si>
    <t>SO 98-98</t>
  </si>
  <si>
    <t>Všeobecný stavební objekt - mosty a propustky</t>
  </si>
  <si>
    <t>{9def2324-7369-48e2-aead-f47e50e55654}</t>
  </si>
  <si>
    <t>SO 98-98.1</t>
  </si>
  <si>
    <t>Všeobecný stavební objekt - železniční svršek a spodek</t>
  </si>
  <si>
    <t>{6c651cfa-f723-4a9f-8951-06fbaeb498f1}</t>
  </si>
  <si>
    <t>KRYCÍ LIST SOUPISU PRACÍ</t>
  </si>
  <si>
    <t>Objekt:</t>
  </si>
  <si>
    <t>PS 11-01-11 - Obnova SZZ, Žst. Žulová</t>
  </si>
  <si>
    <t>REKAPITULACE ČLENĚNÍ SOUPISU PRACÍ</t>
  </si>
  <si>
    <t>Kód dílu - Popis</t>
  </si>
  <si>
    <t>Cena celkem [CZK]</t>
  </si>
  <si>
    <t>-1</t>
  </si>
  <si>
    <t>5 - Komunikace</t>
  </si>
  <si>
    <t>7 - Přidružená stavební výroba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</si>
  <si>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</si>
  <si>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</si>
  <si>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</si>
  <si>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</si>
  <si>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</si>
  <si>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</si>
  <si>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</si>
  <si>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</si>
  <si>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</si>
  <si>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</si>
  <si>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</si>
  <si>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</si>
  <si>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</si>
  <si>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5</t>
  </si>
  <si>
    <t>Komunikace</t>
  </si>
  <si>
    <t>ROZPOCET</t>
  </si>
  <si>
    <t>K</t>
  </si>
  <si>
    <t>5915005020</t>
  </si>
  <si>
    <t>Hloubení rýh nebo jam ručně na železničním spodku třídy těžitelnosti I skupiny 2 Poznámka: 1. V cenách jsou započteny náklady na hloubení a uložení výzisku na terén nebo naložení na dopravní prostředek a uložení na úložišti.</t>
  </si>
  <si>
    <t>M3</t>
  </si>
  <si>
    <t>ÚOŽI 2025 01</t>
  </si>
  <si>
    <t>4</t>
  </si>
  <si>
    <t>-958144863</t>
  </si>
  <si>
    <t>VV</t>
  </si>
  <si>
    <t>830</t>
  </si>
  <si>
    <t>Součet</t>
  </si>
  <si>
    <t>5915005020R</t>
  </si>
  <si>
    <t>Startovací jáma pro protlak výkop včetně zásypu ručně v hornině tř. těžitelnosti I skupiny 2</t>
  </si>
  <si>
    <t>m3</t>
  </si>
  <si>
    <t>745517406</t>
  </si>
  <si>
    <t>5915005030</t>
  </si>
  <si>
    <t>Hloubení rýh nebo jam ručně na železničním spodku třídy těžitelnosti I skupiny 3 Poznámka: 1. V cenách jsou započteny náklady na hloubení a uložení výzisku na terén nebo naložení na dopravní prostředek a uložení na úložišti.</t>
  </si>
  <si>
    <t>1633181094</t>
  </si>
  <si>
    <t>327</t>
  </si>
  <si>
    <t>3</t>
  </si>
  <si>
    <t>5915007010</t>
  </si>
  <si>
    <t>Zásyp jam nebo rýh sypaninou na železničním spodku bez zhutnění Poznámka: 1. Ceny zásypu jam a rýh se zhutněním jsou určeny pro jakoukoliv míru zhutnění.</t>
  </si>
  <si>
    <t>-1517532904</t>
  </si>
  <si>
    <t>7593505200R</t>
  </si>
  <si>
    <t>Řizené horizontální vrtání při elektromontážích v hornině tř. těžitelnosti I a II skupiny 1 až 4 vnějšiho průměru přes 140 do 180 mm.
přejezd P4350 15m přejezd P4351 10m přejezd P4352 2x35m přejezd P4353 15m</t>
  </si>
  <si>
    <t>m</t>
  </si>
  <si>
    <t>2080810007</t>
  </si>
  <si>
    <t>7</t>
  </si>
  <si>
    <t>Přidružená stavební výroba</t>
  </si>
  <si>
    <t>6</t>
  </si>
  <si>
    <t>7491100260</t>
  </si>
  <si>
    <t>Trubková vedení Ohebné elektroinstalační trubky KD09160 pr.160 KOPODUR r.</t>
  </si>
  <si>
    <t>M</t>
  </si>
  <si>
    <t>1777657249</t>
  </si>
  <si>
    <t>7491100270</t>
  </si>
  <si>
    <t>Trubková vedení Ohebné elektroinstalační trubky KD09110 pr.110 KOPODUR r.</t>
  </si>
  <si>
    <t>671602617</t>
  </si>
  <si>
    <t>8</t>
  </si>
  <si>
    <t>7491251025R</t>
  </si>
  <si>
    <t>uložení plastovéo žlabu do zemní trasy</t>
  </si>
  <si>
    <t>1066942519</t>
  </si>
  <si>
    <t>9</t>
  </si>
  <si>
    <t>7491401130R</t>
  </si>
  <si>
    <t>Kabelové rošty a žlaby Elektroinstalační lišty a kabelové žlaby Zemní kanál KOPOKAN 4 ZD (200x125) šedé tělo/ modré víko 2m</t>
  </si>
  <si>
    <t>KUS</t>
  </si>
  <si>
    <t>-228601157</t>
  </si>
  <si>
    <t>10</t>
  </si>
  <si>
    <t>7491401170</t>
  </si>
  <si>
    <t>Kabelové rošty a žlaby Elektroinstalační lišty a kabelové žlaby Spojka zemního kanálu SPOJKA 4 pro KOPOKAN 4</t>
  </si>
  <si>
    <t>1216153623</t>
  </si>
  <si>
    <t>28</t>
  </si>
  <si>
    <t>7492501690</t>
  </si>
  <si>
    <t>Kabely, vodiče, šňůry Cu - nn Kabel silový 2 a 3-žílový Cu, plastová izolace CYKY 2O1,5 (2Dx1,5)</t>
  </si>
  <si>
    <t>-1767088947</t>
  </si>
  <si>
    <t>31</t>
  </si>
  <si>
    <t>7492501740</t>
  </si>
  <si>
    <t>Kabely, vodiče, šňůry Cu - nn Kabel silový 2 a 3-žílový Cu, plastová izolace CYKY 3O1,5 (3Ax1,5)</t>
  </si>
  <si>
    <t>-989110366</t>
  </si>
  <si>
    <t>30</t>
  </si>
  <si>
    <t>7492501870R</t>
  </si>
  <si>
    <t>Kabely, vodiče, šňůry Cu - nn Kabel silový 4 a 5-žílový Cu, plastová izolace CYKCY 4J10 (4Bx10)</t>
  </si>
  <si>
    <t>518138824</t>
  </si>
  <si>
    <t>29</t>
  </si>
  <si>
    <t>7492501880R</t>
  </si>
  <si>
    <t>Kabely, vodiče, šňůry Cu - nn Kabel silový 4 a 5-žílový Cu, plastová izolace CYKCY 4J16 (4Bx16)</t>
  </si>
  <si>
    <t>1771694819</t>
  </si>
  <si>
    <t>32</t>
  </si>
  <si>
    <t>7492502030</t>
  </si>
  <si>
    <t>Kabely, vodiče, šňůry Cu - nn Kabel silový 4 a 5-žílový Cu, plastová izolace CYKY 5J6 (5Cx6)</t>
  </si>
  <si>
    <t>1018154987</t>
  </si>
  <si>
    <t>58</t>
  </si>
  <si>
    <t>7499252624R</t>
  </si>
  <si>
    <t>Vyhotovení pravidelné revizní zprávy - protokol o měření kabelů</t>
  </si>
  <si>
    <t>HOD</t>
  </si>
  <si>
    <t>-791931909</t>
  </si>
  <si>
    <t>P</t>
  </si>
  <si>
    <t>Poznámka k položce:_x000D_
koordinace se stavbou „Oprava HDPE, TOK  a TK Vápenná – Javorník“</t>
  </si>
  <si>
    <t>59</t>
  </si>
  <si>
    <t>7499252624R.1</t>
  </si>
  <si>
    <t>Vyhotovení pravidelné revizní zprávy - geodeti - skutečné provedení</t>
  </si>
  <si>
    <t>-33628006</t>
  </si>
  <si>
    <t>70</t>
  </si>
  <si>
    <t>7499751010</t>
  </si>
  <si>
    <t>Dokončovací práce na elektrickém zařízení - uvádění zařízení do provozu, drobné montážní práce v rozvaděčích, koordinaci se zhotoviteli souvisejících zařízení apod.</t>
  </si>
  <si>
    <t>1955477433</t>
  </si>
  <si>
    <t>11</t>
  </si>
  <si>
    <t>7590120090</t>
  </si>
  <si>
    <t>Skříně Skříň kabelová pomocná SKP 76 svorkovnice WAGO (CV490449013)</t>
  </si>
  <si>
    <t>-2038596299</t>
  </si>
  <si>
    <t>7590125030</t>
  </si>
  <si>
    <t>Montáž skříně PSK, SKP, SPP - postavení na betonový základ, montáž rámu do skříně, propojení prvků rámu s panelem svorkovnic drátovou formou, zatažení kabelů bez zhotovení a zapojení kabelových forem. Bez kabelových příchytek</t>
  </si>
  <si>
    <t>1088149490</t>
  </si>
  <si>
    <t>13</t>
  </si>
  <si>
    <t>7590140080</t>
  </si>
  <si>
    <t>Závěr kab. univerzální UPM 24 (CV736119001)</t>
  </si>
  <si>
    <t>-791191993</t>
  </si>
  <si>
    <t>14</t>
  </si>
  <si>
    <t>7590140090</t>
  </si>
  <si>
    <t>Závěr kab. univerzální UKM 12 (CV736129001)</t>
  </si>
  <si>
    <t>-2111449331</t>
  </si>
  <si>
    <t>16</t>
  </si>
  <si>
    <t>7590145040</t>
  </si>
  <si>
    <t>Montáž závěru kabelového zabezpečovacího na zemní podpěru UKM 12 - úplná montáž závěru, zatažení kabelu, měření izolačního stavu, jednostranné číslování. Bez provedení zemních prací, zhotovení a zapojení kabelové formy</t>
  </si>
  <si>
    <t>-1178927288</t>
  </si>
  <si>
    <t>15</t>
  </si>
  <si>
    <t>7590145042</t>
  </si>
  <si>
    <t>Montáž závěru kabelového zabezpečovacího na zemní podpěru UPM 24 - úplná montáž závěru, zatažení kabelu, měření izolačního stavu, jednostranné číslování. Bez provedení zemních prací, zhotovení a zapojení kabelové formy</t>
  </si>
  <si>
    <t>-1924813540</t>
  </si>
  <si>
    <t>18</t>
  </si>
  <si>
    <t>7590520424</t>
  </si>
  <si>
    <t>Venkovní vedení kabelová - metalické sítě Plněné 4x0,8 TCEPKPFLE 5 x 4 x 0,6</t>
  </si>
  <si>
    <t>5182018</t>
  </si>
  <si>
    <t>19</t>
  </si>
  <si>
    <t>7590520599</t>
  </si>
  <si>
    <t>Venkovní vedení kabelová - metalické sítě Plněné 4x0,8 TCEPKPFLE 3 x 4 x 0,8</t>
  </si>
  <si>
    <t>-538640371</t>
  </si>
  <si>
    <t>17</t>
  </si>
  <si>
    <t>7590520609</t>
  </si>
  <si>
    <t>Venkovní vedení kabelová - metalické sítě Plněné 4x0,8 TCEPKPFLE 10 x 4 x 0,8</t>
  </si>
  <si>
    <t>-2077334882</t>
  </si>
  <si>
    <t>20</t>
  </si>
  <si>
    <t>7590521514</t>
  </si>
  <si>
    <t>Venkovní vedení kabelová - metalické sítě Plněné, párované s ochr. vodičem TCEKPFLEY 3 P 1,0 D</t>
  </si>
  <si>
    <t>1651488337</t>
  </si>
  <si>
    <t>7590521519</t>
  </si>
  <si>
    <t>Venkovní vedení kabelová - metalické sítě Plněné, párované s ochr. vodičem TCEKPFLEY 4 P 1,0 D</t>
  </si>
  <si>
    <t>1441391822</t>
  </si>
  <si>
    <t>22</t>
  </si>
  <si>
    <t>7590521529</t>
  </si>
  <si>
    <t>Venkovní vedení kabelová - metalické sítě Plněné, párované s ochr. vodičem TCEKPFLEY 7 P 1,0 D</t>
  </si>
  <si>
    <t>-1064030296</t>
  </si>
  <si>
    <t>23</t>
  </si>
  <si>
    <t>7590521534</t>
  </si>
  <si>
    <t>Venkovní vedení kabelová - metalické sítě Plněné, párované s ochr. vodičem TCEKPFLEY 12 P 1,0 D</t>
  </si>
  <si>
    <t>782414110</t>
  </si>
  <si>
    <t>24</t>
  </si>
  <si>
    <t>7590521539</t>
  </si>
  <si>
    <t>Venkovní vedení kabelová - metalické sítě Plněné, párované s ochr. vodičem TCEKPFLEY 16 P 1,0 D</t>
  </si>
  <si>
    <t>1055882038</t>
  </si>
  <si>
    <t>25</t>
  </si>
  <si>
    <t>7590521544</t>
  </si>
  <si>
    <t>Venkovní vedení kabelová - metalické sítě Plněné, párované s ochr. vodičem TCEKPFLEY 24 P 1,0 D</t>
  </si>
  <si>
    <t>1660799193</t>
  </si>
  <si>
    <t>26</t>
  </si>
  <si>
    <t>7590521549</t>
  </si>
  <si>
    <t>Venkovní vedení kabelová - metalické sítě Plněné, párované s ochr. vodičem TCEKPFLEY 30 P 1,0 D</t>
  </si>
  <si>
    <t>1659993715</t>
  </si>
  <si>
    <t>27</t>
  </si>
  <si>
    <t>7590521554</t>
  </si>
  <si>
    <t>Venkovní vedení kabelová - metalické sítě Plněné, párované s ochr. vodičem TCEKPFLEY 48 P 1,0 D</t>
  </si>
  <si>
    <t>-718873348</t>
  </si>
  <si>
    <t>33</t>
  </si>
  <si>
    <t>7590525125</t>
  </si>
  <si>
    <t>Montáž kabelu metalického zatažení do chráničky do 2 kg/m</t>
  </si>
  <si>
    <t>-1672635824</t>
  </si>
  <si>
    <t>34</t>
  </si>
  <si>
    <t>7590525178</t>
  </si>
  <si>
    <t>Montáž kabelu úložného volně uloženého s jádrem 0,8 mm TCEKE do 50 XN - příprava kabelového bubnu a přistavení na místo pokládky, přeměření izolačního stavu kabelu, odvinutí a uložení kabelu do kabelového Iůžka nebo do žlabu a protažení překážkami, odřezání kabelu, uzavření konců kabelu a přemístění kabelového bubnu</t>
  </si>
  <si>
    <t>1391261916</t>
  </si>
  <si>
    <t>35</t>
  </si>
  <si>
    <t>7590525543</t>
  </si>
  <si>
    <t>Montáž smršťovací spojky Raychem bez pancíře na jednoplášťovém celoplastovém kabelu do 48 žil - nasazení manžety, spojení žil, převlečení manžety, nahřátí pro její tepelné smrštění, uložení spojky v jámě</t>
  </si>
  <si>
    <t>-477387743</t>
  </si>
  <si>
    <t>57</t>
  </si>
  <si>
    <t>7590525670</t>
  </si>
  <si>
    <t>Montáž ukončení celoplastového kabelu v závěru nebo rozvaděči se zářezovými svorkovnicemi zářezová technologie LSA do 10 čtyřek</t>
  </si>
  <si>
    <t>699029002</t>
  </si>
  <si>
    <t>36</t>
  </si>
  <si>
    <t>7590541439</t>
  </si>
  <si>
    <t>Slaboproudé rozvody, kabely pro přívod a vnitřní instalaci Spojky metalických kabelů a příslušenství Teplem smrštitelná zesílená spojka pro netlakované kabely XAGA 500-43/8-300/EY</t>
  </si>
  <si>
    <t>782733475</t>
  </si>
  <si>
    <t>37</t>
  </si>
  <si>
    <t>7590555132</t>
  </si>
  <si>
    <t>Montáž forma pro kabely TCEKPFLE, TCEKPFLEY, TCEKPFLEZE, TCEKPFLEZY do 3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</si>
  <si>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1812525879</t>
  </si>
  <si>
    <t>38</t>
  </si>
  <si>
    <t>7590555134</t>
  </si>
  <si>
    <t>Montáž forma pro kabely TCEKPFLE, TCEKPFLEY, TCEKPFLEZE, TCEKPFLEZY do 4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</si>
  <si>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589976249</t>
  </si>
  <si>
    <t>39</t>
  </si>
  <si>
    <t>7590555136</t>
  </si>
  <si>
    <t>Montáž forma pro kabely TCEKPFLE, TCEKPFLEY, TCEKPFLEZE, TCEKPFLEZY do 7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</si>
  <si>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-931151954</t>
  </si>
  <si>
    <t>40</t>
  </si>
  <si>
    <t>7590555138</t>
  </si>
  <si>
    <t>Montáž forma pro kabely TCEKPFLE, TCEKPFLEY, TCEKPFLEZE, TCEKPFLEZY do 12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</si>
  <si>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1120600741</t>
  </si>
  <si>
    <t>41</t>
  </si>
  <si>
    <t>7590555140</t>
  </si>
  <si>
    <t>Montáž forma pro kabely TCEKPFLE, TCEKPFLEY, TCEKPFLEZE, TCEKPFLEZY do 16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</si>
  <si>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188013895</t>
  </si>
  <si>
    <t>42</t>
  </si>
  <si>
    <t>7590555142</t>
  </si>
  <si>
    <t>Montáž forma pro kabely TCEKPFLE, TCEKPFLEY, TCEKPFLEZE, TCEKPFLEZY do 24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</si>
  <si>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-1506808879</t>
  </si>
  <si>
    <t>43</t>
  </si>
  <si>
    <t>7590555144</t>
  </si>
  <si>
    <t>Montáž forma pro kabely TCEKPFLE, TCEKPFLEY, TCEKPFLEZE, TCEKPFLEZY do 30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</si>
  <si>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-626192406</t>
  </si>
  <si>
    <t>66</t>
  </si>
  <si>
    <t>7590610020R</t>
  </si>
  <si>
    <t>Dodávka materiálu a zařízení pro úpravy kolejové desky
Přesná specifikace dle prováděcí dokumentace</t>
  </si>
  <si>
    <t>kpl</t>
  </si>
  <si>
    <t>-637436835</t>
  </si>
  <si>
    <t>65</t>
  </si>
  <si>
    <t>7590615130R</t>
  </si>
  <si>
    <t>Úpravy desky kolejové - komplet
Přesná specifikace dle prováděcí dokumentace</t>
  </si>
  <si>
    <t>-16163791</t>
  </si>
  <si>
    <t>69</t>
  </si>
  <si>
    <t>7590710150</t>
  </si>
  <si>
    <t>Skříň kolejová TJA plastová (CV736599001)
Přesná specifikace dle prováděcí dokumentace</t>
  </si>
  <si>
    <t>2081181657</t>
  </si>
  <si>
    <t>71</t>
  </si>
  <si>
    <t>7591010022R</t>
  </si>
  <si>
    <t>Přestavník elektromotorický EP 621.xx
Přesná specifikace dle prováděcí dokumentace</t>
  </si>
  <si>
    <t>1630676904</t>
  </si>
  <si>
    <t>75</t>
  </si>
  <si>
    <t>7591015014</t>
  </si>
  <si>
    <t>Montáž elektromotorického přestavníku na výkolejce s upevněním kloubovým na koleji - připevnění přestavníku pomocí připevňovací soupravy a zatažení kabelu s kabelovou formou do kabelového závěru, mechanické přezkoušení chodu, opravný nátěr. Bez zemních prací</t>
  </si>
  <si>
    <t>1646345913</t>
  </si>
  <si>
    <t>76</t>
  </si>
  <si>
    <t>7591015034</t>
  </si>
  <si>
    <t>Montáž elektromotorického přestavníku na výhybce s kontrolou jazyků s upevněním kloubovým na koleji - připevnění přestavníku pomocí připevňovací soupravy a zatažení kabelu s kabelovou formou do kabelového závěru, mechanické přezkoušení chodu opravný nátěr. Bez zemních prací</t>
  </si>
  <si>
    <t>382699059</t>
  </si>
  <si>
    <t>73</t>
  </si>
  <si>
    <t>7591017010</t>
  </si>
  <si>
    <t>Demontáž elektromotorického přestavníku z výkolejky</t>
  </si>
  <si>
    <t>-69628583</t>
  </si>
  <si>
    <t>74</t>
  </si>
  <si>
    <t>7591017030</t>
  </si>
  <si>
    <t>Demontáž elektromotorického přestavníku z výhybky s kontrolou jazyků</t>
  </si>
  <si>
    <t>1580810810</t>
  </si>
  <si>
    <t>72</t>
  </si>
  <si>
    <t>7591080780</t>
  </si>
  <si>
    <t>Souprava připevňovací kloubová elmot.přestav. (CV030839011) obdélníkové tabulky, nasměrování návěstidla, nátěr. Bez ukončení a zapojení zemního kabelu</t>
  </si>
  <si>
    <t>-1724261832</t>
  </si>
  <si>
    <t>78</t>
  </si>
  <si>
    <t>7592005052</t>
  </si>
  <si>
    <t>Montáž počítacího bodu (senzoru) RSR 180 s převodníkem MegaPN - uložení a připevnění na určené místo, seřízení polohy, přezkoušení</t>
  </si>
  <si>
    <t>1458597243</t>
  </si>
  <si>
    <t>77</t>
  </si>
  <si>
    <t>7592007052</t>
  </si>
  <si>
    <t>Demontáž počítacího bodu (senzoru) RSR 180 s převodníkem MegaPN</t>
  </si>
  <si>
    <t>-328965319</t>
  </si>
  <si>
    <t>81</t>
  </si>
  <si>
    <t>7592010104</t>
  </si>
  <si>
    <t>Snímač průjezdu kola RSR 180 (10 m kabel)</t>
  </si>
  <si>
    <t>-219034875</t>
  </si>
  <si>
    <t>79</t>
  </si>
  <si>
    <t>7592010222</t>
  </si>
  <si>
    <t>Kabelový závěr UPMS-11 pro RSR180, 1x EPO 180</t>
  </si>
  <si>
    <t>1854473341</t>
  </si>
  <si>
    <t>45</t>
  </si>
  <si>
    <t>7593500325R</t>
  </si>
  <si>
    <t>Trasy kabelového vedení Přísušenství drátěných žlabů kotva požárně odolná KPO 12X120</t>
  </si>
  <si>
    <t>-1920795780</t>
  </si>
  <si>
    <t>44</t>
  </si>
  <si>
    <t>Pol1</t>
  </si>
  <si>
    <t>Montáž forma pro kabely TCEKPFLE, TCEKPFLEY, TCEKPFLEZE, TCEKPFLEZY do 48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</si>
  <si>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1536547889</t>
  </si>
  <si>
    <t>46</t>
  </si>
  <si>
    <t>7593500600</t>
  </si>
  <si>
    <t>Trasy kabelového vedení Kabelové krycí desky a pásy Fólie výstražná modrá š. 34cm (HM0673909991034)</t>
  </si>
  <si>
    <t>772279871</t>
  </si>
  <si>
    <t>47</t>
  </si>
  <si>
    <t>7593500635R</t>
  </si>
  <si>
    <t>Trasy kabelového vedení Kryty vývodových trubek plast pr.60-90mm</t>
  </si>
  <si>
    <t>253453257</t>
  </si>
  <si>
    <t>48</t>
  </si>
  <si>
    <t>7593501125</t>
  </si>
  <si>
    <t>Trasy kabelového vedení Chráničky optického kabelu HDPE 6040 průměr 40/33 mm</t>
  </si>
  <si>
    <t>238013180</t>
  </si>
  <si>
    <t>49</t>
  </si>
  <si>
    <t>7593501670R</t>
  </si>
  <si>
    <t>Trasy kabelového vedení Multikanály a příslušenství Univerzální koncovka pro 4 otvorové Multikanály</t>
  </si>
  <si>
    <t>782380601</t>
  </si>
  <si>
    <t>50</t>
  </si>
  <si>
    <t>7593501800</t>
  </si>
  <si>
    <t>Trasy kabelového vedení Lokátory a markery Ball Marker 1401-XR, oranžový telekomunikace</t>
  </si>
  <si>
    <t>361018041</t>
  </si>
  <si>
    <t>51</t>
  </si>
  <si>
    <t>7593501820</t>
  </si>
  <si>
    <t>Trasy kabelového vedení Lokátory a markery Ball Marker 1408-XR, fialový zabezpečováci</t>
  </si>
  <si>
    <t>43454409</t>
  </si>
  <si>
    <t>52</t>
  </si>
  <si>
    <t>7593505150</t>
  </si>
  <si>
    <t>Pokládka výstražné fólie do výkopu</t>
  </si>
  <si>
    <t>-1997283822</t>
  </si>
  <si>
    <t>53</t>
  </si>
  <si>
    <t>7593505200</t>
  </si>
  <si>
    <t>Uložení HDPE trubky pro optický kabel do kabelového žlabu</t>
  </si>
  <si>
    <t>2060877009</t>
  </si>
  <si>
    <t>54</t>
  </si>
  <si>
    <t>7593505220</t>
  </si>
  <si>
    <t>Montáž spojky Plasson na HDPE trubce rovné nebo redukční</t>
  </si>
  <si>
    <t>959401061</t>
  </si>
  <si>
    <t>55</t>
  </si>
  <si>
    <t>7593505240</t>
  </si>
  <si>
    <t>Montáž koncovky nebo záslepky Plasson na HDPE trubku</t>
  </si>
  <si>
    <t>-322285893</t>
  </si>
  <si>
    <t>56</t>
  </si>
  <si>
    <t>7593505280R</t>
  </si>
  <si>
    <t>Položení jedné ochranné trubky 160 mm nebo 110 mm do kabelového lože</t>
  </si>
  <si>
    <t>-1287408072</t>
  </si>
  <si>
    <t>68</t>
  </si>
  <si>
    <t>7596915030</t>
  </si>
  <si>
    <t>Montáž telefonního objektu VTO 3 - 11 plastového ve sloupu - připevnění telefonního objektu na konstrukci, propojení kabelového závěru s přístrojem, dodání, osazení a zapojení suchého článku, nebo připojení na bateriový rozvod, oprava nátěru, vyzkoušení funkce. Bez provedení ochran proti vlivu trakce a před nebezpečným dotykovým napětím</t>
  </si>
  <si>
    <t>-116022700</t>
  </si>
  <si>
    <t>67</t>
  </si>
  <si>
    <t>7596917030</t>
  </si>
  <si>
    <t>Demontáž telefonních objektů VTO 3 - 11</t>
  </si>
  <si>
    <t>1432405526</t>
  </si>
  <si>
    <t>60</t>
  </si>
  <si>
    <t>7598015100</t>
  </si>
  <si>
    <t>Přeměření izolačního stavu kabelu úložného 40 žil</t>
  </si>
  <si>
    <t>-1803318879</t>
  </si>
  <si>
    <t>61</t>
  </si>
  <si>
    <t>7598025005</t>
  </si>
  <si>
    <t>Měření dálkových kabelů stejnosměrné kontrolní kabelů čtyřky</t>
  </si>
  <si>
    <t>1934107834</t>
  </si>
  <si>
    <t>62</t>
  </si>
  <si>
    <t>7598025020</t>
  </si>
  <si>
    <t>Měření dálkových kabelů závěrečné zkrácené v obou směrech za provozu 12 čtyřek</t>
  </si>
  <si>
    <t>ÚSEK</t>
  </si>
  <si>
    <t>1540013099</t>
  </si>
  <si>
    <t>63</t>
  </si>
  <si>
    <t>7598035170</t>
  </si>
  <si>
    <t>Kontrola tlakutěsnosti HDPE trubky v úseku do 2 000 m</t>
  </si>
  <si>
    <t>-1085287616</t>
  </si>
  <si>
    <t>64</t>
  </si>
  <si>
    <t>7598035190</t>
  </si>
  <si>
    <t>Kontrola průchodnosti trubky pro optický kabel</t>
  </si>
  <si>
    <t>KM</t>
  </si>
  <si>
    <t>2002980858</t>
  </si>
  <si>
    <t>84</t>
  </si>
  <si>
    <t>7598095070</t>
  </si>
  <si>
    <t>Přezkoušení a regulace elektromotorového přestavníku - přeměření napětí na svorkách přestavníku a přezkoušení třecí spojky, přezkoušení chodu výměny obou krajních poloh a se šuntováním výměnového obvodu, přezkoušení optických kontrol na řídícím pultě (JOP), přestavování výměny při stlačení pomocného tlačítka, vyzkoušení rozřezu výměny</t>
  </si>
  <si>
    <t>1814782543</t>
  </si>
  <si>
    <t>85</t>
  </si>
  <si>
    <t>7598095075</t>
  </si>
  <si>
    <t>Přezkoušení a regulace proudokruhu světelných návěstidel - nastavení hlavice, přezkoušení správné činností relé a přezkoušení všech správných návěstních znaků, přeměření a vyregulovánl napětí na žárovkách, provizorní zaclonění žárovek a jeho odstranění</t>
  </si>
  <si>
    <t>-183656197</t>
  </si>
  <si>
    <t>82</t>
  </si>
  <si>
    <t>7598095085</t>
  </si>
  <si>
    <t>Přezkoušení a regulace senzoru počítacího bodu - kontrola (nastavení) mechanických parametrů polohy, regulace napájení, kalibrace, kontrola funkce a započítávání, kontrola indikace</t>
  </si>
  <si>
    <t>695316136</t>
  </si>
  <si>
    <t>83</t>
  </si>
  <si>
    <t>7598095090</t>
  </si>
  <si>
    <t>Přezkoušení a regulace počítače náprav včetně vyhotovení protokolu za 1 úsek - provedení příslušných měření, nastavení zařízení, přezkoušení funkce a vyhotovení protokolu</t>
  </si>
  <si>
    <t>1827466210</t>
  </si>
  <si>
    <t>80</t>
  </si>
  <si>
    <t>7598095155</t>
  </si>
  <si>
    <t>Regulovaní a aktivování automatického přejezdového zařízení bez závor - regulování proudokruhů výstražníku, závorových břeven, regulování chodu břeven, směrovaní výstražníku, kontrola napájecích zdrojů a relé, přezkoušení činnosti zařízení a kontrolní skříňky (indikací a ovládání)</t>
  </si>
  <si>
    <t>1603090699</t>
  </si>
  <si>
    <t>86</t>
  </si>
  <si>
    <t>7598095390</t>
  </si>
  <si>
    <t>Příprava ke komplexním zkouškám za 1 jízdní cestu do 30 výhybek - oživení, seřízení a nastavení zařízení s ohledem na postup jeho uvádění do provozu</t>
  </si>
  <si>
    <t>-1248360148</t>
  </si>
  <si>
    <t>87</t>
  </si>
  <si>
    <t>7598095460</t>
  </si>
  <si>
    <t>Komplexní zkouška za 1 jízdní cestu do 30 výhybek - vyzkoušení zařízení podle projektové dokumentace, provedení funkčních zkoušek zařízení dle předpisu SŽDC T200, včetně zkoušek vzájemných vazeb jednotlivých zařízení, provedení dalších specifických zkoušek stanovených např. Drážním úřadem, uvedených v souhlasu s provozem nezavedeného zařízení, v souhlasu s ověřovacím provozem či vyplývajících ze smluvních ustanovení mezi odběratelem a zhotovitelem</t>
  </si>
  <si>
    <t>-419713028</t>
  </si>
  <si>
    <t>88</t>
  </si>
  <si>
    <t>7598095543</t>
  </si>
  <si>
    <t>Vyhotovení protokolu UTZ pro SZZ elektromechanické do 10 výhybkových jednotek - vykonání prohlídky a zkoušky včetně vyhotovení protokolu podle vyhl. 100/1995 Sb., výhybkovou jednotkou (VJ) je jednoduchá výhybka bez rozlišení počtu přestavníků, spojka jsou 2 VJ, křižovatková výhybka 2 VJ, křižovatková s PHS 4 VJ, výkolejka s motorem 1 VJ</t>
  </si>
  <si>
    <t>-1219556377</t>
  </si>
  <si>
    <t>89</t>
  </si>
  <si>
    <t>7598095615</t>
  </si>
  <si>
    <t>Vyhotovení revizní zprávy SZZ elektromechanické do 10 přestavníků - vykonání prohlídky a zkoušky pro napájení elektrického zařízení včetně vyhotovení revizní zprávy podle vyhl. 100/1995 Sb. a norem ČSN</t>
  </si>
  <si>
    <t>1340442093</t>
  </si>
  <si>
    <t>90</t>
  </si>
  <si>
    <t>7598095700</t>
  </si>
  <si>
    <t>Dozor pracovníků provozovatele při práci na živém zařízení</t>
  </si>
  <si>
    <t>hod</t>
  </si>
  <si>
    <t>1290913331</t>
  </si>
  <si>
    <t>PS 12-01-21 - Obnova TZZ, Žulová - Velká Kraš</t>
  </si>
  <si>
    <t>-178085295</t>
  </si>
  <si>
    <t>-1396910065</t>
  </si>
  <si>
    <t>-1065824408</t>
  </si>
  <si>
    <t>614695822</t>
  </si>
  <si>
    <t>-1904249990</t>
  </si>
  <si>
    <t>Kabelové rošty a žlaby Elektroinstalační lišty a kabelové žlaby Zemní kanál KOPOKAN 4 ZD (200x125) šedé tělo/ červené víko 2m</t>
  </si>
  <si>
    <t>348442650</t>
  </si>
  <si>
    <t>1622392981</t>
  </si>
  <si>
    <t>1356970867</t>
  </si>
  <si>
    <t>-1008309922</t>
  </si>
  <si>
    <t>7590520619</t>
  </si>
  <si>
    <t>1662043581</t>
  </si>
  <si>
    <t>1424380168</t>
  </si>
  <si>
    <t>-1601723367</t>
  </si>
  <si>
    <t>-294997079</t>
  </si>
  <si>
    <t>1456719292</t>
  </si>
  <si>
    <t>714577847</t>
  </si>
  <si>
    <t>-893515054</t>
  </si>
  <si>
    <t>826546272</t>
  </si>
  <si>
    <t>1754536725</t>
  </si>
  <si>
    <t>-450788629</t>
  </si>
  <si>
    <t>1757013897</t>
  </si>
  <si>
    <t>-900213605</t>
  </si>
  <si>
    <t>-581477775</t>
  </si>
  <si>
    <t>517309556</t>
  </si>
  <si>
    <t>7593505202</t>
  </si>
  <si>
    <t>Uložení HDPE trubky pro optický kabel do výkopu bez zřízení lože a bez krytí</t>
  </si>
  <si>
    <t>1649300478</t>
  </si>
  <si>
    <t>-1216199465</t>
  </si>
  <si>
    <t>217838294</t>
  </si>
  <si>
    <t>Položení jedné ochranné trubky 110 mm do kabelového lože</t>
  </si>
  <si>
    <t>-1659312728</t>
  </si>
  <si>
    <t>-489855642</t>
  </si>
  <si>
    <t>-158832575</t>
  </si>
  <si>
    <t>2032153106</t>
  </si>
  <si>
    <t>940636396</t>
  </si>
  <si>
    <t>-299957463</t>
  </si>
  <si>
    <t>PS 13-01-11 - Obnova SZZ, Žst. Velká Kraš</t>
  </si>
  <si>
    <t>1504648198</t>
  </si>
  <si>
    <t>Poznámka k položce:_x000D_
koordinace se stavbou „Oprava silnoproudých zařízení žst. Velká Kraš“</t>
  </si>
  <si>
    <t>790</t>
  </si>
  <si>
    <t>Hloubení rýh nebo jam ručně na železničním spodku třídy těžitelnosti I skupiny 3 Poznámka: 1. V cenách jsou započteny náklady na hloubení a uložení výzisku na terén nebo naložení na dopravní prostředek a uložení na úložišti.
výh 8 - PB09 65m podkop LV - LJ 10m podkop JS 6m podkop P4381 10m podkop Vk2 - PB06 12m podkop u nástup. 25m podkop PB05 - PB03 20m podkop P4364 25m podkop výstraž P4364 15m podkop SZ 5m = 193m rez 10 m3 193 x 1,5 x 0,8 = 232 m3</t>
  </si>
  <si>
    <t>1939748152</t>
  </si>
  <si>
    <t>233</t>
  </si>
  <si>
    <t>Zásyp jam nebo rýh sypaninou na železničním spodku bez zhutnění Poznámka: 1. Ceny zásypu jam a rýh se zhutněním jsou určeny pro jakoukoliv míru zhutnění.
720 + 242 = 962 m3</t>
  </si>
  <si>
    <t>1485807242</t>
  </si>
  <si>
    <t>138220490</t>
  </si>
  <si>
    <t>1257314843</t>
  </si>
  <si>
    <t>-1058370496</t>
  </si>
  <si>
    <t>1395010428</t>
  </si>
  <si>
    <t>-146379194</t>
  </si>
  <si>
    <t>-696326674</t>
  </si>
  <si>
    <t>1586692207</t>
  </si>
  <si>
    <t>-1148376143</t>
  </si>
  <si>
    <t>1689898143</t>
  </si>
  <si>
    <t>-1290033730</t>
  </si>
  <si>
    <t>-1484647699</t>
  </si>
  <si>
    <t>Montáž závěru kabelového zabezpečovacího na zemní podpěru UKM12 - úplná montáž závěru, zatažení kabelu, měření izolačního stavu, jednostranné číslování. Bez provedení zemních prací, zhotovení a zapojení kabelové formy</t>
  </si>
  <si>
    <t>-1438692138</t>
  </si>
  <si>
    <t>Montáž závěru kabelového zabezpečovacího na zemní podpěru UPM24 - úplná montáž závěru, zatažení kabelu, měření izolačního stavu, jednostranné číslování. Bez provedení zemních prací, zhotovení a zapojení kabelové formy</t>
  </si>
  <si>
    <t>-1488646462</t>
  </si>
  <si>
    <t>Venkovní vedení kabelová - metalické sítě Plněné 4x0,8 TCEPKPFLE 3 x 4 x 0,6</t>
  </si>
  <si>
    <t>-2125211489</t>
  </si>
  <si>
    <t>779127534</t>
  </si>
  <si>
    <t>-253460521</t>
  </si>
  <si>
    <t>1035717907</t>
  </si>
  <si>
    <t>-262522904</t>
  </si>
  <si>
    <t>-1880728482</t>
  </si>
  <si>
    <t>626054347</t>
  </si>
  <si>
    <t>-81712918</t>
  </si>
  <si>
    <t>-273824073</t>
  </si>
  <si>
    <t>1860519576</t>
  </si>
  <si>
    <t>1671040154</t>
  </si>
  <si>
    <t>-660705264</t>
  </si>
  <si>
    <t>1840792923</t>
  </si>
  <si>
    <t>563265392</t>
  </si>
  <si>
    <t>889489105</t>
  </si>
  <si>
    <t>-1693328197</t>
  </si>
  <si>
    <t>-1305438438</t>
  </si>
  <si>
    <t>-193946620</t>
  </si>
  <si>
    <t>953765734</t>
  </si>
  <si>
    <t>-92235567</t>
  </si>
  <si>
    <t>-1610583274</t>
  </si>
  <si>
    <t>764668742</t>
  </si>
  <si>
    <t>-1843623225</t>
  </si>
  <si>
    <t>-920264629</t>
  </si>
  <si>
    <t>7590710015</t>
  </si>
  <si>
    <t>Návěstidlo stožár. 2 sv. typ:2003 (CV012525003)
Přesná specifikace dle prováděcí dokumentace</t>
  </si>
  <si>
    <t>-1073525856</t>
  </si>
  <si>
    <t>Návěstidlo stožár. 5 sv. typ:2042 (CV012525030)
Přesná specifikace dle prováděcí dokumentace</t>
  </si>
  <si>
    <t>-1979575028</t>
  </si>
  <si>
    <t>7590715032</t>
  </si>
  <si>
    <t>sestavení kompletního návěstidla bez označení štítky, postavení návěstidla včetně transformátorové skříně na základ, montáž transformátoru do skříně nebo návěstní svítilny, propojení se svorkovnicemi a svítilnami, montáž obdélníkové tabulky, nasměrování návěstidla, nátěr. Bez ukončení a zapojení zemního kabelu</t>
  </si>
  <si>
    <t>202773786</t>
  </si>
  <si>
    <t>7590715042</t>
  </si>
  <si>
    <t>-1954066644</t>
  </si>
  <si>
    <t>7590720435</t>
  </si>
  <si>
    <t>Základ svět.náv. TIIIZ 53x73x170cm (HM0592110140000)</t>
  </si>
  <si>
    <t>1272152578</t>
  </si>
  <si>
    <t>uložení a připevnění na určené místo, seřízení polohy, přezkoušení</t>
  </si>
  <si>
    <t>-1552448821</t>
  </si>
  <si>
    <t>1020819063</t>
  </si>
  <si>
    <t>1779997579</t>
  </si>
  <si>
    <t>7592700690</t>
  </si>
  <si>
    <t>Základ upozorňovadla ZU (HM0321859992108)</t>
  </si>
  <si>
    <t>-864826384</t>
  </si>
  <si>
    <t>7592700795</t>
  </si>
  <si>
    <t>Upozorňovadlo vzdálenostní 1 pruh šikmý fólie (HM0404127150010)</t>
  </si>
  <si>
    <t>-1950013311</t>
  </si>
  <si>
    <t>7592700810</t>
  </si>
  <si>
    <t>Upozorňovadlo vzdálenostní 2 pruhy šikmé fólie (HM0404127160020)</t>
  </si>
  <si>
    <t>-350960566</t>
  </si>
  <si>
    <t>7592700820</t>
  </si>
  <si>
    <t>Upozorňovadlo vzdálenostní 3 pruhy šikmé fólie (HM0404127170030)</t>
  </si>
  <si>
    <t>-2093185487</t>
  </si>
  <si>
    <t>7592701055</t>
  </si>
  <si>
    <t>Upozorň.vzdál.1 trojúhelní úplné norma 00108A (HM0404129990561)</t>
  </si>
  <si>
    <t>665115787</t>
  </si>
  <si>
    <t>7592701060</t>
  </si>
  <si>
    <t>Upozorň.vzdál.2 trojúhelní úplné norma 00108B (HM0404129990562)</t>
  </si>
  <si>
    <t>-847336193</t>
  </si>
  <si>
    <t>7592701065</t>
  </si>
  <si>
    <t>Upozorň.vzdál.3 trojúhelní úplné norma 00108C (HM0404129990563)</t>
  </si>
  <si>
    <t>1770117171</t>
  </si>
  <si>
    <t>7592705014</t>
  </si>
  <si>
    <t>Montáž upozorňovadla vysokého na sloupek</t>
  </si>
  <si>
    <t>995123383</t>
  </si>
  <si>
    <t>-1061057198</t>
  </si>
  <si>
    <t>1437335362</t>
  </si>
  <si>
    <t>1319329079</t>
  </si>
  <si>
    <t>-1622974826</t>
  </si>
  <si>
    <t>52683691</t>
  </si>
  <si>
    <t>131499310</t>
  </si>
  <si>
    <t>-1168774229</t>
  </si>
  <si>
    <t>7593505142</t>
  </si>
  <si>
    <t>Oddělení souběhu trasy od silového kabelu betonovou deskou</t>
  </si>
  <si>
    <t>1679362005</t>
  </si>
  <si>
    <t>-1188993862</t>
  </si>
  <si>
    <t>1079122784</t>
  </si>
  <si>
    <t>726529901</t>
  </si>
  <si>
    <t>-1467146401</t>
  </si>
  <si>
    <t>1642982834</t>
  </si>
  <si>
    <t>7594300078R</t>
  </si>
  <si>
    <t>Skříň počítače náprav 15 bodů/8 úseků- obsahje kompletní dodávku vnitřního zařízení počítače náprav podle přesné specifikace v realizační dokumentaci
Přesná specifikace dle prováděcí dokumentace</t>
  </si>
  <si>
    <t>-1900901677</t>
  </si>
  <si>
    <t>7594305010R</t>
  </si>
  <si>
    <t>Montáž součástí počítače náprav-vyhodnocovací části
Přesná specifikace dle prováděcí dokumentace</t>
  </si>
  <si>
    <t>kus</t>
  </si>
  <si>
    <t>2052639923</t>
  </si>
  <si>
    <t>7594305055R</t>
  </si>
  <si>
    <t>Montáž součástí počítače náprav-bloku pro počítače náprav
Přesná specifikace dle prováděcí dokumentace</t>
  </si>
  <si>
    <t>236867533</t>
  </si>
  <si>
    <t>7596910030</t>
  </si>
  <si>
    <t>Objekt telef.venk.VTO 6 plastový sloupek (CV540329006)
Přesná specifikace dle prováděcí dokumentace</t>
  </si>
  <si>
    <t>925868932</t>
  </si>
  <si>
    <t>připevnění telefonního objektu na konstrukci, propojení kabelového závěru s přístrojem, dodání, osazení a zapojení suchého článku, nebo připojení na bateriový rozvod, oprava nátěru, vyzkoušení funkce. Bez provedení ochran proti vlivu trakce a před nebezpečným dotykovým napětím</t>
  </si>
  <si>
    <t>544118958</t>
  </si>
  <si>
    <t>-1904820831</t>
  </si>
  <si>
    <t>1535514821</t>
  </si>
  <si>
    <t>629800924</t>
  </si>
  <si>
    <t>-1596473223</t>
  </si>
  <si>
    <t>-408947460</t>
  </si>
  <si>
    <t>přeměření napětí na svorkách přestavníku a přezkoušení třecí spojky, přezkoušení chodu výměny obou krajních poloh a se šuntováním výměnového obvodu, přezkoušení optických kontrol na řídícím pultě (JOP), přestavování výměny při stlačení pomocného tlačítka, vyzkoušení rozřezu výměny</t>
  </si>
  <si>
    <t>-1832591728</t>
  </si>
  <si>
    <t>nastavení hlavice, přezkoušení správné činností relé a přezkoušení všech správných návěstních znaků, přeměření a vyregulovánl napětí na žárovkách, provizorní zaclonění žárovek a jeho odstranění</t>
  </si>
  <si>
    <t>1257297855</t>
  </si>
  <si>
    <t>kontrola (nastavení) mechanických parametrů polohy, regulace napájení, kalibrace, kontrola funkce a započítávání, kontrola indikace</t>
  </si>
  <si>
    <t>354202312</t>
  </si>
  <si>
    <t>Přezkoušení a regulace počítače náprav včetně vyhotovení protokolu za 1 úsek</t>
  </si>
  <si>
    <t>-18331843</t>
  </si>
  <si>
    <t>regulování proudokruhů výstražníku, závorových břeven, regulování chodu břeven, směrovaní výstražníku, kontrola napájecích zdrojů a relé, přezkoušení činnosti zařízení a kontrolní skříňky (indikací a ovládání)</t>
  </si>
  <si>
    <t>-666300042</t>
  </si>
  <si>
    <t>Příprava ke komplexním zkouškám za 1 jízdní cestu do 30 výhybek-oživení, seřízení a nastavení zařízení s ohledem na postup jeho uvádění do provozu</t>
  </si>
  <si>
    <t>-1834775748</t>
  </si>
  <si>
    <t>Komplexní zkouška za 1 jízdní cestu do 30 výhybek-vyzkoušení zařízení podle projektové dokumentace, provedení funkčních zkoušek zařízení dle předpisu SŽDC T200, včetně zkoušek vzájemných vazeb jednotlivých zařízení, provedení dalších specifických zkoušek stanovených např. Drážním úřadem, uvedených v souhlasu s provozem nezavedeného zařízení, v souhlasu s ověřovacím provozem či vyplývajících ze smluvních ustanovení mezi odběratelem a zhotovitelem</t>
  </si>
  <si>
    <t>724666995</t>
  </si>
  <si>
    <t>Vyhotovení protokolu UTZ pro SZZ elektromechanické do 10 vyhýbkových jednotek-vykonání prohlídky a zkoušky včetně vyhotovení protokolu podle vyhl. 100/1995 Sb.. výhybkovou jednotkou (VJ) je jednoduchá výhybka bez rozlišení počtu přestavníků, spojka jsou 2 VJ, křižovatková výhybka 2 VJ, křižovatková s PHS 4 VJ, výkolejka s motorem 1 VJ</t>
  </si>
  <si>
    <t>1278689853</t>
  </si>
  <si>
    <t>Vyhotovení revizní zprávy SZZ elektromechanické do 10 přestavníků- vykonání prohlídky a zkoušky pro napájení elektrického zařízení včetně vyhotovení revizní zprávy podle vyhl. 100/1995 Sb a norem ČSN</t>
  </si>
  <si>
    <t>-485607449</t>
  </si>
  <si>
    <t>532068655</t>
  </si>
  <si>
    <t>-568519102</t>
  </si>
  <si>
    <t>SO 00-10-01 - Úprava GPK v úseku Velká Kraš - Bernatice - Javorník ve Slezsku</t>
  </si>
  <si>
    <t>HSV - Práce a dodávky HSV</t>
  </si>
  <si>
    <t xml:space="preserve">    5 - Komunikace pozemní</t>
  </si>
  <si>
    <t>OST - Ostatní</t>
  </si>
  <si>
    <t>HSV</t>
  </si>
  <si>
    <t>Práce a dodávky HSV</t>
  </si>
  <si>
    <t>Komunikace pozemní</t>
  </si>
  <si>
    <t>5909032020</t>
  </si>
  <si>
    <t>Přesná úprava GPK koleje směrové a výškové uspořádání pražce betonové Poznámka: 1. V cenách jsou započteny náklady na úpravu směrového a výškového uspořádání strojní linkou ASP do projektované polohy s následným přesným kontrolním zaměřením prostorové polohy po ukončení prací (včetně případných technologických měření prostorové polohy koleje v průběhu prací),úpravu KL pluhem a měření mezních stavebních odchylek dle ČSN, měření technologických veličin a předání tištěných výstupů objednateli. 2. V cenách nejsou obsaženy náklady na zaměření prostorové polohy koleje před zahájením prací, doplnění a dodávku kameniva a snížení KL pod patou kolejnice.</t>
  </si>
  <si>
    <t>km</t>
  </si>
  <si>
    <t>1105734568</t>
  </si>
  <si>
    <t>"Propracování: mezistaniční úseky: km 20,284 – 25,9, km 0,217 – 4,947"</t>
  </si>
  <si>
    <t>25,9-20,284</t>
  </si>
  <si>
    <t>4,947-0,217</t>
  </si>
  <si>
    <t>5905105030</t>
  </si>
  <si>
    <t>Doplnění KL kamenivem souvisle strojně v koleji Poznámka: 1. V cenách jsou započteny náklady na doplnění kameniva ojediněle ručně vidlemi a/nebo souvisle strojně z výsypných vozů případně nakladačem. 2. V cenách nejsou obsaženy náklady na dodávku kameniva.</t>
  </si>
  <si>
    <t>1965929579</t>
  </si>
  <si>
    <t>"Doplnění kameniva pro úpravu GPK dle prům. zdvihů nové nivelety"</t>
  </si>
  <si>
    <t>2,4*0,03*10346</t>
  </si>
  <si>
    <t>5955101005</t>
  </si>
  <si>
    <t>Kamenivo drcené štěrk frakce 31,5/63 (32/63) třídy min. BII</t>
  </si>
  <si>
    <t>t</t>
  </si>
  <si>
    <t>759955848</t>
  </si>
  <si>
    <t>"Doplnění KL."</t>
  </si>
  <si>
    <t>744,912*1,8</t>
  </si>
  <si>
    <t>OST</t>
  </si>
  <si>
    <t>Ostatní</t>
  </si>
  <si>
    <t>9902100100</t>
  </si>
  <si>
    <t>Doprava materiálu těžkou mechanizací nosnosti přes 3,5 t sypanin (kameniva, písku, suti, dlažebních kostek,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</si>
  <si>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512</t>
  </si>
  <si>
    <t>-2117765838</t>
  </si>
  <si>
    <t>"Materiál drceného kameniva nového frakce 32/63 BII"</t>
  </si>
  <si>
    <t>1340,842</t>
  </si>
  <si>
    <t>9902109200</t>
  </si>
  <si>
    <t>Doprava materiálu těžkou mechanizací nosnosti přes 3,5 t sypanin (kameniva, písku, suti, dlažebních kostek,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</si>
  <si>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512010248</t>
  </si>
  <si>
    <t>1340,842*8 "Přepočtené koeficientem množství</t>
  </si>
  <si>
    <t>SO 00-14-01 - Přejezdy v úseku Velká Kráš - Bernatice - Javorník ve Slezsku</t>
  </si>
  <si>
    <t>5906015020</t>
  </si>
  <si>
    <t>Výměna pražce malou těžící mechanizací v KL otevřeném i zapuštěném pražec dřevěný příčný vystrojený Poznámka: 1. V cenách jsou započteny náklady na výměnu pražce za použití malé těžící mechanizace, demontáž upevňovadel, odstranění KL a části stezky, vysunutí a výměna pražce, montáž upevňovadel, přehození kameniva, podbití pražce, úprava KL a části stezky, případné snížení KL pod patou kolejnice. Ošetření součástí mazivem a naložení výzisku na dopravní prostředek. U nevystrojených a výhybkových pražců dřevěných vrtání otvorů pro vrtule, impregnaci otvorů včetně impregnačního materiálu. 2. V cenách nejsou obsaženy náklady na dodávku materiálu, dopravu výzisku na skládku a skládkovné.</t>
  </si>
  <si>
    <t>-1752906846</t>
  </si>
  <si>
    <t>"Výměna dřevýných za VPS betonové pražce"</t>
  </si>
  <si>
    <t>"P4357 v ev. km 16,912"</t>
  </si>
  <si>
    <t>"P4366 v ev. km 21,044"</t>
  </si>
  <si>
    <t>"P4368 v ev. km 21,840"</t>
  </si>
  <si>
    <t>"P4369 v ev. km 22,411"</t>
  </si>
  <si>
    <t>"P4370 v ev. km 22,745"</t>
  </si>
  <si>
    <t>"P4371 v ev. km 23,011"</t>
  </si>
  <si>
    <t>"P4375 v ev. km 0,295"</t>
  </si>
  <si>
    <t>"P4376 v ev. km 0,688"</t>
  </si>
  <si>
    <t>"P4377 v ev. km 3,677"</t>
  </si>
  <si>
    <t>"P4378 v ev. km 4,284"</t>
  </si>
  <si>
    <t>"P4379 v ev. km 4,732"</t>
  </si>
  <si>
    <t>"P4380 v ev. km 4,875"</t>
  </si>
  <si>
    <t>5913040020</t>
  </si>
  <si>
    <t>Montáž celopryžové přejezdové konstrukce málo zatížené v koleji část vnitřní Poznámka: 1. V cenách jsou započteny náklady na montáž konstrukce. 2. V cenách nejsou obsaženy náklady na dodávku materiálu.</t>
  </si>
  <si>
    <t>-808561228</t>
  </si>
  <si>
    <t>"Pryžové konstrukce včetně příslušenství dodá TO"</t>
  </si>
  <si>
    <t>7*0,6</t>
  </si>
  <si>
    <t>10*0,6</t>
  </si>
  <si>
    <t>5913060010</t>
  </si>
  <si>
    <t>Demontáž dílů betonové přejezdové konstrukce vnějšího panelu Poznámka: 1. V cenách jsou započteny náklady na demontáž konstrukce a naložení na dopravní prostředek.</t>
  </si>
  <si>
    <t>-918677490</t>
  </si>
  <si>
    <t>"Počet panelů*počet přejezdových kosntrukcí konstrukcí"</t>
  </si>
  <si>
    <t>4*12</t>
  </si>
  <si>
    <t>5913060020</t>
  </si>
  <si>
    <t>Demontáž dílů betonové přejezdové konstrukce vnitřního panelu Poznámka: 1. V cenách jsou započteny náklady na demontáž konstrukce a naložení na dopravní prostředek.</t>
  </si>
  <si>
    <t>849435598</t>
  </si>
  <si>
    <t>2*12</t>
  </si>
  <si>
    <t>5913255030</t>
  </si>
  <si>
    <t>Zřízení konstrukce vozovky asfaltobetonové s podkladní, ložní a obrusnou vrstvou tloušťky do 15 cm Poznámka: 1. V cenách jsou započteny náklady na zřízení vozovky s živičným na podkladu ze stmelených vrstev a na manipulaci. 2. V cenách nejsou obsaženy náklady na dodávku materiálu.</t>
  </si>
  <si>
    <t>m2</t>
  </si>
  <si>
    <t>-1798136623</t>
  </si>
  <si>
    <t>"Asfaltování po demontáží vnějších betonových panelů"</t>
  </si>
  <si>
    <t>"šířka* délky přejezdové konstrukce"</t>
  </si>
  <si>
    <t>1,5*57,6</t>
  </si>
  <si>
    <t>5963146000</t>
  </si>
  <si>
    <t>Živičné přejezdové vozovky ACO 11S 50/70 střednězrnný-obrusná vrstva</t>
  </si>
  <si>
    <t>1267976087</t>
  </si>
  <si>
    <t>"Obrusná vrstva"</t>
  </si>
  <si>
    <t>(86,4*0,07)*2,5</t>
  </si>
  <si>
    <t>5963146010</t>
  </si>
  <si>
    <t>Živičné přejezdové vozovky ACL 16S 50/70 hrubozrnný-ložní vrstva</t>
  </si>
  <si>
    <t>1031065358</t>
  </si>
  <si>
    <t>"Podkladní vrstva"</t>
  </si>
  <si>
    <t>(86,4*0,12)*2,5</t>
  </si>
  <si>
    <t>5956149001R</t>
  </si>
  <si>
    <t>Pražec betonový neutrální vystojený</t>
  </si>
  <si>
    <t>ks</t>
  </si>
  <si>
    <t>510700999</t>
  </si>
  <si>
    <t>"Nové VPS pražce vystrojené antikorozním upevněním"</t>
  </si>
  <si>
    <t xml:space="preserve">(10+13+10+10+10+10+13+13+10+10+10+13) </t>
  </si>
  <si>
    <t>-1044858503</t>
  </si>
  <si>
    <t>"Asfaltové směsi"</t>
  </si>
  <si>
    <t>15,120+25,920</t>
  </si>
  <si>
    <t>-1387725915</t>
  </si>
  <si>
    <t>41,04*6 "Přepočtené koeficientem množství</t>
  </si>
  <si>
    <t>9902200100</t>
  </si>
  <si>
    <t>Doprava materiálu těžkou mechanizací nosnosti přes 3,5 t objemnějšího kusového materiálu (prefabrikátů, stožárů, výhybek, rozvaděčů, vybouraných hmot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</si>
  <si>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1626365035</t>
  </si>
  <si>
    <t>"Nové VPS pražce včetně antikorozního upevnění"</t>
  </si>
  <si>
    <t>21,120</t>
  </si>
  <si>
    <t>9902209200</t>
  </si>
  <si>
    <t>Doprava materiálu těžkou mechanizací nosnosti přes 3,5 t objemnějšího kusového materiálu (prefabrikátů, stožárů, výhybek, rozvaděčů, vybouraných hmot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</si>
  <si>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1930130412</t>
  </si>
  <si>
    <t>21,12*14 "Přepočtené koeficientem množství</t>
  </si>
  <si>
    <t>1631343435</t>
  </si>
  <si>
    <t>"Užité pryžové panely + přísušenství"</t>
  </si>
  <si>
    <t>96*0,120 + 2,456</t>
  </si>
  <si>
    <t>1901391280</t>
  </si>
  <si>
    <t>13,976*2 "Přepočtené koeficientem množství</t>
  </si>
  <si>
    <t>-997261006</t>
  </si>
  <si>
    <t>"Vyzískáne betonové přejezdové panely"</t>
  </si>
  <si>
    <t>48*0,354 + 24*0,524</t>
  </si>
  <si>
    <t>-1435819775</t>
  </si>
  <si>
    <t>"Dřevěné pražce na skládku"</t>
  </si>
  <si>
    <t>10,560</t>
  </si>
  <si>
    <t>333202989</t>
  </si>
  <si>
    <t>10,56*4 "Přepočtené koeficientem množství</t>
  </si>
  <si>
    <t>9909000300</t>
  </si>
  <si>
    <t>Poplatek za likvidaci dřevěných kolejnicových podpor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</si>
  <si>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-1879692226</t>
  </si>
  <si>
    <t>Poznámka k položce:_x000D_
Neoceňovat: odpady v rámci samostatného objektu SO 90-90 odpady</t>
  </si>
  <si>
    <t>"Váha*počet pražců"</t>
  </si>
  <si>
    <t>0,08*132</t>
  </si>
  <si>
    <t>SO 00-14-03 - Výstroj trati</t>
  </si>
  <si>
    <t>5912015020</t>
  </si>
  <si>
    <t>Výměna návěstidla včetně sloupku a patky označníku Poznámka: 1. V cenách jsou započteny náklady na demontáž, výměnu a montáž patky, sloupku a návěstidla, zához a rozprostření zeminy na terén. 2. V cenách nejsou obsaženy náklady na dodávku materiálu.</t>
  </si>
  <si>
    <t>-164838507</t>
  </si>
  <si>
    <t>"Dle výkresu výstroje trati"</t>
  </si>
  <si>
    <t>"Návěst posun zakázán"</t>
  </si>
  <si>
    <t>5962101035</t>
  </si>
  <si>
    <t>Návěstidlo reflexní posun zakázán</t>
  </si>
  <si>
    <t>934681747</t>
  </si>
  <si>
    <t>Poznámka k položce:_x000D_
Včetně dopravy</t>
  </si>
  <si>
    <t>5912015030</t>
  </si>
  <si>
    <t>Výměna návěstidla včetně sloupku a patky předvěstníku Poznámka: 1. V cenách jsou započteny náklady na demontáž, výměnu a montáž patky, sloupku a návěstidla, zához a rozprostření zeminy na terén. 2. V cenách nejsou obsaženy náklady na dodávku materiálu.</t>
  </si>
  <si>
    <t>-1239662118</t>
  </si>
  <si>
    <t>"návěst vlak se blíží k samostatné předvěsti"</t>
  </si>
  <si>
    <t>"návěst vlak se blíží k hlavnímu návěstidlu"</t>
  </si>
  <si>
    <t>5962101005R</t>
  </si>
  <si>
    <t>Návěstidlo rychlostník NS tříciferný</t>
  </si>
  <si>
    <t>-1424636999</t>
  </si>
  <si>
    <t>5912015040</t>
  </si>
  <si>
    <t>Výměna návěstidla včetně sloupku a patky rychlostníku Poznámka: 1. V cenách jsou započteny náklady na demontáž, výměnu a montáž patky, sloupku a návěstidla, zához a rozprostření zeminy na terén. 2. V cenách nejsou obsaženy náklady na dodávku materiálu.</t>
  </si>
  <si>
    <t>-2134883347</t>
  </si>
  <si>
    <t>"návěst očekávejte traťovou rychlost"</t>
  </si>
  <si>
    <t>"návěst traťová rychlost"</t>
  </si>
  <si>
    <t>5962101010</t>
  </si>
  <si>
    <t>Návěstidlo rychlostník - obdélník</t>
  </si>
  <si>
    <t>1538631647</t>
  </si>
  <si>
    <t>"návěst traťová rychlost (horní se svyslými černými pruhy"</t>
  </si>
  <si>
    <t>5912015050</t>
  </si>
  <si>
    <t>Výměna návěstidla včetně sloupku a patky sklonovníku Poznámka: 1. V cenách jsou započteny náklady na demontáž, výměnu a montáž patky, sloupku a návěstidla, zához a rozprostření zeminy na terén. 2. V cenách nejsou obsaženy náklady na dodávku materiálu.</t>
  </si>
  <si>
    <t>-1448494139</t>
  </si>
  <si>
    <t>"Návěst stoupání tratě"</t>
  </si>
  <si>
    <t>"návěst klesání tratě"</t>
  </si>
  <si>
    <t>5962101110</t>
  </si>
  <si>
    <t>Návěstidlo sklonovník reflexní</t>
  </si>
  <si>
    <t>128979117</t>
  </si>
  <si>
    <t>5912015060</t>
  </si>
  <si>
    <t>Výměna návěstidla včetně sloupku a patky tabulky s křížem Poznámka: 1. V cenách jsou započteny náklady na demontáž, výměnu a montáž patky, sloupku a návěstidla, zához a rozprostření zeminy na terén. 2. V cenách nejsou obsaženy náklady na dodávku materiálu.</t>
  </si>
  <si>
    <t>909854755</t>
  </si>
  <si>
    <t>"výstražný kříž pro železniční přejezd jednokolejný"</t>
  </si>
  <si>
    <t>5962101055</t>
  </si>
  <si>
    <t>Návěstidlo výstražný kříž jednokolejný-značka 32a</t>
  </si>
  <si>
    <t>425835122</t>
  </si>
  <si>
    <t>5912015080R</t>
  </si>
  <si>
    <t>Výměna návěstidla včetně sloupku a patky výstražného kolíku Poznámka: 1. V cenách jsou započteny náklady na demontáž, výměnu a montáž patky, sloupku a návěstidla, zához a rozprostření zeminy na terén. 2. V cenách nejsou obsaženy náklady na dodávku materiálu.</t>
  </si>
  <si>
    <t>68191480</t>
  </si>
  <si>
    <t>"návěst pískejte"</t>
  </si>
  <si>
    <t>5962101090</t>
  </si>
  <si>
    <t>Návěstidlo sloupek s návěstí pískejte</t>
  </si>
  <si>
    <t>1081159100</t>
  </si>
  <si>
    <t>5912015090</t>
  </si>
  <si>
    <t>Výměna návěstidla včetně sloupku a patky staničníku Poznámka: 1. V cenách jsou započteny náklady na demontáž, výměnu a montáž patky, sloupku a návěstidla, zához a rozprostření zeminy na terén. 2. V cenách nejsou obsaženy náklady na dodávku materiálu.</t>
  </si>
  <si>
    <t>-1375630003</t>
  </si>
  <si>
    <t>"návěst Kilometrická poloha"</t>
  </si>
  <si>
    <t>"návěst Kilometrická poloha (žlutý)"</t>
  </si>
  <si>
    <t>5962101105</t>
  </si>
  <si>
    <t>Návěstidlo staničník 480x610 pozink dvoumístný</t>
  </si>
  <si>
    <t>977267607</t>
  </si>
  <si>
    <t>5912015100</t>
  </si>
  <si>
    <t>Výměna návěstidla včetně sloupku a patky tabule před zastávkou Poznámka: 1. V cenách jsou započteny náklady na demontáž, výměnu a montáž patky, sloupku a návěstidla, zához a rozprostření zeminy na terén. 2. V cenách nejsou obsaženy náklady na dodávku materiálu.</t>
  </si>
  <si>
    <t>-83662215</t>
  </si>
  <si>
    <t>"návěst vlak se blíží k zastávce"</t>
  </si>
  <si>
    <t>5912015010R</t>
  </si>
  <si>
    <t>Výměna návěstidla včetně sloupku a patky drhlíku Poznámka: 1. V cenách jsou započteny náklady na demontáž, výměnu a montáž patky, sloupku a návěstidla, zához a rozprostření zeminy na terén. 2. V cenách nejsou obsaženy náklady na dodávku materiálu.</t>
  </si>
  <si>
    <t>-273842952</t>
  </si>
  <si>
    <t>"P6"</t>
  </si>
  <si>
    <t>5962101080</t>
  </si>
  <si>
    <t>Návěstidlo stůj dej přednost v jízdě - fluorescenční obrys</t>
  </si>
  <si>
    <t>316821519</t>
  </si>
  <si>
    <t>5962101050</t>
  </si>
  <si>
    <t>Návěstidlo tabule před zastávkou</t>
  </si>
  <si>
    <t>-1398728802</t>
  </si>
  <si>
    <t>5912015110</t>
  </si>
  <si>
    <t>Výměna návěstidla včetně sloupku a patky konce nástupiště Poznámka: 1. V cenách jsou započteny náklady na demontáž, výměnu a montáž patky, sloupku a návěstidla, zához a rozprostření zeminy na terén. 2. V cenách nejsou obsaženy náklady na dodávku materiálu.</t>
  </si>
  <si>
    <t>395636079</t>
  </si>
  <si>
    <t>"návěst konec nástupiště"</t>
  </si>
  <si>
    <t>5962101045</t>
  </si>
  <si>
    <t>Návěstidlo konec nástupiště</t>
  </si>
  <si>
    <t>1601094902</t>
  </si>
  <si>
    <t>5912050020</t>
  </si>
  <si>
    <t>Staničení výměna hektometrovníku Poznámka: 1. V cenách jsou započteny náklady na zemní práce a výměnu, demontáž nebo montáž staničení. 2. V cenách nejsou obsaženy náklady na dodávku materiálu.</t>
  </si>
  <si>
    <t>68538700</t>
  </si>
  <si>
    <t>"s plastickým provedením číslic"</t>
  </si>
  <si>
    <t>5962101120</t>
  </si>
  <si>
    <t>Návěstidlo hektometrovník železobetonový se znaky</t>
  </si>
  <si>
    <t>1711219006</t>
  </si>
  <si>
    <t>5913410020</t>
  </si>
  <si>
    <t>Nátěr traťových značek hektometrovníku Poznámka: 1. V cenách jsou započteny náklady na odstranění drnu a plevelů u značky, očištění od starého nátěru a nečistot, provedení nového nátěru barvou schváleného typu a odstínu včetně případného popisu. 2. V cenách nejsou obsaženy náklady na dodávku materiálu.</t>
  </si>
  <si>
    <t>-199762579</t>
  </si>
  <si>
    <t>"Stávající hektometrovníky"</t>
  </si>
  <si>
    <t>5962113005</t>
  </si>
  <si>
    <t>Sloupek ocelový pozinkovaný 60 mm</t>
  </si>
  <si>
    <t>-561222036</t>
  </si>
  <si>
    <t>"počet návěstí *průměrná metráž sloupku"</t>
  </si>
  <si>
    <t xml:space="preserve"> 181*3</t>
  </si>
  <si>
    <t>5962114020</t>
  </si>
  <si>
    <t>Výstroj sloupku víčko plast 60 mm</t>
  </si>
  <si>
    <t>-1961640626</t>
  </si>
  <si>
    <t>"počet návěstí"</t>
  </si>
  <si>
    <t xml:space="preserve"> 181</t>
  </si>
  <si>
    <t>5962114000</t>
  </si>
  <si>
    <t>Výstroj sloupku objímka 50 až 100 mm kompletní</t>
  </si>
  <si>
    <t>-1440199878</t>
  </si>
  <si>
    <t>"počet návěstí *průměrný počet objímek"</t>
  </si>
  <si>
    <t xml:space="preserve"> 181*2</t>
  </si>
  <si>
    <t>5962114025R</t>
  </si>
  <si>
    <t>Výstroj sloupku patka hliníková kompletní (4 otvory)</t>
  </si>
  <si>
    <t>-164116364</t>
  </si>
  <si>
    <t>SO 00-20-11 - Drobné opravné práce na objektech mostů M1 - Most v km 13,669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</si>
  <si>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</si>
  <si>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</si>
  <si>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</si>
  <si>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</si>
  <si>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</si>
  <si>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789 - Povrchové úpravy ocelových konstrukcí a technologických zařízení</t>
  </si>
  <si>
    <t>Úpravy povrchů, podlahy a osazování výplní</t>
  </si>
  <si>
    <t>628613222</t>
  </si>
  <si>
    <t>Protikorozní ochrana OK mostu II.tř.- základní a podkladní epoxidový, vrchní PU nátěr bez metalizace</t>
  </si>
  <si>
    <t>ÚRS 2025 01</t>
  </si>
  <si>
    <t>-1389128425</t>
  </si>
  <si>
    <t>Online PSC</t>
  </si>
  <si>
    <t>https://podminky.urs.cz/item/CS_URS_2025_01/628613222</t>
  </si>
  <si>
    <t>"oprava PKO stávajícího zábradlí" (2*14,0+2*15,0+20*1,1)*0,28</t>
  </si>
  <si>
    <t>Ostatní konstrukce a práce, bourání</t>
  </si>
  <si>
    <t>911121111</t>
  </si>
  <si>
    <t>Montáž zábradlí ocelového přichyceného svary</t>
  </si>
  <si>
    <t>1382819412</t>
  </si>
  <si>
    <t>https://podminky.urs.cz/item/CS_URS_2025_01/911121111</t>
  </si>
  <si>
    <t>"výměna části poškozeného zábradlí na pravé římse mostu"   4,5</t>
  </si>
  <si>
    <t>911121211R</t>
  </si>
  <si>
    <t>Výroba ocelového zábradlí</t>
  </si>
  <si>
    <t>kg</t>
  </si>
  <si>
    <t>-868275435</t>
  </si>
  <si>
    <t>"kompletní výroba zábradlí - výška 1,1m, včetně PKO" 70,0</t>
  </si>
  <si>
    <t>966075212</t>
  </si>
  <si>
    <t>Demontáž částí ocelového zábradlí mostů přes 50 kg</t>
  </si>
  <si>
    <t>-354414699</t>
  </si>
  <si>
    <t>https://podminky.urs.cz/item/CS_URS_2025_01/966075212</t>
  </si>
  <si>
    <t>"demontáž části zábradlí na pravé římse" 70,0</t>
  </si>
  <si>
    <t>985121122</t>
  </si>
  <si>
    <t>Tryskání degradovaného betonu stěn a rubu kleneb vodou pod tlakem přes 300 do 1250 barů</t>
  </si>
  <si>
    <t>-65306678</t>
  </si>
  <si>
    <t>https://podminky.urs.cz/item/CS_URS_2025_01/985121122</t>
  </si>
  <si>
    <t xml:space="preserve">"odstranění nečistot a degradovaného betonu" </t>
  </si>
  <si>
    <t>" na vtoku - horní povrch římsy+čelo římsy:" 16,0*1,0+16,0*0,15</t>
  </si>
  <si>
    <t>" na výtoku - horní povrch římsy+čelo římsy:" 14,5*1,0+14,5*0,15</t>
  </si>
  <si>
    <t>985311111</t>
  </si>
  <si>
    <t>Reprofilace stěn cementovou sanační maltou tl do 10 mm</t>
  </si>
  <si>
    <t>73080150</t>
  </si>
  <si>
    <t>https://podminky.urs.cz/item/CS_URS_2025_01/985311111</t>
  </si>
  <si>
    <t>"50 % sanovaných ploch"35,075/100*50</t>
  </si>
  <si>
    <t>985311116</t>
  </si>
  <si>
    <t>Reprofilace stěn cementovou sanační maltou tl přes 50 do 60 mm</t>
  </si>
  <si>
    <t>74367510</t>
  </si>
  <si>
    <t>https://podminky.urs.cz/item/CS_URS_2025_01/985311116</t>
  </si>
  <si>
    <t>"50 % sanovaných ploch"  35,075/100*50</t>
  </si>
  <si>
    <t>985323111</t>
  </si>
  <si>
    <t>Spojovací můstek reprofilovaného betonu na cementové bázi tl 1 mm</t>
  </si>
  <si>
    <t>118116305</t>
  </si>
  <si>
    <t>https://podminky.urs.cz/item/CS_URS_2025_01/985323111</t>
  </si>
  <si>
    <t>2*17,538</t>
  </si>
  <si>
    <t>997</t>
  </si>
  <si>
    <t>Přesun sutě</t>
  </si>
  <si>
    <t>997211511</t>
  </si>
  <si>
    <t>Vodorovná doprava suti po suchu na vzdálenost do 1 km</t>
  </si>
  <si>
    <t>-934793455</t>
  </si>
  <si>
    <t>https://podminky.urs.cz/item/CS_URS_2025_01/997211511</t>
  </si>
  <si>
    <t>997211519</t>
  </si>
  <si>
    <t>Příplatek ZKD 1 km u vodorovné dopravy suti</t>
  </si>
  <si>
    <t>-990091081</t>
  </si>
  <si>
    <t>https://podminky.urs.cz/item/CS_URS_2025_01/997211519</t>
  </si>
  <si>
    <t>4,676*9 "Přepočtené koeficientem množství</t>
  </si>
  <si>
    <t>997211611</t>
  </si>
  <si>
    <t>Nakládání suti na dopravní prostředky pro vodorovnou dopravu</t>
  </si>
  <si>
    <t>-1042318303</t>
  </si>
  <si>
    <t>https://podminky.urs.cz/item/CS_URS_2025_01/997211611</t>
  </si>
  <si>
    <t>998</t>
  </si>
  <si>
    <t>Přesun hmot</t>
  </si>
  <si>
    <t>998214111</t>
  </si>
  <si>
    <t>Přesun hmot pro mosty montované z dílců ŽB nebo předpjatých v do 20 m</t>
  </si>
  <si>
    <t>-911077860</t>
  </si>
  <si>
    <t>https://podminky.urs.cz/item/CS_URS_2025_01/998214111</t>
  </si>
  <si>
    <t>PSV</t>
  </si>
  <si>
    <t>Práce a dodávky PSV</t>
  </si>
  <si>
    <t>789</t>
  </si>
  <si>
    <t>Povrchové úpravy ocelových konstrukcí a technologických zařízení</t>
  </si>
  <si>
    <t>789121152</t>
  </si>
  <si>
    <t>Čištění ručním nářadím ocelových konstrukcí třídy I stupeň přípravy St 2 stupeň zrezivění C</t>
  </si>
  <si>
    <t>277726458</t>
  </si>
  <si>
    <t>https://podminky.urs.cz/item/CS_URS_2025_01/789121152</t>
  </si>
  <si>
    <t>SO 00-20-11.1 - Drobné opravné práce na objektech mostů M2 - Most v km 14,935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</si>
  <si>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</si>
  <si>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</si>
  <si>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</si>
  <si>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</si>
  <si>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>Zemní práce</t>
  </si>
  <si>
    <t>111251201</t>
  </si>
  <si>
    <t>Odstranění křovin a stromů průměru kmene do 100 mm i s kořeny sklonu terénu přes 1:5 z celkové plochy do 100 m2 strojně</t>
  </si>
  <si>
    <t>-1441561834</t>
  </si>
  <si>
    <t>https://podminky.urs.cz/item/CS_URS_2025_01/111251201</t>
  </si>
  <si>
    <t xml:space="preserve">10,0*4,0 </t>
  </si>
  <si>
    <t>112155315</t>
  </si>
  <si>
    <t>Štěpkování keřového porostu hustého s naložením</t>
  </si>
  <si>
    <t>1570915613</t>
  </si>
  <si>
    <t>https://podminky.urs.cz/item/CS_URS_2025_01/112155315</t>
  </si>
  <si>
    <t>"s naložením na dopravní prostředek a odvoz do 20 km" 40,0</t>
  </si>
  <si>
    <t>115101201</t>
  </si>
  <si>
    <t>Čerpání vody na dopravní výšku do 10 m průměrný přítok do 500 l/min</t>
  </si>
  <si>
    <t>-1883028050</t>
  </si>
  <si>
    <t>https://podminky.urs.cz/item/CS_URS_2025_01/115101201</t>
  </si>
  <si>
    <t>"odhad 20 dní" 20*24</t>
  </si>
  <si>
    <t>115101301</t>
  </si>
  <si>
    <t>Pohotovost čerpací soupravy pro dopravní výšku do 10 m přítok do 500 l/min</t>
  </si>
  <si>
    <t>den</t>
  </si>
  <si>
    <t>870704391</t>
  </si>
  <si>
    <t>https://podminky.urs.cz/item/CS_URS_2025_01/115101301</t>
  </si>
  <si>
    <t>153112121</t>
  </si>
  <si>
    <t>Zaberanění ocelových štětovnic na dl do 4 m ve standardních podmínkách z terénu</t>
  </si>
  <si>
    <t>-1368012136</t>
  </si>
  <si>
    <t>https://podminky.urs.cz/item/CS_URS_2025_01/153112121</t>
  </si>
  <si>
    <t>15,0*4,0</t>
  </si>
  <si>
    <t>15920311</t>
  </si>
  <si>
    <t>štětovnice ocelová Illn</t>
  </si>
  <si>
    <t>261358324</t>
  </si>
  <si>
    <t>60*0,16275 "Přepočtené koeficientem množství</t>
  </si>
  <si>
    <t>153113111</t>
  </si>
  <si>
    <t>Vytažení ocelových štětovnic dl do 12 m zaberaněných do hl 4 m z terénu ve standardnich podmínkách</t>
  </si>
  <si>
    <t>-853318557</t>
  </si>
  <si>
    <t>https://podminky.urs.cz/item/CS_URS_2025_01/153113111</t>
  </si>
  <si>
    <t>182251101</t>
  </si>
  <si>
    <t>Svahování násypů strojně</t>
  </si>
  <si>
    <t>2066331944</t>
  </si>
  <si>
    <t>https://podminky.urs.cz/item/CS_URS_2025_01/182251101</t>
  </si>
  <si>
    <t>Zakládání</t>
  </si>
  <si>
    <t>275321117</t>
  </si>
  <si>
    <t>Základové patky a bloky mostních konstrukcí ze ŽB C 25/30</t>
  </si>
  <si>
    <t>58825813</t>
  </si>
  <si>
    <t>https://podminky.urs.cz/item/CS_URS_2025_01/275321117</t>
  </si>
  <si>
    <t>12,0*0,5*1,0</t>
  </si>
  <si>
    <t>275321191</t>
  </si>
  <si>
    <t>Příplatek k základovým patkám a blokům mostních konstrukcí ze ŽB za betonáž malého rozsahu do 25 m3</t>
  </si>
  <si>
    <t>1786847990</t>
  </si>
  <si>
    <t>https://podminky.urs.cz/item/CS_URS_2025_01/275321191</t>
  </si>
  <si>
    <t>275354111</t>
  </si>
  <si>
    <t>Bednění základových patek - zřízení</t>
  </si>
  <si>
    <t>-1407350084</t>
  </si>
  <si>
    <t>https://podminky.urs.cz/item/CS_URS_2025_01/275354111</t>
  </si>
  <si>
    <t>2*12,0*1,0+2*1,0*0,5</t>
  </si>
  <si>
    <t>275354211</t>
  </si>
  <si>
    <t>Bednění základových patek - odstranění</t>
  </si>
  <si>
    <t>271951048</t>
  </si>
  <si>
    <t>https://podminky.urs.cz/item/CS_URS_2025_01/275354211</t>
  </si>
  <si>
    <t>275361116</t>
  </si>
  <si>
    <t>Výztuž základových patek a bloků z betonářské oceli 10 505</t>
  </si>
  <si>
    <t>941628464</t>
  </si>
  <si>
    <t>https://podminky.urs.cz/item/CS_URS_2025_01/275361116</t>
  </si>
  <si>
    <t>"cca 150 kg/m3" 0,15*6,0</t>
  </si>
  <si>
    <t>Svislé a kompletní konstrukce</t>
  </si>
  <si>
    <t>334213121</t>
  </si>
  <si>
    <t>Zdivo pilířů, opěr a křídel mostů z lomového kamene štípaného nebo ručně vybíraného na maltu z nepravidelných kamenů objemu 1 kusu kamene přes 0,02 m3</t>
  </si>
  <si>
    <t>1874657977</t>
  </si>
  <si>
    <t>https://podminky.urs.cz/item/CS_URS_2025_01/334213121</t>
  </si>
  <si>
    <t>"včetně nutného přisekáváním kamene do spár v líci křídla"  70,0*0,20</t>
  </si>
  <si>
    <t>Vodorovné konstrukce</t>
  </si>
  <si>
    <t>451576121</t>
  </si>
  <si>
    <t>Podkladní a výplňová vrstva ze štěrkopísku tl do 200 mm</t>
  </si>
  <si>
    <t>1421702017</t>
  </si>
  <si>
    <t>https://podminky.urs.cz/item/CS_URS_2025_01/451576121</t>
  </si>
  <si>
    <t>"vyrovnávací vrstva ŠP podsyp" 70,0</t>
  </si>
  <si>
    <t>452311131</t>
  </si>
  <si>
    <t>Podkladní desky z betonu prostého bez zvýšených nároků na prostředí tř. C 12/15 otevřený výkop</t>
  </si>
  <si>
    <t>-675307292</t>
  </si>
  <si>
    <t>https://podminky.urs.cz/item/CS_URS_2025_01/452311131</t>
  </si>
  <si>
    <t>"Podkladní beton kamenného křídla" 70,0*0,15</t>
  </si>
  <si>
    <t>452368211</t>
  </si>
  <si>
    <t>Výztuž podkladních desek nebo bloků nebo pražců otevřený výkop ze svařovaných sítí Kari</t>
  </si>
  <si>
    <t>-392044844</t>
  </si>
  <si>
    <t>https://podminky.urs.cz/item/CS_URS_2025_01/452368211</t>
  </si>
  <si>
    <t>"výztuž bet.lože pod kamennou dlažbu křídla pr. 6*150*150" 81,0*3,04/1000</t>
  </si>
  <si>
    <t>628633112</t>
  </si>
  <si>
    <t>Spárování kamenného zdiva mostů aktivovanou maltou spára hl do 40 mm dl přes 6 do 12 m/m2</t>
  </si>
  <si>
    <t>470011628</t>
  </si>
  <si>
    <t>https://podminky.urs.cz/item/CS_URS_2025_01/628633112</t>
  </si>
  <si>
    <t>"dodání spárovacích hmot vč. vypláchnutí spár vodou před spárováním a očištění oklního zdiva po spárování"  70,0</t>
  </si>
  <si>
    <t>998212111</t>
  </si>
  <si>
    <t>Přesun hmot pro mosty zděné, monolitické betonové nebo ocelové v do 20 m</t>
  </si>
  <si>
    <t>1169303267</t>
  </si>
  <si>
    <t>https://podminky.urs.cz/item/CS_URS_2025_01/998212111</t>
  </si>
  <si>
    <t>SO 00-20-11.2 - Drobné opravné práce na objektech mostů M3 - Most v km 16,335</t>
  </si>
  <si>
    <t>943211111</t>
  </si>
  <si>
    <t>Montáž lešení prostorového rámového lehkého s podlahami zatížení do 200 kg/m2 v do 10 m</t>
  </si>
  <si>
    <t>-1810441421</t>
  </si>
  <si>
    <t>https://podminky.urs.cz/item/CS_URS_2025_01/943211111</t>
  </si>
  <si>
    <t>25*6*3</t>
  </si>
  <si>
    <t>943211811</t>
  </si>
  <si>
    <t>Demontáž lešení prostorového rámového lehkého s podlahami zatížení do 200 kg/m2 v do 10 m</t>
  </si>
  <si>
    <t>-1624059713</t>
  </si>
  <si>
    <t>https://podminky.urs.cz/item/CS_URS_2025_01/943211811</t>
  </si>
  <si>
    <t>944611111</t>
  </si>
  <si>
    <t>Montáž ochranné plachty z textilie z umělých vláken</t>
  </si>
  <si>
    <t>1527350413</t>
  </si>
  <si>
    <t>https://podminky.urs.cz/item/CS_URS_2025_01/944611111</t>
  </si>
  <si>
    <t>2*30*8+2*30*5</t>
  </si>
  <si>
    <t>944611811</t>
  </si>
  <si>
    <t>Demontáž ochranné plachty z textilie z umělých vláken</t>
  </si>
  <si>
    <t>1932395205</t>
  </si>
  <si>
    <t>https://podminky.urs.cz/item/CS_URS_2025_01/944611811</t>
  </si>
  <si>
    <t>789222132</t>
  </si>
  <si>
    <t>Provedení otryskání ocelových konstrukcí třídy II stupeň zarezavění C stupeň přípravy Sa 2 1/2</t>
  </si>
  <si>
    <t>945555992</t>
  </si>
  <si>
    <t>https://podminky.urs.cz/item/CS_URS_2025_01/789222132</t>
  </si>
  <si>
    <t>"včetně likvidace otryskaného materiálu"</t>
  </si>
  <si>
    <t>"plochy byly stanoveny na základě zaměření a fotografií" 1141,0</t>
  </si>
  <si>
    <t>42118100</t>
  </si>
  <si>
    <t>materiál tryskací z křemičitanu hlinitého</t>
  </si>
  <si>
    <t>1858989605</t>
  </si>
  <si>
    <t>1141*0,02 "Přepočtené koeficientem množství</t>
  </si>
  <si>
    <t>789322211</t>
  </si>
  <si>
    <t>Zhotovení nátěru ocelových konstrukcí třídy II dvousložkového základního tl do 80 µm</t>
  </si>
  <si>
    <t>-360627532</t>
  </si>
  <si>
    <t>https://podminky.urs.cz/item/CS_URS_2025_01/789322211</t>
  </si>
  <si>
    <t>24629068</t>
  </si>
  <si>
    <t>hmota nátěrová epoxidová základní antikorozní na ocelové konstrukce</t>
  </si>
  <si>
    <t>-1410311034</t>
  </si>
  <si>
    <t>1141*0,622 "Přepočtené koeficientem množství</t>
  </si>
  <si>
    <t>789322216</t>
  </si>
  <si>
    <t>Zhotovení nátěru ocelových konstrukcí třídy II dvousložkového mezivrstvy tl do 80 µm</t>
  </si>
  <si>
    <t>1939437321</t>
  </si>
  <si>
    <t>https://podminky.urs.cz/item/CS_URS_2025_01/789322216</t>
  </si>
  <si>
    <t>"plochy byly stanoveny na základě zaměření a fotografií-2x nátěr" 1141,0*2</t>
  </si>
  <si>
    <t>24629087</t>
  </si>
  <si>
    <t>hmota nátěrová epoxidová samozákladující na ocelové konstrukce</t>
  </si>
  <si>
    <t>-1301293833</t>
  </si>
  <si>
    <t>2282*0,306 "Přepočtené koeficientem množství</t>
  </si>
  <si>
    <t>789322221</t>
  </si>
  <si>
    <t>Zhotovení nátěru ocelových konstrukcí třídy II dvousložkového krycího (vrchního) tl do 80 µm</t>
  </si>
  <si>
    <t>-1563259202</t>
  </si>
  <si>
    <t>https://podminky.urs.cz/item/CS_URS_2025_01/789322221</t>
  </si>
  <si>
    <t>24629135</t>
  </si>
  <si>
    <t>hmota nátěrová PUR krycí (email) na ocelové konstrukce</t>
  </si>
  <si>
    <t>1400437200</t>
  </si>
  <si>
    <t>1141*0,311 "Přepočtené koeficientem množství</t>
  </si>
  <si>
    <t>SO 00-20-11.3 - Drobné opravné práce na objektech mostů M4 - Most v km 19,881</t>
  </si>
  <si>
    <t>124153101</t>
  </si>
  <si>
    <t>Vykopávky pro koryta vodotečí v hornině třídy těžitelnosti I skupiny 1 a 2 objem do 1000 m3 strojně</t>
  </si>
  <si>
    <t>-1688898649</t>
  </si>
  <si>
    <t>https://podminky.urs.cz/item/CS_URS_2025_01/124153101</t>
  </si>
  <si>
    <t>"odbagrování nánosů pod mostem" 130,0*7,0*0,6</t>
  </si>
  <si>
    <t>162751117</t>
  </si>
  <si>
    <t>Vodorovné přemístění přes 9 000 do 10000 m výkopku/sypaniny z horniny třídy těžitelnosti I skupiny 1 až 3</t>
  </si>
  <si>
    <t>-117203559</t>
  </si>
  <si>
    <t>https://podminky.urs.cz/item/CS_URS_2025_01/162751117</t>
  </si>
  <si>
    <t>162751119</t>
  </si>
  <si>
    <t>Příplatek k vodorovnému přemístění výkopku/sypaniny z horniny třídy těžitelnosti I skupiny 1 až 3 ZKD 1000 m přes 10000 m</t>
  </si>
  <si>
    <t>1235047151</t>
  </si>
  <si>
    <t>https://podminky.urs.cz/item/CS_URS_2025_01/162751119</t>
  </si>
  <si>
    <t>"odvoz do 20 km" 9*546,0</t>
  </si>
  <si>
    <t>423905212</t>
  </si>
  <si>
    <t>Zdvih nebo spuštění pole přes 5000 kN</t>
  </si>
  <si>
    <t>507695406</t>
  </si>
  <si>
    <t>https://podminky.urs.cz/item/CS_URS_2025_01/423905212</t>
  </si>
  <si>
    <t>428941121</t>
  </si>
  <si>
    <t>Osazení mostního ložiska ocelového vodícího přídržného zatížení do 500 kN</t>
  </si>
  <si>
    <t>1749957429</t>
  </si>
  <si>
    <t>https://podminky.urs.cz/item/CS_URS_2025_01/428941121</t>
  </si>
  <si>
    <t>428941122</t>
  </si>
  <si>
    <t>Osazení mostního ložiska ocelového válečkového zatížení přes 1800 do 2500 kN</t>
  </si>
  <si>
    <t>2040631497</t>
  </si>
  <si>
    <t>https://podminky.urs.cz/item/CS_URS_2025_01/428941122</t>
  </si>
  <si>
    <t>428941123</t>
  </si>
  <si>
    <t>Osazení mostního ložiska ocelového pevného zatížení přes 1800 do 2500 kN</t>
  </si>
  <si>
    <t>-1051485029</t>
  </si>
  <si>
    <t>https://podminky.urs.cz/item/CS_URS_2025_01/428941123</t>
  </si>
  <si>
    <t>451476111</t>
  </si>
  <si>
    <t>Podkladní vrstva pod ložiska z plastbetonu první vrstva tl 10 mm</t>
  </si>
  <si>
    <t>-1386140987</t>
  </si>
  <si>
    <t>https://podminky.urs.cz/item/CS_URS_2025_01/451476111</t>
  </si>
  <si>
    <t>6*0,5*0,6</t>
  </si>
  <si>
    <t>451476112</t>
  </si>
  <si>
    <t>Podkladní vrstva pod ložiska z plastbetonu další vrstvy tl 10 mm</t>
  </si>
  <si>
    <t>1725845737</t>
  </si>
  <si>
    <t>https://podminky.urs.cz/item/CS_URS_2025_01/451476112</t>
  </si>
  <si>
    <t>938905311</t>
  </si>
  <si>
    <t>Údržba OK mostů - očistění, nátěr, namazání ložisek</t>
  </si>
  <si>
    <t>-1655247512</t>
  </si>
  <si>
    <t>https://podminky.urs.cz/item/CS_URS_2025_01/938905311</t>
  </si>
  <si>
    <t>938905312</t>
  </si>
  <si>
    <t>Údržba OK mostů - vysekání obetonávky ložisek a zalití ložiskových desek</t>
  </si>
  <si>
    <t>-1659261939</t>
  </si>
  <si>
    <t>https://podminky.urs.cz/item/CS_URS_2025_01/938905312</t>
  </si>
  <si>
    <t>1285634262</t>
  </si>
  <si>
    <t>SO 00-20-11.4 - Drobné opravné práce na objektech mostů M4 PKO - Most v km 19,881</t>
  </si>
  <si>
    <t>1677612946</t>
  </si>
  <si>
    <t>32,0*8,0*4,0</t>
  </si>
  <si>
    <t>99933163</t>
  </si>
  <si>
    <t>-321603900</t>
  </si>
  <si>
    <t>4*35*4+2*9*35+2*9*4</t>
  </si>
  <si>
    <t>-1872256165</t>
  </si>
  <si>
    <t>-1338505615</t>
  </si>
  <si>
    <t>"plochy byly stanoveny na základě zaměření a fotografií"</t>
  </si>
  <si>
    <t>"hlavní nosník"2*33,5*8,2</t>
  </si>
  <si>
    <t>"výztuhy hlavního nosníku"56*3,1*0,5</t>
  </si>
  <si>
    <t>"příčníky"14*7,5*1,6</t>
  </si>
  <si>
    <t>"podélníky"2*33,5*1,6</t>
  </si>
  <si>
    <t>"mostovka"2*7,5*33,5</t>
  </si>
  <si>
    <t>"ztužení mostovky"8*33,5*2,3</t>
  </si>
  <si>
    <t>"rezerva na ostatní prvky 20%"408,5</t>
  </si>
  <si>
    <t>"posuvná ložiska"2*3,0</t>
  </si>
  <si>
    <t>"vodící ložiska"2*1,0</t>
  </si>
  <si>
    <t>"pevná ložiska"2*2,0</t>
  </si>
  <si>
    <t>52555508</t>
  </si>
  <si>
    <t>2450,8*0,02 "Přepočtené koeficientem množství</t>
  </si>
  <si>
    <t>-792906832</t>
  </si>
  <si>
    <t>2092193141</t>
  </si>
  <si>
    <t>2450,8*0,622 "Přepočtené koeficientem množství</t>
  </si>
  <si>
    <t>-1054176803</t>
  </si>
  <si>
    <t>"plochy byly stanoveny na základě zaměření a fotografií(2x nátěr)"</t>
  </si>
  <si>
    <t>"hlavní nosník"2*33,5*8,2*2</t>
  </si>
  <si>
    <t>"výztuhy hlavního nosníku"56*3,1*0,5*2</t>
  </si>
  <si>
    <t>"příčníky"14*7,5*1,6*2</t>
  </si>
  <si>
    <t>"podélníky"2*33,5*1,6*2</t>
  </si>
  <si>
    <t>"mostovka"2*7,5*33,5*2</t>
  </si>
  <si>
    <t>"ztužení mostovky"8*33,5*2,3*2</t>
  </si>
  <si>
    <t>"rezerva na ostatní prvky 20%"408,5*2</t>
  </si>
  <si>
    <t>"posuvná ložiska"2*3,0*2</t>
  </si>
  <si>
    <t>"vodící ložiska"2*1,0*2</t>
  </si>
  <si>
    <t>"pevná ložiska"2*2,0*2</t>
  </si>
  <si>
    <t>-1283324962</t>
  </si>
  <si>
    <t>4901,6*0,306 "Přepočtené koeficientem množství</t>
  </si>
  <si>
    <t>-166428907</t>
  </si>
  <si>
    <t>-1409245510</t>
  </si>
  <si>
    <t>2450,8*0,311 "Přepočtené koeficientem množství</t>
  </si>
  <si>
    <t>SO 00-21-11 - Drobné opravné práce na objektech propustků P1</t>
  </si>
  <si>
    <t>131151100</t>
  </si>
  <si>
    <t>Hloubení jam nezapažených v hornině třídy těžitelnosti I skupiny 1 a 2 objem do 20 m3 strojně</t>
  </si>
  <si>
    <t>1546060557</t>
  </si>
  <si>
    <t>https://podminky.urs.cz/item/CS_URS_2025_01/131151100</t>
  </si>
  <si>
    <t>"úprava břehu před opravou odláždění na vtoku a výtoku, včetně naložení na dopravní prostředek a složení"</t>
  </si>
  <si>
    <t>37,5*0,45 " na vtoku</t>
  </si>
  <si>
    <t>7,0*0,45 " na výtoku"</t>
  </si>
  <si>
    <t>-45446329</t>
  </si>
  <si>
    <t>1788961491</t>
  </si>
  <si>
    <t>19*20,025</t>
  </si>
  <si>
    <t>181951111</t>
  </si>
  <si>
    <t>Úprava pláně v hornině třídy těžitelnosti I skupiny 1 až 3 bez zhutnění strojně</t>
  </si>
  <si>
    <t>210813265</t>
  </si>
  <si>
    <t>https://podminky.urs.cz/item/CS_URS_2025_01/181951111</t>
  </si>
  <si>
    <t>"urovnání ploch" 6,0+4,0+4,0</t>
  </si>
  <si>
    <t>451312111</t>
  </si>
  <si>
    <t>Podklad pod dlažbu z betonu prostého C 20/25 tl přes 100 do 150 mm</t>
  </si>
  <si>
    <t>-1218141150</t>
  </si>
  <si>
    <t>https://podminky.urs.cz/item/CS_URS_2025_01/451312111</t>
  </si>
  <si>
    <t>"podklad pod odláždění - viz pol. 465513127"44,5</t>
  </si>
  <si>
    <t>451561111</t>
  </si>
  <si>
    <t>Lože pod dlažby z kameniva drceného drobného vrstva tl do 100 mm</t>
  </si>
  <si>
    <t>2075855863</t>
  </si>
  <si>
    <t>https://podminky.urs.cz/item/CS_URS_2025_01/451561111</t>
  </si>
  <si>
    <t>"podklad pod odláždění "44,5</t>
  </si>
  <si>
    <t>-1669611347</t>
  </si>
  <si>
    <t>"výztuž bet.lože pod kamennou dlažbu křídla pr. 6*150*150" 52,0*3,04/1000</t>
  </si>
  <si>
    <t>465513127</t>
  </si>
  <si>
    <t>Dlažba z lomového kamene na cementovou maltu s vyspárováním tl 200 mm</t>
  </si>
  <si>
    <t>1101896866</t>
  </si>
  <si>
    <t>https://podminky.urs.cz/item/CS_URS_2025_01/465513127</t>
  </si>
  <si>
    <t>"odláždění na vtoku :" 5,0*4,0+5*3,5</t>
  </si>
  <si>
    <t>"odláždění na výtoku :" 2,0*3,5</t>
  </si>
  <si>
    <t>938902202</t>
  </si>
  <si>
    <t>Čištění příkopů ručně š dna do 400 mm objem nánosu přes 0,15 do 0,30 m3/m</t>
  </si>
  <si>
    <t>74986498</t>
  </si>
  <si>
    <t>https://podminky.urs.cz/item/CS_URS_2025_01/938902202</t>
  </si>
  <si>
    <t>"čištění propustku pod tratí+roura na vtoku+ příkop na výtoku za šachtou"</t>
  </si>
  <si>
    <t>"vtok+výtok" 3,0+8,0+3,0+30,0</t>
  </si>
  <si>
    <t>938902412</t>
  </si>
  <si>
    <t>Čištění propustků strojně tlakovou vodou D přes 500 do 1000 mm při tl nánosu do 25% DN</t>
  </si>
  <si>
    <t>1313198780</t>
  </si>
  <si>
    <t>https://podminky.urs.cz/item/CS_URS_2025_01/938902412</t>
  </si>
  <si>
    <t>1,0+5,0</t>
  </si>
  <si>
    <t>-835389472</t>
  </si>
  <si>
    <t>" na vtoku - horní povrch římsy+čelo propustku:" 2,2*0,5+0,5*2,2+2*0,5*0,5</t>
  </si>
  <si>
    <t>" na výtoku - horní povrch římsy+čelo propustku:" 1,5*0,5+1,5*0,5+2*0,5*0,5</t>
  </si>
  <si>
    <t>-1272086898</t>
  </si>
  <si>
    <t>"na vtoku 90 % plochy"2,7*0,9</t>
  </si>
  <si>
    <t>"na výtoku 80 % plochy"2,0*0,8</t>
  </si>
  <si>
    <t>-1567152127</t>
  </si>
  <si>
    <t>"na vtoku 10 % plochy"  2,7*0,1</t>
  </si>
  <si>
    <t>"na výtoku 20 % plochy" 2,0*0,2</t>
  </si>
  <si>
    <t>-1781192712</t>
  </si>
  <si>
    <t>4,03+0,67</t>
  </si>
  <si>
    <t>119663409</t>
  </si>
  <si>
    <t>-1533344308</t>
  </si>
  <si>
    <t>8,287*9 "Přepočtené koeficientem množství</t>
  </si>
  <si>
    <t>308200796</t>
  </si>
  <si>
    <t>-1292697804</t>
  </si>
  <si>
    <t>SO 00-21-11.1 - Drobné opravné práce na objektech propustků P2</t>
  </si>
  <si>
    <t>-1378725700</t>
  </si>
  <si>
    <t>"na vtoku"3,5*0,45</t>
  </si>
  <si>
    <t>"na výtoku"4,0*0,5</t>
  </si>
  <si>
    <t>495558365</t>
  </si>
  <si>
    <t>1495802261</t>
  </si>
  <si>
    <t>19*3,575</t>
  </si>
  <si>
    <t>626748738</t>
  </si>
  <si>
    <t>"urovnání ploch"6,0+5,0</t>
  </si>
  <si>
    <t>202581357</t>
  </si>
  <si>
    <t>"podklad pod odláždění - viz pol. 465513127"21,5</t>
  </si>
  <si>
    <t>-883765129</t>
  </si>
  <si>
    <t>"podklad pod odláždění "21,5</t>
  </si>
  <si>
    <t>373644089</t>
  </si>
  <si>
    <t>"výztuž bet.lože pod kamennou dlažbu  pr. 6*150*150" 25,0*3,04/1000</t>
  </si>
  <si>
    <t>-567213963</t>
  </si>
  <si>
    <t>"odláždění na vtoku" 3,5*5,0</t>
  </si>
  <si>
    <t>"odláždění na výtoku" 2,0+2,0</t>
  </si>
  <si>
    <t>328756328</t>
  </si>
  <si>
    <t>"oprava PKO stávajícího zábradlí:"</t>
  </si>
  <si>
    <t>"madla" 2*4,0*4*0,07*2</t>
  </si>
  <si>
    <t>"sloupky" 3*1,1*4*0,07*2</t>
  </si>
  <si>
    <t>911121211</t>
  </si>
  <si>
    <t>Oprava ocelového zábradlí při opravách mostů</t>
  </si>
  <si>
    <t>-2115009353</t>
  </si>
  <si>
    <t>https://podminky.urs.cz/item/CS_URS_2025_01/911121211</t>
  </si>
  <si>
    <t>"narovnání madla zábradlí" 3,5</t>
  </si>
  <si>
    <t>-1867332389</t>
  </si>
  <si>
    <t>"na vtoku" 3,5+5,0</t>
  </si>
  <si>
    <t>"na výtoku" 1,0</t>
  </si>
  <si>
    <t>-793006192</t>
  </si>
  <si>
    <t>"propustek pod tratí" 10,0</t>
  </si>
  <si>
    <t>-192793439</t>
  </si>
  <si>
    <t>" na vtoku - horní povrch římsy+čelo propustku (částačně kámen):" 3,5*0,4+3,5*0,5+2,0</t>
  </si>
  <si>
    <t>" na výtoku - horní povrch římsy+čelo propustku (částečně kámen):" 3,5*0,4+3,5*0,5+2,0</t>
  </si>
  <si>
    <t>985231112</t>
  </si>
  <si>
    <t>Spárování zdiva aktivovanou maltou spára hl do 40 mm dl přes 6 do 12 m/m2</t>
  </si>
  <si>
    <t>-1944197676</t>
  </si>
  <si>
    <t>https://podminky.urs.cz/item/CS_URS_2025_01/985231112</t>
  </si>
  <si>
    <t>"oprava spárování opěr-vč. vypláchnutí spár a začištění po spárování" 11,0</t>
  </si>
  <si>
    <t>-279844202</t>
  </si>
  <si>
    <t>"na vtoku 50 % plochy"(3,5*0,4+3,5*0,5+0,5)/100*50</t>
  </si>
  <si>
    <t>"na výtoku 50 % plochy"(3,5*0,4+3,5*0,5+0,5)/100*50</t>
  </si>
  <si>
    <t>495023834</t>
  </si>
  <si>
    <t>"na vtoku i výtoku 50 %" 3,65</t>
  </si>
  <si>
    <t>-1368254120</t>
  </si>
  <si>
    <t>3,65*2</t>
  </si>
  <si>
    <t>350339039</t>
  </si>
  <si>
    <t>1194185590</t>
  </si>
  <si>
    <t>3,612*9 "Přepočtené koeficientem množství</t>
  </si>
  <si>
    <t>491684589</t>
  </si>
  <si>
    <t>851761446</t>
  </si>
  <si>
    <t>550580507</t>
  </si>
  <si>
    <t>"oprava PKO stávajícího zábradlí" (2*4,0*4*0,07+3*1,1*4*0,07)*2</t>
  </si>
  <si>
    <t>SO 11-10-01 - Železniční svršek, km 12,500 - km 13,400</t>
  </si>
  <si>
    <t>5907050120</t>
  </si>
  <si>
    <t>Dělení kolejnic kyslíkem, soustavy S49 nebo T Poznámka: 1. V cenách jsou započteny náklady na manipulaci, podložení, označení a provedení řezu kolejnice.</t>
  </si>
  <si>
    <t>1200025790</t>
  </si>
  <si>
    <t>"Výhybkové konstrukce"</t>
  </si>
  <si>
    <t>14*5</t>
  </si>
  <si>
    <t>"Kolejová pole o délkách 25m"</t>
  </si>
  <si>
    <t>(1235,7/25)*2</t>
  </si>
  <si>
    <t>"Zaokrouhlení"</t>
  </si>
  <si>
    <t>+0,144</t>
  </si>
  <si>
    <t>"Úprava teploty"</t>
  </si>
  <si>
    <t>"Vyřezání stávajících svarů"</t>
  </si>
  <si>
    <t>5999010020</t>
  </si>
  <si>
    <t>Vyjmutí a snesení konstrukcí nebo dílů hmotnosti přes 10 do 20 t Poznámka: 1. V cenách jsou započteny náklady na manipulaci vyjmutí a snesení zdvihacím prostředkem, naložení, složení, přeprava v místě technologické manipulace. Položka obsahuje náklady na práce v blízkosti trakčního vedení.</t>
  </si>
  <si>
    <t>-1066818196</t>
  </si>
  <si>
    <t>"Techcnická zpráva, situace, řezy"</t>
  </si>
  <si>
    <t>"Výhykbové konstrukce"</t>
  </si>
  <si>
    <t>5*13,56</t>
  </si>
  <si>
    <t>"Kolejová pole SB8/S49 délka koleje*váha 1m KR."</t>
  </si>
  <si>
    <t>574,6*0,550</t>
  </si>
  <si>
    <t>"Kolejová pole dřevo/S49 délka koleje*váha 1m KR."</t>
  </si>
  <si>
    <t>493,9*0,295</t>
  </si>
  <si>
    <t>"Kolejová pole SB5/S49 délka koleje*váha 1m KR."</t>
  </si>
  <si>
    <t>139,7*0,546</t>
  </si>
  <si>
    <t>"Kolejová pole SB3/S49 délka koleje*váha 1m KR."</t>
  </si>
  <si>
    <t>34,2*0,500</t>
  </si>
  <si>
    <t>5911655050</t>
  </si>
  <si>
    <t>Demontáž jednoduché výhybky na úložišti dřevěné pražce soustavy T Poznámka: 1. V cenách jsou započteny náklady na demontáž do součástí, manipulaci, naložení na dopravní prostředek a uložení vyzískaného materiálu na úložišti.</t>
  </si>
  <si>
    <t>1189834370</t>
  </si>
  <si>
    <t>"Rozvinutá délka výhybek*počet výh. konstrukcí"</t>
  </si>
  <si>
    <t>4*48,20 + 45,2</t>
  </si>
  <si>
    <t>5906135035</t>
  </si>
  <si>
    <t>Demontáž kolejového roštu koleje na úložišti pražce dřevěné, tvar S49, T, 49E1 Poznámka: 1. V cenách jsou započteny náklady na demontáž a rozebrání kolejového roštu do součástí, manipulaci, naložení výzisku na dopravní prostředek a uložení na úložišti. 2. V cenách nejsou obsaženy náklady na dopravu a vytřídění.</t>
  </si>
  <si>
    <t>770814368</t>
  </si>
  <si>
    <t>"Kolejová pole dřevo/S49 délka koleje"</t>
  </si>
  <si>
    <t>0,490</t>
  </si>
  <si>
    <t>5906135155</t>
  </si>
  <si>
    <t>Demontáž kolejového roštu koleje na úložišti pražce betonové, tvar S49, T, 49E1 Poznámka: 1. V cenách jsou započteny náklady na demontáž a rozebrání kolejového roštu do součástí, manipulaci, naložení výzisku na dopravní prostředek a uložení na úložišti. 2. V cenách nejsou obsaženy náklady na dopravu a vytřídění.</t>
  </si>
  <si>
    <t>308666636</t>
  </si>
  <si>
    <t>"Kolejová pole beton/S49 délka koleje"</t>
  </si>
  <si>
    <t>0,580+0,132+0,0342</t>
  </si>
  <si>
    <t>5915010020</t>
  </si>
  <si>
    <t>Těžení zeminy nebo horniny železničního spodku třídy těžitelnosti I skupiny 2 Poznámka: 1. V cenách jsou započteny náklady na těžení a uložení výzisku na terén nebo naložení na dopravní prostředek a uložení na úložišti.</t>
  </si>
  <si>
    <t>-294070869</t>
  </si>
  <si>
    <t>"Odtěžení drážních stezek"</t>
  </si>
  <si>
    <t>"Dle kubatoruvého listu projektanta"</t>
  </si>
  <si>
    <t>"mezi SK1 a SK3"</t>
  </si>
  <si>
    <t xml:space="preserve"> 0,4*0,5*(100+4,2+108,5+16,4+29,6+12,1+57)</t>
  </si>
  <si>
    <t>"mezi SK1 a SK2"</t>
  </si>
  <si>
    <t xml:space="preserve"> 0,4*0,5*110</t>
  </si>
  <si>
    <t>"vpravo od SK2"</t>
  </si>
  <si>
    <t xml:space="preserve"> 217,0*0,5</t>
  </si>
  <si>
    <t>5905055010</t>
  </si>
  <si>
    <t>Odstranění stávajícího kolejového lože odtěžením v koleji Poznámka: 1. V cenách jsou započteny náklady na odstranění KL, úpravu pláně a rozprostření výzisku na terén nebo jeho naložení na dopravní prostředek. 2. V cenách nejsou obsaženy náklady na dopravu výzisku na skládku a skládkovné.</t>
  </si>
  <si>
    <t>-1246224458</t>
  </si>
  <si>
    <t>"Dle kubaturového listu projektanta"</t>
  </si>
  <si>
    <t>"Váp-Žul SB8, "c"</t>
  </si>
  <si>
    <t>(84,1+196,5)*1,89</t>
  </si>
  <si>
    <t>"Váp-Žul dř, "c"</t>
  </si>
  <si>
    <t>47,4*1,66</t>
  </si>
  <si>
    <t>"SK1 dř., "c"</t>
  </si>
  <si>
    <t>(11,3+3,2+4,2+17,5+12,1+16,9)*1,66</t>
  </si>
  <si>
    <t>"SK1 SB8, "c"</t>
  </si>
  <si>
    <t>(126,1+107,3+60,6)*1,89</t>
  </si>
  <si>
    <t>"SK3 dř., "c"</t>
  </si>
  <si>
    <t>(138,3+155,2+26,1+5,8)*1,44</t>
  </si>
  <si>
    <t>"SK2 dř., "c"</t>
  </si>
  <si>
    <t>(4+2,9+11,9+30,4)*1,44</t>
  </si>
  <si>
    <t>"SK2 SB5, "c"</t>
  </si>
  <si>
    <t>(48,1+91,6)*1,66</t>
  </si>
  <si>
    <t>"SK5 dř., "c"</t>
  </si>
  <si>
    <t xml:space="preserve"> 6,7*1,44</t>
  </si>
  <si>
    <t>"SK5 SB3, "c"</t>
  </si>
  <si>
    <t>34,2*1,66</t>
  </si>
  <si>
    <t>5905055020</t>
  </si>
  <si>
    <t>Odstranění stávajícího kolejového lože odtěžením ve výhybce Poznámka: 1. V cenách jsou započteny náklady na odstranění KL, úpravu pláně a rozprostření výzisku na terén nebo jeho naložení na dopravní prostředek. 2. V cenách nejsou obsaženy náklady na dopravu výzisku na skládku a skládkovné.</t>
  </si>
  <si>
    <t>-1049117267</t>
  </si>
  <si>
    <t>"Z výhybek JT6°-200-I-oc, JT6°-200-IV-oc"</t>
  </si>
  <si>
    <t>0,35*132*4+0,35*120*1</t>
  </si>
  <si>
    <t>5905060010</t>
  </si>
  <si>
    <t>Zřízení nového kolejového lože v koleji Poznámka: 1. V cenách jsou započteny náklady na zřízení KL, rozprostření vrstvy kameniva, zřízení homogenizované vrstvy kameniva a úprava KL do profilu. 2. V cenách nejsou obsaženy náklady na položení KR, úpravu směrového a výškového uspořádání, dodávku kameniva a snížení KL pod patou kolejnice.</t>
  </si>
  <si>
    <t>47928971</t>
  </si>
  <si>
    <t>"Technická zpráva, situace, řezy"</t>
  </si>
  <si>
    <t>"Betonové pražce rozdělení  "C"</t>
  </si>
  <si>
    <t>(84,1+125,970+36,420)*2,02</t>
  </si>
  <si>
    <t>"Betonové pražce rozdělení  "U"</t>
  </si>
  <si>
    <t>(257,840+15,710+358,760+23,030+4,250+4,250)*2,02</t>
  </si>
  <si>
    <t>"Betonové pražce rozdělení  "d"</t>
  </si>
  <si>
    <t>286,020*2,02</t>
  </si>
  <si>
    <t>5905060020</t>
  </si>
  <si>
    <t>Zřízení nového kolejového lože ve výhybce Poznámka: 1. V cenách jsou započteny náklady na zřízení KL, rozprostření vrstvy kameniva, zřízení homogenizované vrstvy kameniva a úprava KL do profilu. 2. V cenách nejsou obsaženy náklady na položení KR, úpravu směrového a výškového uspořádání, dodávku kameniva a snížení KL pod patou kolejnice.</t>
  </si>
  <si>
    <t>997530126</t>
  </si>
  <si>
    <t>"Objem kolejovéhoé lože Výhybky*počet konstrukcí"</t>
  </si>
  <si>
    <t>5*55</t>
  </si>
  <si>
    <t>36987329</t>
  </si>
  <si>
    <t>2,4*0,1*1196</t>
  </si>
  <si>
    <t>5906130345</t>
  </si>
  <si>
    <t>Montáž kolejového roštu v ose koleje pražce betonové vystrojené, tvar S49, 49E1 Poznámka: 1. V cenách jsou započteny náklady na manipulaci a montáž KR, u pražců dřevěných nevystrojených i na vrtání pražců. 2. V cenách nejsou obsaženy náklady na dodávku materiálu.</t>
  </si>
  <si>
    <t>-1616332986</t>
  </si>
  <si>
    <t>"Váp-Žul S49, SB8, "c"</t>
  </si>
  <si>
    <t>0,084</t>
  </si>
  <si>
    <t>"Váp-Žul 49E1, B91, "u"</t>
  </si>
  <si>
    <t>0,2578</t>
  </si>
  <si>
    <t>"SK1 49E1, VPS, "u"</t>
  </si>
  <si>
    <t>0,01571</t>
  </si>
  <si>
    <t>"SK1 49E1, B91, "u"</t>
  </si>
  <si>
    <t>0,3587</t>
  </si>
  <si>
    <t>"SK3 S49, VPS, "u"</t>
  </si>
  <si>
    <t>0,023</t>
  </si>
  <si>
    <t>"SK3 S49, SB8, "d"</t>
  </si>
  <si>
    <t>0,286</t>
  </si>
  <si>
    <t>"SK2 S49, VPS, "u"</t>
  </si>
  <si>
    <t>0,00425</t>
  </si>
  <si>
    <t>"SK2 S49, SB5, "c"</t>
  </si>
  <si>
    <t>0,12597</t>
  </si>
  <si>
    <t>"SK5 S49, VPS, "u"</t>
  </si>
  <si>
    <t>"SK5 S49, SB8, "c"</t>
  </si>
  <si>
    <t>0,03642</t>
  </si>
  <si>
    <t>5905025110</t>
  </si>
  <si>
    <t>Doplnění stezky štěrkodrtí souvislé Poznámka: 1. V cenách jsou započteny náklady na doplnění kameniva včetně rozprostření ojediněle ručně z vozíku nebo souvisle mechanizací z vozíků nebo železničních vozů. 2. V cenách nejsou obsaženy náklady na dodávku kameniva.</t>
  </si>
  <si>
    <t>551946186</t>
  </si>
  <si>
    <t>"Podkladní část z kameniva 31,5/63"</t>
  </si>
  <si>
    <t>(247,5+109,7+606,4+255,6+199,3+33,3+35,1+405,9+20,6+125,6+77,3+173,5)*0,450</t>
  </si>
  <si>
    <t>5905023020</t>
  </si>
  <si>
    <t>Úprava povrchu stezky rozprostřením štěrkodrtě přes 3 do 5 cm Poznámka: 1. V cenách jsou započteny náklady na rozprostření a urovnání kameniva včetně zhutnění povrchu stezky. Platí pro nový i stávající stav. 2. V cenách nejsou obsaženy náklady na dodávku drtě.</t>
  </si>
  <si>
    <t>-664881805</t>
  </si>
  <si>
    <t>"Pochozí vrstva z kameniva 4/8"</t>
  </si>
  <si>
    <t>247,5+109,7+606,4+255,6+199,3+33,3+35,1+405,9+20,6+125,6+77,3+173,5</t>
  </si>
  <si>
    <t>5955101006</t>
  </si>
  <si>
    <t>Kamenivo drcené štěrk frakce 4/8</t>
  </si>
  <si>
    <t>-252769192</t>
  </si>
  <si>
    <t>"Povrch stezky"</t>
  </si>
  <si>
    <t>(2289,800*0,05)*1,5</t>
  </si>
  <si>
    <t>1190310972</t>
  </si>
  <si>
    <t>"V koleji (0,4 koeficient výzisku) "</t>
  </si>
  <si>
    <t>(2416,627*0,4)*1,8</t>
  </si>
  <si>
    <t>"Ve výhybkách"</t>
  </si>
  <si>
    <t>226,8*1,8</t>
  </si>
  <si>
    <t>287,040*1,8</t>
  </si>
  <si>
    <t>"Doplnění dražních stezek"</t>
  </si>
  <si>
    <t>1030,410*1,8</t>
  </si>
  <si>
    <t>Pražec betonový neutrální vystrojený</t>
  </si>
  <si>
    <t>-1921900435</t>
  </si>
  <si>
    <t>"SK3 S49, VPS, "u", BK: 6,64+3,65+2,4+2,4+7,94"</t>
  </si>
  <si>
    <t>23,030/0,6</t>
  </si>
  <si>
    <t>"SK2 S49, VPS, "u", styk.: 4,25"</t>
  </si>
  <si>
    <t>4,250/0,6</t>
  </si>
  <si>
    <t>"SK5 S49, VPS, "u", styk.: 4,25"</t>
  </si>
  <si>
    <t>Mezisoučet</t>
  </si>
  <si>
    <t>"Zaokroulhení"</t>
  </si>
  <si>
    <t>0,451</t>
  </si>
  <si>
    <t>5961116000R</t>
  </si>
  <si>
    <t>Výhybka jednoduchá smontovaná soustava S49 II. generace pražce betonové J49 1:6,6-190-I pravá/levá</t>
  </si>
  <si>
    <t>-2106340012</t>
  </si>
  <si>
    <t>5961116000</t>
  </si>
  <si>
    <t>Výhybka jednoduchá smontovaná soustava S49 II. generace pražce betonové J49 1:7,5-190-I pravá/levá</t>
  </si>
  <si>
    <t>-412533832</t>
  </si>
  <si>
    <t>5961116040R</t>
  </si>
  <si>
    <t>Spojka 7-8 1:9-300</t>
  </si>
  <si>
    <t>385688432</t>
  </si>
  <si>
    <t>5961116010</t>
  </si>
  <si>
    <t>Výhybka jednoduchá smontovaná soustava S49 II. generace pražce betonové J49 1:9-190 pravá/levá</t>
  </si>
  <si>
    <t>412358966</t>
  </si>
  <si>
    <t>5961116020</t>
  </si>
  <si>
    <t>Výhybka jednoduchá smontovaná soustava S49 II. generace pražce betonové J49 1:9-300 pravá/levá</t>
  </si>
  <si>
    <t>-770837240</t>
  </si>
  <si>
    <t>5958128010</t>
  </si>
  <si>
    <t>Komplety ŽS 4 (šroub RS 1, matice M 24, dvojitý pružný kroužek Fe6, svěrka ŽS4)</t>
  </si>
  <si>
    <t>2114977193</t>
  </si>
  <si>
    <t>"Montáž kolejového roštu z vyzískaného materiálu"</t>
  </si>
  <si>
    <t>(84,1/0,675)*4</t>
  </si>
  <si>
    <t>(36,420/0,675)*4</t>
  </si>
  <si>
    <t>0,808</t>
  </si>
  <si>
    <t>5958128005</t>
  </si>
  <si>
    <t>Komplety Skl 24 (šroub RS 0, matice M 22, podložka Uls 6)</t>
  </si>
  <si>
    <t>998807117</t>
  </si>
  <si>
    <t>(286,020/0,611)*4</t>
  </si>
  <si>
    <t>0,529</t>
  </si>
  <si>
    <t>5958158005</t>
  </si>
  <si>
    <t>Podložka pryžová pod patu kolejnice S49 183/126/6</t>
  </si>
  <si>
    <t>-1100153966</t>
  </si>
  <si>
    <t>(84,1/0,675)*2</t>
  </si>
  <si>
    <t>(36,420/0,675)*2</t>
  </si>
  <si>
    <t>(286,020/0,611)*2</t>
  </si>
  <si>
    <t>0,668</t>
  </si>
  <si>
    <t>5907015016</t>
  </si>
  <si>
    <t>Ojedinělá výměna kolejnic stávající upevnění, tvar S49, T, 49E1 Poznámka: 1. V cenách jsou započteny náklady na demontáž upevňovadel, výměnu kolejnic, dílů a součástí, úpravu dilatačních spár, pryžových podložek, montáž upevňovadel, zřízení nebo demontáž prozatímních styků a ošetření součástí mazivem. 2. V cenách nejsou započteny náklady na dělení kolejnic, zřízení svaru, demontáž nebo montáž styků.</t>
  </si>
  <si>
    <t>1707143254</t>
  </si>
  <si>
    <t>"Úprava upínací teploty"</t>
  </si>
  <si>
    <t>5907040031</t>
  </si>
  <si>
    <t>Posun kolejnic před svařováním tvar kolejnic S49, T, 49E1 Poznámka: 1. V cenách jsou započteny náklady na přizdvižení a posun kolejnice. Položka se použije v případě krácení deformovaných konců kolejnic před svařováním. 2. V cenách nejsou obsaženy náklady na demontáž a montáž upevňovadel. Položku nelze použít pro posun z důvodu úpravy dilatačních spár před svařováním.</t>
  </si>
  <si>
    <t>893328549</t>
  </si>
  <si>
    <t>90,350</t>
  </si>
  <si>
    <t>5908050007</t>
  </si>
  <si>
    <t>Výměna upevnění podkladnicového komplety Poznámka: 1. V cenách jsou započteny náklady na demontáž, výměnu a montáž, ošetření součástí mazivem a naložení výzisku na dopravní prostředek. 2. V cenách nejsou obsaženy náklady na vrtání pražce a dodávku materiálu.</t>
  </si>
  <si>
    <t>úl.pl.</t>
  </si>
  <si>
    <t>1120110752</t>
  </si>
  <si>
    <t>"Výměna upevňovadel v přejezdu P4352"</t>
  </si>
  <si>
    <t>5958125010</t>
  </si>
  <si>
    <t>Komplety s antikorozní úpravou ŽS 4 (svěrka ŽS4, šroub RS 1, matice M24, dvojitý pružný kroužek Fe6)</t>
  </si>
  <si>
    <t>1093136630</t>
  </si>
  <si>
    <t>5908085020</t>
  </si>
  <si>
    <t>Ojedinělá montáž drobného kolejiva (svěrky, spony, šrouby, kroužky, vložky, podložky) Poznámka: 1. V cenách jsou započteny náklady na montáž a ošetření součástí mazivem.</t>
  </si>
  <si>
    <t>648099002</t>
  </si>
  <si>
    <t>(90,350/0,675)*4</t>
  </si>
  <si>
    <t>0,593</t>
  </si>
  <si>
    <t>5908087020</t>
  </si>
  <si>
    <t>Ojedinělá demontáž drobného kolejiva (svěrky, spony, šrouby, kroužky, vložky, podložky) Poznámka: 1. V cenách jsou započteny náklady na demontáž a naložení na dopravní prostředek.</t>
  </si>
  <si>
    <t>1753751315</t>
  </si>
  <si>
    <t>986589941</t>
  </si>
  <si>
    <t>"Kolej"</t>
  </si>
  <si>
    <t>1,5596</t>
  </si>
  <si>
    <t>5909042020</t>
  </si>
  <si>
    <t>Přesná úprava GPK výhybky směrové a výškové uspořádání pražce betonové Poznámka: 1. V cenách jsou započteny náklady na úpravu směrového a výškového uspořádání strojní linkou ASP do projektované polohy s následným přesným kontrolním zaměřením prostorové polohy koleje po ukončení prací (včetně případných technologických měření v průběhu prací), úpravu KL pluhem včetně dokončení ruční úpravy dle VL a měření mezních stavebních odchylek dle ČSN, měření technologických veličin a předání tištěných výstupů objednateli. 2. V cenách nejsou obsaženy náklady na zaměření prostorové polohy koleje před zahájením prací, doplnění a dodávku kameniva a snížení KL pod patou kolejnice.</t>
  </si>
  <si>
    <t>-1430428059</t>
  </si>
  <si>
    <t>"Výhybky"</t>
  </si>
  <si>
    <t>64,83+39,87+33,77+126,0+32,88+32,87+41,17</t>
  </si>
  <si>
    <t>5909050010</t>
  </si>
  <si>
    <t>Stabilizace kolejového lože koleje nově zřízeného nebo čistého Poznámka: 1. V cenách jsou započteny náklady na stabilizaci v režimu s řízeným (konstantním) poklesem včetně měření a předání tištěných výstupů.</t>
  </si>
  <si>
    <t>595382116</t>
  </si>
  <si>
    <t>5910015020</t>
  </si>
  <si>
    <t>Odtavovací stykové svařování mobilní svářečkou kolejnic nových délky do 150 m tv. S49 Poznámka: 1. V cenách jsou započteny náklady na vybrání kameniva z mezipražcového prostoru, broušení kontaktních ploch, přisunutí kolejnice na svar, vyrovnání a svaření kolejnic, seříznutí svarového výronku v celém profilu kolejnice, obroušení pojížděných ploch, vizuální prohlídka, měření geometrie svaru a vedení výrobní dokumentace. 2. V cenách nejsou obsaženy náklady na kontrolu svaru ultrazvukem, podbití pražců a demontáž styku.</t>
  </si>
  <si>
    <t>svar</t>
  </si>
  <si>
    <t>1552646600</t>
  </si>
  <si>
    <t>"V koleji z nových kolejnic"</t>
  </si>
  <si>
    <t>(257,840+15,710+358,7160)/120*2</t>
  </si>
  <si>
    <t>+0,462</t>
  </si>
  <si>
    <t>5910020030</t>
  </si>
  <si>
    <t>Svařování kolejnic termitem plný předehřev standardní spára svar sériový tv. S49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</si>
  <si>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-163578459</t>
  </si>
  <si>
    <t>"V koleji z užitých kolejnic"</t>
  </si>
  <si>
    <t>(84,1+23,030+286,020)/25*2</t>
  </si>
  <si>
    <t>"Zaokrouhelní"</t>
  </si>
  <si>
    <t>0,320</t>
  </si>
  <si>
    <t>(90,350/25)*2</t>
  </si>
  <si>
    <t>5910035030</t>
  </si>
  <si>
    <t>Dosažení dovolené upínací teploty v BK prodloužením kolejnicového pásu v koleji tv. S49 Poznámka: 1. V cenách jsou započteny náklady na montáž a demontáž napínacího zařízení nebo ohřevu kolejnic a udržování potřebného prodloužení kolejnicového pásu. 2. V cenách nejsou obsaženy náklady na demontáž upevňovadel a kolejnicových spojek.</t>
  </si>
  <si>
    <t>18821187</t>
  </si>
  <si>
    <t>5910040315</t>
  </si>
  <si>
    <t>Umožnění volné dilatace kolejnice demontáž upevňovadel s osazením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</si>
  <si>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-1097785</t>
  </si>
  <si>
    <t>5910040415</t>
  </si>
  <si>
    <t>Umožnění volné dilatace kolejnice montáž upevňovadel s odstraněním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</si>
  <si>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-272100388</t>
  </si>
  <si>
    <t>5910060020</t>
  </si>
  <si>
    <t>Ojedinělé broušení kolejnic R260 do hloubky přes 2 mm Poznámka: 1. V cenách jsou započteny náklady na ruční odstranění povrchových vad, převalků ruční nebo pojezdovou bruskou s optimalizací příčného profilu a geometrie hlavy kolejnice.</t>
  </si>
  <si>
    <t>334986129</t>
  </si>
  <si>
    <t>"Techcnická zpráva"</t>
  </si>
  <si>
    <t>"Váp-Žul S49"</t>
  </si>
  <si>
    <t>84,1</t>
  </si>
  <si>
    <t>"SK3 S49"</t>
  </si>
  <si>
    <t>6,64+3,65+2,4+2,4+7,94+120,57+150,89+14,56</t>
  </si>
  <si>
    <t>5910135010</t>
  </si>
  <si>
    <t>Demontáž pražcové kotvy v koleji Poznámka: 1. V cenách jsou započteny náklady na odstranění kameniva, demontáž, dohození a úpravu kameniva a naložení výzisku na dopravní prostředek.</t>
  </si>
  <si>
    <t>1423996579</t>
  </si>
  <si>
    <t>"Váp-Žul S49, SB8, "c", BK: 84,1"</t>
  </si>
  <si>
    <t>84,1/0,675</t>
  </si>
  <si>
    <t>0,407</t>
  </si>
  <si>
    <t>5910136010</t>
  </si>
  <si>
    <t>Montáž pražcové kotvy v koleji Poznámka: 1. V cenách jsou započteny náklady na odstranění kameniva, montáž, ošetření součásti mazivem a úpravu kameniva. 2. V cenách nejsou obsaženy náklady na dodávku materiálu.</t>
  </si>
  <si>
    <t>1275442672</t>
  </si>
  <si>
    <t>"Váp-Žul SB8, "c", na každém pražci"</t>
  </si>
  <si>
    <t>"Váp-Žul B91, "u", na každém 2. pražci"</t>
  </si>
  <si>
    <t>(254,480/0,6)/2</t>
  </si>
  <si>
    <t>-0,067</t>
  </si>
  <si>
    <t>"SK1 B91, "u", na každém 2. pražci"</t>
  </si>
  <si>
    <t>(108,07/0,6)/2</t>
  </si>
  <si>
    <t>-0,058</t>
  </si>
  <si>
    <t>"SK3 SB8, "d", na každém pražci"</t>
  </si>
  <si>
    <t>(84,78/0,611)</t>
  </si>
  <si>
    <t>+0,244</t>
  </si>
  <si>
    <t>5960101000</t>
  </si>
  <si>
    <t>Pražcové kotvy TDHB pro pražec betonový B 91S/1, B 91S/2, B 91P</t>
  </si>
  <si>
    <t>-1587804459</t>
  </si>
  <si>
    <t>5960101005</t>
  </si>
  <si>
    <t>Pražcové kotvy TDHB pro pražec betonový SB 8, SB 8P</t>
  </si>
  <si>
    <t>1466495801</t>
  </si>
  <si>
    <t>5999005020</t>
  </si>
  <si>
    <t>Třídění pražců a kolejnicových podpor Poznámka: 1. V cenách jsou započteny náklady na manipulaci, vytřídění a uložení materiálu na úložiště nebo do skladu.</t>
  </si>
  <si>
    <t>-1890665041</t>
  </si>
  <si>
    <t>"Váha betonových pražců SB 8 z vytrhnutých KP"</t>
  </si>
  <si>
    <t>"Váha pražců na Km*snesená délka koleje"</t>
  </si>
  <si>
    <t>410,400*0,5798</t>
  </si>
  <si>
    <t>"Váha dřěvěných pražců z vytrhnutých KP"</t>
  </si>
  <si>
    <t>152*0,490</t>
  </si>
  <si>
    <t>"Váha Betonových pražců SB5 z vytrhnutých KP"</t>
  </si>
  <si>
    <t>402,800*0,1317</t>
  </si>
  <si>
    <t>"Váha Betonových pražců SB3 z vytrhnutých KP"</t>
  </si>
  <si>
    <t>364,800*0,0342</t>
  </si>
  <si>
    <t>5999005030</t>
  </si>
  <si>
    <t>Třídění kolejnic Poznámka: 1. V cenách jsou započteny náklady na manipulaci, vytřídění a uložení materiálu na úložiště nebo do skladu.</t>
  </si>
  <si>
    <t>545212407</t>
  </si>
  <si>
    <t>"Kolejnice z vytrhnutých KP."</t>
  </si>
  <si>
    <t>((490+746)*2) *0,049</t>
  </si>
  <si>
    <t>5999015020</t>
  </si>
  <si>
    <t>Vložení konstrukcí nebo dílů hmotnosti přes 20 t Poznámka: 1. V cenách jsou započteny náklady na vložení konstrukce podle technologického postupu, přeprava v místě technologické manipulace. Položka obsahuje náklady na práce v blízkosti trakčního vedení.</t>
  </si>
  <si>
    <t>1474812304</t>
  </si>
  <si>
    <t>"Pokládka výhybkových kosntrukcí"</t>
  </si>
  <si>
    <t>33,970+31,955+31,440+76</t>
  </si>
  <si>
    <t>-1478154813</t>
  </si>
  <si>
    <t>4519,621</t>
  </si>
  <si>
    <t>"Materiál drceného kameniva nového frakce 4/8"</t>
  </si>
  <si>
    <t>171,735</t>
  </si>
  <si>
    <t>451438811</t>
  </si>
  <si>
    <t>4519,621*7</t>
  </si>
  <si>
    <t>-795018879</t>
  </si>
  <si>
    <t>"Materiál odpadu z KL."</t>
  </si>
  <si>
    <t>2148,211</t>
  </si>
  <si>
    <t>-501964645</t>
  </si>
  <si>
    <t>2148,211*4 "Přepočtené koeficientem množství</t>
  </si>
  <si>
    <t>-1432911781</t>
  </si>
  <si>
    <t>33,970+33,970+7,211+31,440+76</t>
  </si>
  <si>
    <t>-1300215978</t>
  </si>
  <si>
    <t>182,591*13 "Přepočtené koeficientem množství</t>
  </si>
  <si>
    <t>-1652659028</t>
  </si>
  <si>
    <t>"Nové VPS pražce, pražcové kotvy, drobné kolejivo"</t>
  </si>
  <si>
    <t>8,480+4,43+3,28</t>
  </si>
  <si>
    <t>1867582955</t>
  </si>
  <si>
    <t>16,19*15 "Přepočtené koeficientem množství</t>
  </si>
  <si>
    <t>-1535152513</t>
  </si>
  <si>
    <t>"Dřevěné pražce na skládku + plastové součásti"</t>
  </si>
  <si>
    <t>74,936+0,404</t>
  </si>
  <si>
    <t>1835399155</t>
  </si>
  <si>
    <t>75,34*4 "Přepočtené koeficientem množství</t>
  </si>
  <si>
    <t>1164882229</t>
  </si>
  <si>
    <t>"Materiál dodávaný objednatelem: kolejnice"</t>
  </si>
  <si>
    <t>65,195</t>
  </si>
  <si>
    <t>9902900100</t>
  </si>
  <si>
    <t>Naložení sypanin, drobného kusového materiálu, suti Poznámka: 1. Ceny jsou určeny pro nakládání materiálu v případech, kdy není naložení součástí dodávky materiálu nebo není uvedeno v popisu cen a pro nakládání z meziskládky. 2. Ceny se použijí i pro nakládání materiálu z vlastních zásob objednatele.</t>
  </si>
  <si>
    <t>-1135572419</t>
  </si>
  <si>
    <t>"Náložení vytříděného kameniva"</t>
  </si>
  <si>
    <t>"Předpoklad výzisku 60%"</t>
  </si>
  <si>
    <t>(2416,627*0,6)*1,8</t>
  </si>
  <si>
    <t>9902900400</t>
  </si>
  <si>
    <t>Složení objemnějšího kusového materiálu, vybouraných hmot Poznámka: 1. Ceny jsou určeny pro skládání materiálu z vlastních zásob objednatele.</t>
  </si>
  <si>
    <t>-1049444968</t>
  </si>
  <si>
    <t>"Materiál dodáváný objednatelem"</t>
  </si>
  <si>
    <t>"Pražce B91"</t>
  </si>
  <si>
    <t>336,156</t>
  </si>
  <si>
    <t>9909000110</t>
  </si>
  <si>
    <t>Poplatek za uložení výzisku ze štěrkového lože nekontaminovaného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</si>
  <si>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-1887164997</t>
  </si>
  <si>
    <t>"Materiál z odtěžení KL. v koleji"</t>
  </si>
  <si>
    <t>"Předpoklad odapdu 40%"</t>
  </si>
  <si>
    <t>9909000210</t>
  </si>
  <si>
    <t>Poplatek za uložení výzisku ze štěrkového lože kontaminovaného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</si>
  <si>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-413128194</t>
  </si>
  <si>
    <t>"štěrkové lože z výhybek"</t>
  </si>
  <si>
    <t>316233300</t>
  </si>
  <si>
    <t>152*0,493</t>
  </si>
  <si>
    <t>9909000400</t>
  </si>
  <si>
    <t>Poplatek za likvidaci plastových součástí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</si>
  <si>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1927486279</t>
  </si>
  <si>
    <t>0,820*0,493</t>
  </si>
  <si>
    <t>9909000700R</t>
  </si>
  <si>
    <t>Poplatek za recyklaci kameniva</t>
  </si>
  <si>
    <t>1876593311</t>
  </si>
  <si>
    <t>Poznámka k položce:_x000D_
cena včetně práce stacionární čističky, manipulace se znečištěným a následně s vytříděným materiálem (naložení a přeprava v místě technologického prostoru třídičky)</t>
  </si>
  <si>
    <t>"Materiál z odtěžení KL v koleji"</t>
  </si>
  <si>
    <t>(2416,627)*1,8</t>
  </si>
  <si>
    <t>9903200100</t>
  </si>
  <si>
    <t>Přeprava mechanizace na místo prováděných prací o hmotnosti přes 12 t přes 50 do 100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</si>
  <si>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1006355985</t>
  </si>
  <si>
    <t>"Pro všechny SO UOŽI"</t>
  </si>
  <si>
    <t>"Otoč bagr, JCB, kračející rypadlo"</t>
  </si>
  <si>
    <t>2+2+2</t>
  </si>
  <si>
    <t>9903200200</t>
  </si>
  <si>
    <t>Přeprava mechanizace na místo prováděných prací o hmotnosti přes 12 t do 200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</si>
  <si>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-1042260569</t>
  </si>
  <si>
    <t>"Dvoucetný bagr"</t>
  </si>
  <si>
    <t>9903200300</t>
  </si>
  <si>
    <t>Přeprava mechanizace na místo prováděných prací o hmotnosti přes 12 t do 300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</si>
  <si>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-2116814545</t>
  </si>
  <si>
    <t>"ASP, SSP, DGS"</t>
  </si>
  <si>
    <t>"Svařovna"</t>
  </si>
  <si>
    <t>"Stroj na trhání/pokládku kolejového roštu"</t>
  </si>
  <si>
    <t>"Mechanizace na pokládku výhybkových konstrukcí"</t>
  </si>
  <si>
    <t>9903200400</t>
  </si>
  <si>
    <t>Přeprava mechanizace na místo prováděných prací o hmotnosti přes 12 t do 400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</si>
  <si>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-113768252</t>
  </si>
  <si>
    <t>"Dvoucestná Podbíječka (provizorní stavy)"</t>
  </si>
  <si>
    <t>SO 11-10-01.1 - Následná úprava GPK koleje, km 12,500 - km 13,400</t>
  </si>
  <si>
    <t>1784512381</t>
  </si>
  <si>
    <t>1,560</t>
  </si>
  <si>
    <t>1014298658</t>
  </si>
  <si>
    <t>2,4*0,05*1560</t>
  </si>
  <si>
    <t>-1367711998</t>
  </si>
  <si>
    <t>187,2*1,8</t>
  </si>
  <si>
    <t>-1745340698</t>
  </si>
  <si>
    <t>336,960</t>
  </si>
  <si>
    <t>1931559595</t>
  </si>
  <si>
    <t>336,960*7</t>
  </si>
  <si>
    <t>SO 11-11-01 - Železnični spodek, km 12,500 - km 12,800</t>
  </si>
  <si>
    <t>5914075020R</t>
  </si>
  <si>
    <t>Zřízení konstrukční vrstvy pražcového podloží bez geomateriálu tl. 0,30 m Poznámka: 1. V cenách nejsou obsaženy náklady na dodávku materiálu a odtěžení zeminy.</t>
  </si>
  <si>
    <t>-1270712528</t>
  </si>
  <si>
    <t>"Zřízení podkladních vrstev"</t>
  </si>
  <si>
    <t>"ŠD 0/63 kv tl. 200mm"</t>
  </si>
  <si>
    <t>6,0*225</t>
  </si>
  <si>
    <t>5955101017</t>
  </si>
  <si>
    <t>Kamenivo drcené štěrkodrť frakce 0/63 kv kv – konstrukční vrstva</t>
  </si>
  <si>
    <t>-19871985</t>
  </si>
  <si>
    <t>1350*2 "Přepočtené koeficientem množství</t>
  </si>
  <si>
    <t>5915007020</t>
  </si>
  <si>
    <t>Zásyp jam nebo rýh sypaninou na železničním spodku se zhutněním Poznámka: 1. Ceny zásypu jam a rýh se zhutněním jsou určeny pro jakoukoliv míru zhutnění.</t>
  </si>
  <si>
    <t>-2005795819</t>
  </si>
  <si>
    <t>"zásyp zemního tělesa (výzisk z K.L.)"</t>
  </si>
  <si>
    <t>"Předrcené kamenivo 0/63"</t>
  </si>
  <si>
    <t>4,9*225</t>
  </si>
  <si>
    <t>1286320888</t>
  </si>
  <si>
    <t>"Nové kamenivo frakce 0/63"</t>
  </si>
  <si>
    <t>2700</t>
  </si>
  <si>
    <t>1512452545</t>
  </si>
  <si>
    <t>2700*7 "Přepočtené koeficientem množství</t>
  </si>
  <si>
    <t>-2023850279</t>
  </si>
  <si>
    <t>"Naložení předrceného kameniva na recyklační základně"</t>
  </si>
  <si>
    <t>1102,500*2</t>
  </si>
  <si>
    <t>SO 11-11-02 - Železniční spodek, km 12,915 - km 13,300</t>
  </si>
  <si>
    <t>5915010030</t>
  </si>
  <si>
    <t>Těžení zeminy nebo horniny železničního spodku třídy těžitelnosti I skupiny 3 Poznámka: 1. V cenách jsou započteny náklady na těžení a uložení výzisku na terén nebo naložení na dopravní prostředek a uložení na úložišti.</t>
  </si>
  <si>
    <t>1036065268</t>
  </si>
  <si>
    <t>"Odtěžení podkladních vrstev (Třída I)</t>
  </si>
  <si>
    <t>"km 12,915 - 12,975"</t>
  </si>
  <si>
    <t>311,109*0,12</t>
  </si>
  <si>
    <t>"km 12,975 - 13,007"</t>
  </si>
  <si>
    <t>264,69*0,25+185,623*0,2</t>
  </si>
  <si>
    <t>"km 13,007 - 13,100"</t>
  </si>
  <si>
    <t>368,051*0,21+428,01*0,2</t>
  </si>
  <si>
    <t>"km 13,158 - 13,219"</t>
  </si>
  <si>
    <t>232,171*0,17+211,08*0,2+192,036*0,17</t>
  </si>
  <si>
    <t>"km 13,219 - 13,265"</t>
  </si>
  <si>
    <t>222,626*0,21+260,251*0,25</t>
  </si>
  <si>
    <t>"km 13,295 - 13,324"</t>
  </si>
  <si>
    <t>259,028*0,2</t>
  </si>
  <si>
    <t>"Rýhy pro trativody"</t>
  </si>
  <si>
    <t>"ŠV1 - km 13,121"</t>
  </si>
  <si>
    <t xml:space="preserve"> 0,5*208,5*0,62</t>
  </si>
  <si>
    <t>"km 13,121 - ŠV12"</t>
  </si>
  <si>
    <t xml:space="preserve"> 0,5*145,7*0,62</t>
  </si>
  <si>
    <t>"ŠP11 - výtok"</t>
  </si>
  <si>
    <t xml:space="preserve"> 0,5*12,5*0,71</t>
  </si>
  <si>
    <t>"ŠV13 - ŠP16"</t>
  </si>
  <si>
    <t>0,5*105,8*0,71</t>
  </si>
  <si>
    <t>"ŠK18 - ŠP17"</t>
  </si>
  <si>
    <t>0,5*38,8*0,53</t>
  </si>
  <si>
    <t>"ŠK21 - ŠP17"</t>
  </si>
  <si>
    <t>0,5*41,3*0,48</t>
  </si>
  <si>
    <t>"ZV8 - výtok"</t>
  </si>
  <si>
    <t>0,5*55,4*0,56</t>
  </si>
  <si>
    <t>5915010040</t>
  </si>
  <si>
    <t>Těžení zeminy nebo horniny železničního spodku třídy těžitelnosti II skupiny 4 Poznámka: 1. V cenách jsou započteny náklady na těžení a uložení výzisku na terén nebo naložení na dopravní prostředek a uložení na úložišti.</t>
  </si>
  <si>
    <t>1765696270</t>
  </si>
  <si>
    <t>"Odtěžení podkladních vrstev (Třída II)"</t>
  </si>
  <si>
    <t>"km 13,121 - 13,158"</t>
  </si>
  <si>
    <t>178,819*0,2+170,797*0,18+159,82*0,15</t>
  </si>
  <si>
    <t>"km 13,324 - 13,400"</t>
  </si>
  <si>
    <t>530,803*0,05</t>
  </si>
  <si>
    <t>"ŠV19 - ŠK18"</t>
  </si>
  <si>
    <t>0,5*33,6*0,34</t>
  </si>
  <si>
    <t>"ŠV22 - ŠK21"</t>
  </si>
  <si>
    <t>0,5*47,9*0,38</t>
  </si>
  <si>
    <t>"ŠV23 - výtok"</t>
  </si>
  <si>
    <t>0,5*26,1*0,32+0,5*55,4*0,32</t>
  </si>
  <si>
    <t>5914035470</t>
  </si>
  <si>
    <t>Zřízení otevřených odvodňovacích zařízení trativodní výusť z lomového kamene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</si>
  <si>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-2002157861</t>
  </si>
  <si>
    <t>"Zřízení trativodu"</t>
  </si>
  <si>
    <t>5955101045</t>
  </si>
  <si>
    <t>Lomový kámen tříděný pro rovnaniny</t>
  </si>
  <si>
    <t>-1306654849</t>
  </si>
  <si>
    <t>0,5*2,3</t>
  </si>
  <si>
    <t>5914055010</t>
  </si>
  <si>
    <t>Zřízení krytých odvodňovacích zařízení potrubí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</si>
  <si>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1166249864</t>
  </si>
  <si>
    <t>"Trativodní trubka PEHD DN160"</t>
  </si>
  <si>
    <t>45+46,25+105,8+40,1+72,35+89,2+81,5</t>
  </si>
  <si>
    <t>"trativodní trubka PEHD DN200"</t>
  </si>
  <si>
    <t>235,35</t>
  </si>
  <si>
    <t>5955101012</t>
  </si>
  <si>
    <t>Kamenivo drcené štěrk frakce 16/32</t>
  </si>
  <si>
    <t>586426251</t>
  </si>
  <si>
    <t>"Zásyp trativodu"</t>
  </si>
  <si>
    <t xml:space="preserve"> 0,5*(208,5*0,52+145,7*0,57+40,1*0,67+105,8*0,57+72,35*0,4+89,2*0,4+26,1*0,4+55,4*0,83)*1,5</t>
  </si>
  <si>
    <t>5955101013</t>
  </si>
  <si>
    <t>Kamenivo drcené štěrkodrť frakce 0/4</t>
  </si>
  <si>
    <t>-249882717</t>
  </si>
  <si>
    <t>"Zřízení trativodu, podsyp"</t>
  </si>
  <si>
    <t>0,5*0,05*(45+46,25+40,1+105,8)*1,65</t>
  </si>
  <si>
    <t>5964133005</t>
  </si>
  <si>
    <t>Geotextilie separační</t>
  </si>
  <si>
    <t>1125848986</t>
  </si>
  <si>
    <t>2,2*(326,6+40,1+105,8+72,35+89,2+81,5)</t>
  </si>
  <si>
    <t>5964103030</t>
  </si>
  <si>
    <t>Drenážní plastové díly trubka s částečnou perforací DN 160 mm</t>
  </si>
  <si>
    <t>1274022005</t>
  </si>
  <si>
    <t>"Rezerva"</t>
  </si>
  <si>
    <t>11,8</t>
  </si>
  <si>
    <t>5964103010</t>
  </si>
  <si>
    <t>Drenážní plastové díly trubka celoperforovaná DN 200 mm</t>
  </si>
  <si>
    <t>1571199618</t>
  </si>
  <si>
    <t>10,650</t>
  </si>
  <si>
    <t>5914055020</t>
  </si>
  <si>
    <t>Zřízení krytých odvodňovacích zařízení šachty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</si>
  <si>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1063567488</t>
  </si>
  <si>
    <t>Poznámka k položce:_x000D_
Včetně osazení šachtového prodloužení a poklopu.</t>
  </si>
  <si>
    <t>"Technická zpráva, situace, podélný profil"</t>
  </si>
  <si>
    <t>"trativodní šachta PEHD DN400 poklop tř. A počet šachet*výška prodloužení"</t>
  </si>
  <si>
    <t>23*2</t>
  </si>
  <si>
    <t>"Trativodní šachta PEHD DN400 poklop tř. B v živičném povrchu"</t>
  </si>
  <si>
    <t>1*2</t>
  </si>
  <si>
    <t>5964103120</t>
  </si>
  <si>
    <t>Drenážní plastové díly šachta průchozí DN 400/250 1 vtok/1 odtok DN 250 mm</t>
  </si>
  <si>
    <t>-933134126</t>
  </si>
  <si>
    <t>5964103130</t>
  </si>
  <si>
    <t>Drenážní plastové díly prodlužovací nástavec šachty D 400, délka 3 m</t>
  </si>
  <si>
    <t>-1496272952</t>
  </si>
  <si>
    <t>(24*2)/3</t>
  </si>
  <si>
    <t>5964103135</t>
  </si>
  <si>
    <t>Drenážní plastové díly poklop šachty plastový D 400</t>
  </si>
  <si>
    <t>1164600696</t>
  </si>
  <si>
    <t>5964103140</t>
  </si>
  <si>
    <t>Drenážní plastové díly poklop šachty nerezový D 400</t>
  </si>
  <si>
    <t>884411616</t>
  </si>
  <si>
    <t>5964161000</t>
  </si>
  <si>
    <t>Beton lehce zhutnitelný C 12/15;X0 F5 2 080 2 517</t>
  </si>
  <si>
    <t>-705875537</t>
  </si>
  <si>
    <t>"Zřízení trativodu, podkladní beton"</t>
  </si>
  <si>
    <t>0,5*0,1*(235,35+72,35+89,2+81,5)</t>
  </si>
  <si>
    <t>5914075011R</t>
  </si>
  <si>
    <t>Zřízení konstrukční vrstvy pražcového podloží bez geomateriálu tl. 0,15 m Poznámka: 1. V cenách nejsou obsaženy náklady na dodávku materiálu a odtěžení zeminy.</t>
  </si>
  <si>
    <t>1589941321</t>
  </si>
  <si>
    <t>"ŠD 0/32: km 13,324 - 13,400"</t>
  </si>
  <si>
    <t>530,8</t>
  </si>
  <si>
    <t>5955101016</t>
  </si>
  <si>
    <t>Kamenivo drcené štěrkodrť frakce 0/32 kv kv – konstrukční vrstva</t>
  </si>
  <si>
    <t>922764845</t>
  </si>
  <si>
    <t>(530,8*0,05)*2</t>
  </si>
  <si>
    <t>5914075030R</t>
  </si>
  <si>
    <t>Zřízení konstrukční vrstvy pražcového podloží bez geomateriálu tl. 0,50 m Poznámka: 1. V cenách nejsou obsaženy náklady na dodávku materiálu a odtěžení zeminy.</t>
  </si>
  <si>
    <t>-1410666941</t>
  </si>
  <si>
    <t>"ŠD 0/63: km 12,915 - 13,100"</t>
  </si>
  <si>
    <t>1557,5</t>
  </si>
  <si>
    <t>"ŠD 0/63: km 13,121 - 13,265"</t>
  </si>
  <si>
    <t>1627,9</t>
  </si>
  <si>
    <t>"ŠD 0/63: km 13,295 - 13,324"</t>
  </si>
  <si>
    <t>259,1</t>
  </si>
  <si>
    <t>-865082334</t>
  </si>
  <si>
    <t>(1557,5*0,2)*2</t>
  </si>
  <si>
    <t>(1627,9*0,2)*2</t>
  </si>
  <si>
    <t>(259,1*0,2)*2</t>
  </si>
  <si>
    <t>5915020010</t>
  </si>
  <si>
    <t>Povrchová úprava plochy železničního spodku Poznámka: 1. V cenách jsou započteny náklady na urovnání a úpravu ploch nebo skládek výzisku kameniva a zeminy s jejich případnou rekultivací.</t>
  </si>
  <si>
    <t>-10902718</t>
  </si>
  <si>
    <t>"Zhutnění zemní pláně"</t>
  </si>
  <si>
    <t>"km 12,915 - 13,100"</t>
  </si>
  <si>
    <t>"km 13,121 - 13,265"</t>
  </si>
  <si>
    <t>1783686131</t>
  </si>
  <si>
    <t>"Kamenivo frakce 16/32"</t>
  </si>
  <si>
    <t>299,763</t>
  </si>
  <si>
    <t>"Kamenivo frakce 0/4"</t>
  </si>
  <si>
    <t>9,782</t>
  </si>
  <si>
    <t>"Kamenivo frakce  0/32kv"</t>
  </si>
  <si>
    <t>53,080</t>
  </si>
  <si>
    <t>"Kamenivo frakce  0/63kv"</t>
  </si>
  <si>
    <t>1377,800</t>
  </si>
  <si>
    <t>"Lomový kámen"</t>
  </si>
  <si>
    <t>1,150</t>
  </si>
  <si>
    <t>"Beton"</t>
  </si>
  <si>
    <t>23,920</t>
  </si>
  <si>
    <t>-321159419</t>
  </si>
  <si>
    <t>53,080*7</t>
  </si>
  <si>
    <t>1377,800*7</t>
  </si>
  <si>
    <t>-781965641</t>
  </si>
  <si>
    <t>"Drenážní roury DN 160 mm"</t>
  </si>
  <si>
    <t>492*0,0012</t>
  </si>
  <si>
    <t>"Drenážní roury DN 200mm"</t>
  </si>
  <si>
    <t>246*0,0016</t>
  </si>
  <si>
    <t>"Geotextilie"</t>
  </si>
  <si>
    <t>1574,210*0,0004</t>
  </si>
  <si>
    <t>"Trativodní šachty"</t>
  </si>
  <si>
    <t>24*0,0126</t>
  </si>
  <si>
    <t>"Prodloužení šachty"</t>
  </si>
  <si>
    <t>16*0,0005</t>
  </si>
  <si>
    <t>"Poklopy"</t>
  </si>
  <si>
    <t>24*0,038</t>
  </si>
  <si>
    <t>929173165</t>
  </si>
  <si>
    <t>492*0,0012*18</t>
  </si>
  <si>
    <t>246*0,0016*18</t>
  </si>
  <si>
    <t>1574,210*0,0004*18</t>
  </si>
  <si>
    <t>24*0,0126*18</t>
  </si>
  <si>
    <t>16*0,0005*18</t>
  </si>
  <si>
    <t>24*0,038*18</t>
  </si>
  <si>
    <t>1844283038</t>
  </si>
  <si>
    <t>"Vytěžený materiál na skládku"</t>
  </si>
  <si>
    <t>1462,163</t>
  </si>
  <si>
    <t>431757821</t>
  </si>
  <si>
    <t>9909000100</t>
  </si>
  <si>
    <t>Poplatek za uložení suti nebo hmot na oficiální skládku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</si>
  <si>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-1878253979</t>
  </si>
  <si>
    <t>"Objemy z položek odkopů*přepočtový koeficient"</t>
  </si>
  <si>
    <t>768,979*1,6</t>
  </si>
  <si>
    <t>144,873*1,6</t>
  </si>
  <si>
    <t>SO 11-13-01 - Obnova nástupiště, ŽST Žulová</t>
  </si>
  <si>
    <t>5913280015</t>
  </si>
  <si>
    <t>Demontáž dílů komunikace z dlažebních kostek uložení v podsypu Poznámka: 1. V cenách jsou započteny náklady na odstranění dlažby nebo obrubníku a naložení na dopravní prostředek.</t>
  </si>
  <si>
    <t>-527103324</t>
  </si>
  <si>
    <t>"Zpevněná plocha před čekárnou"</t>
  </si>
  <si>
    <t>94</t>
  </si>
  <si>
    <t>5913035020</t>
  </si>
  <si>
    <t>Demontáž celopryžové přejezdové konstrukce málo zatížené v koleji část vnitřní Poznámka: 1. V cenách jsou započteny náklady na demontáž konstrukce, naložení na dopravní prostředek.</t>
  </si>
  <si>
    <t>-10686881</t>
  </si>
  <si>
    <t>"V koleji č.3"</t>
  </si>
  <si>
    <t>5913070010</t>
  </si>
  <si>
    <t>Demontáž betonové přejezdové konstrukce část vnější a vnitřní bez závěrných zídek Poznámka: 1. V cenách jsou započteny náklady na demontáž konstrukce a naložení na dopravní prostředek.</t>
  </si>
  <si>
    <t>339089025</t>
  </si>
  <si>
    <t>"Kolej č.1"</t>
  </si>
  <si>
    <t>"Kolej č.5"</t>
  </si>
  <si>
    <t>1,8</t>
  </si>
  <si>
    <t>"Mezi kolejemi"</t>
  </si>
  <si>
    <t>2,9+2,9</t>
  </si>
  <si>
    <t>5914120040</t>
  </si>
  <si>
    <t>Demontáž nástupiště úrovňového Tischer oboustranného včetně podložek Poznámka: 1. V cenách jsou započteny náklady na snesení dílů i zásypu a jejich uložení na plochu nebo naložení na dopravní prostředek a uložení na úložišti.</t>
  </si>
  <si>
    <t>412618797</t>
  </si>
  <si>
    <t>"U koleje č.3"</t>
  </si>
  <si>
    <t>51,1*1,35</t>
  </si>
  <si>
    <t>"U koleje č.1"</t>
  </si>
  <si>
    <t>62*1,35</t>
  </si>
  <si>
    <t>5915010010</t>
  </si>
  <si>
    <t>1935322854</t>
  </si>
  <si>
    <t>"Odstranění podkladní vrstvy zpevněné plochy"</t>
  </si>
  <si>
    <t>94*0,3</t>
  </si>
  <si>
    <t>-46250778</t>
  </si>
  <si>
    <t>"Hloubení rýh pro L prefabrikáty od úrovně PTŽS"</t>
  </si>
  <si>
    <t>60*1,5*0,6</t>
  </si>
  <si>
    <t>60,3*1,05*0,3</t>
  </si>
  <si>
    <t>"Ukončení nástupiště"</t>
  </si>
  <si>
    <t>(3,8+1,8)*1,05*0,3</t>
  </si>
  <si>
    <t>"Rampa"</t>
  </si>
  <si>
    <t>7*1,9*0,3</t>
  </si>
  <si>
    <t>5914055030R</t>
  </si>
  <si>
    <t>Zřízení krytých odvodňovacích zařízení svodného potrubí.</t>
  </si>
  <si>
    <t>-1051074647</t>
  </si>
  <si>
    <t>Poznámka k položce:_x000D_
Ochrana prostupů odvodnění (vyústění trubek HDPE) je provedena nalepením_x000D_
sklovláknité výztužné mřížky s velikostí ok 8 x 8 mm. (položka obsahuje dodávku i montáž mřížek)</t>
  </si>
  <si>
    <t>60*1,05</t>
  </si>
  <si>
    <t>5964104000</t>
  </si>
  <si>
    <t>Kanalizační díly plastové trubka hladká DN 150</t>
  </si>
  <si>
    <t>891192542</t>
  </si>
  <si>
    <t>5914130050R</t>
  </si>
  <si>
    <t>Montáž nástupištní rampy.</t>
  </si>
  <si>
    <t>218797492</t>
  </si>
  <si>
    <t>Poznámka k položce:_x000D_
Položka obsahuje: natření vniřních stěn asfaltovám penetračním lakem.</t>
  </si>
  <si>
    <t>2*7</t>
  </si>
  <si>
    <t>5914130080R</t>
  </si>
  <si>
    <t>Montáž Atypických prefakbrikátu pro ukončení nástupiště.</t>
  </si>
  <si>
    <t>1510874425</t>
  </si>
  <si>
    <t>Poznámka k položce:_x000D_
Položka obsahuje: natření vnitřních stěn penetračním asfaltovám lakem.</t>
  </si>
  <si>
    <t>"Ukončení nástupiše"</t>
  </si>
  <si>
    <t>2+1,425+2+2+1,325</t>
  </si>
  <si>
    <t>5914130240R</t>
  </si>
  <si>
    <t>Montáž nástupištní hrany.</t>
  </si>
  <si>
    <t>-1615052115</t>
  </si>
  <si>
    <t>Poznámka k položce:_x000D_
Položka obsahuje: natření vnitřních stěn asfaltovým penetračním lakem.</t>
  </si>
  <si>
    <t>"Situace, podélné profily, řezy"</t>
  </si>
  <si>
    <t>"H130 u koleje č.3"</t>
  </si>
  <si>
    <t>"H130u koleje č.1"</t>
  </si>
  <si>
    <t>60,3</t>
  </si>
  <si>
    <t>864139964</t>
  </si>
  <si>
    <t>"Skladba povrchu nástupiště za použizí výzisku z kolejového lože"</t>
  </si>
  <si>
    <t>60,0*0,7+60,3*0,4+301,1*0,5</t>
  </si>
  <si>
    <t>"Podkladní vrstva přístupové komunikace za použití výzisku z kolejového lože"</t>
  </si>
  <si>
    <t>0,4*1,45*7+0,4*2,2*(5,2+9,3)+0,4*2,7*(1,0+0,6+0,6)</t>
  </si>
  <si>
    <t>5964147130</t>
  </si>
  <si>
    <t>Nástupištní díly hrana H 130</t>
  </si>
  <si>
    <t>799677903</t>
  </si>
  <si>
    <t>"délka prefabrikátu 2m"</t>
  </si>
  <si>
    <t>120,3/2</t>
  </si>
  <si>
    <t>-0,150</t>
  </si>
  <si>
    <t>5964147110R</t>
  </si>
  <si>
    <t>Nástupištní díly blok L 130</t>
  </si>
  <si>
    <t>-1901692315</t>
  </si>
  <si>
    <t>"Prefabrikáty pro nástupištní rampu"</t>
  </si>
  <si>
    <t>"1P 130/113 (1L 130/113) 1,995x0,85x1,30-1,13 m"</t>
  </si>
  <si>
    <t>5964147115R</t>
  </si>
  <si>
    <t>Nástupištní díly blok L 130/2</t>
  </si>
  <si>
    <t>398911793</t>
  </si>
  <si>
    <t>"2P 113/97 (2L 113/97) 1,995x0,85x1,13-0,97 m"</t>
  </si>
  <si>
    <t>5964147120R</t>
  </si>
  <si>
    <t>Nástupištní díly blok L atyp</t>
  </si>
  <si>
    <t>-1632570779</t>
  </si>
  <si>
    <t>"3P 97/80 (2L 97/80) 1,995x0,85x0,97-0,80 m"</t>
  </si>
  <si>
    <t>5964147121R</t>
  </si>
  <si>
    <t>Nástupištní díly blok nástupištní hrana přímá s rovnou čelní plochou UB 13L-1</t>
  </si>
  <si>
    <t>-1941442610</t>
  </si>
  <si>
    <t>"4P 80/71 (2L 80/71) 0,995x0,85x0,80-0,71 m"</t>
  </si>
  <si>
    <t>5964147136R</t>
  </si>
  <si>
    <t>Nástupištní díly hrana H atyp</t>
  </si>
  <si>
    <t>-485466340</t>
  </si>
  <si>
    <t>"Ukončení nástupiště směr Lipová lázně, Velká kraš"</t>
  </si>
  <si>
    <t>"rozměry DxŠxV 1,325*0,85*1,17"</t>
  </si>
  <si>
    <t>5964147135R</t>
  </si>
  <si>
    <t>Nástupištní díly hrana H 130 s tvárnicí SILENT® z recyklované pryže</t>
  </si>
  <si>
    <t>-1050476655</t>
  </si>
  <si>
    <t>"rozměry DxŠxV 1,42*0,85*1,17"</t>
  </si>
  <si>
    <t>5964147131R</t>
  </si>
  <si>
    <t>Nástupištní díly hrana H 130/2</t>
  </si>
  <si>
    <t>-1427949595</t>
  </si>
  <si>
    <t>"rozměry DxŠxV 1,995*0,85*1,17"</t>
  </si>
  <si>
    <t>5912020100R</t>
  </si>
  <si>
    <t>Demontáž návěstidla tabule název stanice</t>
  </si>
  <si>
    <t>187653828</t>
  </si>
  <si>
    <t>"přidaná položka na základě dotazu č.8" 4</t>
  </si>
  <si>
    <t>5912035090R</t>
  </si>
  <si>
    <t>Montáž návěstidla</t>
  </si>
  <si>
    <t>-1669749</t>
  </si>
  <si>
    <t>"Technická zpráva, situace orientačního systému"</t>
  </si>
  <si>
    <t>"upraveno na základě dotazu č.8; T2a a T2b Tabule s číslem koleje: 330x330mm" 4</t>
  </si>
  <si>
    <t>5912035110R</t>
  </si>
  <si>
    <t>123807436</t>
  </si>
  <si>
    <t>"upraveno na základě dotazu č.8;T3 Tabule konec nástupiště 220x220mm"1</t>
  </si>
  <si>
    <t>5912040030R</t>
  </si>
  <si>
    <t>Montáž návěstidla včetně sloupku</t>
  </si>
  <si>
    <t>1746529981</t>
  </si>
  <si>
    <t>"upraveno na základě dotazu č.8"</t>
  </si>
  <si>
    <t>"T1a a T1b Tabule s názvem stanice, dopravními směry a piktogramem východu: 2560x660 mm, oboustranná"2</t>
  </si>
  <si>
    <t>5912040030R1</t>
  </si>
  <si>
    <t>-1076901563</t>
  </si>
  <si>
    <t>"přidaná položka na základě dotazu č.8"</t>
  </si>
  <si>
    <t>"T1c Tabule s názvem stanice, montáž na výpravní budovu: 2560x660 mm"1</t>
  </si>
  <si>
    <t>5912040120</t>
  </si>
  <si>
    <t>Montáž návěstidla včetně sloupku místa zastavení Poznámka: 1. V cenách jsou započteny náklady na montáž sloupku a návěstidla. 2. V cenách nejsou obsaženy náklady na dodávku materiálu.</t>
  </si>
  <si>
    <t>1432158816</t>
  </si>
  <si>
    <t>"T4 Tabule centrálního přechodu 1120x400 mm" 4</t>
  </si>
  <si>
    <t>5962110000</t>
  </si>
  <si>
    <t>Značení zastávek tabule s názvem</t>
  </si>
  <si>
    <t>-1798391805</t>
  </si>
  <si>
    <t>"Tabule název zastávky; včetně nosného rámu viz GM OIS typ 3"</t>
  </si>
  <si>
    <t>(2,56*0,66)*3</t>
  </si>
  <si>
    <t>5962101030R</t>
  </si>
  <si>
    <t>Návěstidlo tabulka dodatková lokomotiva</t>
  </si>
  <si>
    <t>-620691828</t>
  </si>
  <si>
    <t>"Tabule oboustranná: tabule s ozanačením čísla koleje;  včetně nosného rámu typ 4 viz GM OIS"</t>
  </si>
  <si>
    <t>5962101080R</t>
  </si>
  <si>
    <t>354612918</t>
  </si>
  <si>
    <t>"Tabule oboustranná: výstražná tabule u centrálního přechodu; včetně nosného rámu typ 3"</t>
  </si>
  <si>
    <t>-2101446188</t>
  </si>
  <si>
    <t>"tabule konec nástupiště, jednostranná, včetně nosného rámu typ 4"</t>
  </si>
  <si>
    <t>5962113005R</t>
  </si>
  <si>
    <t>Sloupek ocelový pozinkovaný 80 mm</t>
  </si>
  <si>
    <t>489219402</t>
  </si>
  <si>
    <t>2*4+4*2</t>
  </si>
  <si>
    <t>-1061391829</t>
  </si>
  <si>
    <t>-225741825</t>
  </si>
  <si>
    <t>5913040030</t>
  </si>
  <si>
    <t>Montáž celopryžové přejezdové konstrukce málo zatížené v koleji část vnější a vnitřní včetně závěrných zídek Poznámka: 1. V cenách jsou započteny náklady na montáž konstrukce. 2. V cenách nejsou obsaženy náklady na dodávku materiálu.</t>
  </si>
  <si>
    <t>-720347030</t>
  </si>
  <si>
    <t>"Centrální přechod"</t>
  </si>
  <si>
    <t>2*2,7</t>
  </si>
  <si>
    <t>5963101007</t>
  </si>
  <si>
    <t>Pryžová přejezdová konstrukce STRAIL pro nezatížené komunikace se závěrnou zídkou tv. T</t>
  </si>
  <si>
    <t>20012763</t>
  </si>
  <si>
    <t>"centrální přechod"</t>
  </si>
  <si>
    <t>Zřízení konstrukční vrstvy pražcového podloží bez geomateriálu tl. 0,20 m Poznámka: 1. V cenách nejsou obsaženy náklady na dodávku materiálu a odtěžení zeminy.</t>
  </si>
  <si>
    <t>123403149</t>
  </si>
  <si>
    <t>"Technická zprava, řezy"</t>
  </si>
  <si>
    <t>"Podkldní vrstva pod L prefabrikáty"</t>
  </si>
  <si>
    <t>(60,3+2,0+4,0)*1,05+7*1,9</t>
  </si>
  <si>
    <t>"Skladba povrchu nástupiště"</t>
  </si>
  <si>
    <t>2*301,1</t>
  </si>
  <si>
    <t>"Přístupová komunikace"</t>
  </si>
  <si>
    <t>78,0+1,45*7</t>
  </si>
  <si>
    <t>5955101022</t>
  </si>
  <si>
    <t>Kamenivo drcené štěrkodrť frakce 0/32</t>
  </si>
  <si>
    <t>1904669821</t>
  </si>
  <si>
    <t>"Konstrukční vrstvy: nástupiště, přístupové komunikace"</t>
  </si>
  <si>
    <t>309,306</t>
  </si>
  <si>
    <t>5913255010</t>
  </si>
  <si>
    <t>Zřízení konstrukce vozovky asfaltobetonové s obrusnou vrstvou tloušťky do 5 cm Poznámka: 1. V cenách jsou započteny náklady na zřízení vozovky s živičným na podkladu ze stmelených vrstev a na manipulaci. 2. V cenách nejsou obsaženy náklady na dodávku materiálu.</t>
  </si>
  <si>
    <t>712573876</t>
  </si>
  <si>
    <t>301,1</t>
  </si>
  <si>
    <t>5963146005</t>
  </si>
  <si>
    <t>Živičné přejezdové vozovky ACO 8 50/70 jemnozrnný-obrusná vrstva</t>
  </si>
  <si>
    <t>2135314825</t>
  </si>
  <si>
    <t>37,91</t>
  </si>
  <si>
    <t>5913265020R</t>
  </si>
  <si>
    <t>Zřízení konstrukce vozovky z asfaltového recyklátu tl. 70 mm.</t>
  </si>
  <si>
    <t>354725883</t>
  </si>
  <si>
    <t>5963149000R</t>
  </si>
  <si>
    <t>Asfalt litý jemnozrnný (LAJ)</t>
  </si>
  <si>
    <t>2104343831</t>
  </si>
  <si>
    <t>45,112</t>
  </si>
  <si>
    <t>5913285210</t>
  </si>
  <si>
    <t>Montáž dílů komunikace obrubníku uložení v betonu Poznámka: 1. V cenách jsou započteny náklady na osazení dlažby nebo obrubníku. 2. V cenách nejsou obsaženy náklady na dodávku materiálu.</t>
  </si>
  <si>
    <t>-1018668028</t>
  </si>
  <si>
    <t>"obrubníky přístupové komunikace 100/250 + 50/250"</t>
  </si>
  <si>
    <t>5,2+9,4+2,6+1,3+2*1,0+1,3+0,6+1,4+7,6+2,3+1,9+2*0,7+3,7</t>
  </si>
  <si>
    <t>6,1+5,8+3,1</t>
  </si>
  <si>
    <t>5964161010</t>
  </si>
  <si>
    <t>Beton lehce zhutnitelný C 20/25;X0 F5 2 285 2 765</t>
  </si>
  <si>
    <t>584354471</t>
  </si>
  <si>
    <t>"Lože pod obrubníky"</t>
  </si>
  <si>
    <t>0,05*(40,7+15)</t>
  </si>
  <si>
    <t>"Betonová základ pro zábradlí"</t>
  </si>
  <si>
    <t>0,06*28</t>
  </si>
  <si>
    <t>"Betonový základ pro orientační systém"</t>
  </si>
  <si>
    <t>0,06*13</t>
  </si>
  <si>
    <t>5964159000</t>
  </si>
  <si>
    <t>Obrubník krajový</t>
  </si>
  <si>
    <t>-2012699057</t>
  </si>
  <si>
    <t>55,7</t>
  </si>
  <si>
    <t>5913315030R</t>
  </si>
  <si>
    <t>Montáž zábradlí</t>
  </si>
  <si>
    <t>909527929</t>
  </si>
  <si>
    <t>Poznámka k položce:_x000D_
Včetně mondtáže madel pro vozíčkáře viz PD.+ zřízení betonového základu třídy C20/25</t>
  </si>
  <si>
    <t>"Zábradlí:  typ A výšky 0,9"</t>
  </si>
  <si>
    <t>2,135+1,055+7,055+1,055+6,97+5,07+9,44+1,43+7,51</t>
  </si>
  <si>
    <t>5963143010R</t>
  </si>
  <si>
    <t>Zábradlí Typ A výšky 0,9m</t>
  </si>
  <si>
    <t>89852546</t>
  </si>
  <si>
    <t>Poznámka k položce:_x000D_
Včetně dodávky madel pro vozičkáře viz PD.</t>
  </si>
  <si>
    <t>5913440040R</t>
  </si>
  <si>
    <t xml:space="preserve">Vodící linie lepená </t>
  </si>
  <si>
    <t>-1599261902</t>
  </si>
  <si>
    <t>"Prvky pro nevídomé"</t>
  </si>
  <si>
    <t>"Voidící linie lepená"</t>
  </si>
  <si>
    <t>(59,8+60,0)*0,4</t>
  </si>
  <si>
    <t>"signální pás lepený"</t>
  </si>
  <si>
    <t xml:space="preserve"> 0,9+3,7</t>
  </si>
  <si>
    <t>"varovný pás lepený"</t>
  </si>
  <si>
    <t>1,0+1,0</t>
  </si>
  <si>
    <t>"Vodící linie CP lepená"</t>
  </si>
  <si>
    <t>0,55*9,2</t>
  </si>
  <si>
    <t>5963157000R</t>
  </si>
  <si>
    <t>Nátěr hmota nátěrová vodou ředitelná základní</t>
  </si>
  <si>
    <t>-1370434408</t>
  </si>
  <si>
    <t>5914075410R</t>
  </si>
  <si>
    <t>Zřízení konstrukční vrstvy pražcového podloží podle konstrukce typ 4 Poznámka: 1. V cenách nejsou obsaženy náklady na dodávku materiálu a odtěžení zeminy.</t>
  </si>
  <si>
    <t>-996073133</t>
  </si>
  <si>
    <t>"Pod L prefabrikáty + rampa"</t>
  </si>
  <si>
    <t>0,1*((60,0*1,3)+(60,3+2,0+4,0)*1,05+7*1,9)</t>
  </si>
  <si>
    <t>815840458</t>
  </si>
  <si>
    <t>5914075420R</t>
  </si>
  <si>
    <t>Zřízení konstrukční vrstvy pražcového podloží podle konstrukce typ 5 Poznámka: 1. V cenách nejsou obsaženy náklady na dodávku materiálu a odtěžení zeminy.</t>
  </si>
  <si>
    <t>-989190482</t>
  </si>
  <si>
    <t>60*1,05*0,5</t>
  </si>
  <si>
    <t>5964161035R</t>
  </si>
  <si>
    <t>Beton lehce zhutnitelný C 25/30;XA2 vyhovuje i XC4 F5 2 510 3 037</t>
  </si>
  <si>
    <t>-1123209594</t>
  </si>
  <si>
    <t>R1</t>
  </si>
  <si>
    <t>Dodávka + montáž lavičky typu A.2:4</t>
  </si>
  <si>
    <t>-1425331603</t>
  </si>
  <si>
    <t>"Mobiliář"</t>
  </si>
  <si>
    <t>R2</t>
  </si>
  <si>
    <t>Odpadkový koš typ B.2:2</t>
  </si>
  <si>
    <t>-274499809</t>
  </si>
  <si>
    <t>R3</t>
  </si>
  <si>
    <t>Dodávka + montáž: Nádoba na posypový materiál</t>
  </si>
  <si>
    <t>630925303</t>
  </si>
  <si>
    <t>870860909</t>
  </si>
  <si>
    <t>"Doprava asfaltové směsi ACO 8 + asfaltového recyklátu"</t>
  </si>
  <si>
    <t>83,022</t>
  </si>
  <si>
    <t>1413372076</t>
  </si>
  <si>
    <t>83,022*6 "Přepočtené koeficientem množství</t>
  </si>
  <si>
    <t>2101887938</t>
  </si>
  <si>
    <t>"Doprava drceného kameniva 0/32 + betonové směsi"</t>
  </si>
  <si>
    <t>441,398</t>
  </si>
  <si>
    <t>-1021038245</t>
  </si>
  <si>
    <t>1572363873</t>
  </si>
  <si>
    <t>"Doprava vytěženého materiálu na skládku"</t>
  </si>
  <si>
    <t>171,118</t>
  </si>
  <si>
    <t>-1417154117</t>
  </si>
  <si>
    <t>171,118*2 "Přepočtené koeficientem množství</t>
  </si>
  <si>
    <t>1189030192</t>
  </si>
  <si>
    <t>"Orientační systém, přejezdová konstrukce, zábradlí, KG roury, nástupištní prefabrikáty, obrubníky.</t>
  </si>
  <si>
    <t>0,77+10,8+8,34+0,163+98,22+3,821</t>
  </si>
  <si>
    <t>-1207216130</t>
  </si>
  <si>
    <t>122,114*20 "Přepočtené koeficientem množství</t>
  </si>
  <si>
    <t>-1037097327</t>
  </si>
  <si>
    <t>"Množství z položek (5915010010 + 5915010020)*koeficinet objemové hmotnosti"</t>
  </si>
  <si>
    <t>(28,2+78,749)*1,6</t>
  </si>
  <si>
    <t>SO 11-86-01 - Žst. Žulová, osvětlení nástupiště</t>
  </si>
  <si>
    <t>D1 - Elektromontáže</t>
  </si>
  <si>
    <t xml:space="preserve">    1244-1 - OCELOVÝ DRÁT POZINKOVANÝ</t>
  </si>
  <si>
    <t xml:space="preserve">    7002-492 - KABEL SILOVÝ,IZOLACE PVC</t>
  </si>
  <si>
    <t xml:space="preserve">    7004-10046 - UKONČENÍ VODIČŮ NA SVORKOVNICI</t>
  </si>
  <si>
    <t xml:space="preserve">    7004-22132 - SVORKA FeZn</t>
  </si>
  <si>
    <t xml:space="preserve">    9999-1280 - HODINOVE ZUCTOVACI SAZBY</t>
  </si>
  <si>
    <t xml:space="preserve">    9999-1292 - SPOLUPRACE S DODAVATELEM PRI</t>
  </si>
  <si>
    <t xml:space="preserve">    9999-1294 - KOORDINACE POSTUPU PRACI</t>
  </si>
  <si>
    <t xml:space="preserve">    9999-1297 - DLE CSN 331500</t>
  </si>
  <si>
    <t xml:space="preserve">    9999-443 - UKONČENÍ  VODIČŮ V ROZVADĚČÍCH</t>
  </si>
  <si>
    <t xml:space="preserve">    D2 - KABELOVÉ CHRÁNIČKY</t>
  </si>
  <si>
    <t xml:space="preserve">    D3 - kompletní, včetně stožárové výzbroje - ve tř.II</t>
  </si>
  <si>
    <t xml:space="preserve">    D5 - nová svítidla budou typově shodná se stávajícími</t>
  </si>
  <si>
    <t xml:space="preserve">    D6 - ZAJIŠTĚNÍ PRŮKAZU ZPŮSOBILOSTI</t>
  </si>
  <si>
    <t>D7 - Podružný materiál</t>
  </si>
  <si>
    <t>D9 - Zemní práce</t>
  </si>
  <si>
    <t xml:space="preserve">    9999-1067 - ZŘÍZENÍ KABELOVÉHO LOŽE</t>
  </si>
  <si>
    <t xml:space="preserve">    9999-1117 - FOLIE VÝSTRAŽNÁ Z PVC</t>
  </si>
  <si>
    <t xml:space="preserve">    9999-1175 - ZÁHOZ KABELOVÉ RÝHY</t>
  </si>
  <si>
    <t xml:space="preserve">    9999-1185 - ODVOZ ZEMINY</t>
  </si>
  <si>
    <t xml:space="preserve">    9999-1188 - ÚPRAVA POVRCHU</t>
  </si>
  <si>
    <t xml:space="preserve">    9999-878 - VYTÝČENÍ TRATI</t>
  </si>
  <si>
    <t xml:space="preserve">    9999-931 - VÝKOP JÁMY PRO STOŽÁR</t>
  </si>
  <si>
    <t xml:space="preserve">    9999-981 - POVRCHU</t>
  </si>
  <si>
    <t xml:space="preserve">    9999-987r - HUTNĚNÍ ZEMINY</t>
  </si>
  <si>
    <t xml:space="preserve">    9999-991 - HLOUBENÍ KABELOVÉ RÝHY</t>
  </si>
  <si>
    <t xml:space="preserve">    D11 - (bude upřesněn podle konkrétně zvolených stožárů</t>
  </si>
  <si>
    <t>VRN - Vedlejší rozpočtové náklady</t>
  </si>
  <si>
    <t>D1</t>
  </si>
  <si>
    <t>Elektromontáže</t>
  </si>
  <si>
    <t>1244-1</t>
  </si>
  <si>
    <t>OCELOVÝ DRÁT POZINKOVANÝ</t>
  </si>
  <si>
    <t>1244-3</t>
  </si>
  <si>
    <t>Drát 10 drát ø 10mm(0,62kg/m), volně</t>
  </si>
  <si>
    <t>2107111821</t>
  </si>
  <si>
    <t>7002-492</t>
  </si>
  <si>
    <t>KABEL SILOVÝ,IZOLACE PVC</t>
  </si>
  <si>
    <t>7002-494</t>
  </si>
  <si>
    <t>CYKY-O 2x2.5</t>
  </si>
  <si>
    <t>-201060979</t>
  </si>
  <si>
    <t>7002-503</t>
  </si>
  <si>
    <t>CYKY-O 4x4</t>
  </si>
  <si>
    <t>-1254368586</t>
  </si>
  <si>
    <t>7004-10046</t>
  </si>
  <si>
    <t>UKONČENÍ VODIČŮ NA SVORKOVNICI</t>
  </si>
  <si>
    <t>7004-10047</t>
  </si>
  <si>
    <t>do 16 mm2</t>
  </si>
  <si>
    <t>1997106738</t>
  </si>
  <si>
    <t>7004-22132</t>
  </si>
  <si>
    <t>SVORKA FeZn</t>
  </si>
  <si>
    <t>7004-22133</t>
  </si>
  <si>
    <t>SU univerzální</t>
  </si>
  <si>
    <t>973298259</t>
  </si>
  <si>
    <t>7004-22138</t>
  </si>
  <si>
    <t>SP připojovací</t>
  </si>
  <si>
    <t>-1168427982</t>
  </si>
  <si>
    <t>9999-1280</t>
  </si>
  <si>
    <t>HODINOVE ZUCTOVACI SAZBY</t>
  </si>
  <si>
    <t>9999-1286</t>
  </si>
  <si>
    <t>Napojeni na stavajici zarizeni</t>
  </si>
  <si>
    <t>-204571086</t>
  </si>
  <si>
    <t>R-9999-1281a</t>
  </si>
  <si>
    <t>Strojhodiny jeřábu</t>
  </si>
  <si>
    <t>-1603439918</t>
  </si>
  <si>
    <t>R-9999-1281b</t>
  </si>
  <si>
    <t>Strojhodiny montážní plošiny</t>
  </si>
  <si>
    <t>-1480734556</t>
  </si>
  <si>
    <t>9999-1292</t>
  </si>
  <si>
    <t>SPOLUPRACE S DODAVATELEM PRI</t>
  </si>
  <si>
    <t>9999-1293</t>
  </si>
  <si>
    <t>zapojovani a zkouskach</t>
  </si>
  <si>
    <t>-1687964022</t>
  </si>
  <si>
    <t>9999-1294</t>
  </si>
  <si>
    <t>KOORDINACE POSTUPU PRACI</t>
  </si>
  <si>
    <t>9999-1295</t>
  </si>
  <si>
    <t>S ostatnimi profesemi</t>
  </si>
  <si>
    <t>669684729</t>
  </si>
  <si>
    <t>9999-1297</t>
  </si>
  <si>
    <t>DLE CSN 331500</t>
  </si>
  <si>
    <t>9999-1298</t>
  </si>
  <si>
    <t>Revizni technik</t>
  </si>
  <si>
    <t>1175799071</t>
  </si>
  <si>
    <t>9999-1299</t>
  </si>
  <si>
    <t>Spoluprace s reviz.technikem</t>
  </si>
  <si>
    <t>1544752612</t>
  </si>
  <si>
    <t>9999-443</t>
  </si>
  <si>
    <t>UKONČENÍ  VODIČŮ V ROZVADĚČÍCH</t>
  </si>
  <si>
    <t>9999-445</t>
  </si>
  <si>
    <t>Do 6 mm2</t>
  </si>
  <si>
    <t>1342186825</t>
  </si>
  <si>
    <t>D2</t>
  </si>
  <si>
    <t>KABELOVÉ CHRÁNIČKY</t>
  </si>
  <si>
    <t>1123-591</t>
  </si>
  <si>
    <t>KF 09040_BA TRUBKA KOPOFLEX 40</t>
  </si>
  <si>
    <t>-1378931837</t>
  </si>
  <si>
    <t>1123-594</t>
  </si>
  <si>
    <t>KF 09063_BA TRUBKA KOPOFLEX 63</t>
  </si>
  <si>
    <t>548855101</t>
  </si>
  <si>
    <t>D3</t>
  </si>
  <si>
    <t>kompletní, včetně stožárové výzbroje - ve tř.II</t>
  </si>
  <si>
    <t>1048-253r1</t>
  </si>
  <si>
    <t>5.5m, žárově zinkovaný</t>
  </si>
  <si>
    <t>-529792447</t>
  </si>
  <si>
    <t>D5</t>
  </si>
  <si>
    <t>nová svítidla budou typově shodná se stávajícími</t>
  </si>
  <si>
    <t>příspěvek na recyklaci</t>
  </si>
  <si>
    <t>-926406813</t>
  </si>
  <si>
    <t>R-1047-005a</t>
  </si>
  <si>
    <t>A - LED, optika 140AM5, 3000K, 4000lm, IP66, IK10, tř.II</t>
  </si>
  <si>
    <t>289712064</t>
  </si>
  <si>
    <t>D6</t>
  </si>
  <si>
    <t>ZAJIŠTĚNÍ PRŮKAZU ZPŮSOBILOSTI</t>
  </si>
  <si>
    <t>Pol2</t>
  </si>
  <si>
    <t>zajištění průkazu UTZ ke kolaudaci</t>
  </si>
  <si>
    <t>set</t>
  </si>
  <si>
    <t>-712535419</t>
  </si>
  <si>
    <t>Poznámka k položce:_x000D_
Podružný materiál</t>
  </si>
  <si>
    <t>D7</t>
  </si>
  <si>
    <t>Podružný materiál</t>
  </si>
  <si>
    <t>Pol2.1</t>
  </si>
  <si>
    <t>266682383</t>
  </si>
  <si>
    <t>D9</t>
  </si>
  <si>
    <t>9999-1067</t>
  </si>
  <si>
    <t>ZŘÍZENÍ KABELOVÉHO LOŽE</t>
  </si>
  <si>
    <t>9999-1073</t>
  </si>
  <si>
    <t>Z kopaného písku, bez zakrytí, šíře do 65cm,tloušťka 10cm</t>
  </si>
  <si>
    <t>-1243027487</t>
  </si>
  <si>
    <t>9999-1117</t>
  </si>
  <si>
    <t>FOLIE VÝSTRAŽNÁ Z PVC</t>
  </si>
  <si>
    <t>9999-1118</t>
  </si>
  <si>
    <t>Do šířky 20cm</t>
  </si>
  <si>
    <t>1392293790</t>
  </si>
  <si>
    <t>9999-1175</t>
  </si>
  <si>
    <t>ZÁHOZ KABELOVÉ RÝHY</t>
  </si>
  <si>
    <t>9999-1180</t>
  </si>
  <si>
    <t>Zemina třídy 3, šíře 350mm,hloubka 500mm</t>
  </si>
  <si>
    <t>-1111151872</t>
  </si>
  <si>
    <t>9999-1180.1</t>
  </si>
  <si>
    <t>Zemina třídy 3, šíře 350mm,hloubka 800mm</t>
  </si>
  <si>
    <t>441904332</t>
  </si>
  <si>
    <t>9999-1180.2</t>
  </si>
  <si>
    <t>Zemina třídy 3, šíře 650mm,hloubka 1300mm</t>
  </si>
  <si>
    <t>528224941</t>
  </si>
  <si>
    <t>9999-1185</t>
  </si>
  <si>
    <t>ODVOZ ZEMINY</t>
  </si>
  <si>
    <t>9999-1186</t>
  </si>
  <si>
    <t>Do vzdálenosti 1 km</t>
  </si>
  <si>
    <t>-1998318889</t>
  </si>
  <si>
    <t>9999-1188</t>
  </si>
  <si>
    <t>ÚPRAVA POVRCHU</t>
  </si>
  <si>
    <t>9999-1195</t>
  </si>
  <si>
    <t>Provizorní úprava terénu v zemina třídy 3</t>
  </si>
  <si>
    <t>533337822</t>
  </si>
  <si>
    <t>9999-878</t>
  </si>
  <si>
    <t>VYTÝČENÍ TRATI</t>
  </si>
  <si>
    <t>9999-887</t>
  </si>
  <si>
    <t>Kabelové vedení v obvodu železniční stanice</t>
  </si>
  <si>
    <t>1220017341</t>
  </si>
  <si>
    <t>9999-931</t>
  </si>
  <si>
    <t>VÝKOP JÁMY PRO STOŽÁR</t>
  </si>
  <si>
    <t>9999-934</t>
  </si>
  <si>
    <t>Zemina třídy 3-4,ručně</t>
  </si>
  <si>
    <t>1997236378</t>
  </si>
  <si>
    <t>9999-981</t>
  </si>
  <si>
    <t>POVRCHU</t>
  </si>
  <si>
    <t>9999-983</t>
  </si>
  <si>
    <t>V zemine třídy 3-4</t>
  </si>
  <si>
    <t>-1937802142</t>
  </si>
  <si>
    <t>9999-987r</t>
  </si>
  <si>
    <t>HUTNĚNÍ ZEMINY</t>
  </si>
  <si>
    <t>9999-989r</t>
  </si>
  <si>
    <t>hutnění zeminy třídy 3-4</t>
  </si>
  <si>
    <t>-1151897826</t>
  </si>
  <si>
    <t>9999-991</t>
  </si>
  <si>
    <t>HLOUBENÍ KABELOVÉ RÝHY</t>
  </si>
  <si>
    <t>9999-999</t>
  </si>
  <si>
    <t>1949218972</t>
  </si>
  <si>
    <t>9999-999.1</t>
  </si>
  <si>
    <t>1988468577</t>
  </si>
  <si>
    <t>9999-999.2</t>
  </si>
  <si>
    <t>1200345719</t>
  </si>
  <si>
    <t>D11</t>
  </si>
  <si>
    <t>(bude upřesněn podle konkrétně zvolených stožárů</t>
  </si>
  <si>
    <t>Pol3</t>
  </si>
  <si>
    <t>pro 5,5m skl. stožár</t>
  </si>
  <si>
    <t>-1023647961</t>
  </si>
  <si>
    <t>VRN</t>
  </si>
  <si>
    <t>Vedlejší rozpočtové náklady</t>
  </si>
  <si>
    <t>VRN1</t>
  </si>
  <si>
    <t>Dodav. dokumentace</t>
  </si>
  <si>
    <t>576315776</t>
  </si>
  <si>
    <t>VRN2</t>
  </si>
  <si>
    <t>Rizika a pojištění</t>
  </si>
  <si>
    <t>1855522657</t>
  </si>
  <si>
    <t>VRN3</t>
  </si>
  <si>
    <t>Opravy v záruce</t>
  </si>
  <si>
    <t>-286767316</t>
  </si>
  <si>
    <t>VRN4</t>
  </si>
  <si>
    <t>GZS</t>
  </si>
  <si>
    <t>1431728030</t>
  </si>
  <si>
    <t>VRN5</t>
  </si>
  <si>
    <t>Provozní vlivy</t>
  </si>
  <si>
    <t>578261685</t>
  </si>
  <si>
    <t>SO 11-20-01 - Oprava mostu, evid. km 13,279</t>
  </si>
  <si>
    <t>0 - Všeobecné konstrukce a práce</t>
  </si>
  <si>
    <t>1 - Zemní práce</t>
  </si>
  <si>
    <t>2 - Základy</t>
  </si>
  <si>
    <t>3 - Svislé konstrukce</t>
  </si>
  <si>
    <t>4 - Vodorovné konstrukce</t>
  </si>
  <si>
    <t>6 - Úpravy povrchů, podlahy, výplně otvorů</t>
  </si>
  <si>
    <t>8 - Potrubí</t>
  </si>
  <si>
    <t>9 - Ostatní konstrukce a práce</t>
  </si>
  <si>
    <t>Všeobecné konstrukce a práce</t>
  </si>
  <si>
    <t>02912</t>
  </si>
  <si>
    <t>OSTATNÍ POŽADAVKY - VYTYČOVACÍ BOD MIKROSÍTĚ</t>
  </si>
  <si>
    <t>OTSKP 2025</t>
  </si>
  <si>
    <t>760712917</t>
  </si>
  <si>
    <t>Poznámka k položce:_x000D_
Položka zahrnuje:  - vrt D 300-500mm - ocelovou zárubnici DN 180-300 mm - ochrannou plastovou trubku DN 220-350 mm, plastový uzávěr - čepovou nivelační značku z nerez oceli, kotvu se šroubem z nerez oceli - ochranný tyčový znak s tabulkou - betonovou skruž DN 1500mm výšky 0,5m, beton C30/37-XF4 - izolační pěnu - zaměření bodu včetně vyrovnání (velmi přesná nivelace) - dle projektu základní vytyčovací sítě, kde je hloubka určena geologem na základě dostupných průzkumů či dat Polžka nezahrnuje: - x</t>
  </si>
  <si>
    <t>042903000</t>
  </si>
  <si>
    <t>Ostatní posudky - hlavní mostní prohlídka</t>
  </si>
  <si>
    <t>KPL</t>
  </si>
  <si>
    <t>522220473</t>
  </si>
  <si>
    <t>https://podminky.urs.cz/item/CS_URS_2025_01/042903000</t>
  </si>
  <si>
    <t>Poznámka k položce:_x000D_
Inženýrská činnost   posudky     ostatní posudky</t>
  </si>
  <si>
    <t>042903000.1</t>
  </si>
  <si>
    <t>Ostatní posudky - mostní list</t>
  </si>
  <si>
    <t>720829663</t>
  </si>
  <si>
    <t>094002000</t>
  </si>
  <si>
    <t>Ostatní náklady související s výstavbou</t>
  </si>
  <si>
    <t>677887269</t>
  </si>
  <si>
    <t>https://podminky.urs.cz/item/CS_URS_2025_01/094002000</t>
  </si>
  <si>
    <t>Poznámka k položce:_x000D_
Ostatní náklady   související s výstavbou     bez rozlišení</t>
  </si>
  <si>
    <t>113151111</t>
  </si>
  <si>
    <t>Rozebrání zpevněných ploch ze silničních dílců</t>
  </si>
  <si>
    <t>M2</t>
  </si>
  <si>
    <t>1516049819</t>
  </si>
  <si>
    <t>https://podminky.urs.cz/item/CS_URS_2025_01/113151111</t>
  </si>
  <si>
    <t>Poznámka k položce:_x000D_
Rozebírání zpevněných ploch   s přemístěním na skládku na vzdálenost do 20 m nebo s naložením na dopravní prostředek     ze silničních panelů</t>
  </si>
  <si>
    <t>113152111</t>
  </si>
  <si>
    <t>Odstranění podkladů zpevněných ploch z kameniva těženého</t>
  </si>
  <si>
    <t>-978301362</t>
  </si>
  <si>
    <t>https://podminky.urs.cz/item/CS_URS_2025_01/113152111</t>
  </si>
  <si>
    <t>Poznámka k položce:_x000D_
Odstranění podkladů zpevněných ploch   s přemístěním na skládku na vzdálenost do 20 m nebo s naložením na dopravní prostředek     z kameniva těženého</t>
  </si>
  <si>
    <t>115101202</t>
  </si>
  <si>
    <t>Čerpání vody na dopravní výšku do 10 m průměrný přítok přes 500 do 1 000 l/min</t>
  </si>
  <si>
    <t>1804576234</t>
  </si>
  <si>
    <t>https://podminky.urs.cz/item/CS_URS_2025_01/115101202</t>
  </si>
  <si>
    <t>Poznámka k položce:_x000D_
Čerpání vody   na dopravní výšku do 10 m     s uvažovaným průměrným přítokem       přes 500 do 1 000 l/min</t>
  </si>
  <si>
    <t>115101302</t>
  </si>
  <si>
    <t>Pohotovost čerpací soupravy pro dopravní výšku do 10 m přítok přes 500 do 1 000 l/min</t>
  </si>
  <si>
    <t>DEN</t>
  </si>
  <si>
    <t>306414072</t>
  </si>
  <si>
    <t>https://podminky.urs.cz/item/CS_URS_2025_01/115101302</t>
  </si>
  <si>
    <t>Poznámka k položce:_x000D_
Pohotovost záložní čerpací soupravy   pro dopravní výšku do 10 m     s uvažovaným průměrným přítokem       přes 500 do 1 000 l/min</t>
  </si>
  <si>
    <t>129153101</t>
  </si>
  <si>
    <t>Čištění otevřených koryt vodotečí šíře dna do 5 m hl do 2,5 m v hornině třídy těžitelnosti I skupiny 1 a 2 strojně</t>
  </si>
  <si>
    <t>-499916854</t>
  </si>
  <si>
    <t>https://podminky.urs.cz/item/CS_URS_2025_01/129153101</t>
  </si>
  <si>
    <t>Poznámka k položce:_x000D_
Čištění otevřených koryt vodotečí strojně   s přehozením rozpojeného nánosu do 3 m nebo s naložením na dopravní prostředek     při šířce původního dna do 5 m a hloubce koryta do 2,5 m     v hornině třídy těžitelnosti I       skupiny 1 a 2</t>
  </si>
  <si>
    <t>13011016</t>
  </si>
  <si>
    <t>ocel profilová jakost S235JR (11 375) průřez IPE 360</t>
  </si>
  <si>
    <t>T</t>
  </si>
  <si>
    <t>-1934878416</t>
  </si>
  <si>
    <t>https://podminky.urs.cz/item/CS_URS_2025_01/13011016</t>
  </si>
  <si>
    <t>1302121R</t>
  </si>
  <si>
    <t>Zemní kotva z předpínací výztuže 3xLp15,5/1770</t>
  </si>
  <si>
    <t>-417208340</t>
  </si>
  <si>
    <t>131251104</t>
  </si>
  <si>
    <t>Hloubení jam nezapažených v hornině třídy těžitelnosti I skupiny 3 objem do 500 m3 strojně</t>
  </si>
  <si>
    <t>-867454992</t>
  </si>
  <si>
    <t>https://podminky.urs.cz/item/CS_URS_2025_01/131251104</t>
  </si>
  <si>
    <t>Poznámka k položce:_x000D_
Hloubení nezapažených jam a zářezů strojně   s urovnáním dna do předepsaného profilu a spádu     v hornině třídy těžitelnosti I     skupiny 3       přes 100 do 500 m3</t>
  </si>
  <si>
    <t>151301402</t>
  </si>
  <si>
    <t>Zřízení vzepření stěn při pažení hnaném hl přes 4 do 8 m</t>
  </si>
  <si>
    <t>-1769338086</t>
  </si>
  <si>
    <t>https://podminky.urs.cz/item/CS_URS_2025_01/151301402</t>
  </si>
  <si>
    <t>Poznámka k položce:_x000D_
Zřízení vzepření zapažených stěn výkopů   s potřebným přepažováním     při pažení hnaném, hloubky       přes 4 do 8 m</t>
  </si>
  <si>
    <t>151301412</t>
  </si>
  <si>
    <t>Odstranění vzepření stěn při pažení hnaném hl přes 4 do 8 m</t>
  </si>
  <si>
    <t>1320682821</t>
  </si>
  <si>
    <t>https://podminky.urs.cz/item/CS_URS_2025_01/151301412</t>
  </si>
  <si>
    <t>Poznámka k položce:_x000D_
Odstranění vzepření stěn výkopů   s uložením materiálu na vzdálenost do 3 m od kraje výkopu     při pažení hnaném, hloubky       přes 4 do 8 m</t>
  </si>
  <si>
    <t>151711111</t>
  </si>
  <si>
    <t>Osazení zápor ocelových dl do 8 m</t>
  </si>
  <si>
    <t>1112917299</t>
  </si>
  <si>
    <t>https://podminky.urs.cz/item/CS_URS_2025_01/151711111</t>
  </si>
  <si>
    <t>Poznámka k položce:_x000D_
Osazení ocelových zápor pro pažení hloubených vykopávek   do předem provedených vrtů     se zabetonováním spodního konce, s případným obsypem zápory pískem     délky od 0       do 8 m</t>
  </si>
  <si>
    <t>151711131</t>
  </si>
  <si>
    <t>Vytažení zápor ocelových dl do 8 m</t>
  </si>
  <si>
    <t>-1488590848</t>
  </si>
  <si>
    <t>https://podminky.urs.cz/item/CS_URS_2025_01/151711131</t>
  </si>
  <si>
    <t>Poznámka k položce:_x000D_
Vytažení ocelových zápor pro pažení   délky od 0     do 8 m</t>
  </si>
  <si>
    <t>151712111</t>
  </si>
  <si>
    <t>Převázka ocelová zdvojená pro kotvení záporového pažení</t>
  </si>
  <si>
    <t>1230277828</t>
  </si>
  <si>
    <t>https://podminky.urs.cz/item/CS_URS_2025_01/151712111</t>
  </si>
  <si>
    <t>Poznámka k položce:_x000D_
Převázka ocelová pro ukotvení záporového pažení   pro jakoukoliv délku převázky     zdvojená</t>
  </si>
  <si>
    <t>151712121</t>
  </si>
  <si>
    <t>Odstranění ocelové převázky zdvojené pro kotvení záporového pažení</t>
  </si>
  <si>
    <t>-483161094</t>
  </si>
  <si>
    <t>https://podminky.urs.cz/item/CS_URS_2025_01/151712121</t>
  </si>
  <si>
    <t>Poznámka k položce:_x000D_
Odstranění ocelové převázky pro ukotvení záporového pažení   jakékoliv délky převázky     zdvojené</t>
  </si>
  <si>
    <t>153111115</t>
  </si>
  <si>
    <t>Podélné řezání ocelových zaberaněných štětovnic z terénu</t>
  </si>
  <si>
    <t>-1721641987</t>
  </si>
  <si>
    <t>https://podminky.urs.cz/item/CS_URS_2025_01/153111115</t>
  </si>
  <si>
    <t>Poznámka k položce:_x000D_
Úprava ocelových štětovnic pro štětové stěny   řezání     z terénu, štětovnic     zaberaněných       podélné</t>
  </si>
  <si>
    <t>153112132</t>
  </si>
  <si>
    <t>Zaberanění ocelových štětovnic na dl do 8 m ve stísněných podmínkách z terénu</t>
  </si>
  <si>
    <t>514167784</t>
  </si>
  <si>
    <t>https://podminky.urs.cz/item/CS_URS_2025_01/153112132</t>
  </si>
  <si>
    <t>Poznámka k položce:_x000D_
Zřízení beraněných stěn z ocelových štětovnic   z terénu     zaberanění štětovnic     ve stísněných podmínkách, délky       do 8 m</t>
  </si>
  <si>
    <t>153113119</t>
  </si>
  <si>
    <t>Vytažení ocelových štětovnic dl do 12 m zaberaněných do hl 8 m z terénu ve stísněných podmínkách</t>
  </si>
  <si>
    <t>1063331600</t>
  </si>
  <si>
    <t>https://podminky.urs.cz/item/CS_URS_2025_01/153113119</t>
  </si>
  <si>
    <t>Poznámka k položce:_x000D_
Vytažení stěn z ocelových štětovnic zaberaněných   z terénu     délky do 12 m     ve stísněných podmínkách, zaberaněných na hloubku       do 8 m</t>
  </si>
  <si>
    <t>153821112</t>
  </si>
  <si>
    <t>Osazení kotvy kabelové z pramenců nebo drátů pro nosnost přes 0,16 do 0,31 MN</t>
  </si>
  <si>
    <t>-700900191</t>
  </si>
  <si>
    <t>https://podminky.urs.cz/item/CS_URS_2025_01/153821112</t>
  </si>
  <si>
    <t>Poznámka k položce:_x000D_
Osazení kotev kabelových z popouštěných pramenců nebo drátů   pro nosnost     přes 0,16 do 0,31 MN</t>
  </si>
  <si>
    <t>153822112</t>
  </si>
  <si>
    <t>Napnutí kabelových kotev při únosnosti kotvy přes 0,16 do 0,31 MN</t>
  </si>
  <si>
    <t>2074399117</t>
  </si>
  <si>
    <t>https://podminky.urs.cz/item/CS_URS_2025_01/153822112</t>
  </si>
  <si>
    <t>Poznámka k položce:_x000D_
Napnutí kabelových kotev   při únosnosti kotvy     přes 0,16 do 0,31 MN</t>
  </si>
  <si>
    <t>15920311R</t>
  </si>
  <si>
    <t>štětovnice ocelová VL604</t>
  </si>
  <si>
    <t>-914291106</t>
  </si>
  <si>
    <t>Poznámka k položce:_x000D_
Po dokončení stavby bude vytaženo 336 m2 larsen a ponecháno 168 m2 larsen.</t>
  </si>
  <si>
    <t>162351103</t>
  </si>
  <si>
    <t>Vodorovné přemístění přes 50 do 500 m výkopku/sypaniny z horniny třídy těžitelnosti I skupiny 1 až 3</t>
  </si>
  <si>
    <t>1807996858</t>
  </si>
  <si>
    <t>https://podminky.urs.cz/item/CS_URS_2025_01/162351103</t>
  </si>
  <si>
    <t>Poznámka k položce:_x000D_
Vodorovné přemístění výkopku nebo sypaniny po suchu   na obvyklém dopravním prostředku, bez naložení výkopku, avšak se složením bez rozhrnutí     z horniny třídy těžitelnosti I     skupiny 1 až 3 na vzdálenost       přes 50 do 500 m</t>
  </si>
  <si>
    <t>35906993</t>
  </si>
  <si>
    <t>Poznámka k položce:_x000D_
Vodorovné přemístění výkopku nebo sypaniny po suchu   na obvyklém dopravním prostředku, bez naložení výkopku, avšak se složením bez rozhrnutí     z horniny třídy těžitelnosti I     skupiny 1 až 3 na vzdálenost       přes 9 000 do 10 000 m</t>
  </si>
  <si>
    <t>1706225732</t>
  </si>
  <si>
    <t>Poznámka k položce:_x000D_
Vodorovné přemístění výkopku nebo sypaniny po suchu   na obvyklém dopravním prostředku, bez naložení výkopku, avšak se složením bez rozhrnutí     z horniny třídy těžitelnosti I     skupiny 1 až 3 na vzdálenost     Příplatek k ceně       za každých dalších i započatých 1 000 m</t>
  </si>
  <si>
    <t>167151101</t>
  </si>
  <si>
    <t>Nakládání výkopku z hornin třídy těžitelnosti I skupiny 1 až 3 do 100 m3</t>
  </si>
  <si>
    <t>1406701341</t>
  </si>
  <si>
    <t>https://podminky.urs.cz/item/CS_URS_2025_01/167151101</t>
  </si>
  <si>
    <t>Poznámka k položce:_x000D_
Nakládání, skládání a překládání neulehlého výkopku nebo sypaniny strojně   nakládání, množství     do 100 m3, z horniny       třídy těžitelnosti I, skupiny 1 až 3</t>
  </si>
  <si>
    <t>171201231</t>
  </si>
  <si>
    <t>Poplatek za uložení zeminy a kamení na recyklační skládce (skládkovné) kód odpadu 17 05 04</t>
  </si>
  <si>
    <t>-1556513085</t>
  </si>
  <si>
    <t>https://podminky.urs.cz/item/CS_URS_2025_01/171201231</t>
  </si>
  <si>
    <t>Poznámka k položce:_x000D_
Poplatek za uložení stavebního odpadu na recyklační skládce (skládkovné)   zeminy a kamení zatříděného do Katalogu odpadů pod kódem 17 05 04 Evidenční položka. Neoceňovat v objektu SO/PS, položka se oceňuje pouze v SO 90-90_x000D_
Evidenční položka. Neoceňovat v objektu SO/PS, položka se oceňuje pouze v SO 90-90</t>
  </si>
  <si>
    <t>171251201</t>
  </si>
  <si>
    <t>Uložení sypaniny na skládky nebo meziskládky</t>
  </si>
  <si>
    <t>2084013715</t>
  </si>
  <si>
    <t>https://podminky.urs.cz/item/CS_URS_2025_01/171251201</t>
  </si>
  <si>
    <t>Poznámka k položce:_x000D_
Uložení sypaniny na skládky nebo meziskládky   bez hutnění s upravením uložené sypaniny do předepsaného tvaru</t>
  </si>
  <si>
    <t>174151101</t>
  </si>
  <si>
    <t>Zásyp jam, šachet rýh nebo kolem objektů sypaninou se zhutněním</t>
  </si>
  <si>
    <t>-577333097</t>
  </si>
  <si>
    <t>https://podminky.urs.cz/item/CS_URS_2025_01/174151101</t>
  </si>
  <si>
    <t>Poznámka k položce:_x000D_
Zásyp sypaninou z jakékoliv horniny strojně   s uložením výkopku ve vrstvách     se zhutněním       jam, šachet, rýh nebo kolem objektů v těchto vykopávkách</t>
  </si>
  <si>
    <t>557629320</t>
  </si>
  <si>
    <t>17780R</t>
  </si>
  <si>
    <t>ZEMNÍ HRÁZKY Z NAKUPOVANÝCH MATERIÁLŮ</t>
  </si>
  <si>
    <t>-1410516543</t>
  </si>
  <si>
    <t>Poznámka k položce:_x000D_
Zřízení a odstranění včetně odvozu na skládku a poplatku za skládku_x000D_
Položka zahrnuje: - kompletní provedení zemní konstrukce včetně nákupu a dopravy materiálu dle zadávací dokumentace - úprava  ukládaného  materiálu  vlhčením,  tříděním,  promícháním  nebo  vysoušením,  příp. jiné úpravy za účelem zlepšení jeho  mech. vlastností - hutnění i různé míry hutnění  - ošetření úložiště po celou dobu práce v něm vč. klimatických opatření - ztížení v okolí vedení, konstrukcí a objektů a jejich dočasné zajištění - ztížení provádění vč. hutnění ve ztížených podmínkách a stísněných prostorech - ztížené ukládání sypaniny pod vodu - ukládání po vrstvách a po jiných nutných částech (figurách) vč. dosypávek - spouštění a nošení materiálu - výměna částí zemní konstrukce znehodnocené klimatickými vlivy - ruční hutnění a výplň jam a prohlubní v podloží - úprava, očištění, ochrana a zhutnění podloží - svahování, hutnění a uzavírání povrchů svahů - zřízení lavic na svazích - udržování úložiště a jeho ochrana proti vodě - odvedení nebo obvedení vody v okolí úložiště a v úložišti - veškeré  pomocné konstrukce umožňující provedení  zemní konstrukce  (příjezdy,  sjezdy,  nájezdy, lešení, podpěrné konstrukce, přemostění, zpevněné plochy, zakrytí a pod.) Položka nezahrnuje: - x</t>
  </si>
  <si>
    <t>181951112</t>
  </si>
  <si>
    <t>Úprava pláně v hornině třídy těžitelnosti I skupiny 1 až 3 se zhutněním strojně</t>
  </si>
  <si>
    <t>902848503</t>
  </si>
  <si>
    <t>https://podminky.urs.cz/item/CS_URS_2025_01/181951112</t>
  </si>
  <si>
    <t>Poznámka k položce:_x000D_
Úprava pláně vyrovnáním výškových rozdílů strojně   v hornině třídy těžitelnosti I, skupiny 1 až 3     se zhutněním</t>
  </si>
  <si>
    <t>58344171</t>
  </si>
  <si>
    <t>štěrkodrť frakce 0/32</t>
  </si>
  <si>
    <t>415960671</t>
  </si>
  <si>
    <t>https://podminky.urs.cz/item/CS_URS_2025_01/58344171</t>
  </si>
  <si>
    <t>60511012</t>
  </si>
  <si>
    <t>řezivo jehličnaté deskové neopracované střed</t>
  </si>
  <si>
    <t>1679875552</t>
  </si>
  <si>
    <t>https://podminky.urs.cz/item/CS_URS_2025_01/60511012</t>
  </si>
  <si>
    <t>Základy</t>
  </si>
  <si>
    <t>212755216</t>
  </si>
  <si>
    <t>Trativody z drenážních trubek plastových flexibilních D 160 mm bez lože</t>
  </si>
  <si>
    <t>846467870</t>
  </si>
  <si>
    <t>https://podminky.urs.cz/item/CS_URS_2025_01/212755216</t>
  </si>
  <si>
    <t>Poznámka k položce:_x000D_
Trativody bez lože z drenážních trubek   plastových flexibilních     D 160 mm</t>
  </si>
  <si>
    <t>212755218</t>
  </si>
  <si>
    <t>Trativody z drenážních trubek plastových flexibilních D 200 mm bez lože</t>
  </si>
  <si>
    <t>2110409267</t>
  </si>
  <si>
    <t>https://podminky.urs.cz/item/CS_URS_2025_01/212755218</t>
  </si>
  <si>
    <t>Poznámka k položce:_x000D_
Trativody bez lože z drenážních trubek   plastových flexibilních     D 200 mm</t>
  </si>
  <si>
    <t>224311114</t>
  </si>
  <si>
    <t>Vrty maloprofilové D přes 93 do 156 mm úklon do 45° hl 0 až 25 m hornina III a IV</t>
  </si>
  <si>
    <t>1396594946</t>
  </si>
  <si>
    <t>https://podminky.urs.cz/item/CS_URS_2025_01/224311114</t>
  </si>
  <si>
    <t>Poznámka k položce:_x000D_
Maloprofilové vrty průběžným sacím vrtáním   průměru přes 93 do 156 mm     do úklonu 45 st.     v hl 0 až 25 m v hornině       tř. III a IV</t>
  </si>
  <si>
    <t>226211614</t>
  </si>
  <si>
    <t>Vrty velkoprofilové svislé zapažené D přes 450 do 550 mm hl od 0 do 30 m hornina IV</t>
  </si>
  <si>
    <t>-2040001166</t>
  </si>
  <si>
    <t>https://podminky.urs.cz/item/CS_URS_2025_01/226211614</t>
  </si>
  <si>
    <t>Poznámka k položce:_x000D_
Velkoprofilové vrty náběrovým vrtáním svislé zapažené   ocelovými pažnicemi     průměru přes 450 do 550 mm, v hl od 0     do 10 m v hornině       tř. IV</t>
  </si>
  <si>
    <t>226213214</t>
  </si>
  <si>
    <t>Vrty velkoprofilové svislé zapažené D přes 850 do 1050 mm hl od 0 do 10 m hornina IV</t>
  </si>
  <si>
    <t>1781983209</t>
  </si>
  <si>
    <t>https://podminky.urs.cz/item/CS_URS_2025_01/226213214</t>
  </si>
  <si>
    <t>Poznámka k položce:_x000D_
Velkoprofilové vrty náběrovým vrtáním svislé zapažené   ocelovými pažnicemi     průměru přes 850 do 1050 mm, v hl od 0     do 10 m v hornině       tř. IV</t>
  </si>
  <si>
    <t>231212113</t>
  </si>
  <si>
    <t>Zřízení pilot svislých zapažených D přes 650 do 1250 mm hl od 0 do 10 m s vytažením pažnic z betonu železového</t>
  </si>
  <si>
    <t>-681952872</t>
  </si>
  <si>
    <t>https://podminky.urs.cz/item/CS_URS_2025_01/231212113</t>
  </si>
  <si>
    <t>Poznámka k položce:_x000D_
Zřízení výplně pilot zapažených s vytažením pažnic z vrtu   svislých     z betonu železového, v hl od 0     do 10 m, při průměru piloty       přes 650 do 1250 mm</t>
  </si>
  <si>
    <t>231611114</t>
  </si>
  <si>
    <t>Výztuž pilot betonovaných do země ocel z betonářské oceli 10 505</t>
  </si>
  <si>
    <t>1466254937</t>
  </si>
  <si>
    <t>https://podminky.urs.cz/item/CS_URS_2025_01/231611114</t>
  </si>
  <si>
    <t>Poznámka k položce:_x000D_
Výztuž pilot betonovaných do země   z oceli     10 505 (R)</t>
  </si>
  <si>
    <t>239111113</t>
  </si>
  <si>
    <t>Odbourání vrchní části znehodnocené výplně pilot D piloty přes 650 do 1250 mm</t>
  </si>
  <si>
    <t>1653773982</t>
  </si>
  <si>
    <t>https://podminky.urs.cz/item/CS_URS_2025_01/239111113</t>
  </si>
  <si>
    <t>Poznámka k položce:_x000D_
Odbourání vrchní znehodnocené části výplně betonových pilot   při průměru piloty     přes 650 do 1250 mm</t>
  </si>
  <si>
    <t>242111111R</t>
  </si>
  <si>
    <t>Čerpací jímka hloubky 1 m, DN 600 mm</t>
  </si>
  <si>
    <t>-702373867</t>
  </si>
  <si>
    <t>Poznámka k položce:_x000D_
Osazení pláště vodárenské kopané studny z betonových skruží   na cementovou maltu MC 10     celokruhových, při vnitřním průměru studny       0,80 m</t>
  </si>
  <si>
    <t>242111112R</t>
  </si>
  <si>
    <t>Vsakovací jímky DN 1000, včetně uložení, hloubky 2 m</t>
  </si>
  <si>
    <t>-1621674098</t>
  </si>
  <si>
    <t>Poznámka k položce:_x000D_
Vsakovací jímky DN 1000, včetně uložení, hloubky 2 m Říční štěrk fr. 63/125 pro výplň vsakovacích jímek</t>
  </si>
  <si>
    <t>26165</t>
  </si>
  <si>
    <t>VRTY PRO KOTVENÍ, INJEKTÁŽ A MIKROPILOTY NA POVRCHU TŘ. VI D DO 300MM</t>
  </si>
  <si>
    <t>-928922854</t>
  </si>
  <si>
    <t>Poznámka k položce:_x000D_
Položka zahrnuje: - přemístění, montáž a demontáž vrtných souprav - svislou dopravu zeminy z vrtu - vodorovnou dopravu zeminy bez uložení na skládku - případně nutné pažení dočasné (včetně odpažení) i trvalé Položka nezahrnuje: - x</t>
  </si>
  <si>
    <t>271542211</t>
  </si>
  <si>
    <t>Podsyp pod základové konstrukce se zhutněním z netříděné štěrkodrtě</t>
  </si>
  <si>
    <t>2125771461</t>
  </si>
  <si>
    <t>https://podminky.urs.cz/item/CS_URS_2025_01/271542211</t>
  </si>
  <si>
    <t>Poznámka k položce:_x000D_
Podsyp pod základové konstrukce   se zhutněním a urovnáním povrchu     ze štěrkodrtě       netříděné</t>
  </si>
  <si>
    <t>273313611</t>
  </si>
  <si>
    <t>Základové desky z betonu tř. C 16/20</t>
  </si>
  <si>
    <t>-1736537901</t>
  </si>
  <si>
    <t>https://podminky.urs.cz/item/CS_URS_2025_01/273313611</t>
  </si>
  <si>
    <t>Poznámka k položce:_x000D_
Základy z betonu prostého   desky     z betonu kamenem neprokládaného       tř. C 16/20</t>
  </si>
  <si>
    <t>273321117</t>
  </si>
  <si>
    <t>Základové desky mostních konstrukcí ze ŽB C 25/30</t>
  </si>
  <si>
    <t>-699989150</t>
  </si>
  <si>
    <t>https://podminky.urs.cz/item/CS_URS_2025_01/273321117</t>
  </si>
  <si>
    <t>Poznámka k položce:_x000D_
Základové konstrukce z betonu železového   desky     ve výkopu nebo na hlavách pilot       C 25/30</t>
  </si>
  <si>
    <t>273361412</t>
  </si>
  <si>
    <t>Výztuž základových desek ze svařovaných sítí přes 3,5 do 6 kg/m2</t>
  </si>
  <si>
    <t>1323661008</t>
  </si>
  <si>
    <t>https://podminky.urs.cz/item/CS_URS_2025_01/273361412</t>
  </si>
  <si>
    <t>Poznámka k položce:_x000D_
Výztuž základových konstrukcí   desek     ze svařovaných sítí, hmotnosti       přes 3,5 do 6 kg/m2</t>
  </si>
  <si>
    <t>274211311</t>
  </si>
  <si>
    <t>Zdivo základových pásů opěrných zdí a valů z lomového kamene na maltu cementovou</t>
  </si>
  <si>
    <t>-1804592578</t>
  </si>
  <si>
    <t>https://podminky.urs.cz/item/CS_URS_2025_01/274211311</t>
  </si>
  <si>
    <t>Poznámka k položce:_x000D_
Zdivo základových pásů pod zdmi a valy z lomového kamene   nelícované     na maltu cementovou</t>
  </si>
  <si>
    <t>274211392</t>
  </si>
  <si>
    <t>Příplatek k základovým pásům opěrných zdí a valů z lomového kamene za jednostranné lícování zdiva</t>
  </si>
  <si>
    <t>-1995001827</t>
  </si>
  <si>
    <t>https://podminky.urs.cz/item/CS_URS_2025_01/274211392</t>
  </si>
  <si>
    <t>Poznámka k položce:_x000D_
Zdivo základových pásů pod zdmi a valy z lomového kamene   Příplatek k cenám     za lícování zdiva       jednostranné</t>
  </si>
  <si>
    <t>274326131</t>
  </si>
  <si>
    <t>Základové pasy z ŽB se zvýšenými nároky na prostředí tř. C 30/37</t>
  </si>
  <si>
    <t>247803281</t>
  </si>
  <si>
    <t>https://podminky.urs.cz/item/CS_URS_2025_01/274326131</t>
  </si>
  <si>
    <t>Poznámka k položce:_x000D_
Základy z betonu železového   pasy     z betonu se zvýšenými nároky na prostředí       tř. C 30/37</t>
  </si>
  <si>
    <t>274354111</t>
  </si>
  <si>
    <t>Bednění základových pasů - zřízení</t>
  </si>
  <si>
    <t>84251457</t>
  </si>
  <si>
    <t>https://podminky.urs.cz/item/CS_URS_2025_01/274354111</t>
  </si>
  <si>
    <t>Poznámka k položce:_x000D_
Bednění základových konstrukcí   pasů, prahů, věnců a ostruh     zřízení</t>
  </si>
  <si>
    <t>274354211</t>
  </si>
  <si>
    <t>Bednění základových pasů - odstranění</t>
  </si>
  <si>
    <t>212777124</t>
  </si>
  <si>
    <t>https://podminky.urs.cz/item/CS_URS_2025_01/274354211</t>
  </si>
  <si>
    <t>Poznámka k položce:_x000D_
Bednění základových konstrukcí   pasů, prahů, věnců a ostruh     odstranění       bednění</t>
  </si>
  <si>
    <t>274361116</t>
  </si>
  <si>
    <t>Výztuž základových pasů, prahů, věnců a ostruh z betonářské oceli 10 505</t>
  </si>
  <si>
    <t>-1714379753</t>
  </si>
  <si>
    <t>https://podminky.urs.cz/item/CS_URS_2025_01/274361116</t>
  </si>
  <si>
    <t>Poznámka k položce:_x000D_
Výztuž základových konstrukcí   pasů, prahů, věnců a ostruh     z betonářské oceli       10 505 (R) nebo BSt 500</t>
  </si>
  <si>
    <t>274361821</t>
  </si>
  <si>
    <t>Výztuž základových pasů betonářskou ocelí 10 505 (R)</t>
  </si>
  <si>
    <t>1374509865</t>
  </si>
  <si>
    <t>https://podminky.urs.cz/item/CS_URS_2025_01/274361821</t>
  </si>
  <si>
    <t>Poznámka k položce:_x000D_
Výztuž základů   pasů     z betonářské oceli       10 505 (R) nebo BSt 500</t>
  </si>
  <si>
    <t>281602111R</t>
  </si>
  <si>
    <t>Injektování povrchové nízkotlaké s dvojitým obturátorem mikropilot a kotev tlakem do 0,6 MPa</t>
  </si>
  <si>
    <t>738577441</t>
  </si>
  <si>
    <t>Poznámka k položce:_x000D_
Injektování povrchové s dvojitým obturátorem mikropilot nebo kotev   tlakem     do 0,60 MPa</t>
  </si>
  <si>
    <t>291111112</t>
  </si>
  <si>
    <t>Podklad pro zpevněné plochy z mechanicky zpevněného kameniva MZK</t>
  </si>
  <si>
    <t>-320967759</t>
  </si>
  <si>
    <t>https://podminky.urs.cz/item/CS_URS_2025_01/291111112</t>
  </si>
  <si>
    <t>Poznámka k položce:_x000D_
Podklad pro zpevněné plochy   s rozprostřením a s hutněním     z mechanicky zpevněného kameniva MZK</t>
  </si>
  <si>
    <t>58932937</t>
  </si>
  <si>
    <t>beton C 25/30 X0,XC1-4,XD1-2,XA1-2,XF1 kamenivo frakce 0/22</t>
  </si>
  <si>
    <t>1235968479</t>
  </si>
  <si>
    <t>https://podminky.urs.cz/item/CS_URS_2025_01/58932937</t>
  </si>
  <si>
    <t>Svislé konstrukce</t>
  </si>
  <si>
    <t>317321118</t>
  </si>
  <si>
    <t>Mostní římsy ze ŽB C 30/37</t>
  </si>
  <si>
    <t>-1126887228</t>
  </si>
  <si>
    <t>https://podminky.urs.cz/item/CS_URS_2025_01/317321118</t>
  </si>
  <si>
    <t>Poznámka k položce:_x000D_
Římsy ze železového betonu   C 30/37 - XC4, XF3(CZ,F.1.2) - Cl 04 - Dmax22 - S4</t>
  </si>
  <si>
    <t>317353121</t>
  </si>
  <si>
    <t>Bednění mostních říms všech tvarů - zřízení</t>
  </si>
  <si>
    <t>591072971</t>
  </si>
  <si>
    <t>https://podminky.urs.cz/item/CS_URS_2025_01/317353121</t>
  </si>
  <si>
    <t>Poznámka k položce:_x000D_
Bednění mostní římsy   zřízení     všech tvarů</t>
  </si>
  <si>
    <t>317353221</t>
  </si>
  <si>
    <t>Bednění mostních říms všech tvarů - odstranění</t>
  </si>
  <si>
    <t>-1521084941</t>
  </si>
  <si>
    <t>https://podminky.urs.cz/item/CS_URS_2025_01/317353221</t>
  </si>
  <si>
    <t>Poznámka k položce:_x000D_
Bednění mostní římsy   odstranění     všech tvarů</t>
  </si>
  <si>
    <t>317361116</t>
  </si>
  <si>
    <t>Výztuž mostních říms z betonářské oceli 10 505</t>
  </si>
  <si>
    <t>-590575191</t>
  </si>
  <si>
    <t>https://podminky.urs.cz/item/CS_URS_2025_01/317361116</t>
  </si>
  <si>
    <t>Poznámka k položce:_x000D_
Výztuž mostních železobetonových říms   z betonářské oceli     10 505 (R) nebo BSt 500</t>
  </si>
  <si>
    <t>327323128</t>
  </si>
  <si>
    <t>Opěrné zdi a valy ze ŽB tř. C 30/37</t>
  </si>
  <si>
    <t>-1010897031</t>
  </si>
  <si>
    <t>https://podminky.urs.cz/item/CS_URS_2025_01/327323128</t>
  </si>
  <si>
    <t>Poznámka k položce:_x000D_
Opěrné zdi a valy z betonu železového   bez zvláštních nároků na vliv prostředí     tř. C 30/37</t>
  </si>
  <si>
    <t>327351211</t>
  </si>
  <si>
    <t>Bednění opěrných zdí a valů svislých i skloněných zřízení</t>
  </si>
  <si>
    <t>-2068038601</t>
  </si>
  <si>
    <t>https://podminky.urs.cz/item/CS_URS_2025_01/327351211</t>
  </si>
  <si>
    <t>Poznámka k položce:_x000D_
Bednění opěrných zdí a valů   svislých i skloněných, výšky do 20 m     zřízení</t>
  </si>
  <si>
    <t>327351221</t>
  </si>
  <si>
    <t>Bednění opěrných zdí a valů svislých i skloněných odstranění</t>
  </si>
  <si>
    <t>1328400772</t>
  </si>
  <si>
    <t>https://podminky.urs.cz/item/CS_URS_2025_01/327351221</t>
  </si>
  <si>
    <t>Poznámka k položce:_x000D_
Bednění opěrných zdí a valů   svislých i skloněných, výšky do 20 m     odstranění</t>
  </si>
  <si>
    <t>327361006</t>
  </si>
  <si>
    <t>Výztuž opěrných zdí a valů D 12 mm z betonářské oceli 10 505</t>
  </si>
  <si>
    <t>277204712</t>
  </si>
  <si>
    <t>https://podminky.urs.cz/item/CS_URS_2025_01/327361006</t>
  </si>
  <si>
    <t>Poznámka k položce:_x000D_
Výztuž opěrných zdí a valů   průměru do 12 mm, z oceli     10 505 (R) nebo BSt 500</t>
  </si>
  <si>
    <t>334213221</t>
  </si>
  <si>
    <t>Zdivo mostů z pravidelných kamenů na maltu, objem jednoho kamene přes 0,02 m3</t>
  </si>
  <si>
    <t>1359296475</t>
  </si>
  <si>
    <t>https://podminky.urs.cz/item/CS_URS_2025_01/334213221</t>
  </si>
  <si>
    <t>Poznámka k položce:_x000D_
Zdivo pilířů, opěr a křídel mostů z lomového kamene štípaného nebo ručně vybíraného   na maltu     z pravidelných kamenů (na vazbu)     objemu 1 kusu kamene       přes 0,02 m3</t>
  </si>
  <si>
    <t>451315136</t>
  </si>
  <si>
    <t>Podkladní nebo výplňová vrstva z betonu C 20/25 tl do 200 mm</t>
  </si>
  <si>
    <t>-792482557</t>
  </si>
  <si>
    <t>https://podminky.urs.cz/item/CS_URS_2025_01/451315136</t>
  </si>
  <si>
    <t>Poznámka k položce:_x000D_
Podkladní a výplňové vrstvy z betonu prostého   tloušťky do 200 mm, z betonu     C 20/25</t>
  </si>
  <si>
    <t>451475121</t>
  </si>
  <si>
    <t>Podkladní vrstva plastbetonová samonivelační první vrstva tl 10 mm</t>
  </si>
  <si>
    <t>-1345997583</t>
  </si>
  <si>
    <t>https://podminky.urs.cz/item/CS_URS_2025_01/451475121</t>
  </si>
  <si>
    <t>Poznámka k položce:_x000D_
Podkladní vrstva plastbetonová   samonivelační, tloušťky do 10 mm     první vrstva</t>
  </si>
  <si>
    <t>451475122</t>
  </si>
  <si>
    <t>Podkladní vrstva plastbetonová samonivelační každá další vrstva tl 10 mm</t>
  </si>
  <si>
    <t>-1005457475</t>
  </si>
  <si>
    <t>https://podminky.urs.cz/item/CS_URS_2025_01/451475122</t>
  </si>
  <si>
    <t>Poznámka k položce:_x000D_
Podkladní vrstva plastbetonová   samonivelační, tloušťky do 10 mm     každá další vrstva</t>
  </si>
  <si>
    <t>451571222</t>
  </si>
  <si>
    <t>Podklad pod dlažbu ze štěrkopísku tl přes 100 do 150 mm</t>
  </si>
  <si>
    <t>-1945975701</t>
  </si>
  <si>
    <t>https://podminky.urs.cz/item/CS_URS_2025_01/451571222</t>
  </si>
  <si>
    <t>Poznámka k položce:_x000D_
Podklad pod dlažbu ze štěrkopísku   tl. přes 100 do 150 mm</t>
  </si>
  <si>
    <t>1806354524</t>
  </si>
  <si>
    <t>Poznámka k položce:_x000D_
Podkladní a výplňová vrstva z kameniva   tloušťky do 200 mm     ze štěrkopísku</t>
  </si>
  <si>
    <t>-1101359826</t>
  </si>
  <si>
    <t>Poznámka k položce:_x000D_
Výztuž podkladních desek, bloků nebo pražců   v otevřeném výkopu     ze svařovaných sítí       typu Kari</t>
  </si>
  <si>
    <t>457451133R</t>
  </si>
  <si>
    <t>Tvrdá ochrana tl.50 mm z betonu C25/30 vyztužená KARI sítí 4/100/100</t>
  </si>
  <si>
    <t>999397068</t>
  </si>
  <si>
    <t>Poznámka k položce:_x000D_
Ochranná betonová vrstva na izolaci    tloušťky 50 mm s vyhlazením povrchu     s výztuží ze sítí       C 25/30</t>
  </si>
  <si>
    <t>457531111</t>
  </si>
  <si>
    <t>Filtrační vrstvy z hrubého drceného kameniva bez zhutnění frakce od 4 až 8 do 22 až 32 mm</t>
  </si>
  <si>
    <t>505416676</t>
  </si>
  <si>
    <t>https://podminky.urs.cz/item/CS_URS_2025_01/457531111</t>
  </si>
  <si>
    <t>Poznámka k položce:_x000D_
Filtrační vrstvy jakékoliv tloušťky a sklonu   z hrubého drceného kameniva     bez zhutnění, frakce       od 4-8 do 22-32 mm</t>
  </si>
  <si>
    <t>458591111</t>
  </si>
  <si>
    <t>Zřízení výplně těsnící vrstvy za opěrou z jílu</t>
  </si>
  <si>
    <t>-1998204894</t>
  </si>
  <si>
    <t>https://podminky.urs.cz/item/CS_URS_2025_01/458591111</t>
  </si>
  <si>
    <t>Poznámka k položce:_x000D_
Zřízení výplně těsnící vrstvy za opěrou   z jílu</t>
  </si>
  <si>
    <t>463212111</t>
  </si>
  <si>
    <t>Rovnanina z lomového kamene upraveného s vyklínováním spár úlomky kamene</t>
  </si>
  <si>
    <t>-1710361813</t>
  </si>
  <si>
    <t>https://podminky.urs.cz/item/CS_URS_2025_01/463212111</t>
  </si>
  <si>
    <t>Poznámka k položce:_x000D_
Rovnanina z lomového kamene upraveného, tříděného   jakékoliv tloušťky rovnaniny     s vyklínováním spár a dutin úlomky kamene</t>
  </si>
  <si>
    <t>465513257</t>
  </si>
  <si>
    <t>Dlažba svahu u opěr z upraveného lomového žulového kamene tl 250 mm do lože C 25/30 pl přes 10 m2</t>
  </si>
  <si>
    <t>-1347003373</t>
  </si>
  <si>
    <t>https://podminky.urs.cz/item/CS_URS_2025_01/465513257</t>
  </si>
  <si>
    <t>Poznámka k položce:_x000D_
Dlažba svahu u mostních opěr z upraveného lomového žulového kamene   s vyspárováním maltou MC 25, šíře spáry 15 mm     do betonového lože C 25/30     tloušťky 250 mm, plochy       přes 10 m2</t>
  </si>
  <si>
    <t>564251011</t>
  </si>
  <si>
    <t>Podklad nebo podsyp ze štěrkopísku ŠP plochy do 100 m2 tl 150 mm</t>
  </si>
  <si>
    <t>1752379638</t>
  </si>
  <si>
    <t>https://podminky.urs.cz/item/CS_URS_2025_01/564251011</t>
  </si>
  <si>
    <t>Poznámka k položce:_x000D_
Podklad nebo podsyp ze štěrkopísku ŠP   s rozprostřením, vlhčením a zhutněním     plochy jednotlivě do 100 m2, po zhutnění       tl. 150 mm</t>
  </si>
  <si>
    <t>584121111</t>
  </si>
  <si>
    <t>Osazení silničních dílců z ŽB do lože z kameniva těženého tl 40 mm plochy do 200 m2</t>
  </si>
  <si>
    <t>-328599398</t>
  </si>
  <si>
    <t>https://podminky.urs.cz/item/CS_URS_2025_01/584121111</t>
  </si>
  <si>
    <t>Poznámka k položce:_x000D_
Osazení silničních dílců ze železového betonu   s podkladem z kameniva těženého do tl. 40 mm     jakéhokoliv druhu a velikosti, na plochu jednotlivě       přes 50 do 200 m2</t>
  </si>
  <si>
    <t>59381006</t>
  </si>
  <si>
    <t>panel silniční 3,00x1,00x0,215m</t>
  </si>
  <si>
    <t>-2138356741</t>
  </si>
  <si>
    <t>https://podminky.urs.cz/item/CS_URS_2025_01/59381006</t>
  </si>
  <si>
    <t>Úpravy povrchů, podlahy, výplně otvorů</t>
  </si>
  <si>
    <t>62663</t>
  </si>
  <si>
    <t>INJEKTÁŽ TRHLIN SILOVĚ SPOJUJÍCÍ</t>
  </si>
  <si>
    <t>1535289380</t>
  </si>
  <si>
    <t>Poznámka k položce:_x000D_
Výztuž do spár - helikální výztuž z austenitické nerezové oceli_x000D_
Položka zahrnuje: - dodávku veškerého materiálu potřebného pro předepsanou úpravu v předepsané kvalitě - vyčištění trhliny - provedení vlastní injektáže - potřebná lešení a podpěrné konstrukce Položka nezahrnuje: - x</t>
  </si>
  <si>
    <t>628635552</t>
  </si>
  <si>
    <t>Vyplnění spár zdiva z lomového kamene maltou cementovou na hl přes 70 do 120 mm s vyspárováním</t>
  </si>
  <si>
    <t>915855589</t>
  </si>
  <si>
    <t>https://podminky.urs.cz/item/CS_URS_2025_01/628635552</t>
  </si>
  <si>
    <t>Poznámka k položce:_x000D_
Vyplnění spár dosavadních konstrukcí zdiva   cementovou maltou     s vyčištěním spár hloubky přes 70 do 120 mm, zdiva     z lomového kamene       s vyspárováním</t>
  </si>
  <si>
    <t>11163150</t>
  </si>
  <si>
    <t>lak penetrační asfaltový</t>
  </si>
  <si>
    <t>1247649529</t>
  </si>
  <si>
    <t>https://podminky.urs.cz/item/CS_URS_2025_01/11163150</t>
  </si>
  <si>
    <t>11163152</t>
  </si>
  <si>
    <t>lak hydroizolační asfaltový</t>
  </si>
  <si>
    <t>-1677369534</t>
  </si>
  <si>
    <t>https://podminky.urs.cz/item/CS_URS_2025_01/11163152</t>
  </si>
  <si>
    <t>62855001R</t>
  </si>
  <si>
    <t>pás asfaltový modifikovaný volně ložený</t>
  </si>
  <si>
    <t>-916628569</t>
  </si>
  <si>
    <t>62855015</t>
  </si>
  <si>
    <t>pás asfaltový natavitelný modifikovaný SBS s vložkou z polyesterové rohože a hrubozrnným břidličným posypem na horním povrchu pro dopravní stavby tl 5,0mm</t>
  </si>
  <si>
    <t>-288500756</t>
  </si>
  <si>
    <t>https://podminky.urs.cz/item/CS_URS_2025_01/62855015</t>
  </si>
  <si>
    <t>91</t>
  </si>
  <si>
    <t>69311068</t>
  </si>
  <si>
    <t>geotextilie netkaná separační, ochranná, filtrační, drenážní PP 300g/m2</t>
  </si>
  <si>
    <t>890337993</t>
  </si>
  <si>
    <t>https://podminky.urs.cz/item/CS_URS_2025_01/69311068</t>
  </si>
  <si>
    <t>92</t>
  </si>
  <si>
    <t>69311082</t>
  </si>
  <si>
    <t>geotextilie netkaná separační, ochranná, filtrační, drenážní PP 500g/m2</t>
  </si>
  <si>
    <t>-1726961924</t>
  </si>
  <si>
    <t>https://podminky.urs.cz/item/CS_URS_2025_01/69311082</t>
  </si>
  <si>
    <t>93</t>
  </si>
  <si>
    <t>69311087</t>
  </si>
  <si>
    <t>geotextilie netkaná separační, ochranná, filtrační, drenážní PP 1200g/m2</t>
  </si>
  <si>
    <t>-266975702</t>
  </si>
  <si>
    <t>https://podminky.urs.cz/item/CS_URS_2025_01/69311087</t>
  </si>
  <si>
    <t>711112001</t>
  </si>
  <si>
    <t>Provedení izolace proti zemní vlhkosti svislé za studena nátěrem penetračním</t>
  </si>
  <si>
    <t>-486063284</t>
  </si>
  <si>
    <t>https://podminky.urs.cz/item/CS_URS_2025_01/711112001</t>
  </si>
  <si>
    <t>Poznámka k položce:_x000D_
Provedení izolace proti zemní vlhkosti natěradly a tmely za studena   na ploše svislé S     nátěrem       penetračním</t>
  </si>
  <si>
    <t>95</t>
  </si>
  <si>
    <t>711112002</t>
  </si>
  <si>
    <t>Provedení izolace proti zemní vlhkosti svislé za studena lakem asfaltovým</t>
  </si>
  <si>
    <t>-839758961</t>
  </si>
  <si>
    <t>https://podminky.urs.cz/item/CS_URS_2025_01/711112002</t>
  </si>
  <si>
    <t>Poznámka k položce:_x000D_
Provedení izolace proti zemní vlhkosti natěradly a tmely za studena   na ploše svislé S     nátěrem       lakem asfaltovým</t>
  </si>
  <si>
    <t>96</t>
  </si>
  <si>
    <t>711131101</t>
  </si>
  <si>
    <t>Provedení izolace proti zemní vlhkosti pásy na sucho vodorovné AIP nebo tkaninou</t>
  </si>
  <si>
    <t>-1184406475</t>
  </si>
  <si>
    <t>https://podminky.urs.cz/item/CS_URS_2025_01/711131101</t>
  </si>
  <si>
    <t>Poznámka k položce:_x000D_
Provedení izolace proti zemní vlhkosti pásy na sucho   AIP nebo tkaniny     na ploše vodorovné V</t>
  </si>
  <si>
    <t>97</t>
  </si>
  <si>
    <t>711161383R</t>
  </si>
  <si>
    <t>Izolace proti zemní vlhkosti fólií</t>
  </si>
  <si>
    <t>-511986469</t>
  </si>
  <si>
    <t>Poznámka k položce:_x000D_
Izolace proti zemní vlhkosti a beztlakové vodě nopovými fóliemi   ostatní     ukončení izolace       lištou</t>
  </si>
  <si>
    <t>98</t>
  </si>
  <si>
    <t>711341564</t>
  </si>
  <si>
    <t>Provedení hydroizolace mostovek pásy přitavením NAIP</t>
  </si>
  <si>
    <t>-1010467079</t>
  </si>
  <si>
    <t>https://podminky.urs.cz/item/CS_URS_2025_01/711341564</t>
  </si>
  <si>
    <t>Poznámka k položce:_x000D_
Provedení izolace mostovek pásy přitavením   NAIP</t>
  </si>
  <si>
    <t>99</t>
  </si>
  <si>
    <t>711491272</t>
  </si>
  <si>
    <t>Provedení doplňků izolace proti vodě na ploše svislé z textilií vrstva ochranná</t>
  </si>
  <si>
    <t>-127847041</t>
  </si>
  <si>
    <t>https://podminky.urs.cz/item/CS_URS_2025_01/711491272</t>
  </si>
  <si>
    <t>Poznámka k položce:_x000D_
Provedení doplňků izolace proti vodě textilií   na ploše svislé S     vrstva ochranná</t>
  </si>
  <si>
    <t>100</t>
  </si>
  <si>
    <t>721173711</t>
  </si>
  <si>
    <t>Potrubí kanalizační z PE odpadní DN 250</t>
  </si>
  <si>
    <t>2099520564</t>
  </si>
  <si>
    <t>https://podminky.urs.cz/item/CS_URS_2025_01/721173711</t>
  </si>
  <si>
    <t>Poznámka k položce:_x000D_
Potrubí z trub polyetylenových   svařované     odpadní (svislé)       DN 250</t>
  </si>
  <si>
    <t>101</t>
  </si>
  <si>
    <t>721173712</t>
  </si>
  <si>
    <t>Potrubí kanalizační z PE odpadní DN 300</t>
  </si>
  <si>
    <t>1499258178</t>
  </si>
  <si>
    <t>https://podminky.urs.cz/item/CS_URS_2025_01/721173712</t>
  </si>
  <si>
    <t>Poznámka k položce:_x000D_
Potrubí z trub polyetylenových   svařované     odpadní (svislé)       DN 300</t>
  </si>
  <si>
    <t>102</t>
  </si>
  <si>
    <t>998711101</t>
  </si>
  <si>
    <t>Přesun hmot tonážní pro izolace proti vodě, vlhkosti a plynům v objektech v do 6 m</t>
  </si>
  <si>
    <t>1897840000</t>
  </si>
  <si>
    <t>https://podminky.urs.cz/item/CS_URS_2025_01/998711101</t>
  </si>
  <si>
    <t>Poznámka k položce:_x000D_
Přesun hmot pro izolace proti vodě, vlhkosti a plynům   stanovený z hmotnosti přesunovaného materiálu     vodorovná dopravní vzdálenost do 50 m     základní     v objektech výšky       do 6 m</t>
  </si>
  <si>
    <t>Potrubí</t>
  </si>
  <si>
    <t>103</t>
  </si>
  <si>
    <t>89413</t>
  </si>
  <si>
    <t>ŠACHTY KANALIZAČNÍ Z BETON DÍLCŮ NA POTRUBÍ DN DO 200MM</t>
  </si>
  <si>
    <t>16510669</t>
  </si>
  <si>
    <t>Poznámka k položce:_x000D_
Položka zahrnuje: - poklopy s rámem, mříže s rámem, stupadla, žebříky, stropy z bet. dílců a pod. - předepsané betonové skruže, prefabrikované nebo monolitické betonové dno - dodání dílce požadovaného tvaru a vlastností, jeho skladování, doprava a osazení do definitivní polohy, včetně komplexní technologie výroby a montáže dílců, ošetření a ochrana dílců, - u dílců železobetonových a předpjatých veškerá výztuž, případně i tuhé kovové prvky a závěsná oka, - úpravy a zařízení pro uložení a transport dílce, - veškeré požadované úpravy dílců, včetně doplňkových konstrukcí a vybavení, - sestavení dílce na stavbě včetně montážních zařízení, plošin a prahů a pod., - výplň, těsnění a tmelení spár a spojů, - očištění a ošetření úložných ploch, - zednické výpomoce pro montáž dílců, - označení dílce výrobním štítkem nebo jiným způsobem, - úpravy dílce pro dodržení požadované přesnosti jeho osazení, včetně případných měření, - veškerá zařízení pro zajištění stability v každém okamžiku - předepsané podkladní konstrukce Položka nezahrnuje: - x</t>
  </si>
  <si>
    <t>Ostatní konstrukce a práce</t>
  </si>
  <si>
    <t>104</t>
  </si>
  <si>
    <t>59217017</t>
  </si>
  <si>
    <t>obrubník betonový chodníkový 1000x100x250mm</t>
  </si>
  <si>
    <t>267214850</t>
  </si>
  <si>
    <t>https://podminky.urs.cz/item/CS_URS_2025_01/59217017</t>
  </si>
  <si>
    <t>105</t>
  </si>
  <si>
    <t>59227029</t>
  </si>
  <si>
    <t>žlabovka příkopová betonová 500x680x60mm</t>
  </si>
  <si>
    <t>1202394848</t>
  </si>
  <si>
    <t>https://podminky.urs.cz/item/CS_URS_2025_01/59227029</t>
  </si>
  <si>
    <t>106</t>
  </si>
  <si>
    <t>Montáž zábradlí ocelového přichyceného vruty do betonového podkladu</t>
  </si>
  <si>
    <t>1713016317</t>
  </si>
  <si>
    <t>Poznámka k položce:_x000D_
Montáž zábradlí ocelového   přichyceného vruty do betonového podkladu</t>
  </si>
  <si>
    <t>107</t>
  </si>
  <si>
    <t>KG</t>
  </si>
  <si>
    <t>-441340575</t>
  </si>
  <si>
    <t>Poznámka k položce:_x000D_
kompletní výroba zábradlí včetně PKO</t>
  </si>
  <si>
    <t>108</t>
  </si>
  <si>
    <t>916231213</t>
  </si>
  <si>
    <t>Osazení chodníkového obrubníku betonového stojatého s boční opěrou do lože z betonu prostého</t>
  </si>
  <si>
    <t>-1627619815</t>
  </si>
  <si>
    <t>https://podminky.urs.cz/item/CS_URS_2025_01/916231213</t>
  </si>
  <si>
    <t>Poznámka k položce:_x000D_
Osazení chodníkového obrubníku betonového   se zřízením lože, s vyplněním a zatřením spár cementovou maltou     stojatého     s boční opěrou z betonu prostého, do lože       z betonu prostého</t>
  </si>
  <si>
    <t>109</t>
  </si>
  <si>
    <t>931991112</t>
  </si>
  <si>
    <t>Zřízení těsnění dilatační spáry gumovým nebo PVC pásem ve stěně</t>
  </si>
  <si>
    <t>759849275</t>
  </si>
  <si>
    <t>https://podminky.urs.cz/item/CS_URS_2025_01/931991112</t>
  </si>
  <si>
    <t>Poznámka k položce:_x000D_
Zřízení těsnění dilatační spáry pásem gumovým profilovým nebo z PVC   ve stěně</t>
  </si>
  <si>
    <t>110</t>
  </si>
  <si>
    <t>931992121</t>
  </si>
  <si>
    <t>Výplň dilatačních spár z extrudovaného polystyrénu tl 20 mm</t>
  </si>
  <si>
    <t>-576218087</t>
  </si>
  <si>
    <t>https://podminky.urs.cz/item/CS_URS_2025_01/931992121</t>
  </si>
  <si>
    <t>Poznámka k položce:_x000D_
Výplň dilatačních spár z polystyrenu   extrudovaného, tloušťky     20 mm</t>
  </si>
  <si>
    <t>111</t>
  </si>
  <si>
    <t>931992124</t>
  </si>
  <si>
    <t>Výplň dilatačních spár z extrudovaného polystyrénu tl 50 mm</t>
  </si>
  <si>
    <t>662509081</t>
  </si>
  <si>
    <t>https://podminky.urs.cz/item/CS_URS_2025_01/931992124</t>
  </si>
  <si>
    <t>Poznámka k položce:_x000D_
Výplň dilatačních spár z polystyrenu   extrudovaného, tloušťky     50 mm</t>
  </si>
  <si>
    <t>112</t>
  </si>
  <si>
    <t>931994142</t>
  </si>
  <si>
    <t>Těsnění dilatační spáry betonové konstrukce polyuretanovým tmelem do pl 4,0 cm2</t>
  </si>
  <si>
    <t>385139050</t>
  </si>
  <si>
    <t>https://podminky.urs.cz/item/CS_URS_2025_01/931994142</t>
  </si>
  <si>
    <t>Poznámka k položce:_x000D_
Těsnění spáry betonové konstrukce pásy, profily, tmely   tmelem     polyuretanovým       spáry dilatační do 4,0 cm2</t>
  </si>
  <si>
    <t>113</t>
  </si>
  <si>
    <t>931994151</t>
  </si>
  <si>
    <t>Těsnění spáry betonové konstrukce spárovým profilem průřezu 20/20 mm</t>
  </si>
  <si>
    <t>-47428884</t>
  </si>
  <si>
    <t>https://podminky.urs.cz/item/CS_URS_2025_01/931994151</t>
  </si>
  <si>
    <t>Poznámka k položce:_x000D_
Těsnění spáry betonové konstrukce pásy, profily, tmely   spárovým profilem     průřezu 20/20 mm</t>
  </si>
  <si>
    <t>114</t>
  </si>
  <si>
    <t>933431</t>
  </si>
  <si>
    <t>ZKOUŠKA INTEGRITY ULTRAZVUKEM V TRUBKÁCH PILOT NESYSTÉMOVÝCH</t>
  </si>
  <si>
    <t>-76679843</t>
  </si>
  <si>
    <t>Poznámka k položce:_x000D_
Položka zahrnuje: - kompletní dodávku se všemi pomocnými a doplňujícími pracemi a součástmi - veškeré potřebné mechanismy - podklady a dokumentaci zkoušky - případné stavební práce spojené s přípravou a provedením zkoušky - veškerá zkušební a měřící zařízení vč. opotřebení a nájmu - výpomoce při vlastní zkoušce - provedení vlastní zkoušky a její vyhodnocení, včetně všech měření a dalších potřebných činností - dodávka a montáž měřících trubek Položka nezahrnuje: - x</t>
  </si>
  <si>
    <t>115</t>
  </si>
  <si>
    <t>933433</t>
  </si>
  <si>
    <t>ZKOUŠKA INTEGRITY ULTRAZVUKEM ODRAZ METOD PIT PILOT NESYSTÉMOVÝCH</t>
  </si>
  <si>
    <t>-1997187776</t>
  </si>
  <si>
    <t>Poznámka k položce:_x000D_
Položka zahrnuje: - podklady a dokumentaci zkoušky - případné stavební práce spojené s přípravou a provedením zkoušky - veškerá zkušební a měřící zařízení vč. opotřebení a nájmu - výpomoce při vlastní zkoušce - provedení vlastní zkoušky a její vyhodnocení Položka nezahrnuje: - x</t>
  </si>
  <si>
    <t>116</t>
  </si>
  <si>
    <t>935112211</t>
  </si>
  <si>
    <t>Osazení příkopového žlabu do betonu tl 100 mm z betonových tvárnic š 800 mm</t>
  </si>
  <si>
    <t>867218067</t>
  </si>
  <si>
    <t>https://podminky.urs.cz/item/CS_URS_2025_01/935112211</t>
  </si>
  <si>
    <t>Poznámka k položce:_x000D_
Osazení betonového příkopového žlabu   s vyplněním a zatřením spár cementovou maltou     s ložem tl. 100 mm z betonu prostého     z betonových příkopových tvárnic šířky       přes 500 do 800 mm</t>
  </si>
  <si>
    <t>117</t>
  </si>
  <si>
    <t>936501</t>
  </si>
  <si>
    <t>DROBNÉ DOPLŇK KONSTR KOVOVÉ NEREZ</t>
  </si>
  <si>
    <t>-1664631727</t>
  </si>
  <si>
    <t>Poznámka k položce:_x000D_
Položka zahrnuje: - dílenská dokumentace, včetně technologického předpisu spojování - dodání  materiálu  v požadované kvalitě a výroba konstrukce i dílenská (včetně  pomůcek,  přípravků a prostředků pro výrobu) bez ohledu na náročnost a její hmotnost, dílenská montáž - dodání spojovacího materiálu - zřízení  montážních  a  dilatačních  spojů,  spar, včetně potřebných úprav, vložek, opracování, očištění a ošetření - podpěr. konstr. a lešení všech druhů pro montáž konstrukcí i doplňkových, včetně požadovaných otvorů, ochranných a bezpečnostních opatření a základů pro tyto konstrukce a lešení - jakákoliv doprava a manipulace dílců  a  montážních  sestav,  včetně  dopravy konstrukce z výrobny na stavbu - montáž konstrukce na staveništi, včetně montážních prostředků a pomůcek a zednických výpomocí - výplň, těsnění a tmelení spar a spojů - čištění konstrukce a odstranění všech vrubů (vrypy, otlačeniny a pod.) - všechny druhy ocelového kotvení - dílenskou přejímku a montážní prohlídku, včetně požadovaných dokladů - zřízení kotevních otvorů nebo jam, nejsou-li částí jiné konstrukce, jejich úpravy, očištění a ošetření - osazení kotvení nebo přímo částí konstrukce do podpůrné konstrukce nebo do zeminy - výplň kotevních otvorů  (příp.  podlití  patních  desek)  maltou,  betonem  nebo  jinou speciální hmotou, vyplnění jam zeminou - předepsanou protikorozní ochranu a nátěry konstrukcí - osazení měřících zařízení a úpravy pro ně - ochranná opatření před účinky bludných proudů Položka nezahrnuje: - x</t>
  </si>
  <si>
    <t>118</t>
  </si>
  <si>
    <t>936942211</t>
  </si>
  <si>
    <t>Zhotovení tabulky s letopočtem opravy mostu vložením šablony do bednění</t>
  </si>
  <si>
    <t>449795794</t>
  </si>
  <si>
    <t>https://podminky.urs.cz/item/CS_URS_2025_01/936942211</t>
  </si>
  <si>
    <t>Poznámka k položce:_x000D_
Zhotovení tabulky s letopočtem opravy nebo větší údržby   vložením šablony     do bednění</t>
  </si>
  <si>
    <t>119</t>
  </si>
  <si>
    <t>941321121</t>
  </si>
  <si>
    <t>Montáž lešení řadového modulového těžkého zatížení do 300 kg/m2 š od 1,2 do 1,5 m v do 10 m</t>
  </si>
  <si>
    <t>56643767</t>
  </si>
  <si>
    <t>https://podminky.urs.cz/item/CS_URS_2025_01/941321121</t>
  </si>
  <si>
    <t>Poznámka k položce:_x000D_
Lešení řadové modulové těžké pracovní s podlahami   s provozním zatížením tř. 4 do 300 kg/m2     šířky tř. SW12 od 1,2 do 1,5 m, výšky     výšky do 10 m       montáž</t>
  </si>
  <si>
    <t>120</t>
  </si>
  <si>
    <t>941321221</t>
  </si>
  <si>
    <t>Příplatek k lešení řadovému modulovému těžkému do 300 kg/m2 š od 1,2 do 1,5 m v do 10 m za každý den použití</t>
  </si>
  <si>
    <t>-998522235</t>
  </si>
  <si>
    <t>https://podminky.urs.cz/item/CS_URS_2025_01/941321221</t>
  </si>
  <si>
    <t>Poznámka k položce:_x000D_
Lešení řadové modulové těžké pracovní s podlahami   s provozním zatížením tř. 4 do 300 kg/m2     šířky tř. SW12 od 1,2 do 1,5 m, výšky     výšky do 10 m       příplatek k ceně za každý den použití</t>
  </si>
  <si>
    <t>121</t>
  </si>
  <si>
    <t>941321821</t>
  </si>
  <si>
    <t>Demontáž lešení řadového modulového těžkého zatížení do 300 kg/m2 š od 1,2 do 1,5 m v do 10 m</t>
  </si>
  <si>
    <t>-1172953448</t>
  </si>
  <si>
    <t>https://podminky.urs.cz/item/CS_URS_2025_01/941321821</t>
  </si>
  <si>
    <t>Poznámka k položce:_x000D_
Lešení řadové modulové těžké pracovní s podlahami   s provozním zatížením tř. 4 do 300 kg/m2     šířky tř. SW12 od 1,2 do 1,5 m, výšky     výšky do 10 m       demontáž</t>
  </si>
  <si>
    <t>122</t>
  </si>
  <si>
    <t>4343133</t>
  </si>
  <si>
    <t>Poznámka k položce:_x000D_
Lešení prostorové rámové lehké pracovní s podlahami   s provozním zatížením tř. 3 do 200 kg/m2     výšky do 10 m       montáž</t>
  </si>
  <si>
    <t>123</t>
  </si>
  <si>
    <t>943211211</t>
  </si>
  <si>
    <t>Příplatek k lešení prostorovému rámovému lehkému s podlahami do 200 kg/m2 v do 10 m za každý den použití</t>
  </si>
  <si>
    <t>82864619</t>
  </si>
  <si>
    <t>https://podminky.urs.cz/item/CS_URS_2025_01/943211211</t>
  </si>
  <si>
    <t>Poznámka k položce:_x000D_
Lešení prostorové rámové lehké pracovní s podlahami   s provozním zatížením tř. 3 do 200 kg/m2     výšky do 10 m       příplatek k ceně za každý den použití</t>
  </si>
  <si>
    <t>124</t>
  </si>
  <si>
    <t>-1129994910</t>
  </si>
  <si>
    <t>Poznámka k položce:_x000D_
Lešení prostorové rámové lehké pracovní s podlahami   s provozním zatížením tř. 3 do 200 kg/m2     výšky do 10 m       demontáž</t>
  </si>
  <si>
    <t>125</t>
  </si>
  <si>
    <t>946311131</t>
  </si>
  <si>
    <t>Montáž lešení zavěšeného řadového trubkového zatížení přes 150 do 200 kg/m2 v do 10 m</t>
  </si>
  <si>
    <t>-1807752165</t>
  </si>
  <si>
    <t>https://podminky.urs.cz/item/CS_URS_2025_01/946311131</t>
  </si>
  <si>
    <t>Poznámka k položce:_x000D_
Lešení zavěšené řadové trubkové   šíře do 1,5 m     s provozním zatížením tř. 3 přes 150 do 200 kg/m2, umístěné ve výšce     do 10 m       montáž</t>
  </si>
  <si>
    <t>126</t>
  </si>
  <si>
    <t>946311231</t>
  </si>
  <si>
    <t>Příplatek k lešení zavěšenému řadovému trubkovému přes 150 do 200 kg/m2 v do 10 m za každý den použití</t>
  </si>
  <si>
    <t>1069638467</t>
  </si>
  <si>
    <t>https://podminky.urs.cz/item/CS_URS_2025_01/946311231</t>
  </si>
  <si>
    <t>Poznámka k položce:_x000D_
Lešení zavěšené řadové trubkové   šíře do 1,5 m     s provozním zatížením tř. 3 přes 150 do 200 kg/m2, umístěné ve výšce     do 10 m       příplatek k ceně za každý den použití</t>
  </si>
  <si>
    <t>127</t>
  </si>
  <si>
    <t>946311831</t>
  </si>
  <si>
    <t>Demontáž lešení zavěšeného řadového trubkového zatížení přes 150 do 200 kg/m2 v do 10 m</t>
  </si>
  <si>
    <t>-1195143522</t>
  </si>
  <si>
    <t>https://podminky.urs.cz/item/CS_URS_2025_01/946311831</t>
  </si>
  <si>
    <t>Poznámka k položce:_x000D_
Lešení zavěšené řadové trubkové   šíře do 1,5 m     s provozním zatížením tř. 3 přes 150 do 200 kg/m2, umístěné ve výšce     do 10 m       demontáž</t>
  </si>
  <si>
    <t>128</t>
  </si>
  <si>
    <t>953945144</t>
  </si>
  <si>
    <t>Kotva mechanická M 16 dl 260 mm pro střední zatížení do betonu, ŽB nebo kamene s vyvrtáním otvoru</t>
  </si>
  <si>
    <t>-505783853</t>
  </si>
  <si>
    <t>https://podminky.urs.cz/item/CS_URS_2025_01/953945144</t>
  </si>
  <si>
    <t>Poznámka k položce:_x000D_
Kotva mechanická s vyvrtáním otvoru   do betonu, železobetonu nebo tvrdého kamene     pro střední zatížení průvleková, velikost     M 16, délka       260 mm</t>
  </si>
  <si>
    <t>129</t>
  </si>
  <si>
    <t>963021112</t>
  </si>
  <si>
    <t>Bourání mostní nosné konstrukce z kamene</t>
  </si>
  <si>
    <t>-1264083985</t>
  </si>
  <si>
    <t>https://podminky.urs.cz/item/CS_URS_2025_01/963021112</t>
  </si>
  <si>
    <t>Poznámka k položce:_x000D_
Bourání mostních konstrukcí   nosných konstrukcí     z kamene nebo cihel</t>
  </si>
  <si>
    <t>130</t>
  </si>
  <si>
    <t>-1861460841</t>
  </si>
  <si>
    <t>Poznámka k položce:_x000D_
Tryskání degradovaného betonu   stěn, rubu kleneb a podlah     vodou pod tlakem       přes 300 do 1 250 barů</t>
  </si>
  <si>
    <t>131</t>
  </si>
  <si>
    <t>997013631</t>
  </si>
  <si>
    <t>Poplatek za uložení na skládce (skládkovné) stavebního odpadu směsného kód odpadu 17 09 04</t>
  </si>
  <si>
    <t>2011194327</t>
  </si>
  <si>
    <t>https://podminky.urs.cz/item/CS_URS_2025_01/997013631</t>
  </si>
  <si>
    <t>Poznámka k položce:_x000D_
Poplatek za uložení stavebního odpadu na skládce (skládkovné)   směsného stavebního a demoličního zatříděného do Katalogu odpadů pod kódem 17 09 04 Evidenční položka. Neoceňovat v objektu SO/PS, položka se oceňuje pouze v SO 90-90_x000D_
Evidenční položka. Neoceňovat v objektu SO/PS, položka se oceňuje pouze v SO 90-90</t>
  </si>
  <si>
    <t>132</t>
  </si>
  <si>
    <t>997013873</t>
  </si>
  <si>
    <t>Poplatek za uložení stavebního odpadu na recyklační skládce (skládkovné) zeminy a kamení zatříděného do Katalogu odpadů pod kódem 17 05 04</t>
  </si>
  <si>
    <t>-1637546386</t>
  </si>
  <si>
    <t>https://podminky.urs.cz/item/CS_URS_2025_01/997013873</t>
  </si>
  <si>
    <t>133</t>
  </si>
  <si>
    <t>217705031</t>
  </si>
  <si>
    <t>Poznámka k položce:_x000D_
Vodorovná doprava suti nebo vybouraných hmot   suti     se složením a hrubým urovnáním, na vzdálenost       do 1 km</t>
  </si>
  <si>
    <t>134</t>
  </si>
  <si>
    <t>-948862087</t>
  </si>
  <si>
    <t>Poznámka k položce:_x000D_
Vodorovná doprava suti nebo vybouraných hmot   suti     se složením a hrubým urovnáním, na vzdálenost     Příplatek k ceně       za každý další započatý 1 km přes 1 km</t>
  </si>
  <si>
    <t>135</t>
  </si>
  <si>
    <t>997211521</t>
  </si>
  <si>
    <t>Vodorovná doprava vybouraných hmot po suchu na vzdálenost do 1 km</t>
  </si>
  <si>
    <t>945983555</t>
  </si>
  <si>
    <t>https://podminky.urs.cz/item/CS_URS_2025_01/997211521</t>
  </si>
  <si>
    <t>Poznámka k položce:_x000D_
Vodorovná doprava suti nebo vybouraných hmot   vybouraných hmot     vzdálenost       do 1 km</t>
  </si>
  <si>
    <t>136</t>
  </si>
  <si>
    <t>997211529</t>
  </si>
  <si>
    <t>Příplatek ZKD 1 km u vodorovné dopravy vybouraných hmot</t>
  </si>
  <si>
    <t>-659278713</t>
  </si>
  <si>
    <t>https://podminky.urs.cz/item/CS_URS_2025_01/997211529</t>
  </si>
  <si>
    <t>Poznámka k položce:_x000D_
Vodorovná doprava suti nebo vybouraných hmot   vybouraných hmot     vzdálenost     Příplatek k ceně       za každý další započatý 1 km přes 1 km</t>
  </si>
  <si>
    <t>137</t>
  </si>
  <si>
    <t>183479851</t>
  </si>
  <si>
    <t>Poznámka k položce:_x000D_
Nakládání suti nebo vybouraných hmot   na dopravní prostředky pro vodorovnou dopravu     suti</t>
  </si>
  <si>
    <t>138</t>
  </si>
  <si>
    <t>997211612</t>
  </si>
  <si>
    <t>Nakládání vybouraných hmot na dopravní prostředky pro vodorovnou dopravu</t>
  </si>
  <si>
    <t>1776648494</t>
  </si>
  <si>
    <t>https://podminky.urs.cz/item/CS_URS_2025_01/997211612</t>
  </si>
  <si>
    <t>Poznámka k položce:_x000D_
Nakládání suti nebo vybouraných hmot   na dopravní prostředky pro vodorovnou dopravu     vybouraných hmot</t>
  </si>
  <si>
    <t>139</t>
  </si>
  <si>
    <t>577465714</t>
  </si>
  <si>
    <t>Poznámka k položce:_x000D_
Přesun hmot pro mosty montované z dílců železobetonových nebo předpjatých   vodorovná dopravní vzdálenost do 100 m     výška mostu       do 20 m</t>
  </si>
  <si>
    <t>SO 11-21-01 - Obnova propustku, evid.km 12,766</t>
  </si>
  <si>
    <t xml:space="preserve">    711 - Izolace proti vodě, vlhkosti a plynům</t>
  </si>
  <si>
    <t xml:space="preserve">    VRN4 - Inženýrská činnost</t>
  </si>
  <si>
    <t xml:space="preserve">    VRN9 - Ostatní náklady</t>
  </si>
  <si>
    <t>131251202</t>
  </si>
  <si>
    <t>Hloubení jam zapažených v hornině třídy těžitelnosti I skupiny 3 objem do 50 m3 strojně</t>
  </si>
  <si>
    <t>CS ÚRS 2025 01</t>
  </si>
  <si>
    <t>782445998</t>
  </si>
  <si>
    <t>https://podminky.urs.cz/item/CS_URS_2025_01/131251202</t>
  </si>
  <si>
    <t>"Těžitelnost dle ČSN 73 6133 (sondy DPH-2A A DPH-2B) - I. třída"</t>
  </si>
  <si>
    <t>"propustek je integrovaný do opěrné zdi SO 11-23-01. Kub.zákl.tvaru výkopu jsou součástí SO 11-23-01."</t>
  </si>
  <si>
    <t>"Zde pouze prohloubení výkopu na vtoku-vizVýkopový plán"</t>
  </si>
  <si>
    <t>"prohloubení výkopu ode dna stávajícího propustku"2,0*4,0</t>
  </si>
  <si>
    <t>"svahy stávajícího koryta"2*1,5*3,9</t>
  </si>
  <si>
    <t>"výkop pro šp podsyp" 0,8*2,5</t>
  </si>
  <si>
    <t>"rýhy pod základovým prahem"0,6*0,4*2,1</t>
  </si>
  <si>
    <t>"odláždění koryta + práh" 3,6*0,53*2,0</t>
  </si>
  <si>
    <t>"vytvoření kuželů" 2*1,1*1,1*0,5*2,4</t>
  </si>
  <si>
    <t>"výkop kamenného záhozu"0,4*3,6*1,0</t>
  </si>
  <si>
    <t>"včetně naložení na dopravní prostředek"</t>
  </si>
  <si>
    <t>-1934108713</t>
  </si>
  <si>
    <t>30,364 "odvoz na skládku-zemina nevhodná k zásypům"</t>
  </si>
  <si>
    <t>-889510729</t>
  </si>
  <si>
    <t>9*30,364</t>
  </si>
  <si>
    <t>-1815669241</t>
  </si>
  <si>
    <t>"přebytečná zemina - nevhodná zemina k zásypům" 30,364*2,0</t>
  </si>
  <si>
    <t>-1308411511</t>
  </si>
  <si>
    <t>213141111</t>
  </si>
  <si>
    <t>Zřízení vrstvy z geotextilie v rovině nebo ve sklonu do 1:5 š do 3 m</t>
  </si>
  <si>
    <t>-743732248</t>
  </si>
  <si>
    <t>https://podminky.urs.cz/item/CS_URS_2025_01/213141111</t>
  </si>
  <si>
    <t xml:space="preserve">"separační geotextilie pro zabalení šp podsypu " </t>
  </si>
  <si>
    <t>"horní a dolním povrch-část pod zesíleným základem" 2*2,05*2,5</t>
  </si>
  <si>
    <t>"horní a dolní povrch - část pod normálním základem"2*1,9*2,1</t>
  </si>
  <si>
    <t>"boky" 0,3*13,2</t>
  </si>
  <si>
    <t>"překrytí 10% z celkové plochy" 0,1*22,19</t>
  </si>
  <si>
    <t>69311081</t>
  </si>
  <si>
    <t>geotextilie netkaná separační, ochranná, filtrační, drenážní PES 300g/m2</t>
  </si>
  <si>
    <t>1927948424</t>
  </si>
  <si>
    <t>271572211</t>
  </si>
  <si>
    <t>Podsyp pod základové konstrukce se zhutněním z netříděného štěrkopísku</t>
  </si>
  <si>
    <t>-445879107</t>
  </si>
  <si>
    <t>https://podminky.urs.cz/item/CS_URS_2025_01/271572211</t>
  </si>
  <si>
    <t xml:space="preserve">"podsyp pod podkladním betonem pod propustkem"" </t>
  </si>
  <si>
    <t>"část pod zesíleným základem"0,3*2,5*2,05</t>
  </si>
  <si>
    <t>"část pod normálním základem"0,3*2,1*1,9</t>
  </si>
  <si>
    <t>1346262403</t>
  </si>
  <si>
    <t>"základní tvar z příčného řezu"3,82*1,7</t>
  </si>
  <si>
    <t>"rozšíření desky a pasu o 200 mm"0,8*2*0,2</t>
  </si>
  <si>
    <t>"horní část zesílení (od pracovní spáry)"0,19*2*2,3</t>
  </si>
  <si>
    <t>273321191</t>
  </si>
  <si>
    <t>Příplatek k základovým deskám mostních konstrukcí ze ŽB za betonáž malého rozsahu do 25 m3</t>
  </si>
  <si>
    <t>-1131249771</t>
  </si>
  <si>
    <t>https://podminky.urs.cz/item/CS_URS_2025_01/273321191</t>
  </si>
  <si>
    <t>273351121</t>
  </si>
  <si>
    <t>Zřízení bednění základových desek</t>
  </si>
  <si>
    <t>1173684733</t>
  </si>
  <si>
    <t>https://podminky.urs.cz/item/CS_URS_2025_01/273351121</t>
  </si>
  <si>
    <t>"podkladní deska - boky - nad základem opěrné zdi"2*0,8*4,1</t>
  </si>
  <si>
    <t>"podkladní deska - boky - konstantní část"2*0,25*1,85</t>
  </si>
  <si>
    <t>"podkladní deska - boky - zesílený základ"2*0,67*2,25</t>
  </si>
  <si>
    <t>"podkladní deska - čelo"1,25*2,1</t>
  </si>
  <si>
    <t>"podkladní deska - rozšíření zesílený základ/konst. část"2*0,67*0,2</t>
  </si>
  <si>
    <t>"podkladní deska - rub pasu"0,6*2,1</t>
  </si>
  <si>
    <t>273351122</t>
  </si>
  <si>
    <t>Odstranění bednění základových desek</t>
  </si>
  <si>
    <t>-1816258505</t>
  </si>
  <si>
    <t>https://podminky.urs.cz/item/CS_URS_2025_01/273351122</t>
  </si>
  <si>
    <t>-1505543006</t>
  </si>
  <si>
    <t>"KARI 8 / 150x150 mm-výztuž ŽB podkl.desky" 0,2442</t>
  </si>
  <si>
    <t>274311127</t>
  </si>
  <si>
    <t>Základové pasy, prahy, věnce a ostruhy z betonu prostého C 25/30</t>
  </si>
  <si>
    <t>1201823011</t>
  </si>
  <si>
    <t>https://podminky.urs.cz/item/CS_URS_2025_01/274311127</t>
  </si>
  <si>
    <t>"koncový příčný prah  pod dlažbu-na vtoku" 0,8*0,4*3,6</t>
  </si>
  <si>
    <t>274311191</t>
  </si>
  <si>
    <t>Příplatek k základovým pasům, prahům a věncům za betonáž malého rozsahu do 25 m3</t>
  </si>
  <si>
    <t>1012870854</t>
  </si>
  <si>
    <t>https://podminky.urs.cz/item/CS_URS_2025_01/274311191</t>
  </si>
  <si>
    <t>-316567249</t>
  </si>
  <si>
    <t>"koncový příčný prah  pod dlažbu-na vtoku" 2*0,8*0,4+2*0,8*3,6</t>
  </si>
  <si>
    <t>-344316344</t>
  </si>
  <si>
    <t>320101112</t>
  </si>
  <si>
    <t>Osazení betonových a železobetonových prefabrikátů hmotnosti přes 1000 do 5000 kg</t>
  </si>
  <si>
    <t>-316064079</t>
  </si>
  <si>
    <t>https://podminky.urs.cz/item/CS_URS_2025_01/320101112</t>
  </si>
  <si>
    <t>59222486</t>
  </si>
  <si>
    <t>trouba ŽB patková DN 1200</t>
  </si>
  <si>
    <t>2006949183</t>
  </si>
  <si>
    <t>451315126</t>
  </si>
  <si>
    <t>Podkladní nebo výplňová vrstva z betonu C 20/25 tl do 150 mm</t>
  </si>
  <si>
    <t>860682390</t>
  </si>
  <si>
    <t>https://podminky.urs.cz/item/CS_URS_2025_01/451315126</t>
  </si>
  <si>
    <t>"podklad pod dlažbu"</t>
  </si>
  <si>
    <t>"koryto na vtoku"1,6*4,2 "pozn.: v šířce je zahrnuto i koryto do U"</t>
  </si>
  <si>
    <t>"čelo na vtoku"2,2*3,6</t>
  </si>
  <si>
    <t>1607601015</t>
  </si>
  <si>
    <t>"pod ŽB podkladní deskou - část pod zesíleným základem"0,1*2,5*2,05</t>
  </si>
  <si>
    <t>"pod ŽB podkladní deskou - část pod normálním základem"0,1*2,1*1,75</t>
  </si>
  <si>
    <t>"pod základovým prahem v rýze"0,1*0,4*2,1</t>
  </si>
  <si>
    <t>1438603257</t>
  </si>
  <si>
    <t>"KARI 6/150/150 - výztuž betonového lože dlažby"</t>
  </si>
  <si>
    <t>"koryto na vtoku"4,2*1,6*3,03/1000</t>
  </si>
  <si>
    <t>"čelo na vtoku"3,6*2,2*3,03/1000</t>
  </si>
  <si>
    <t>462512270</t>
  </si>
  <si>
    <t>Zához z lomového kamene s proštěrkováním z terénu hmotnost do 200 kg</t>
  </si>
  <si>
    <t>1877467132</t>
  </si>
  <si>
    <t>https://podminky.urs.cz/item/CS_URS_2025_01/462512270</t>
  </si>
  <si>
    <t>"v tl. min. 400 mm s hrubým urovnáním lícních ploch a s vyklínováním mezer menšími kameny" 0,4*3,6*1,0</t>
  </si>
  <si>
    <t>465512127</t>
  </si>
  <si>
    <t>Dlažba z lomového kamene na sucho se zalitím spár cementovou maltou tl 200 mm</t>
  </si>
  <si>
    <t>-1604349507</t>
  </si>
  <si>
    <t>https://podminky.urs.cz/item/CS_URS_2025_01/465512127</t>
  </si>
  <si>
    <t>"koryto na vtoku"1,6*4,2  "pozn.: v šířce je zahrnuto i koryto do U"</t>
  </si>
  <si>
    <t>629992113</t>
  </si>
  <si>
    <t>Zatmelení spar mezi mostními prefabrikáty š do 30 mm PUR tmelem včetně výplně PUR pěnou</t>
  </si>
  <si>
    <t>642910313</t>
  </si>
  <si>
    <t>https://podminky.urs.cz/item/CS_URS_2025_01/629992113</t>
  </si>
  <si>
    <t>"elastický tmel dle ČSN ISO 11600 (F-25-HM-M1p) - těsnění spáry mezi prefabrikáty"</t>
  </si>
  <si>
    <t>"rub"5*4,38</t>
  </si>
  <si>
    <t>"líc"5*3,769</t>
  </si>
  <si>
    <t>2037313837</t>
  </si>
  <si>
    <t>981511113</t>
  </si>
  <si>
    <t>Demolice konstrukcí objektů z kamenného zdiva postupným rozebíráním</t>
  </si>
  <si>
    <t>532320997</t>
  </si>
  <si>
    <t>https://podminky.urs.cz/item/CS_URS_2025_01/981511113</t>
  </si>
  <si>
    <t>"rozměry dle zaměření a fotodokumentace"</t>
  </si>
  <si>
    <t>"opěry"2*1,3*1,0*9,6</t>
  </si>
  <si>
    <t>"čelo-vtok"2,4*0,5*4,18</t>
  </si>
  <si>
    <t>"čelo-výtok"1,6*0,5*2,2</t>
  </si>
  <si>
    <t>"nosná konstrukce"0,3*9,6*1,2</t>
  </si>
  <si>
    <t>"koryto"0,3*0,8*9,6</t>
  </si>
  <si>
    <t>"rezerva 20 %" 37,496*0,2</t>
  </si>
  <si>
    <t>981511116</t>
  </si>
  <si>
    <t>Demolice konstrukcí objektů z betonu prostého postupným rozebíráním</t>
  </si>
  <si>
    <t>-261954396</t>
  </si>
  <si>
    <t>https://podminky.urs.cz/item/CS_URS_2025_01/981511116</t>
  </si>
  <si>
    <t>"rozměry dle archivní dokumentace a zaměření, římsa se předpokládá z prostého betonu, případně slabě vyztužená"</t>
  </si>
  <si>
    <t>"římsa na vtoku" 0,3*0,5*4,18</t>
  </si>
  <si>
    <t>CS ÚRS 2024 02</t>
  </si>
  <si>
    <t>776369746</t>
  </si>
  <si>
    <t>https://podminky.urs.cz/item/CS_URS_2024_02/997211511</t>
  </si>
  <si>
    <t>1034188127</t>
  </si>
  <si>
    <t>https://podminky.urs.cz/item/CS_URS_2024_02/997211519</t>
  </si>
  <si>
    <t>113,867*9 "Přepočtené koeficientem množství</t>
  </si>
  <si>
    <t>848834382</t>
  </si>
  <si>
    <t>https://podminky.urs.cz/item/CS_URS_2024_02/997211611</t>
  </si>
  <si>
    <t>-1942584578</t>
  </si>
  <si>
    <t>711</t>
  </si>
  <si>
    <t>Izolace proti vodě, vlhkosti a plynům</t>
  </si>
  <si>
    <t>2101092573</t>
  </si>
  <si>
    <t>"Izolace - skladba SVI 1:"</t>
  </si>
  <si>
    <t>"rub prefabrikátů - bez zesílení základu"4,38*6,050</t>
  </si>
  <si>
    <t>"rub prefabrikátů - zesílení základu"5,47*2,25</t>
  </si>
  <si>
    <t>"rub prefabrikátů - zesílení základu - čela"4*0,415*0,55</t>
  </si>
  <si>
    <t>-268283799</t>
  </si>
  <si>
    <t>39,72*0,0003 "Přepočtené koeficientem množství</t>
  </si>
  <si>
    <t>1602475703</t>
  </si>
  <si>
    <t>"rub prefabrikátů - bez zesílení základu"4,38*6,050*2</t>
  </si>
  <si>
    <t>"rub prefabrikátů - zesílení základu"5,47*2,25*2</t>
  </si>
  <si>
    <t>"rub prefabrikátů - zesílení základu - čela"4*0,415*0,55*2</t>
  </si>
  <si>
    <t>lak hydroizolační asfaltový ALN</t>
  </si>
  <si>
    <t>-1363111098</t>
  </si>
  <si>
    <t>79,439*0,0004 "Přepočtené koeficientem množství</t>
  </si>
  <si>
    <t>1458008313</t>
  </si>
  <si>
    <t>"Detail viz výkres Skladebný plán prefabrikátů"</t>
  </si>
  <si>
    <t>"pozn.: horní vrstva na opěrné zdi je součástí výkazu výměr SO 11-23-01"</t>
  </si>
  <si>
    <t>"spodní vrstva"0,4*4,38</t>
  </si>
  <si>
    <t>"horní vrstva"0,3*4,38</t>
  </si>
  <si>
    <t>pás asfaltový natavitelný modifikovaný</t>
  </si>
  <si>
    <t>1051974903</t>
  </si>
  <si>
    <t>3,06639344262295*1,22 "Přepočtené koeficientem množství</t>
  </si>
  <si>
    <t>-465086051</t>
  </si>
  <si>
    <t>"ochrana izolace v místě napojení na opěrnou zedˇ-viz výkres Skladebný plán prefabrikátů"</t>
  </si>
  <si>
    <t>"pozn.: vrstva na opěrné zdi je součástí výkazu výměr SO 11-23-01"</t>
  </si>
  <si>
    <t>0,3*4,38</t>
  </si>
  <si>
    <t>-141179531</t>
  </si>
  <si>
    <t>-1300923359</t>
  </si>
  <si>
    <t>Inženýrská činnost</t>
  </si>
  <si>
    <t>042002000</t>
  </si>
  <si>
    <t>Posudky - 1.hlavní mostní prohlídka</t>
  </si>
  <si>
    <t>-1714939876</t>
  </si>
  <si>
    <t>https://podminky.urs.cz/item/CS_URS_2025_01/042002000</t>
  </si>
  <si>
    <t>Vypracování mostního listu</t>
  </si>
  <si>
    <t>-2005690867</t>
  </si>
  <si>
    <t>043103000</t>
  </si>
  <si>
    <t>Zkoušky</t>
  </si>
  <si>
    <t>soubor</t>
  </si>
  <si>
    <t>1638616139</t>
  </si>
  <si>
    <t>https://podminky.urs.cz/item/CS_URS_2025_01/043103000</t>
  </si>
  <si>
    <t>"kompletní soubor zkoušek pro provedení objektu"1</t>
  </si>
  <si>
    <t>VRN9</t>
  </si>
  <si>
    <t>Ostatní náklady</t>
  </si>
  <si>
    <t>633302713</t>
  </si>
  <si>
    <t>"body nucené centrace"1</t>
  </si>
  <si>
    <t>SO 11-21-02 - Oprava propustku, evid. km 12,852</t>
  </si>
  <si>
    <t>-1669341107</t>
  </si>
  <si>
    <t>-1776419043</t>
  </si>
  <si>
    <t>-739890281</t>
  </si>
  <si>
    <t>-545914395</t>
  </si>
  <si>
    <t>1637734661</t>
  </si>
  <si>
    <t>605273061</t>
  </si>
  <si>
    <t>Poznámka k položce:_x000D_
Základové konstrukce z betonu prostého   pasy, prahy, věnce a ostruhy     ve výkopu nebo na hlavách pilot       C 25/30</t>
  </si>
  <si>
    <t>451315137</t>
  </si>
  <si>
    <t>Podkladní nebo výplňová vrstva z betonu C 25/30 tl do 200 mm</t>
  </si>
  <si>
    <t>-822118779</t>
  </si>
  <si>
    <t>https://podminky.urs.cz/item/CS_URS_2025_01/451315137</t>
  </si>
  <si>
    <t>Poznámka k položce:_x000D_
Podkladní a výplňové vrstvy z betonu prostého   tloušťky do 200 mm, z betonu     C 25/30</t>
  </si>
  <si>
    <t>-711765511</t>
  </si>
  <si>
    <t>399805965</t>
  </si>
  <si>
    <t>-1253651255</t>
  </si>
  <si>
    <t>1601907249</t>
  </si>
  <si>
    <t>-1543392937</t>
  </si>
  <si>
    <t>Poznámka k položce:_x000D_
Protikorozní ochrana ocelových mostních konstrukcí   včetně otryskání povrchu     základní a podkladní epoxidový a vrchní polyuretanový nátěr     bez metalizace       II. třídy</t>
  </si>
  <si>
    <t>1847398184</t>
  </si>
  <si>
    <t>1965712776</t>
  </si>
  <si>
    <t>Poznámka k položce:_x000D_
Úpravy povrchů pod nátěry ocelových konstrukcí   třídy I     odstranění rzi a nečistot     pomocí ručního nářadí     stupeň přípravy St 2, stupeň zrezivění       C</t>
  </si>
  <si>
    <t>-518824287</t>
  </si>
  <si>
    <t>1348402727</t>
  </si>
  <si>
    <t>Poznámka k položce:_x000D_
Reprofilace betonu   sanačními maltami na cementové bázi ručně     stěn, tloušťky       do 10 mm</t>
  </si>
  <si>
    <t>766691492</t>
  </si>
  <si>
    <t>Poznámka k položce:_x000D_
Spojovací můstek reprofilovaného betonu   na cementové bázi, tloušťky     1 mm</t>
  </si>
  <si>
    <t>-780301140</t>
  </si>
  <si>
    <t>SO 11-23-01 - Obnova opěrné zdi, km 12,600 - km 12,800</t>
  </si>
  <si>
    <t xml:space="preserve">    997 - Doprava suti a vybouraných hmot</t>
  </si>
  <si>
    <t xml:space="preserve">    721 - Zdravotechnika - vnitřní kanalizace</t>
  </si>
  <si>
    <t>2005488388</t>
  </si>
  <si>
    <t>"provizorní přístupová cesta"816,0</t>
  </si>
  <si>
    <t>1755801237</t>
  </si>
  <si>
    <t>"provizorní přístupová cesta a obsyb rour" 266,1</t>
  </si>
  <si>
    <t>115001106</t>
  </si>
  <si>
    <t>Převedení vody potrubím DN přes 600 do 900</t>
  </si>
  <si>
    <t>-670007294</t>
  </si>
  <si>
    <t>https://podminky.urs.cz/item/CS_URS_2025_01/115001106</t>
  </si>
  <si>
    <t>"přejezd toku DN 800-korugovaná trubka-montáž a demontáž"24,0+18,0+15,0+24,0</t>
  </si>
  <si>
    <t>-1278106193</t>
  </si>
  <si>
    <t>"odhad 30 dní 1 DC" 30*30*24</t>
  </si>
  <si>
    <t>-463278829</t>
  </si>
  <si>
    <t>121151113</t>
  </si>
  <si>
    <t>Sejmutí ornice plochy do 500 m2 tl vrstvy do 200 mm strojně</t>
  </si>
  <si>
    <t>-1215381832</t>
  </si>
  <si>
    <t>https://podminky.urs.cz/item/CS_URS_2025_01/121151113</t>
  </si>
  <si>
    <t>"alternativní nájezd" 81,45</t>
  </si>
  <si>
    <t>"sjezd z pláně"310,5</t>
  </si>
  <si>
    <t>122252205</t>
  </si>
  <si>
    <t>Odkopávky a prokopávky nezapažené pro silnice a dálnice v hornině třídy těžitelnosti I objem do 1000 m3 strojně</t>
  </si>
  <si>
    <t>-1671928131</t>
  </si>
  <si>
    <t>https://podminky.urs.cz/item/CS_URS_2025_01/122252205</t>
  </si>
  <si>
    <t>"odstranění násypů - viz pol. 171152101" 697,83</t>
  </si>
  <si>
    <t>-798558398</t>
  </si>
  <si>
    <t>"pročištění koryta řeky- odtěžení náplav" 125,0</t>
  </si>
  <si>
    <t>131251107</t>
  </si>
  <si>
    <t>Hloubení jam nezapažených v hornině třídy těžitelnosti I skupiny 3 objem 5000 m3 strojně</t>
  </si>
  <si>
    <t>636615467</t>
  </si>
  <si>
    <t>https://podminky.urs.cz/item/CS_URS_2025_01/131251107</t>
  </si>
  <si>
    <t>"Použití zeminy v násypech, zbytek odvoz na skládku a deponii:"</t>
  </si>
  <si>
    <t>"výkopy pro založení opěrné zdi a ochrany základů :"</t>
  </si>
  <si>
    <t xml:space="preserve">   "km 12,6-12,78:" 7360,08</t>
  </si>
  <si>
    <t>"výkopy pro dočasnou staveništní cestu a sjezd z pláně : "</t>
  </si>
  <si>
    <t xml:space="preserve">   "km 12,72-12,80:" 115,57</t>
  </si>
  <si>
    <t>"výkopy pro dočasnou alter. staveništní cestu podél zdi s přejezdem toku, odkop P břehu :"</t>
  </si>
  <si>
    <t xml:space="preserve">   "km 12,6-12,73 :" 247,30</t>
  </si>
  <si>
    <t>186666434</t>
  </si>
  <si>
    <t>"pažiny-dřevěné hranoly tl. 150 mm" 1,5*80*0,78/0,15</t>
  </si>
  <si>
    <t>111188739</t>
  </si>
  <si>
    <t>"pažiny-dřev.hranoly tl.150 mm:" 1,5*80*0,78</t>
  </si>
  <si>
    <t>-988160806</t>
  </si>
  <si>
    <t>151711121</t>
  </si>
  <si>
    <t>Osazení zápor ocelových dl do 14 m</t>
  </si>
  <si>
    <t>-1669553832</t>
  </si>
  <si>
    <t>https://podminky.urs.cz/item/CS_URS_2025_01/151711121</t>
  </si>
  <si>
    <t>"zápory HEB 300 9,0m 81 ks" 9,0*81</t>
  </si>
  <si>
    <t>13010980</t>
  </si>
  <si>
    <t>ocel profilová jakost S235JR (11 375) průřez HEB 200</t>
  </si>
  <si>
    <t>53806072</t>
  </si>
  <si>
    <t>81*9,0*61,3/1000</t>
  </si>
  <si>
    <t>"opotřebení zápor dočasně zabudovaných se oceňuje ve specifikaci jako 0,5 násobek pořizovací ceny materiálu"</t>
  </si>
  <si>
    <t>151711141</t>
  </si>
  <si>
    <t>Vytažení zápor ocelových dl do 14 m</t>
  </si>
  <si>
    <t>-108463715</t>
  </si>
  <si>
    <t>https://podminky.urs.cz/item/CS_URS_2025_01/151711141</t>
  </si>
  <si>
    <t>-1828097628</t>
  </si>
  <si>
    <t>1,8*81,0</t>
  </si>
  <si>
    <t>1,8*40</t>
  </si>
  <si>
    <t>378930679</t>
  </si>
  <si>
    <t>1351902901</t>
  </si>
  <si>
    <t>"dl. 3,5 m"(185-10-5+6+8+6+6+4+6+6+6)*3,5   "218,0m"</t>
  </si>
  <si>
    <t>štětovnice ocelová Larssen</t>
  </si>
  <si>
    <t>493826973</t>
  </si>
  <si>
    <t>"štětovnice dl. 3,5m, 763,0m2" 763,0*0,1235</t>
  </si>
  <si>
    <t>153112122</t>
  </si>
  <si>
    <t>Zaberanění ocelových štětovnic na dl do 8 m ve standardních podmínkách z terénu</t>
  </si>
  <si>
    <t>-745167550</t>
  </si>
  <si>
    <t>https://podminky.urs.cz/item/CS_URS_2025_01/153112122</t>
  </si>
  <si>
    <t>"štětovnice dl. 4,5 m" (72+3+10+5+11+4+11+3+5)*4,5  "124,0m"</t>
  </si>
  <si>
    <t>-45327591</t>
  </si>
  <si>
    <t>"štětovnice dl.4,5m, 558,0m2" 558,0*0,1235</t>
  </si>
  <si>
    <t>-2018512736</t>
  </si>
  <si>
    <t>153113112</t>
  </si>
  <si>
    <t>Vytažení ocelových štětovnic dl do 12 m zaberaněných do hl 8 m z terénu ve standardnich podmínkách</t>
  </si>
  <si>
    <t>-1460571270</t>
  </si>
  <si>
    <t>https://podminky.urs.cz/item/CS_URS_2025_01/153113112</t>
  </si>
  <si>
    <t>153811112</t>
  </si>
  <si>
    <t>Osazení kotvy tyčové dl přes 5 m D přes 28 do 32 mm</t>
  </si>
  <si>
    <t>-1222232352</t>
  </si>
  <si>
    <t>https://podminky.urs.cz/item/CS_URS_2025_01/153811112</t>
  </si>
  <si>
    <t xml:space="preserve">"tyčová předpínací kotva" 13,0 "m"*81"ks" </t>
  </si>
  <si>
    <t xml:space="preserve">"tyčová předpínací kotva" 10,5 "m"*40"ks" </t>
  </si>
  <si>
    <t>"přesah pro kotvení 0,5m"</t>
  </si>
  <si>
    <t>13021300</t>
  </si>
  <si>
    <t>tyč celozávitová předpínací D 32mm</t>
  </si>
  <si>
    <t>-1859948835</t>
  </si>
  <si>
    <t>58931966</t>
  </si>
  <si>
    <t>beton C 8/10 kamenivo frakce 0/16</t>
  </si>
  <si>
    <t>746716256</t>
  </si>
  <si>
    <t>"zabetonování patek zápor" 3,8*0,126*81</t>
  </si>
  <si>
    <t>153811211</t>
  </si>
  <si>
    <t>Napnutí kotev tyčových únosnost kotvy do 0,45 MN</t>
  </si>
  <si>
    <t>1672977823</t>
  </si>
  <si>
    <t>https://podminky.urs.cz/item/CS_URS_2025_01/153811211</t>
  </si>
  <si>
    <t>81+40</t>
  </si>
  <si>
    <t>153891311</t>
  </si>
  <si>
    <t>Opěrné desky do 30x30 cm tl do 30 mm</t>
  </si>
  <si>
    <t>-1745907867</t>
  </si>
  <si>
    <t>https://podminky.urs.cz/item/CS_URS_2025_01/153891311</t>
  </si>
  <si>
    <t>81+40 " 81*10,0kg+40*10,0kg=1210 kg"</t>
  </si>
  <si>
    <t>1673097513</t>
  </si>
  <si>
    <t>"zemina vhodná k zásypům - na mezideponii a zpět"3394,63*2</t>
  </si>
  <si>
    <t>-727492433</t>
  </si>
  <si>
    <t>"přemístění nevhodné zeminy na skládku" 7722,95-3394,63</t>
  </si>
  <si>
    <t>"zemina z pročištění koryta"125,0</t>
  </si>
  <si>
    <t>"výkopky z vrtů pro zápory" 729,0*3,14*0,04</t>
  </si>
  <si>
    <t>"výkopky z vrtů pro kotvy" 1412,5*3,14*0,024</t>
  </si>
  <si>
    <t>221748397</t>
  </si>
  <si>
    <t>"příplatek za 10 km"4651,328*10</t>
  </si>
  <si>
    <t>796471234</t>
  </si>
  <si>
    <t xml:space="preserve">"naložení zeminy vhodné pro zásypy na mezideponii" </t>
  </si>
  <si>
    <t>"viz pol. 171152101" 697,83</t>
  </si>
  <si>
    <t>"viz pol. 174111311" 2191,32+289,98+215,50</t>
  </si>
  <si>
    <t>171152101</t>
  </si>
  <si>
    <t>Uložení sypaniny z hornin soudržných do násypů zhutněných silnic a dálnic</t>
  </si>
  <si>
    <t>632764067</t>
  </si>
  <si>
    <t>https://podminky.urs.cz/item/CS_URS_2025_01/171152101</t>
  </si>
  <si>
    <t>"násypy pro dočasnou staveništní cestu, sjezd z pláně"133,79</t>
  </si>
  <si>
    <t>"násyp pro dočasnou alter. staveništní cestu podél zdi s hrázkou pro štět."456,22</t>
  </si>
  <si>
    <t>"násyp pro hrázku podél štětovnic" 90,30</t>
  </si>
  <si>
    <t>"přejezd přes tok" 17,52</t>
  </si>
  <si>
    <t>-1448460573</t>
  </si>
  <si>
    <t>"zemina viz pol.162751117" 4651,328*2,0</t>
  </si>
  <si>
    <t>-591628446</t>
  </si>
  <si>
    <t>"zemina vhodná-meziskládka" 3394,63</t>
  </si>
  <si>
    <t>"zemina nevhodná-skládka" 4328,32</t>
  </si>
  <si>
    <t>"z čištění vodoteče-skládka" 125,0</t>
  </si>
  <si>
    <t>"z vrtů- skládka"91,562+106,446</t>
  </si>
  <si>
    <t>174111311</t>
  </si>
  <si>
    <t>Zásyp sypaninou se zhutněním přes 3 m3 pro spodní stavbu železnic</t>
  </si>
  <si>
    <t>409903428</t>
  </si>
  <si>
    <t>https://podminky.urs.cz/item/CS_URS_2025_01/174111311</t>
  </si>
  <si>
    <t>"zásyp rubu pod drenáží-vhodná zemina, hutnění po vrstvách- km 12,6-12,78" 2191,32</t>
  </si>
  <si>
    <t>"zásyp a násyp definitivního tělesa za rubem-km 12,72-12,78" 289,98</t>
  </si>
  <si>
    <t xml:space="preserve">"zásyp a násyp definitivního tělesa před lícem-km 12,6-12,61a12,77-12,78"215,50 </t>
  </si>
  <si>
    <t>-878559853</t>
  </si>
  <si>
    <t>"zásyp za rubem pažin štěrkem -tl. 100 mm"  1,5*0,52*80</t>
  </si>
  <si>
    <t>"zásyp rubu nad drenáží-ŠD, hutněný po vrstvách, nakup.materiál-km 12,6-12,78"1067,50</t>
  </si>
  <si>
    <t>1050822720</t>
  </si>
  <si>
    <t>"doplněná položka na základě dotazu č. 6; zásypy viz pol. 174151101"1129,9*2,3</t>
  </si>
  <si>
    <t>181351103</t>
  </si>
  <si>
    <t>Rozprostření ornice tl vrstvy do 200 mm pl přes 100 do 500 m2 v rovině nebo ve svahu do 1:5 strojně</t>
  </si>
  <si>
    <t>-2069432672</t>
  </si>
  <si>
    <t>https://podminky.urs.cz/item/CS_URS_2025_01/181351103</t>
  </si>
  <si>
    <t>183405211</t>
  </si>
  <si>
    <t>Výsev trávníku hydroosevem na ornici</t>
  </si>
  <si>
    <t>1311847452</t>
  </si>
  <si>
    <t>https://podminky.urs.cz/item/CS_URS_2025_01/183405211</t>
  </si>
  <si>
    <t>00572470</t>
  </si>
  <si>
    <t>osivo směs travní univerzál</t>
  </si>
  <si>
    <t>1710422012</t>
  </si>
  <si>
    <t>391,95*0,025 "Přepočtené koeficientem množství</t>
  </si>
  <si>
    <t>1976447229</t>
  </si>
  <si>
    <t>"drenážní trubka DN 150"</t>
  </si>
  <si>
    <t>"DC1-DC30" 180,6</t>
  </si>
  <si>
    <t>219991116</t>
  </si>
  <si>
    <t>Položení chráničky z plastových trubek DN přes 200 mm</t>
  </si>
  <si>
    <t>-1236427576</t>
  </si>
  <si>
    <t>https://podminky.urs.cz/item/CS_URS_2025_01/219991116</t>
  </si>
  <si>
    <t>"prostup drenáže dříkem zdi-trubka PVC DN 250 dl. 500 mm osazená do bednění-DC1-DC30:"30*0,5</t>
  </si>
  <si>
    <t>28611140</t>
  </si>
  <si>
    <t>trubka kanalizační PVC DN 250x1000mm SN4</t>
  </si>
  <si>
    <t>1156260727</t>
  </si>
  <si>
    <t>15*1,05 "Přepočtené koeficientem množství</t>
  </si>
  <si>
    <t>-503696840</t>
  </si>
  <si>
    <t>"vrty pro zemní kotvy" 12,5*81+10,0*40</t>
  </si>
  <si>
    <t>226111211</t>
  </si>
  <si>
    <t>Vrty velkoprofilové svislé nezapažené D přes 400 do 450 mm hl přes 5 m hornina I</t>
  </si>
  <si>
    <t>1933888311</t>
  </si>
  <si>
    <t>https://podminky.urs.cz/item/CS_URS_2025_01/226111211</t>
  </si>
  <si>
    <t>"vrty pro zápory; upraveno na základě dotazu č.2" 81*9,0*0,5</t>
  </si>
  <si>
    <t>226111213</t>
  </si>
  <si>
    <t>Vrty velkoprofilové svislé nezapažené D přes 400 do 450 mm hl přes 5 m hornina III</t>
  </si>
  <si>
    <t>-506302754</t>
  </si>
  <si>
    <t>https://podminky.urs.cz/item/CS_URS_2025_01/226111213</t>
  </si>
  <si>
    <t>"vrty pro zápory; položka doplněna na základě dotazu č.2" 81*9,0*0,22</t>
  </si>
  <si>
    <t>226111214</t>
  </si>
  <si>
    <t>Vrty velkoprofilové svislé nezapažené D přes 400 do 450 mm hl přes 5 m hornina IV</t>
  </si>
  <si>
    <t>1638129806</t>
  </si>
  <si>
    <t>https://podminky.urs.cz/item/CS_URS_2025_01/226111214</t>
  </si>
  <si>
    <t>"vrty pro zápory; položka doplněna na základě dotazu č.2" 81*9,0*0,28</t>
  </si>
  <si>
    <t>197253828</t>
  </si>
  <si>
    <t>"čerpací studna, skruže DN 600 dl.1,0m"30</t>
  </si>
  <si>
    <t>273321118</t>
  </si>
  <si>
    <t>Základové desky mostních konstrukcí ze ŽB C 30/37</t>
  </si>
  <si>
    <t>507007179</t>
  </si>
  <si>
    <t>https://podminky.urs.cz/item/CS_URS_2025_01/273321118</t>
  </si>
  <si>
    <t>"základ ŽB opěrné zdi" C30/37-XA1+XF3"</t>
  </si>
  <si>
    <t>"DC1"6,0*3,538*1,0*1</t>
  </si>
  <si>
    <t>"DC2-DC29"6,0*3,538*1,0*28</t>
  </si>
  <si>
    <t>"DC30"6,0*3,538*1,0*1</t>
  </si>
  <si>
    <t>273354111</t>
  </si>
  <si>
    <t>Bednění základových desek - zřízení</t>
  </si>
  <si>
    <t>-1898712019</t>
  </si>
  <si>
    <t>https://podminky.urs.cz/item/CS_URS_2025_01/273354111</t>
  </si>
  <si>
    <t>"DC1"(3,5+3,5+5,2+4,4)*1</t>
  </si>
  <si>
    <t>"DC2-DC30"(3,54+5,12+4,39)*29</t>
  </si>
  <si>
    <t>273354211</t>
  </si>
  <si>
    <t>Bednění základových desek - odstranění</t>
  </si>
  <si>
    <t>1526106922</t>
  </si>
  <si>
    <t>https://podminky.urs.cz/item/CS_URS_2025_01/273354211</t>
  </si>
  <si>
    <t>273361116</t>
  </si>
  <si>
    <t>Výztuž základových desek z betonářské oceli 10 505</t>
  </si>
  <si>
    <t>-738039111</t>
  </si>
  <si>
    <t>https://podminky.urs.cz/item/CS_URS_2025_01/273361116</t>
  </si>
  <si>
    <t>1477131285</t>
  </si>
  <si>
    <t>"betonový práh v patě zdi"</t>
  </si>
  <si>
    <t>"začátek"11,4*0,47</t>
  </si>
  <si>
    <t>"konec"5,4*0,47</t>
  </si>
  <si>
    <t>-1352415863</t>
  </si>
  <si>
    <t>-1075713566</t>
  </si>
  <si>
    <t>"bednění betonového prahu v patě zdi:"</t>
  </si>
  <si>
    <t>"začátek"11,4*1,0*2</t>
  </si>
  <si>
    <t>"konec"5,4*1,0*2</t>
  </si>
  <si>
    <t>477079155</t>
  </si>
  <si>
    <t>1097351135</t>
  </si>
  <si>
    <t>https://podminky.urs.cz/item/CS_URS_2025_01/281602111R</t>
  </si>
  <si>
    <t>"injektáž kořene kotev"</t>
  </si>
  <si>
    <t>5,0*81</t>
  </si>
  <si>
    <t>4,5*40</t>
  </si>
  <si>
    <t>58521130</t>
  </si>
  <si>
    <t>cement portlandský</t>
  </si>
  <si>
    <t>-376030579</t>
  </si>
  <si>
    <t>"směs cement a voda" 585,0*0,156*0,156*3,14*1,2</t>
  </si>
  <si>
    <t>317321018</t>
  </si>
  <si>
    <t>Římsy opěrných zdí a valů ze ŽB tř. C 30/37</t>
  </si>
  <si>
    <t>-1373515787</t>
  </si>
  <si>
    <t>https://podminky.urs.cz/item/CS_URS_2025_01/317321018</t>
  </si>
  <si>
    <t>"C30/37-XC4+XF3"</t>
  </si>
  <si>
    <t>"DC1"6,03*0,2724*1</t>
  </si>
  <si>
    <t>"DC2-DC29"6,00*0,2724*28</t>
  </si>
  <si>
    <t>"DC30"6,04*0,2724*1</t>
  </si>
  <si>
    <t>317353111</t>
  </si>
  <si>
    <t>Bednění říms opěrných zdí a valů přímých, zalomených nebo zakřivených zřízení</t>
  </si>
  <si>
    <t>-1232526355</t>
  </si>
  <si>
    <t>https://podminky.urs.cz/item/CS_URS_2025_01/317353111</t>
  </si>
  <si>
    <t>"DC1"10,79</t>
  </si>
  <si>
    <t>"DC2-DC29"28*10,47</t>
  </si>
  <si>
    <t>"DC30"10,54</t>
  </si>
  <si>
    <t>317353112</t>
  </si>
  <si>
    <t>Bednění říms opěrných zdí a valů přímých, zalomených nebo zakřivených odstranění</t>
  </si>
  <si>
    <t>705530264</t>
  </si>
  <si>
    <t>https://podminky.urs.cz/item/CS_URS_2025_01/317353112</t>
  </si>
  <si>
    <t>317361016</t>
  </si>
  <si>
    <t>Výztuž říms opěrných zdí a valů z betonářské oceli 10 505</t>
  </si>
  <si>
    <t>1678985372</t>
  </si>
  <si>
    <t>https://podminky.urs.cz/item/CS_URS_2025_01/317361016</t>
  </si>
  <si>
    <t>327213114</t>
  </si>
  <si>
    <t>Zdění zdiva opěrných zdí z nepravidelných kamenů na maltu obj kamene do 0,02 m3 š spáry přes 20 do 50 mm</t>
  </si>
  <si>
    <t>615181795</t>
  </si>
  <si>
    <t>https://podminky.urs.cz/item/CS_URS_2025_01/327213114</t>
  </si>
  <si>
    <t>"podél zdi-opevnění základu-kamenné kvádry tl. min. 350 mm"1,04*185,0</t>
  </si>
  <si>
    <t>58380651</t>
  </si>
  <si>
    <t>kámen lomový netříděný žula odval</t>
  </si>
  <si>
    <t>101610972</t>
  </si>
  <si>
    <t>1382786471</t>
  </si>
  <si>
    <t>"ŽB opěrná zeď- C30/37-XC4+XF1"</t>
  </si>
  <si>
    <t>"DC1"11,235*1</t>
  </si>
  <si>
    <t>"DC2 - DC5"12,354*4</t>
  </si>
  <si>
    <t>"DC6"12,127*1</t>
  </si>
  <si>
    <t>"DC7"11,674*1</t>
  </si>
  <si>
    <t>"DC8"11,221*1</t>
  </si>
  <si>
    <t>"DC9 - DC22"10,995*14</t>
  </si>
  <si>
    <t>"DC23"10,836*1</t>
  </si>
  <si>
    <t>"DC24"10,518*1</t>
  </si>
  <si>
    <t>"DC25"10,200*1</t>
  </si>
  <si>
    <t>"DC26"9,882*1</t>
  </si>
  <si>
    <t>"DC27"9,562*1</t>
  </si>
  <si>
    <t>"DC28 - DC29"9,402*2</t>
  </si>
  <si>
    <t>"DC30"8,508*1</t>
  </si>
  <si>
    <t>-815466786</t>
  </si>
  <si>
    <t>"DC1"44,8</t>
  </si>
  <si>
    <t>"DC2 - DC5"4*47,615</t>
  </si>
  <si>
    <t>"DC6"46,67</t>
  </si>
  <si>
    <t>"DC7"44,77</t>
  </si>
  <si>
    <t>"DC8"42,88</t>
  </si>
  <si>
    <t>"DC9 - DC22"14*41,93</t>
  </si>
  <si>
    <t>"DC23"41,27</t>
  </si>
  <si>
    <t>"DC24"39,94</t>
  </si>
  <si>
    <t>"DC25"38,61</t>
  </si>
  <si>
    <t>"DC26"37,28</t>
  </si>
  <si>
    <t>"DC27"35,95</t>
  </si>
  <si>
    <t>"DC28 - DC29"35,275*2</t>
  </si>
  <si>
    <t>"DC30"31,54</t>
  </si>
  <si>
    <t>859649547</t>
  </si>
  <si>
    <t>-1730674191</t>
  </si>
  <si>
    <t>-1037962252</t>
  </si>
  <si>
    <t>"beton pod dlažbu"</t>
  </si>
  <si>
    <t>"začátek"97,9</t>
  </si>
  <si>
    <t>"konec"52,2</t>
  </si>
  <si>
    <t>-191682252</t>
  </si>
  <si>
    <t>"Pod patní desku zábradlí -30dílů á 4 ks" 0,2*0,2*30*4</t>
  </si>
  <si>
    <t>-1706613217</t>
  </si>
  <si>
    <t>886661776</t>
  </si>
  <si>
    <t>"podsyp i zásyp těsnící fólie v celkové mocnosti 2x10 cm= 20 cm" 180,6*5,6</t>
  </si>
  <si>
    <t>-122572849</t>
  </si>
  <si>
    <t>"PB základů pod žb opěrnou zdí-C12/15-X0"</t>
  </si>
  <si>
    <t>"DC1"6,22*0,2*6,2*1</t>
  </si>
  <si>
    <t>"DC2-DC29"6,02*0,2*6,2*28</t>
  </si>
  <si>
    <t>"DC30"6,22*0,2*6,2*1</t>
  </si>
  <si>
    <t>452311151</t>
  </si>
  <si>
    <t>Podkladní desky z betonu prostého bez zvýšených nároků na prostředí tř. C 20/25 otevřený výkop</t>
  </si>
  <si>
    <t>-753324727</t>
  </si>
  <si>
    <t>https://podminky.urs.cz/item/CS_URS_2025_01/452311151</t>
  </si>
  <si>
    <t>"beton pod dlažbu opevnění zdi" 185,0*0,88</t>
  </si>
  <si>
    <t>452313131</t>
  </si>
  <si>
    <t>Podkladní bloky z betonu prostého bez zvýšených nároků na prostředí tř. C 12/15 otevřený výkop</t>
  </si>
  <si>
    <t>-2051687623</t>
  </si>
  <si>
    <t>https://podminky.urs.cz/item/CS_URS_2025_01/452313131</t>
  </si>
  <si>
    <t>"pod drenáž DC1-DC30:" 180,6*0,5*0,3</t>
  </si>
  <si>
    <t>452351111</t>
  </si>
  <si>
    <t>Bednění podkladních desek nebo sedlového lože pod potrubí, stoky a drobné objekty otevřený výkop zřízení</t>
  </si>
  <si>
    <t>1105865429</t>
  </si>
  <si>
    <t>https://podminky.urs.cz/item/CS_URS_2025_01/452351111</t>
  </si>
  <si>
    <t>"podkladní betony:"</t>
  </si>
  <si>
    <t>"DC1"(6,2+6,2+6,22+6,22)*0,2</t>
  </si>
  <si>
    <t>"DC2-DC29"(6,2+6,02+6,22)*0,2</t>
  </si>
  <si>
    <t>"DC30"(6,2+6,22+6,22)*0,2</t>
  </si>
  <si>
    <t>452351112</t>
  </si>
  <si>
    <t>Bednění podkladních desek nebo sedlového lože pod potrubí, stoky a drobné objekty otevřený výkop odstranění</t>
  </si>
  <si>
    <t>-400066407</t>
  </si>
  <si>
    <t>https://podminky.urs.cz/item/CS_URS_2025_01/452351112</t>
  </si>
  <si>
    <t>-1723416857</t>
  </si>
  <si>
    <t>"Kari síť f6 150/150-zpevnění svahu na zač. a konci zdi"</t>
  </si>
  <si>
    <t>"začátek"3,03*97,9/1000</t>
  </si>
  <si>
    <t>"konec"3,03*52,2/1000</t>
  </si>
  <si>
    <t>"Kari síť f6 150/150-opevnění základ před zdí"1,9*185*3,03/1000</t>
  </si>
  <si>
    <t>2069435543</t>
  </si>
  <si>
    <t>"Obsyp dranážní trubky štěrkem frakce 16/32 mm"180,6*0,3*0,3</t>
  </si>
  <si>
    <t>9471018</t>
  </si>
  <si>
    <t>"těžký kamenný zához před zdí" 190,0*1,6</t>
  </si>
  <si>
    <t>465513157</t>
  </si>
  <si>
    <t>Dlažba svahu u opěr z upraveného lomového žulového kamene tl 200 mm do lože C 25/30 pl přes 10 m2</t>
  </si>
  <si>
    <t>-1379975453</t>
  </si>
  <si>
    <t>https://podminky.urs.cz/item/CS_URS_2025_01/465513157</t>
  </si>
  <si>
    <t xml:space="preserve">"kámen dlažba do betonu" </t>
  </si>
  <si>
    <t>"začátek" 97,9</t>
  </si>
  <si>
    <t>564261011</t>
  </si>
  <si>
    <t>Podklad nebo podsyp ze štěrkopísku ŠP plochy do 100 m2 tl 200 mm</t>
  </si>
  <si>
    <t>302446568</t>
  </si>
  <si>
    <t>https://podminky.urs.cz/item/CS_URS_2025_01/564261011</t>
  </si>
  <si>
    <t>"ŠP vrstva pod panely:"</t>
  </si>
  <si>
    <t>"sjezd z pláně-tl. 200 mm"0,69</t>
  </si>
  <si>
    <t>"alternativní cesta" 0,71</t>
  </si>
  <si>
    <t>"nájezd k přejezdu" 81,45</t>
  </si>
  <si>
    <t>"přejezd a obsyp rour"1,4</t>
  </si>
  <si>
    <t>"přejezd a obsyp rour"1,3</t>
  </si>
  <si>
    <t>"přejezd a obsyp rour"1,5</t>
  </si>
  <si>
    <t>"celkem 266,1 m3"</t>
  </si>
  <si>
    <t>584121112</t>
  </si>
  <si>
    <t>Osazení silničních dílců z ŽB do lože z kameniva těženého tl 40 mm plochy přes 200 m2</t>
  </si>
  <si>
    <t>429293639</t>
  </si>
  <si>
    <t>https://podminky.urs.cz/item/CS_URS_2025_01/584121112</t>
  </si>
  <si>
    <t>"sjezd z pláně"94,0*3,0</t>
  </si>
  <si>
    <t>"alternativní cesta"131,0*3,0</t>
  </si>
  <si>
    <t>"nájezd a přejezd přes tok"141,0</t>
  </si>
  <si>
    <t>-728592824</t>
  </si>
  <si>
    <t>"indexová cena=uvažovaná obrátkovost panelů"</t>
  </si>
  <si>
    <t>94+131+47</t>
  </si>
  <si>
    <t>-698765574</t>
  </si>
  <si>
    <t>180,6</t>
  </si>
  <si>
    <t>-1541981986</t>
  </si>
  <si>
    <t>"kompletní výroba zábradlí - výška 1,1m, včetně PKO" 4337,67</t>
  </si>
  <si>
    <t>931626212</t>
  </si>
  <si>
    <t>Úprava dilatační spáry těžkými asfaltovými pásy</t>
  </si>
  <si>
    <t>-1953987285</t>
  </si>
  <si>
    <t>https://podminky.urs.cz/item/CS_URS_2025_01/931626212</t>
  </si>
  <si>
    <t>-1837360930</t>
  </si>
  <si>
    <t>"dilatační spára říms - rub - DC1-DC30"0,85*29</t>
  </si>
  <si>
    <t>-1597046155</t>
  </si>
  <si>
    <t>"Dilatační spáry mezi DC"</t>
  </si>
  <si>
    <t>"DC1"5,88</t>
  </si>
  <si>
    <t>"DC2 - DC5"4*5,88</t>
  </si>
  <si>
    <t>"DC6"5,80</t>
  </si>
  <si>
    <t>"DC7"5,73</t>
  </si>
  <si>
    <t>"DC8"5,65</t>
  </si>
  <si>
    <t>"DC9 - DC22"14*5,65</t>
  </si>
  <si>
    <t>"DC23"5,59</t>
  </si>
  <si>
    <t>"DC24"5,54</t>
  </si>
  <si>
    <t>"DC25"5,49</t>
  </si>
  <si>
    <t>"DC26"5,44</t>
  </si>
  <si>
    <t>"DC27"5,39</t>
  </si>
  <si>
    <t>"DC28 - DC29"2*5,39</t>
  </si>
  <si>
    <t>"DC30"0</t>
  </si>
  <si>
    <t>890876756</t>
  </si>
  <si>
    <t>"Tvrzený extrudovaný polystyren tl. 50 mm-izolace nad drenáží-SVI 1a"180,6*2,0</t>
  </si>
  <si>
    <t>931994132</t>
  </si>
  <si>
    <t>Těsnění dilatační spáry betonové konstrukce silikonovým tmelem do pl 4,0 cm2</t>
  </si>
  <si>
    <t>619995217</t>
  </si>
  <si>
    <t>https://podminky.urs.cz/item/CS_URS_2025_01/931994132</t>
  </si>
  <si>
    <t>"těsnící elastický tmel-zatmelení dilatačních spar-z líce"</t>
  </si>
  <si>
    <t>"DC1"5,23</t>
  </si>
  <si>
    <t>"DC2 - DC5"20,93</t>
  </si>
  <si>
    <t>"DC6"5,08</t>
  </si>
  <si>
    <t>"DC7"4,93</t>
  </si>
  <si>
    <t>"DC8"4,78</t>
  </si>
  <si>
    <t>"DC9 - DC22"66,92</t>
  </si>
  <si>
    <t>"DC23"4,67</t>
  </si>
  <si>
    <t>"DC24"4,57</t>
  </si>
  <si>
    <t>"DC25"4,46</t>
  </si>
  <si>
    <t>"DC26"4,36</t>
  </si>
  <si>
    <t>"DC27"4,25</t>
  </si>
  <si>
    <t>"DC28 - DC29"8,5</t>
  </si>
  <si>
    <t>-399899359</t>
  </si>
  <si>
    <t>"předtěsnění dilatačních spar - líc dřík+římsa"138,69</t>
  </si>
  <si>
    <t>936500001R</t>
  </si>
  <si>
    <t>Drobné doplňkové konstrukce kovové nerez-vyústění drenáže</t>
  </si>
  <si>
    <t>-871374066</t>
  </si>
  <si>
    <t>"vyústění drenáže-nerezová trubka s límcem DN 200 dl. 700 mm" 30*0,7</t>
  </si>
  <si>
    <t>936500000R</t>
  </si>
  <si>
    <t>Drobné doplňkové konstrukce nerez-lišta</t>
  </si>
  <si>
    <t>1607699625</t>
  </si>
  <si>
    <t>"Nerezová přítlačná lišta (včetně kotvení dle SVI) PL 40x5, dl. 30X6,0=180m, vč. vrtání po 30 cm-izolace nad drenáží"180*1,57</t>
  </si>
  <si>
    <t>123616852</t>
  </si>
  <si>
    <t>953241113</t>
  </si>
  <si>
    <t>Osazení smykových dilatačních trnů D 25 mm pro nižší zatížení nerez nebo pozink bez pouzdra</t>
  </si>
  <si>
    <t>-2012144126</t>
  </si>
  <si>
    <t>https://podminky.urs.cz/item/CS_URS_2025_01/953241113</t>
  </si>
  <si>
    <t>"dl.500mm DC1-DC30" 5*29</t>
  </si>
  <si>
    <t>54879800</t>
  </si>
  <si>
    <t>trn kluzný do dilatačních spár komunikací povlakovaný D 25mm dl 500mm</t>
  </si>
  <si>
    <t>-1189797922</t>
  </si>
  <si>
    <t>953945143</t>
  </si>
  <si>
    <t>Kotva mechanická M 16 pro střední zatížení do betonu, ŽB nebo kamene s vyvrtáním otvoru</t>
  </si>
  <si>
    <t>-1829550973</t>
  </si>
  <si>
    <t>https://podminky.urs.cz/item/CS_URS_2025_01/953945143</t>
  </si>
  <si>
    <t>30*16 "kotva zábradlí M16 vlepená do vrtu pr. 20mm"</t>
  </si>
  <si>
    <t>977141114</t>
  </si>
  <si>
    <t>Vrty pro kotvy do betonu průměru 14 mm hloubky 70 mm</t>
  </si>
  <si>
    <t>-258545931</t>
  </si>
  <si>
    <t>https://podminky.urs.cz/item/CS_URS_2025_01/977141114</t>
  </si>
  <si>
    <t>"vrty do betonu f14 hl.70mm pro vruty-izolace nad drenáží" 600</t>
  </si>
  <si>
    <t>977141125</t>
  </si>
  <si>
    <t>Vrty pro kotvy do betonu průměru 20 mm hloubky 170 mm s vyplněním epoxidovým tmelem</t>
  </si>
  <si>
    <t>-439646069</t>
  </si>
  <si>
    <t>https://podminky.urs.cz/item/CS_URS_2025_01/977141125</t>
  </si>
  <si>
    <t>"vrty pro kotvení zábradlí pr. 20 mm dl. 170 mm"480</t>
  </si>
  <si>
    <t>-1111595836</t>
  </si>
  <si>
    <t>"bourání stáv.kamenné zdi podél břehu"90,0*0,5*2,5</t>
  </si>
  <si>
    <t>Doprava suti a vybouraných hmot</t>
  </si>
  <si>
    <t>-838170973</t>
  </si>
  <si>
    <t>-1317647209</t>
  </si>
  <si>
    <t>1103,13*9 "Přepočtené koeficientem množství</t>
  </si>
  <si>
    <t>-2041727401</t>
  </si>
  <si>
    <t>998153131</t>
  </si>
  <si>
    <t>Přesun hmot pro samostatné zdi a valy zděné z cihel, kamene, tvárnic nebo monolitické v do 12 m----do 50m</t>
  </si>
  <si>
    <t>2017165178</t>
  </si>
  <si>
    <t>https://podminky.urs.cz/item/CS_URS_2025_01/998153131</t>
  </si>
  <si>
    <t>"upraveno na základě dotazu č. 6" 5734,844</t>
  </si>
  <si>
    <t>998153135</t>
  </si>
  <si>
    <t>Příplatek k přesunu hmot pro zděné a monolitické zdi a valy za zvětšený přesun do 5000 m</t>
  </si>
  <si>
    <t>981681188</t>
  </si>
  <si>
    <t>https://podminky.urs.cz/item/CS_URS_2025_01/998153135</t>
  </si>
  <si>
    <t>-1452680836</t>
  </si>
  <si>
    <t>"Penetračně adhezní nátěr na bázi asfaltu - 1x Alp"</t>
  </si>
  <si>
    <t>"SV2 :"</t>
  </si>
  <si>
    <t>180,6*(3,04+2,35)</t>
  </si>
  <si>
    <t>"čelo 1" 5,50</t>
  </si>
  <si>
    <t>"čelo 2" 5,08</t>
  </si>
  <si>
    <t>"SVI 1b :"</t>
  </si>
  <si>
    <t>"Izolace pod drenáží"</t>
  </si>
  <si>
    <t>"DC1-DC30" 233,74</t>
  </si>
  <si>
    <t>"SVI 1a - Izolace nad drenáží" 180,6*2,0</t>
  </si>
  <si>
    <t>-675733318</t>
  </si>
  <si>
    <t>1578,954*0,0003 "Přepočtené koeficientem množství</t>
  </si>
  <si>
    <t>1739518547</t>
  </si>
  <si>
    <t>"Izolační nátěr na bázi asfaltu - 2x Aln"</t>
  </si>
  <si>
    <t>"2x plocha : " 2*984,014</t>
  </si>
  <si>
    <t>256418742</t>
  </si>
  <si>
    <t>1968,028*0,0004 "Přepočtené koeficientem množství</t>
  </si>
  <si>
    <t>-1694114522</t>
  </si>
  <si>
    <t>"Asfaltová modifikovaná izolace proti stékající vodě NAIP"</t>
  </si>
  <si>
    <t>"SVI 1b -pod drenáží :" 233,74</t>
  </si>
  <si>
    <t>"SVI 1a -nad drenáží :" 180,6*2,0</t>
  </si>
  <si>
    <t>"těsnící vrstva SVI 3" 180,6*5,6</t>
  </si>
  <si>
    <t>191125046</t>
  </si>
  <si>
    <t>31140120</t>
  </si>
  <si>
    <t>vrut ocelový se šestihrannou hlavou ZB 10x70mm</t>
  </si>
  <si>
    <t>100 kus</t>
  </si>
  <si>
    <t>-338399676</t>
  </si>
  <si>
    <t>180,6/0,3/100 "Vrut nerez 10/70 se šestihrannou hlavou do plastové hmoždinky-izolace nad drenáží"</t>
  </si>
  <si>
    <t>711491172</t>
  </si>
  <si>
    <t>Provedení doplňků izolace proti vodě na vodorovné ploše z textilií vrstva ochranná</t>
  </si>
  <si>
    <t>633911488</t>
  </si>
  <si>
    <t>https://podminky.urs.cz/item/CS_URS_2025_01/711491172</t>
  </si>
  <si>
    <t>"ochrana těsnící vrstvy SVI 3"180,6*5,2</t>
  </si>
  <si>
    <t>69311090</t>
  </si>
  <si>
    <t>geotextilie netkaná separační, ochranná, filtrační, drenážní PES 800g/m2</t>
  </si>
  <si>
    <t>747234004</t>
  </si>
  <si>
    <t>1791244522</t>
  </si>
  <si>
    <t>"Izolace pod drenáží - SVI 1b- 1200g/m2" 233,74</t>
  </si>
  <si>
    <t>"Izolace nad drenáží - SVI 1a- 800g/m2" 180,6*2,0</t>
  </si>
  <si>
    <t>-85114173</t>
  </si>
  <si>
    <t>"Izolace nadd drenáží - SVI 1a- 800g/m2" 180,6*2,0</t>
  </si>
  <si>
    <t>-710189183</t>
  </si>
  <si>
    <t>-30832527</t>
  </si>
  <si>
    <t>721</t>
  </si>
  <si>
    <t>Zdravotechnika - vnitřní kanalizace</t>
  </si>
  <si>
    <t>2087977319</t>
  </si>
  <si>
    <t>"chránička do bednění DN250 dl. 500 mm-30 ks-prostup drenáže"30*0,5</t>
  </si>
  <si>
    <t>SO 12-10-01 - Propracování koleje, km 13,400 - km 17,850 - ŽSv, ŽSp</t>
  </si>
  <si>
    <t>-1245534816</t>
  </si>
  <si>
    <t>(124,131/25)*2</t>
  </si>
  <si>
    <t>+0,435</t>
  </si>
  <si>
    <t>"Vyřezání stávajících svarů při posunech + Doměry"</t>
  </si>
  <si>
    <t>(4327,253/23,8)*2+40</t>
  </si>
  <si>
    <t>1112023323</t>
  </si>
  <si>
    <t>"S49, SB8, "c"(13,730255-13,606124)"</t>
  </si>
  <si>
    <t>124,131*0,550</t>
  </si>
  <si>
    <t>"před a za mostem evid. km 16,335"</t>
  </si>
  <si>
    <t>20,400*0,295</t>
  </si>
  <si>
    <t>-467004562</t>
  </si>
  <si>
    <t>"Kolejová pole beton, S49 délka koleje"</t>
  </si>
  <si>
    <t>0,124</t>
  </si>
  <si>
    <t>-188540021</t>
  </si>
  <si>
    <t>"49E1, B91, "u"(13,730255-13,606124)"</t>
  </si>
  <si>
    <t>124,131*1,56</t>
  </si>
  <si>
    <t>"S49, dř, "d",: (10,2+10,2)"</t>
  </si>
  <si>
    <t>(10,2+10,2)*2,19</t>
  </si>
  <si>
    <t>669201299</t>
  </si>
  <si>
    <t>"Lokální výměna dřevěných pražců"</t>
  </si>
  <si>
    <t>-643863760</t>
  </si>
  <si>
    <t>"Kolejová pole před a za mostem evid. km 16,335"</t>
  </si>
  <si>
    <t>0,0204</t>
  </si>
  <si>
    <t>994663184</t>
  </si>
  <si>
    <t>"Betonové pražce rozdělení  "u"</t>
  </si>
  <si>
    <t>124,131*2,19</t>
  </si>
  <si>
    <t>"VPS pražce rozdělení "u"</t>
  </si>
  <si>
    <t>(6+10,2+10,2)*2,19</t>
  </si>
  <si>
    <t>100287767</t>
  </si>
  <si>
    <t>"Průměrný zdvih 50mm"</t>
  </si>
  <si>
    <t>"stáv. S49, SB8, BK: (1000*((17,850-13,606124)+(13,504440-13,398616))-8-27)*0,050*3,5"</t>
  </si>
  <si>
    <t>755,073</t>
  </si>
  <si>
    <t>-1941942837</t>
  </si>
  <si>
    <t>(329,663+755,073)*1,8</t>
  </si>
  <si>
    <t>5906110020</t>
  </si>
  <si>
    <t>Oprava rozdělení pražců příčných betonových posun přes 10 cm Poznámka: 1. V cenách jsou započteny náklady na uvolnění upevňovadel a ošetření součástí mazivem, odstranění kameniva v míře dostatečné pro posun pražce, jeho posunutí, dotažení upevňovadel, dohození a úprava KL. 2. V cenách nejsou obsaženy náklady na podbití pražce, doplnění a dodávku kameniva.</t>
  </si>
  <si>
    <t>-287652533</t>
  </si>
  <si>
    <t>"Užitý materiál"</t>
  </si>
  <si>
    <t>314,889/0,611</t>
  </si>
  <si>
    <t>"Rozposunování Dvojitých pražců"</t>
  </si>
  <si>
    <t>17+32+26+9+27</t>
  </si>
  <si>
    <t>5906130235</t>
  </si>
  <si>
    <t>Montáž kolejového roštu v ose koleje pražce betonové nevystrojené, tvar S49, 49E1 Poznámka: 1. V cenách jsou započteny náklady na manipulaci a montáž KR, u pražců dřevěných nevystrojených i na vrtání pražců. 2. V cenách nejsou obsaženy náklady na dodávku materiálu.</t>
  </si>
  <si>
    <t>-974588480</t>
  </si>
  <si>
    <t>"Montáž KR."</t>
  </si>
  <si>
    <t>"49E1, B91, "u", BK: 1000*(13,730255-13,606124)"</t>
  </si>
  <si>
    <t>"49E1, VPS, "u", BK: 6+6"</t>
  </si>
  <si>
    <t>0,012</t>
  </si>
  <si>
    <t>"KMDZ 49E1, VPS, "u", BK: 4,2+4,2"</t>
  </si>
  <si>
    <t>0,008</t>
  </si>
  <si>
    <t>410156751</t>
  </si>
  <si>
    <t>Poznámka k položce:_x000D_
Včetně úpravy pojistných úhelníku na mostech</t>
  </si>
  <si>
    <t>"Lokální výměna pražců"</t>
  </si>
  <si>
    <t>"Pražce pro dilatační zařízení"</t>
  </si>
  <si>
    <t>(4,2*2)/0,6</t>
  </si>
  <si>
    <t>"Výběhý dilatačního zařízení"</t>
  </si>
  <si>
    <t>5961179110</t>
  </si>
  <si>
    <t>Kolejové dilatační zařízení malé S49-d-1:20-dl.4200 (bez pražců, tuhé upevnění)</t>
  </si>
  <si>
    <t>-1833215350</t>
  </si>
  <si>
    <t>Poznámka k položce:_x000D_
s pohyblivými kolenovými kolejnicemi, druhé dilatační zařízení dodá TO Jeseník</t>
  </si>
  <si>
    <t>5907025016</t>
  </si>
  <si>
    <t>Výměna kolejnicových pásů stávající upevnění, tvar S49, T, 49E1 Poznámka: 1. V cenách jsou započteny náklady na demontáž upevňovadel, výměnu kolejnicových pásů, dílů a součástí, montáž upevňovadel, úpravu dilatačních spár, pryžových podložek, zřízení nebo demontáž prozatímních styků a ošetření součástí mazivem. 2. V cenách nejsou započteny náklady na dělení kolejnic, zřízení svaru, demontáž nebo montáž styků.</t>
  </si>
  <si>
    <t>-2013918150</t>
  </si>
  <si>
    <t>"stáv. S49, SB8((17,850-13,730255)+(13,606124-13,398616))"</t>
  </si>
  <si>
    <t>"Vložení kolejnic při posunech"</t>
  </si>
  <si>
    <t>415,2</t>
  </si>
  <si>
    <t>-1029883507</t>
  </si>
  <si>
    <t>4327,23*2</t>
  </si>
  <si>
    <t>5908050010</t>
  </si>
  <si>
    <t>Výměna upevnění podkladnicového komplety a pryžová podložka Poznámka: 1. V cenách jsou započteny náklady na demontáž, výměnu a montáž, ošetření součástí mazivem a naložení výzisku na dopravní prostředek. 2. V cenách nejsou obsaženy náklady na vrtání pražce a dodávku materiálu.</t>
  </si>
  <si>
    <t>-2145643675</t>
  </si>
  <si>
    <t>"S49, SB8, "c", BK: 1000*((13,606124-13,398616)+(15,185088-13,730255)+(17,850-15,499977))-38,4-25"</t>
  </si>
  <si>
    <t>(3948,964/0,675)*2</t>
  </si>
  <si>
    <t>"S49, SB8, "d", BK: 1000*(15,499977-15,185088)"</t>
  </si>
  <si>
    <t>(314,889/0,611)*2</t>
  </si>
  <si>
    <t>"P4353 - P4358, "u", BK: 8,4+7,2+8,4+7,2+7,2"</t>
  </si>
  <si>
    <t>(38,400/0,6)*2</t>
  </si>
  <si>
    <t>+0,633</t>
  </si>
  <si>
    <t>-1011855816</t>
  </si>
  <si>
    <t>-1806697945</t>
  </si>
  <si>
    <t>(12860*2)-(38,400/0,6)*4</t>
  </si>
  <si>
    <t>-288391463</t>
  </si>
  <si>
    <t>-348793690</t>
  </si>
  <si>
    <t>"ASP: 1000*(17,850-13,398616)-8-27"</t>
  </si>
  <si>
    <t>4,416</t>
  </si>
  <si>
    <t>-43228298</t>
  </si>
  <si>
    <t>"Stabilizace (17,850-13,398616)-8-27"</t>
  </si>
  <si>
    <t>815155966</t>
  </si>
  <si>
    <t>"Nový rošt"</t>
  </si>
  <si>
    <t>(144/25)*2</t>
  </si>
  <si>
    <t>+0,237</t>
  </si>
  <si>
    <t>"Posuny kolejnic v km koleje (17,850-13,730255)+(13,606124-13,398616)) + vložení nových kolejnic"</t>
  </si>
  <si>
    <t>(4327,253/23,8)*2 + (415,2/25)</t>
  </si>
  <si>
    <t>268932393</t>
  </si>
  <si>
    <t>1838975775</t>
  </si>
  <si>
    <t>144*2</t>
  </si>
  <si>
    <t>"Posuny kolejnic + vložení nových kolejnic"</t>
  </si>
  <si>
    <t>4327,253*2 + 415,2</t>
  </si>
  <si>
    <t>324548696</t>
  </si>
  <si>
    <t>5910063020</t>
  </si>
  <si>
    <t>Opravné souvislé broušení kolejnic R260 head checking, povrchové vady, příčný a podélný profil hloubky přes 2 mm do 4 mm Poznámka: 1. V cenách jsou započteny náklady na kontinuální odstranění nebo úpravu převalků, skluzových vln a povrchových vad, optimalizaci příčného a podélného profilu hlavy kolejnice souvisle velkým brousícím, frézovacím nebo hoblovacím strojem včetně dokumentace měření záznamu podélného a příčného profilu hlavy kolejnice a hloubky povrchových trhlin, zajištění požární bezpečnosti a bezpečnosti v místech veřejnosti přístupných podle platných předpisů a požadavku objednatele, likvidaci odpadu po broušení a přepravu stroje. 2. Metr koleje=m</t>
  </si>
  <si>
    <t>-353260550</t>
  </si>
  <si>
    <t>4327,253</t>
  </si>
  <si>
    <t>5910137010</t>
  </si>
  <si>
    <t>Kontrola pražcové kotvy v koleji Poznámka: 1. V cenách jsou započteny náklady na odstranění kameniva, očištění, kontrolu šroubů, dotažení matic, ošetření součástí mazivem a úpravu kameniva. 2. V cenách nejsou obsaženy náklady na dodávku materiálu.</t>
  </si>
  <si>
    <t>-784185119</t>
  </si>
  <si>
    <t>"SB8, "c", na každém pražci: 82,9+234,1+108,4+123,3"</t>
  </si>
  <si>
    <t>548,700/0,675</t>
  </si>
  <si>
    <t>"SB8, "c", na každém 2. pražci: 112,1+79,8+122,9+244,2+151,1"</t>
  </si>
  <si>
    <t>(710,100/0,675)/2</t>
  </si>
  <si>
    <t>"SB8, "c", na každém 3. pražci: 51,4+35,2+237,2+87,6"</t>
  </si>
  <si>
    <t>(411,400/0,611)/3</t>
  </si>
  <si>
    <t>0,670</t>
  </si>
  <si>
    <t>5958134115</t>
  </si>
  <si>
    <t>Nové samojistné matice</t>
  </si>
  <si>
    <t>174882584</t>
  </si>
  <si>
    <t>1564*2 "Přepočtené koeficientem množství</t>
  </si>
  <si>
    <t>-1579674618</t>
  </si>
  <si>
    <t>"B91, "u", na každém pražci: (13,730255-13,606124)"</t>
  </si>
  <si>
    <t>124,131/0,6</t>
  </si>
  <si>
    <t>0,115</t>
  </si>
  <si>
    <t>"SB8, "c", na každém pražci: (15,011363-14,915819)"</t>
  </si>
  <si>
    <t>(95,544/0,675)</t>
  </si>
  <si>
    <t>0,453</t>
  </si>
  <si>
    <t>"SB8, "d", na každém pražci: (15,499977-15,185088)"</t>
  </si>
  <si>
    <t>(314,889/0,611)</t>
  </si>
  <si>
    <t>-13611586</t>
  </si>
  <si>
    <t>1617992881</t>
  </si>
  <si>
    <t>5914005040</t>
  </si>
  <si>
    <t>Rozšíření stezky zemního tělesa dle VL Ž2 použitými železobetonovými pražci Poznámka: 1. V cenách jsou započteny i náklady na uložení výzisku na terén nebo naložení na dopravní prostředek. 2. V cenách nejsou obsaženy náklady na dodávku materiálu, odtěžení zemního tělesa, dopravu a skládkovné.</t>
  </si>
  <si>
    <t>1213553286</t>
  </si>
  <si>
    <t>"pražcová rovnanina, pražce dodá OŘ."</t>
  </si>
  <si>
    <t>2x2 pražců: ((13,720-13,684)+(13,7225-13,6785))</t>
  </si>
  <si>
    <t>80*0,62</t>
  </si>
  <si>
    <t>"2x3 pražců: (2*(14,923-14,913)+(15,235-15,210))"</t>
  </si>
  <si>
    <t>45*0,93</t>
  </si>
  <si>
    <t>-807835539</t>
  </si>
  <si>
    <t>"Nové kamenivo frakce 32/63 BII"</t>
  </si>
  <si>
    <t>1952,525</t>
  </si>
  <si>
    <t>1694849175</t>
  </si>
  <si>
    <t>1952,525*8 "Přepočtené koeficientem množství</t>
  </si>
  <si>
    <t>1818132755</t>
  </si>
  <si>
    <t>"Drobné kolejivo, pražcové kotvy"</t>
  </si>
  <si>
    <t>31,008+8,697</t>
  </si>
  <si>
    <t>-1504343236</t>
  </si>
  <si>
    <t>39,705*15 "Přepočtené koeficientem množství</t>
  </si>
  <si>
    <t>-75005609</t>
  </si>
  <si>
    <t>"Pražce na rozšíření drážní stezky"</t>
  </si>
  <si>
    <t>62,312</t>
  </si>
  <si>
    <t>-1098156291</t>
  </si>
  <si>
    <t>"Odvoz vytěženého materiálu na skládku"</t>
  </si>
  <si>
    <t>381,312</t>
  </si>
  <si>
    <t>170000602</t>
  </si>
  <si>
    <t>1015380811</t>
  </si>
  <si>
    <t>"dřevené pražce na likvidaci"</t>
  </si>
  <si>
    <t>2,640</t>
  </si>
  <si>
    <t>112391460</t>
  </si>
  <si>
    <t>2,64*5 "Přepočtené koeficientem množství</t>
  </si>
  <si>
    <t>422172875</t>
  </si>
  <si>
    <t>"Dodávka materiálu objednatele: kolejnice"</t>
  </si>
  <si>
    <t>33,338</t>
  </si>
  <si>
    <t>63107762</t>
  </si>
  <si>
    <t>"Materiál objednatele: pražce B91"</t>
  </si>
  <si>
    <t>67,689</t>
  </si>
  <si>
    <t>1359351135</t>
  </si>
  <si>
    <t>"Odtěžené kolejové lože"</t>
  </si>
  <si>
    <t>238,320*1,6</t>
  </si>
  <si>
    <t>742190375</t>
  </si>
  <si>
    <t>2,64</t>
  </si>
  <si>
    <t xml:space="preserve">SO 12-10-01.1 - Propracování koleje, km 13,400 - km 17,850 - nástupiště Tomíkovice </t>
  </si>
  <si>
    <t>5914120080</t>
  </si>
  <si>
    <t>Demontáž nástupiště úrovňového Sudop K 230 Poznámka: 1. V cenách jsou započteny náklady na snesení dílů i zásypu a jejich uložení na plochu nebo naložení na dopravní prostředek a uložení na úložišti.</t>
  </si>
  <si>
    <t>335429677</t>
  </si>
  <si>
    <t>"Délka nástupiště"</t>
  </si>
  <si>
    <t>1573560342</t>
  </si>
  <si>
    <t>"Odstranění nezpevněné plochy před čekárnou"</t>
  </si>
  <si>
    <t>17,7*0,3</t>
  </si>
  <si>
    <t>5,7*0,3</t>
  </si>
  <si>
    <t>574619195</t>
  </si>
  <si>
    <t>"Hloubení rýh pro L prefabrikáty"</t>
  </si>
  <si>
    <t>"U koleje"</t>
  </si>
  <si>
    <t>(57-4-2)*1,6</t>
  </si>
  <si>
    <t>"Ukončení nástupiště Žulová"</t>
  </si>
  <si>
    <t>4*3,0</t>
  </si>
  <si>
    <t>"Ukončení nástupiště Velká Kraš"</t>
  </si>
  <si>
    <t>2*3,0</t>
  </si>
  <si>
    <t>-439866520</t>
  </si>
  <si>
    <t>1,7*(4+2)+1,1*51+0,15*44,2</t>
  </si>
  <si>
    <t>2016250907</t>
  </si>
  <si>
    <t>57,0</t>
  </si>
  <si>
    <t>1110353354</t>
  </si>
  <si>
    <t>2,3+2,3+4+2</t>
  </si>
  <si>
    <t>-116377697</t>
  </si>
  <si>
    <t>1,05*(57+0,86+4+0,86+2)</t>
  </si>
  <si>
    <t>2*131,5</t>
  </si>
  <si>
    <t>2,1+16,9</t>
  </si>
  <si>
    <t>5914035510</t>
  </si>
  <si>
    <t>Zřízení otevřených odvodňovacích zařízení silničního žlabu s mřížkou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</si>
  <si>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1884634857</t>
  </si>
  <si>
    <t>5964123000</t>
  </si>
  <si>
    <t>Odvodňovací žlab s mříží</t>
  </si>
  <si>
    <t>-1260373723</t>
  </si>
  <si>
    <t>5914130060R</t>
  </si>
  <si>
    <t>Schody (dodávka + montáž)</t>
  </si>
  <si>
    <t>1109253596</t>
  </si>
  <si>
    <t>Poznámka k položce:_x000D_
Položka obsahuje: dodávku + montáž schodů dle PD.</t>
  </si>
  <si>
    <t>5915020010R</t>
  </si>
  <si>
    <t>Ohumusování tl.150 mm</t>
  </si>
  <si>
    <t>-1481885058</t>
  </si>
  <si>
    <t>Poznámka k položce:_x000D_
Včetně dodání materiálu ornice.</t>
  </si>
  <si>
    <t>"Úpravy podél nástupiště"</t>
  </si>
  <si>
    <t>1,0*(37+10+3+3)</t>
  </si>
  <si>
    <t>5904055010R</t>
  </si>
  <si>
    <t>Osetí trávníku</t>
  </si>
  <si>
    <t>-109036923</t>
  </si>
  <si>
    <t>Poznámka k položce:_x000D_
Včetně dodávky travního semene.</t>
  </si>
  <si>
    <t>-1496101810</t>
  </si>
  <si>
    <t>"Délka trativodu"</t>
  </si>
  <si>
    <t>-1657959668</t>
  </si>
  <si>
    <t>946550397</t>
  </si>
  <si>
    <t>57/2</t>
  </si>
  <si>
    <t>-0,5</t>
  </si>
  <si>
    <t>5964147293</t>
  </si>
  <si>
    <t>Nástupištní díly rohový díl H/L 130 levý</t>
  </si>
  <si>
    <t>525009318</t>
  </si>
  <si>
    <t>5964147294</t>
  </si>
  <si>
    <t>Nástupištní díly rohový díl H/L 130 pravý</t>
  </si>
  <si>
    <t>-355676083</t>
  </si>
  <si>
    <t>1960500131</t>
  </si>
  <si>
    <t>140,902</t>
  </si>
  <si>
    <t>-1451513344</t>
  </si>
  <si>
    <t>"přidaná položka na základě dotazu č.8" 2</t>
  </si>
  <si>
    <t>-1879478792</t>
  </si>
  <si>
    <t>"T2 tabule konec nástupiště" 2</t>
  </si>
  <si>
    <t>1156477577</t>
  </si>
  <si>
    <t>"T1 tabule název stanice" 1</t>
  </si>
  <si>
    <t>213716314</t>
  </si>
  <si>
    <t>"Tabule název zastávky"</t>
  </si>
  <si>
    <t>(2,56*0,66)*1</t>
  </si>
  <si>
    <t>943304028</t>
  </si>
  <si>
    <t>"tabule konec nástupiště, včetně nosného rámu typ 4 viz GM OIS"</t>
  </si>
  <si>
    <t>692339206</t>
  </si>
  <si>
    <t>2*4</t>
  </si>
  <si>
    <t>-1650002243</t>
  </si>
  <si>
    <t>-57745644</t>
  </si>
  <si>
    <t>2081715532</t>
  </si>
  <si>
    <t>131,5</t>
  </si>
  <si>
    <t>1574542761</t>
  </si>
  <si>
    <t>266665365</t>
  </si>
  <si>
    <t>1593267762</t>
  </si>
  <si>
    <t>18,231</t>
  </si>
  <si>
    <t>-89797894</t>
  </si>
  <si>
    <t>"obrubníky přístupové komunikace + nástupiště "</t>
  </si>
  <si>
    <t xml:space="preserve"> (0,95*2+4,3+5,4+2,9+1,5+5)+(37,1+10,8)</t>
  </si>
  <si>
    <t>5964133015</t>
  </si>
  <si>
    <t>Geotextilie filtrační</t>
  </si>
  <si>
    <t>-1884840060</t>
  </si>
  <si>
    <t>5964143000</t>
  </si>
  <si>
    <t>Fólie hydroizolační</t>
  </si>
  <si>
    <t>-448990114</t>
  </si>
  <si>
    <t>"Nopová folie"</t>
  </si>
  <si>
    <t>14,5</t>
  </si>
  <si>
    <t>5964103020</t>
  </si>
  <si>
    <t>Drenážní plastové díly trubka s částečnou perforací DN 100 mm</t>
  </si>
  <si>
    <t>1085843993</t>
  </si>
  <si>
    <t>"Trativodní roura"</t>
  </si>
  <si>
    <t>-1779197502</t>
  </si>
  <si>
    <t>"Přístupová komunikace + nástupiště"</t>
  </si>
  <si>
    <t>68,9</t>
  </si>
  <si>
    <t>+0,1</t>
  </si>
  <si>
    <t>410228831</t>
  </si>
  <si>
    <t>0,05*(37,1+10,8)+0,05*(0,95*2+4,3+5,4+2,9+1,5+5)</t>
  </si>
  <si>
    <t>0,06*14</t>
  </si>
  <si>
    <t>0,06*10</t>
  </si>
  <si>
    <t>"Betonový základ C20/25"</t>
  </si>
  <si>
    <t xml:space="preserve"> 0,5*2,2</t>
  </si>
  <si>
    <t>-760685004</t>
  </si>
  <si>
    <t>16,810</t>
  </si>
  <si>
    <t>1621225518</t>
  </si>
  <si>
    <t>1777079513</t>
  </si>
  <si>
    <t>57*0,4</t>
  </si>
  <si>
    <t>0,9+0,9</t>
  </si>
  <si>
    <t>0,7</t>
  </si>
  <si>
    <t>-1414407982</t>
  </si>
  <si>
    <t>2069235536</t>
  </si>
  <si>
    <t>"Pod L prefabrikáty"</t>
  </si>
  <si>
    <t>0,1*1,05*(57+0,86+4+0,86+2)</t>
  </si>
  <si>
    <t>1355867754</t>
  </si>
  <si>
    <t>28863542</t>
  </si>
  <si>
    <t>"Doprava asfaltové směsi + asfaltového recyklátu"</t>
  </si>
  <si>
    <t>22,455+17,731</t>
  </si>
  <si>
    <t>-612226320</t>
  </si>
  <si>
    <t>40,186*6 "Přepočtené koeficientem množství</t>
  </si>
  <si>
    <t>-880927277</t>
  </si>
  <si>
    <t>"Doprava kameniva frakce 0/32, 16/32 + betonové směsi"</t>
  </si>
  <si>
    <t>140,502 + 33,015+25,2</t>
  </si>
  <si>
    <t>-84168273</t>
  </si>
  <si>
    <t>1886627505</t>
  </si>
  <si>
    <t>170,592</t>
  </si>
  <si>
    <t>-1700059507</t>
  </si>
  <si>
    <t>-34443626</t>
  </si>
  <si>
    <t>"Nástupištní prefabrikáty, obrubníky, zábradlí, Orientační systém"</t>
  </si>
  <si>
    <t>44,856+4,528+3,580+0,315</t>
  </si>
  <si>
    <t>1807069810</t>
  </si>
  <si>
    <t>53,279*20 "Přepočtené koeficientem množství</t>
  </si>
  <si>
    <t>-1955606628</t>
  </si>
  <si>
    <t>"Doprava výziku pro těleso nástupiště"</t>
  </si>
  <si>
    <t>118,608</t>
  </si>
  <si>
    <t>-1052146479</t>
  </si>
  <si>
    <t>"Množství z položek odkopů*koeficient objemové hmotnosti"</t>
  </si>
  <si>
    <t>(99,6+7,020)*1,6</t>
  </si>
  <si>
    <t>SO 12-10-01.2 - Propracování koleje, km 13,400 - km 17,850 - nástupiště Kobylá nad Vidnávkou</t>
  </si>
  <si>
    <t>369297925</t>
  </si>
  <si>
    <t>-1605265869</t>
  </si>
  <si>
    <t>"zásyp k budově"</t>
  </si>
  <si>
    <t>9*0,2*0,6</t>
  </si>
  <si>
    <t>1801941626</t>
  </si>
  <si>
    <t>"Odstranění nezpevněné plochy pro přístupový chodník"</t>
  </si>
  <si>
    <t>1,8*4*0,3+1,6*17*0,2</t>
  </si>
  <si>
    <t>-1452251710</t>
  </si>
  <si>
    <t>(60+2+2)*1,5</t>
  </si>
  <si>
    <t>-1543953280</t>
  </si>
  <si>
    <t>1948289489</t>
  </si>
  <si>
    <t>2+2</t>
  </si>
  <si>
    <t>913138974</t>
  </si>
  <si>
    <t>60/2</t>
  </si>
  <si>
    <t>1874739372</t>
  </si>
  <si>
    <t>-942323081</t>
  </si>
  <si>
    <t>-1945903463</t>
  </si>
  <si>
    <t>"Skladba povrchu nástupiště za použití výzisku z kolejového lože"</t>
  </si>
  <si>
    <t>64*1,1</t>
  </si>
  <si>
    <t>"Zásyp za obrubníky výziskem z kolejového lože"</t>
  </si>
  <si>
    <t>(64-1,8)*0,3 + (21+7,5)*0,15</t>
  </si>
  <si>
    <t>"Skladba přístupové komunikace: výzisk z kolejového lože"</t>
  </si>
  <si>
    <t>2,2*12,7*0,25</t>
  </si>
  <si>
    <t>490262052</t>
  </si>
  <si>
    <t>"Nástupiště + Přístupová komunikace"</t>
  </si>
  <si>
    <t>1,0*(64-1,8)+30*2,3+2*2*2,3</t>
  </si>
  <si>
    <t>-1973286471</t>
  </si>
  <si>
    <t>-128310211</t>
  </si>
  <si>
    <t>"přidaná položka na základě dotazu č.8" 3</t>
  </si>
  <si>
    <t>-1296416445</t>
  </si>
  <si>
    <t>"upraveno na základě dotazu č. 8"</t>
  </si>
  <si>
    <t>"tabule s názvem stanice" 2</t>
  </si>
  <si>
    <t>5912040100R</t>
  </si>
  <si>
    <t>-1153762864</t>
  </si>
  <si>
    <t>"tabule konec nástupiště" 2</t>
  </si>
  <si>
    <t>297309873</t>
  </si>
  <si>
    <t>"Tabule oboustranná: název zastávky; včetně nosného rámu typ 3 "</t>
  </si>
  <si>
    <t>(3,64*0,66)*2</t>
  </si>
  <si>
    <t>2093222413</t>
  </si>
  <si>
    <t>"tabule konec nástupiště, včetně nosného rámu typ 4 viz GM OIS" 2</t>
  </si>
  <si>
    <t>Sloupek ocelový pozinkovaný 60 (80) mm</t>
  </si>
  <si>
    <t>762666549</t>
  </si>
  <si>
    <t>"DN 80" 2*4</t>
  </si>
  <si>
    <t>"DN 60" 2*2</t>
  </si>
  <si>
    <t>1659696959</t>
  </si>
  <si>
    <t>399687349</t>
  </si>
  <si>
    <t>-144078344</t>
  </si>
  <si>
    <t>150,6</t>
  </si>
  <si>
    <t>42,4</t>
  </si>
  <si>
    <t>-602044786</t>
  </si>
  <si>
    <t>28,95</t>
  </si>
  <si>
    <t>-948906767</t>
  </si>
  <si>
    <t>-1243098300</t>
  </si>
  <si>
    <t>22,967</t>
  </si>
  <si>
    <t>1780787876</t>
  </si>
  <si>
    <t xml:space="preserve">8,0+13,0+2,2+8,9+8,0+0,4*2 + (2,4+2,4+2+60,3+2,4+2,4+2) </t>
  </si>
  <si>
    <t>5964133015R</t>
  </si>
  <si>
    <t>706140979</t>
  </si>
  <si>
    <t>"Zásyp k budově"</t>
  </si>
  <si>
    <t>-2113834986</t>
  </si>
  <si>
    <t xml:space="preserve">0,05*(8,0+13,0+2,2+8,9+8,0+0,4*2) + 0,05*(2,4+2,4+2+60,3+2,4+2,4+2) </t>
  </si>
  <si>
    <t>0,06*16</t>
  </si>
  <si>
    <t>-1403341437</t>
  </si>
  <si>
    <t>114,8</t>
  </si>
  <si>
    <t>+0,2</t>
  </si>
  <si>
    <t>-1029608665</t>
  </si>
  <si>
    <t>60*0,4</t>
  </si>
  <si>
    <t>0,9</t>
  </si>
  <si>
    <t>0,7*2</t>
  </si>
  <si>
    <t>-19713373</t>
  </si>
  <si>
    <t>-1079991955</t>
  </si>
  <si>
    <t>(9*0,2*0,6)*1,8</t>
  </si>
  <si>
    <t>-1464709371</t>
  </si>
  <si>
    <t>1,05*(60+2+2)</t>
  </si>
  <si>
    <t>2*150,6</t>
  </si>
  <si>
    <t>-1112477307</t>
  </si>
  <si>
    <t>164,32</t>
  </si>
  <si>
    <t>-695545049</t>
  </si>
  <si>
    <t>0,1*1,05*(60+2+2)</t>
  </si>
  <si>
    <t>1082312414</t>
  </si>
  <si>
    <t>-1517241681</t>
  </si>
  <si>
    <t>"Doprava asfaltové směsí + asflatového recyklátu"</t>
  </si>
  <si>
    <t>28,950+22,967</t>
  </si>
  <si>
    <t>1666736976</t>
  </si>
  <si>
    <t>51,917*6 "Přepočtené koeficientem množství</t>
  </si>
  <si>
    <t>1268082924</t>
  </si>
  <si>
    <t>"Doprava kameniva frakce 16/32 + 0/32 + betonově směsi"</t>
  </si>
  <si>
    <t>1,944+164,320+13,06</t>
  </si>
  <si>
    <t>2067063495</t>
  </si>
  <si>
    <t>-723299665</t>
  </si>
  <si>
    <t>"doprava vytěženého materiálu"</t>
  </si>
  <si>
    <t>165,760</t>
  </si>
  <si>
    <t>1100592796</t>
  </si>
  <si>
    <t>539797324</t>
  </si>
  <si>
    <t>"Doprava výzisku z Žst. Žulová"</t>
  </si>
  <si>
    <t>160,32</t>
  </si>
  <si>
    <t>2097890511</t>
  </si>
  <si>
    <t>"Nástupištní prefabrikáty, obrubníky, orientační systém"</t>
  </si>
  <si>
    <t>45,436+7,889+0,216</t>
  </si>
  <si>
    <t>-1580179864</t>
  </si>
  <si>
    <t>53,541*20 "Přepočtené koeficientem množství</t>
  </si>
  <si>
    <t>-1122589111</t>
  </si>
  <si>
    <t>SO 12-10-01.3 - Přejezdy v úseku propracování koleje, km 13,400 - km 17,850</t>
  </si>
  <si>
    <t>2049435400</t>
  </si>
  <si>
    <t>"P4353"</t>
  </si>
  <si>
    <t>"P4354"</t>
  </si>
  <si>
    <t>"P4356"</t>
  </si>
  <si>
    <t>"P4357"</t>
  </si>
  <si>
    <t>"P4358"</t>
  </si>
  <si>
    <t>-198157085</t>
  </si>
  <si>
    <t>5913215020</t>
  </si>
  <si>
    <t>Demontáž kolejnicových dílů přejezdu ochranná kolejnice Poznámka: 1. V cenách jsou započteny náklady na demontáž a naložení na dopravní prostředek.</t>
  </si>
  <si>
    <t>-2126238371</t>
  </si>
  <si>
    <t>5,25</t>
  </si>
  <si>
    <t>7,2</t>
  </si>
  <si>
    <t>5914030510</t>
  </si>
  <si>
    <t>Demontáž dílů otevřeného odvodnění silničního žlabu s mřížkou Poznámka: 1. V cenách jsou započteny náklady na demontáž dílů, zához, urovnání a úpravu terénu nebo naložení výzisku na dopravní prostředek. 2. V cenách nejsou obsaženy náklady na dopravu a skládkovné.</t>
  </si>
  <si>
    <t>1140056603</t>
  </si>
  <si>
    <t>5914030520</t>
  </si>
  <si>
    <t>Demontáž dílů otevřeného odvodnění silničního žlabu štěrbinového Poznámka: 1. V cenách jsou započteny náklady na demontáž dílů, zához, urovnání a úpravu terénu nebo naložení výzisku na dopravní prostředek. 2. V cenách nejsou obsaženy náklady na dopravu a skládkovné.</t>
  </si>
  <si>
    <t>-847568083</t>
  </si>
  <si>
    <t>4,5</t>
  </si>
  <si>
    <t>-1562339803</t>
  </si>
  <si>
    <t>31,74</t>
  </si>
  <si>
    <t>27,18</t>
  </si>
  <si>
    <t>48,30</t>
  </si>
  <si>
    <t>57,31</t>
  </si>
  <si>
    <t>29,71</t>
  </si>
  <si>
    <t>1688301037</t>
  </si>
  <si>
    <t>"Ubouraní skalního masivu dle výkazu projektanta pro vyhovující rozhledové poměry"</t>
  </si>
  <si>
    <t>134,480</t>
  </si>
  <si>
    <t>-2011776019</t>
  </si>
  <si>
    <t>5*1,2</t>
  </si>
  <si>
    <t>4*1,2</t>
  </si>
  <si>
    <t>5963101021</t>
  </si>
  <si>
    <t>Pryžová přejezdová konstrukce STRAIL innoSTRAIL - pouze vnitřní panel</t>
  </si>
  <si>
    <t>-475366397</t>
  </si>
  <si>
    <t>5963101050</t>
  </si>
  <si>
    <t>Pryžová přejezdová konstrukce STRAIL spínací táhlo střední 1200 mm</t>
  </si>
  <si>
    <t>1181693838</t>
  </si>
  <si>
    <t>5*2</t>
  </si>
  <si>
    <t>4*2</t>
  </si>
  <si>
    <t>5963101135</t>
  </si>
  <si>
    <t>Pryžová přejezdová konstrukce STRAIL pojistka proti posuvu</t>
  </si>
  <si>
    <t>-1456601580</t>
  </si>
  <si>
    <t>5963101055</t>
  </si>
  <si>
    <t>Pryžová přejezdová konstrukce STRAIL náběhový klín pero</t>
  </si>
  <si>
    <t>1455651858</t>
  </si>
  <si>
    <t>1036347715</t>
  </si>
  <si>
    <t>4,8</t>
  </si>
  <si>
    <t>1544226869</t>
  </si>
  <si>
    <t>Poznámka k položce:_x000D_
včetně spojovacího materiálu, náběhových klínů, pojistek proti posuvu, betonových podkladních bloků, betonové potěrové směsi.</t>
  </si>
  <si>
    <t>5913220020</t>
  </si>
  <si>
    <t>Montáž kolejnicových dílů přejezdu ochranná kolejnice Poznámka: 1. V cenách jsou započteny náklady na montáž a manipulaci. 2. V cenách nejsou obsaženy náklady na dodávku materiálu.</t>
  </si>
  <si>
    <t>-1080355411</t>
  </si>
  <si>
    <t>"P4354 Ukončení asfaltového krytu vyzískanou kolejnicí"</t>
  </si>
  <si>
    <t>"P4357 Ukončení asfaltového krytu vyzískanou kolejnicí"</t>
  </si>
  <si>
    <t>5913250010</t>
  </si>
  <si>
    <t>Zřízení konstrukce vozovky asfaltobetonové dle vzorového listu Ž lehké - ložní a obrusná vrstva tloušťky do 12 cm Poznámka: 1. V cenách jsou započteny náklady na zřízení netuhé vozovky podle VL s živičným podkladem ze stmelených vrstev podle vzorového listu Ž. 2. V cenách nejsou obsaženy náklady na dodávku materiálu.</t>
  </si>
  <si>
    <t>-1477409263</t>
  </si>
  <si>
    <t>66,66</t>
  </si>
  <si>
    <t>92,13</t>
  </si>
  <si>
    <t>78,11</t>
  </si>
  <si>
    <t>5963152000</t>
  </si>
  <si>
    <t>Asfaltová zálivka trvale pružná pro trhliny a spáry</t>
  </si>
  <si>
    <t>2014533174</t>
  </si>
  <si>
    <t>233627123</t>
  </si>
  <si>
    <t>(66,66*0,04*1,15)*2,5</t>
  </si>
  <si>
    <t>(92,13*0,04*1,15)*2,5</t>
  </si>
  <si>
    <t>(94,00*0,04*1,15)*2,5</t>
  </si>
  <si>
    <t>(76,00*0,04*1,15)*2,5</t>
  </si>
  <si>
    <t>(78,11*0,04*1,15)*2,5</t>
  </si>
  <si>
    <t>-555252788</t>
  </si>
  <si>
    <t>(66,66*0,06*1,15)*2,5</t>
  </si>
  <si>
    <t>(93,79*0,06*1,15)*2,5</t>
  </si>
  <si>
    <t>(94,00*0,06*1,15)*2,5</t>
  </si>
  <si>
    <t>(74,00*0,06*1,15)*2,5</t>
  </si>
  <si>
    <t>(78,11*0,06*1,15)*2,5</t>
  </si>
  <si>
    <t>957223387</t>
  </si>
  <si>
    <t>66,66*2</t>
  </si>
  <si>
    <t>93,79*2</t>
  </si>
  <si>
    <t>94,00*2</t>
  </si>
  <si>
    <t>76*2</t>
  </si>
  <si>
    <t>78,11*2</t>
  </si>
  <si>
    <t>49138081</t>
  </si>
  <si>
    <t>556803903</t>
  </si>
  <si>
    <t>"P4353 zřízení nového odvodňovacího žlabu"</t>
  </si>
  <si>
    <t>5*1</t>
  </si>
  <si>
    <t>"P4356 zřízení nového odvodňovacího žlabu"</t>
  </si>
  <si>
    <t>3*1,5</t>
  </si>
  <si>
    <t>5914075010R</t>
  </si>
  <si>
    <t>-423012364</t>
  </si>
  <si>
    <t>"P4354 štěrkodrť 0/32 + asfaltový recyklát"</t>
  </si>
  <si>
    <t>92,13 + 93,79</t>
  </si>
  <si>
    <t>94,00</t>
  </si>
  <si>
    <t>"P4357 štěrkodrť 0/32 + asfaltový recyklát"</t>
  </si>
  <si>
    <t>76 + 42,41</t>
  </si>
  <si>
    <t>-362591128</t>
  </si>
  <si>
    <t>(66,66*0,15*1,15)*2</t>
  </si>
  <si>
    <t>(92,13*0,15*1,15)*2</t>
  </si>
  <si>
    <t>(94,00*0,15*1,15)*2</t>
  </si>
  <si>
    <t>(76,00*0,15*1,15)*2</t>
  </si>
  <si>
    <t>(78,11*0,15*1,15)*2</t>
  </si>
  <si>
    <t>5955101015R</t>
  </si>
  <si>
    <t>Kamenivo drcené štěrkodrť frakce 0/22</t>
  </si>
  <si>
    <t>-1671106130</t>
  </si>
  <si>
    <t>(93,79*0,15*1,15)*1,7</t>
  </si>
  <si>
    <t>(42,41*0,15*1,15)*1,7</t>
  </si>
  <si>
    <t>Zřízení konstrukční vrstvy podloží</t>
  </si>
  <si>
    <t>266012416</t>
  </si>
  <si>
    <t>"P4354 pod asfaltové vrstvy + nová konstrukce komunikace"</t>
  </si>
  <si>
    <t>92,13 +93,79</t>
  </si>
  <si>
    <t>"P4357 pod asfaltové vrstvy + nová konstrukce komunikace"</t>
  </si>
  <si>
    <t>76+42,41</t>
  </si>
  <si>
    <t>5955101023</t>
  </si>
  <si>
    <t>Kamenivo drcené štěrkodrť frakce 0/63</t>
  </si>
  <si>
    <t>1226815694</t>
  </si>
  <si>
    <t>(66,66*0,25*1,15)*2</t>
  </si>
  <si>
    <t>(92,13*0,25*1,15)*2</t>
  </si>
  <si>
    <t>(93,79*0,25*1,15)*2</t>
  </si>
  <si>
    <t>(94,00*0,25*1,15)*2</t>
  </si>
  <si>
    <t>(76,00*0,25*1,15)*2</t>
  </si>
  <si>
    <t>(42,41*0,25*1,15)*2</t>
  </si>
  <si>
    <t>(78,11*0,25*1,15)*2</t>
  </si>
  <si>
    <t>-989201903</t>
  </si>
  <si>
    <t>"P4353 pod odvodňovací žlab"</t>
  </si>
  <si>
    <t>5*0,391*1,15</t>
  </si>
  <si>
    <t>"P4354 pod koejnici"</t>
  </si>
  <si>
    <t>6*0,0346</t>
  </si>
  <si>
    <t>"P4356 pod odvodňovací žlab"</t>
  </si>
  <si>
    <t>4,5*0,536*1,15</t>
  </si>
  <si>
    <t>"P4357 pod koejnici"</t>
  </si>
  <si>
    <t>5*0,0346</t>
  </si>
  <si>
    <t>5964161025</t>
  </si>
  <si>
    <t>Beton lehce zhutnitelný C 25/30;XC2 vyhovuje i XC1 F5 2 410 2 916</t>
  </si>
  <si>
    <t>1675153865</t>
  </si>
  <si>
    <t>2,248</t>
  </si>
  <si>
    <t>-1444917893</t>
  </si>
  <si>
    <t>"Kamenivo frakce 0/32"</t>
  </si>
  <si>
    <t>140,381</t>
  </si>
  <si>
    <t>"Kamenivo frakce 0/63"</t>
  </si>
  <si>
    <t>312,283</t>
  </si>
  <si>
    <t>13,124</t>
  </si>
  <si>
    <t>"Vytěžený materiál"</t>
  </si>
  <si>
    <t>525,952</t>
  </si>
  <si>
    <t>1311504528</t>
  </si>
  <si>
    <t>991,74*2 "Přepočtené koeficientem množství</t>
  </si>
  <si>
    <t>-357741982</t>
  </si>
  <si>
    <t>"Asfaltové směsi + recyklát"</t>
  </si>
  <si>
    <t>0,054+46,794+70,132+0,817+39,941</t>
  </si>
  <si>
    <t>1647757709</t>
  </si>
  <si>
    <t>157,738*6 "Přepočtené koeficientem množství</t>
  </si>
  <si>
    <t>-549632132</t>
  </si>
  <si>
    <t xml:space="preserve">"Vyzískáné Betonové panely, betonové žlaby stávající" </t>
  </si>
  <si>
    <t>23*0,230+13*0,520 + 1,330</t>
  </si>
  <si>
    <t>-1639234162</t>
  </si>
  <si>
    <t>13,38*2 "Přepočtené koeficientem množství</t>
  </si>
  <si>
    <t>620569087</t>
  </si>
  <si>
    <t xml:space="preserve">"Pryžové přejezdové konstrukce, nové odvodňovací žlaby" </t>
  </si>
  <si>
    <t>(21,600*0,245 + 4,8*1,365) + 9,5*0,150</t>
  </si>
  <si>
    <t>-2107337431</t>
  </si>
  <si>
    <t>13,269*19 "Přepočtené koeficientem množství</t>
  </si>
  <si>
    <t>873750734</t>
  </si>
  <si>
    <t>31,74*1,6</t>
  </si>
  <si>
    <t>27,18*1,6</t>
  </si>
  <si>
    <t>48,30*1,6</t>
  </si>
  <si>
    <t>134,480*1,6</t>
  </si>
  <si>
    <t>57,31*1,6</t>
  </si>
  <si>
    <t>29,71*1,6</t>
  </si>
  <si>
    <t>9909000500</t>
  </si>
  <si>
    <t>Poplatek za uložení odpadu betonových prefabrikátů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</si>
  <si>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-1409378661</t>
  </si>
  <si>
    <t>"Stávající vybourané betonové žlaby"</t>
  </si>
  <si>
    <t>(9,5*0,140)</t>
  </si>
  <si>
    <t>SO 12-10-01.4 - Následná úprava GPK koleje, km 13,400 - km 17,850</t>
  </si>
  <si>
    <t>546850818</t>
  </si>
  <si>
    <t>2,4*0,05*4416</t>
  </si>
  <si>
    <t>-657020410</t>
  </si>
  <si>
    <t>529,920*1,8</t>
  </si>
  <si>
    <t>-523787646</t>
  </si>
  <si>
    <t>-846162739</t>
  </si>
  <si>
    <t>953,856</t>
  </si>
  <si>
    <t>-175812377</t>
  </si>
  <si>
    <t>953,856*7</t>
  </si>
  <si>
    <t>SO 12-10-02 - Železniční svršek, km 17,850 - km 19,900</t>
  </si>
  <si>
    <t>848804205</t>
  </si>
  <si>
    <t>(1338/25)*2</t>
  </si>
  <si>
    <t>"Při posunech kolejnic + doměry"</t>
  </si>
  <si>
    <t>(690,247/23,8)*2+20</t>
  </si>
  <si>
    <t>-0,188</t>
  </si>
  <si>
    <t>559216941</t>
  </si>
  <si>
    <t>1024,753*0,550</t>
  </si>
  <si>
    <t>20*0,295</t>
  </si>
  <si>
    <t>"Kolejová pole SB6/S49 délka koleje*váha 1m KR."</t>
  </si>
  <si>
    <t>293,400*0,546</t>
  </si>
  <si>
    <t>-34773964</t>
  </si>
  <si>
    <t>1,318</t>
  </si>
  <si>
    <t>-17048274</t>
  </si>
  <si>
    <t>0,02</t>
  </si>
  <si>
    <t>5906125335</t>
  </si>
  <si>
    <t>Montáž kolejového roštu na úložišti pražce betonové vystrojené S49, 49E1 Poznámka: 1. V cenách jsou započteny náklady na úpravu plochy pro montáž, manipulaci a montáž KR, u nevystrojených pražců dřevěných i vrtání. 2. V cenách nejsou obsaženy náklady na dodávku materiálu.</t>
  </si>
  <si>
    <t>-656107825</t>
  </si>
  <si>
    <t>"užité S49, SB8, "d"(18,680-18,070247)"</t>
  </si>
  <si>
    <t>0,610</t>
  </si>
  <si>
    <t>"užité S49, SB6, "d"(19,380-19,150)"</t>
  </si>
  <si>
    <t>0,230</t>
  </si>
  <si>
    <t>"užité S49, SB8, "d"(19,8584-19,380)"</t>
  </si>
  <si>
    <t>0,478</t>
  </si>
  <si>
    <t>"49E1, VPS, "d"((19,8684-19,8584)+(19,9144-19,9044))-4,2"</t>
  </si>
  <si>
    <t>0,0158</t>
  </si>
  <si>
    <t>"KMDZ 49E1, VPS, "u": 4,2"</t>
  </si>
  <si>
    <t>0,0042</t>
  </si>
  <si>
    <t>-1295198363</t>
  </si>
  <si>
    <t>"Pokládka kolejových polí"</t>
  </si>
  <si>
    <t>"Kolejová pole VPS/S49 délka koleje*váha 1m KR."</t>
  </si>
  <si>
    <t>20*0,555</t>
  </si>
  <si>
    <t>-1987882254</t>
  </si>
  <si>
    <t>3449,948</t>
  </si>
  <si>
    <t>810674088</t>
  </si>
  <si>
    <t>"Průměrný zdvih 65mm a 300mm"</t>
  </si>
  <si>
    <t>"stáv. S49, SB8, BK: (0,065*3,5*1000*(18,070247-17,850)+0,3*3,8*1000*(19,150-18,680))"</t>
  </si>
  <si>
    <t>585,906</t>
  </si>
  <si>
    <t>841098162</t>
  </si>
  <si>
    <t>3449,948*1,8</t>
  </si>
  <si>
    <t>585,906*1,8</t>
  </si>
  <si>
    <t>5906110017</t>
  </si>
  <si>
    <t>Oprava rozdělení pražců příčných betonových posun přes 5 do 10 cm Poznámka: 1. V cenách jsou započteny náklady na uvolnění upevňovadel a ošetření součástí mazivem, odstranění kameniva v míře dostatečné pro posun pražce, jeho posunutí, dotažení upevňovadel, dohození a úprava KL. 2. V cenách nejsou obsaženy náklady na podbití pražce, doplnění a dodávku kameniva.</t>
  </si>
  <si>
    <t>224892797</t>
  </si>
  <si>
    <t>609,753/0,611</t>
  </si>
  <si>
    <t>478,400/0,611</t>
  </si>
  <si>
    <t>1407591350</t>
  </si>
  <si>
    <t>"49E1 pasy 75m: 1000*((18,680-18,070247)+(19,939123-19,150))"</t>
  </si>
  <si>
    <t>1398,876*2</t>
  </si>
  <si>
    <t>962359326</t>
  </si>
  <si>
    <t>"S49, SB8, "d", ((18,070247-17,850)+(19,150-18,680)+(19,939123-19,9144))-7,2"</t>
  </si>
  <si>
    <t>(707,770/0,611)*2</t>
  </si>
  <si>
    <t>"49E1, SB8, "d"(18,680-18,070247)-6-12"</t>
  </si>
  <si>
    <t>(591,753/0,611)*2</t>
  </si>
  <si>
    <t>"49E1, SB6, "d"(19,380-19,150)"</t>
  </si>
  <si>
    <t>(230/0,611)*2</t>
  </si>
  <si>
    <t>"49E1, SB8, "d"(19,8584-19,380)-7,2"</t>
  </si>
  <si>
    <t>(471,2/0,611)*2</t>
  </si>
  <si>
    <t>"49E1, VPS, "d"((19,8684-19,8584)+(19,9144-19,9044))"</t>
  </si>
  <si>
    <t>(20/0,611)*2</t>
  </si>
  <si>
    <t>"P4353 - P4358, "u", 6+12+7,2+7,2"</t>
  </si>
  <si>
    <t>(32,4/0,6)*2</t>
  </si>
  <si>
    <t>+0,523</t>
  </si>
  <si>
    <t>1990146600</t>
  </si>
  <si>
    <t>6723*2</t>
  </si>
  <si>
    <t>2110989857</t>
  </si>
  <si>
    <t>13446*0,5 "Přepočtené koeficientem množství</t>
  </si>
  <si>
    <t>80673194</t>
  </si>
  <si>
    <t>20/0,611</t>
  </si>
  <si>
    <t>0,267</t>
  </si>
  <si>
    <t>"Rezerva" 1</t>
  </si>
  <si>
    <t>-2066567004</t>
  </si>
  <si>
    <t>Poznámka k položce:_x000D_
s pohyblivými kolenovými kolejnicemi,  druhé dilatační zařízení dodá TO Jeseník</t>
  </si>
  <si>
    <t>-1996872168</t>
  </si>
  <si>
    <t>"ASP(19,939123-17,850)-36"</t>
  </si>
  <si>
    <t>2,053</t>
  </si>
  <si>
    <t>1380439277</t>
  </si>
  <si>
    <t>"Stabilizace (19,939123-17,850)-36"</t>
  </si>
  <si>
    <t>-1201567895</t>
  </si>
  <si>
    <t>"49E1, SB8, "d", BK((18,680-18,070247)+(19,939123-19,150))</t>
  </si>
  <si>
    <t>(1398,876/75)*2</t>
  </si>
  <si>
    <t>+0,697</t>
  </si>
  <si>
    <t>393756262</t>
  </si>
  <si>
    <t>(690,247/23,8)*2</t>
  </si>
  <si>
    <t>-0,004</t>
  </si>
  <si>
    <t>-702794969</t>
  </si>
  <si>
    <t>207834589</t>
  </si>
  <si>
    <t>"Posuny Kolejnic"</t>
  </si>
  <si>
    <t>690,24*2</t>
  </si>
  <si>
    <t>-975330521</t>
  </si>
  <si>
    <t>-1120980446</t>
  </si>
  <si>
    <t>"stáv. S49, SB8,((18,070247-17,850)+(19,150-18,680))"</t>
  </si>
  <si>
    <t>"Délka koleje"</t>
  </si>
  <si>
    <t>690,247</t>
  </si>
  <si>
    <t>749365239</t>
  </si>
  <si>
    <t>"SB8, "c", na každém pražci: (18,070-17,924)"</t>
  </si>
  <si>
    <t>(146/0,675)</t>
  </si>
  <si>
    <t>-0,296</t>
  </si>
  <si>
    <t>"SB8, "c", na každém 3. pražci (18,407-18,082)"</t>
  </si>
  <si>
    <t>(325/0,675)/3</t>
  </si>
  <si>
    <t>0,506</t>
  </si>
  <si>
    <t>58737403</t>
  </si>
  <si>
    <t>"SB8, "c", na každém pražci (18,070247-17,924025)"</t>
  </si>
  <si>
    <t>146,222/0,675</t>
  </si>
  <si>
    <t>"SB8, "d", na každém pražci (18,412067-18,085438)"</t>
  </si>
  <si>
    <t>326,629/0,611</t>
  </si>
  <si>
    <t>"SB8, "d", na každém pražci (18,663709-18,447841)"</t>
  </si>
  <si>
    <t>215,898/0,611</t>
  </si>
  <si>
    <t>"SB8, "d", na každém 3. pražci (18,710186-18,493048)"</t>
  </si>
  <si>
    <t>(217,138/0,611)/3</t>
  </si>
  <si>
    <t>"SB8, "d", na každém pražci (18,868,400-18,786116)"</t>
  </si>
  <si>
    <t>82,284/0,611</t>
  </si>
  <si>
    <t>0,311</t>
  </si>
  <si>
    <t>747747679</t>
  </si>
  <si>
    <t>0,288</t>
  </si>
  <si>
    <t>-1164133369</t>
  </si>
  <si>
    <t>"SB8, "c", na každém pražci: 146,2"</t>
  </si>
  <si>
    <t>146,2/0,675</t>
  </si>
  <si>
    <t>Součásti upevňovací matice M24, samojistné matice</t>
  </si>
  <si>
    <t>-348726821</t>
  </si>
  <si>
    <t>19989779</t>
  </si>
  <si>
    <t>"Kamenivo frakce 32/63 BII nové"</t>
  </si>
  <si>
    <t>7264,537</t>
  </si>
  <si>
    <t>1911455448</t>
  </si>
  <si>
    <t>7264,537*7</t>
  </si>
  <si>
    <t>-2078642201</t>
  </si>
  <si>
    <t>"VPS pražce, drobné kolejivo, pražcové kotvy"</t>
  </si>
  <si>
    <t>16,131 + 5,280 + 13,661</t>
  </si>
  <si>
    <t>2046469802</t>
  </si>
  <si>
    <t>35,072*15 "Přepočtené koeficientem množství</t>
  </si>
  <si>
    <t>-1372604653</t>
  </si>
  <si>
    <t>"Dřevěné pražce na likvidaci"</t>
  </si>
  <si>
    <t>2,616</t>
  </si>
  <si>
    <t>-420259915</t>
  </si>
  <si>
    <t>2,616*5 "Přepočtené koeficientem množství</t>
  </si>
  <si>
    <t>1607860093</t>
  </si>
  <si>
    <t>"Materiál dodávaný objednatelem: Kolejnice"</t>
  </si>
  <si>
    <t>148,170</t>
  </si>
  <si>
    <t>2006765209</t>
  </si>
  <si>
    <t>2099755041</t>
  </si>
  <si>
    <t>0,820*0,020</t>
  </si>
  <si>
    <t>SO 12-10-02.1 - Následná úprava GPK koleje, km 17,850 - km 19,900</t>
  </si>
  <si>
    <t>-541621080</t>
  </si>
  <si>
    <t>2,4*0,05*2053</t>
  </si>
  <si>
    <t>-613099511</t>
  </si>
  <si>
    <t>246,360*1,8</t>
  </si>
  <si>
    <t>1149381756</t>
  </si>
  <si>
    <t>323410604</t>
  </si>
  <si>
    <t>443,448</t>
  </si>
  <si>
    <t>-1291260608</t>
  </si>
  <si>
    <t>443,448*7</t>
  </si>
  <si>
    <t>SO 12-11-01 - Železniční spodek, km 18,100 - km 18,600</t>
  </si>
  <si>
    <t>1493675509</t>
  </si>
  <si>
    <t>"Dle výkazu projektanta"</t>
  </si>
  <si>
    <t>"Zemní práce pro odtěžení materiálu při zřízení odvodňovacího rigolu v km 18,370 - 15,570 vlevo"</t>
  </si>
  <si>
    <t>200*1,36</t>
  </si>
  <si>
    <t>"Úsek v 18,210 - km 18,490 úprava kaveren"</t>
  </si>
  <si>
    <t>70,000</t>
  </si>
  <si>
    <t>"Úsek v 18,850 - km 19,175 zazubení drážních svahů"</t>
  </si>
  <si>
    <t>32,5</t>
  </si>
  <si>
    <t>1857096871</t>
  </si>
  <si>
    <t>Poznámka k položce:_x000D_
část materiálu použita na rozšíření drážního svahu v km 18,850 - 19,175</t>
  </si>
  <si>
    <t>"Zemní práce pro zřízení drátokamenných košů"</t>
  </si>
  <si>
    <t>1259,843</t>
  </si>
  <si>
    <t>920280942</t>
  </si>
  <si>
    <t xml:space="preserve">"Přehrnutí stávající vrstvy kolejové lože a materiálu pláně pro vytvoření jádra tělesa" </t>
  </si>
  <si>
    <t>"Úsek v km 18,075 - km 18,678"</t>
  </si>
  <si>
    <t>603*6,2</t>
  </si>
  <si>
    <t>5914001080</t>
  </si>
  <si>
    <t>Zřízení gabionu vázaného s oky 100x50 mm o rozměru 2,0x1,0x1,0 m (2,000 m3) Poznámka: 1. V cenách jsou započteny náklady na přípravu gabionové drážky, montáž koše, vyskládání pohledových stran a vyplnění koše kamenivem. 2. V cenách nejsou započteny náklady na zemní práce a na dodávku materiálu.</t>
  </si>
  <si>
    <t>-1330028493</t>
  </si>
  <si>
    <t>"Úsek v km 18,110 - km 18,626"</t>
  </si>
  <si>
    <t>258</t>
  </si>
  <si>
    <t>5964102052</t>
  </si>
  <si>
    <t>Gabionový koš kompletní s vázanými oky a svařované 2,00x1,00x1,00 m (2,000 m3)</t>
  </si>
  <si>
    <t>-1101767615</t>
  </si>
  <si>
    <t>5914001080R</t>
  </si>
  <si>
    <t>Zřízení drátkokamenné matrace s oky 100x50 mm o rozměru 1,0x0,5x2 m</t>
  </si>
  <si>
    <t>-138913419</t>
  </si>
  <si>
    <t>Poznámka k položce:_x000D_
Včetně výplně provedené z hrubého kameniva</t>
  </si>
  <si>
    <t>542</t>
  </si>
  <si>
    <t>5964102033R</t>
  </si>
  <si>
    <t>Drátokamená matrace s oky 100x50 mm o rozměru 2,00x1,00x0,50 m (2,000 m3)</t>
  </si>
  <si>
    <t>-1634697448</t>
  </si>
  <si>
    <t>5914005010</t>
  </si>
  <si>
    <t>Rozšíření stezky zemního tělesa dle VL Ž2 přisypávkou zemního tělesa Poznámka: 1. V cenách jsou započteny i náklady na uložení výzisku na terén nebo naložení na dopravní prostředek. 2. V cenách nejsou obsaženy náklady na dodávku materiálu, odtěžení zemního tělesa, dopravu a skládkovné.</t>
  </si>
  <si>
    <t>130336663</t>
  </si>
  <si>
    <t>"Rozšíření provedeno stávajícím materiálem z předchozího těžení, materiál bude podmínečně propustný a nenamrzavý"</t>
  </si>
  <si>
    <t>"úsek km 18,850 - km 19,175 v pravo"</t>
  </si>
  <si>
    <t>325*1,5</t>
  </si>
  <si>
    <t>"úsek km 18,850 - km 19,175 v levo"</t>
  </si>
  <si>
    <t>5914020020</t>
  </si>
  <si>
    <t>Čištění otevřených odvodňovacích zařízení strojně příkop nezpevněný Poznámka: 1. V cenách jsou započteny náklady na odtěžení nánosu a nečistot, rozprostření výzisku na terén nebo naložení na dopravní prostředek. 2. V cenách nejsou obsaženy náklady na dopravu a skládkovné.</t>
  </si>
  <si>
    <t>1703363936</t>
  </si>
  <si>
    <t>"Úsek v km 18,370 - km 18,570 vlevo"</t>
  </si>
  <si>
    <t>200*0,6*0,5</t>
  </si>
  <si>
    <t>5914065010</t>
  </si>
  <si>
    <t>Odstranění deformací zemního tělesa a konstrukčních vrstev sanací Poznámka: 1. V cenách jsou započteny náklady na obnovení technických vlastností železničního spodku výměnou vrstev zemního tělesa a naložení výzisku na dopravní prostředek. 2. V cenách nejsou obsaženy náklady na zemní práce a dodávku materiálu.</t>
  </si>
  <si>
    <t>1383629956</t>
  </si>
  <si>
    <t>Poznámka k položce:_x000D_
10% materiálu bude využito stávajících z původních kamenných obkladních zdí původní trati</t>
  </si>
  <si>
    <t>"Úsek v km 18,210 - km 18,490 sanace lomovým kamenem tl. 0,75m"</t>
  </si>
  <si>
    <t>495,791</t>
  </si>
  <si>
    <t>5955101050</t>
  </si>
  <si>
    <t>Lomový kámen netříděný pro zásypy</t>
  </si>
  <si>
    <t>126221845</t>
  </si>
  <si>
    <t>495,791*1,9 "Přepočtené koeficientem množství</t>
  </si>
  <si>
    <t>5914075020</t>
  </si>
  <si>
    <t>541437125</t>
  </si>
  <si>
    <t>30491490</t>
  </si>
  <si>
    <t>(3738,600*0,3)*2</t>
  </si>
  <si>
    <t>-1659937457</t>
  </si>
  <si>
    <t>"Úsek v km 18, 370 - km 18,500 vlevo"</t>
  </si>
  <si>
    <t>97,500*0,15</t>
  </si>
  <si>
    <t>663689581</t>
  </si>
  <si>
    <t>5914100010</t>
  </si>
  <si>
    <t>Oprava ochranné konstrukce a zpevnění svahů ve styku s vodními toky a díly pohozem kameniva Poznámka: 1. V cenách jsou započteny náklady na opravu podle vzorových listů a naložení výzisku na dopravní prostředek. 2. V cenách nejsou obsaženy náklady na dodávku materiálu.</t>
  </si>
  <si>
    <t>-2083825273</t>
  </si>
  <si>
    <t>130*0,75</t>
  </si>
  <si>
    <t>-2070534970</t>
  </si>
  <si>
    <t>"Opevnění základové spáry patního gabionu lomovým kamenem"</t>
  </si>
  <si>
    <t>(97,5*0,1)*1,9</t>
  </si>
  <si>
    <t>"Výplň drátokamených košů a matrací"</t>
  </si>
  <si>
    <t>516+328,84</t>
  </si>
  <si>
    <t>-254416249</t>
  </si>
  <si>
    <t>"Kamenivo frakce 0/63 kv"</t>
  </si>
  <si>
    <t>2243,160</t>
  </si>
  <si>
    <t>942,003+863,365</t>
  </si>
  <si>
    <t>32,672</t>
  </si>
  <si>
    <t>1253,469</t>
  </si>
  <si>
    <t>1970954943</t>
  </si>
  <si>
    <t>2243,160*8</t>
  </si>
  <si>
    <t>942,003+863,365*2</t>
  </si>
  <si>
    <t>32,672*2</t>
  </si>
  <si>
    <t>1253,469*2</t>
  </si>
  <si>
    <t>1428405012</t>
  </si>
  <si>
    <t>"gabionové koše + matrace"</t>
  </si>
  <si>
    <t>(258*0,025) + (542*0,021)</t>
  </si>
  <si>
    <t>-572655957</t>
  </si>
  <si>
    <t>(258*0,025) + (542*0,021)*19</t>
  </si>
  <si>
    <t>1099597560</t>
  </si>
  <si>
    <t>"Část vytěženého materiálu dle výkazu projektanta"</t>
  </si>
  <si>
    <t>"úsek km 18,110 0 - km 18,626  v levo"</t>
  </si>
  <si>
    <t>783,418*1,6</t>
  </si>
  <si>
    <t>SO 12-11-02 - Železniční spodek, km 18,900 - km 19,900</t>
  </si>
  <si>
    <t>1633195727</t>
  </si>
  <si>
    <t>"Úsek v 19,115 - km 19,880 odtěžení naplaveného materiálu podél původní koleje"</t>
  </si>
  <si>
    <t>765*2,85</t>
  </si>
  <si>
    <t>1606738565</t>
  </si>
  <si>
    <t>1172,500</t>
  </si>
  <si>
    <t>-1159844425</t>
  </si>
  <si>
    <t>"Úsek v km 19,115 - km 19,880"</t>
  </si>
  <si>
    <t>765*6,2</t>
  </si>
  <si>
    <t>889822348</t>
  </si>
  <si>
    <t>"Úsek v km 19,115 - km 19,785"</t>
  </si>
  <si>
    <t>335</t>
  </si>
  <si>
    <t>1641340667</t>
  </si>
  <si>
    <t>613660176</t>
  </si>
  <si>
    <t>403</t>
  </si>
  <si>
    <t>-370959205</t>
  </si>
  <si>
    <t>-2039656100</t>
  </si>
  <si>
    <t>"Úsek v km 19,115 - km 19,880 rozhrnutí a hrubé urovnání stávajícího materiálu, úprava ložné plochy pod hrubé kameniv sanace lomovým kamenem tl. 0,5m"</t>
  </si>
  <si>
    <t>3029,400</t>
  </si>
  <si>
    <t>-359789122</t>
  </si>
  <si>
    <t>3029,400*1,9</t>
  </si>
  <si>
    <t>-506762488</t>
  </si>
  <si>
    <t>"Úsek v km 19,15 - km 19,880"</t>
  </si>
  <si>
    <t>1635247149</t>
  </si>
  <si>
    <t>(4743*0,3)*2</t>
  </si>
  <si>
    <t>1560211085</t>
  </si>
  <si>
    <t>670+114,84</t>
  </si>
  <si>
    <t>-565851851</t>
  </si>
  <si>
    <t>2845,800</t>
  </si>
  <si>
    <t>5755,860+784,840</t>
  </si>
  <si>
    <t>6486,640</t>
  </si>
  <si>
    <t>362002857</t>
  </si>
  <si>
    <t>2845,800*8</t>
  </si>
  <si>
    <t>5755,860+784,840*2</t>
  </si>
  <si>
    <t>6486,640*2</t>
  </si>
  <si>
    <t>-889909017</t>
  </si>
  <si>
    <t>(335*0,025) + (403*0,021)</t>
  </si>
  <si>
    <t>-203669479</t>
  </si>
  <si>
    <t>(335*0,025) + (403*0,021)*19</t>
  </si>
  <si>
    <t>330698994</t>
  </si>
  <si>
    <t>"úsek km 19,115 - km 19,880"</t>
  </si>
  <si>
    <t>2314,650*1,6</t>
  </si>
  <si>
    <t>"úsek km 19,115 - km 19,225"</t>
  </si>
  <si>
    <t>918,750*1,6</t>
  </si>
  <si>
    <t>"úsek km 19,115 - km 19,785"</t>
  </si>
  <si>
    <t>820,750*1,6</t>
  </si>
  <si>
    <t>SO 12-14-01 - Oprava přejezdu P4360, evid. km 18,024</t>
  </si>
  <si>
    <t>-865949761</t>
  </si>
  <si>
    <t>"Odtěžení stávající konstrukce komunikace"</t>
  </si>
  <si>
    <t>5,297*2,7*1,15</t>
  </si>
  <si>
    <t>1345394224</t>
  </si>
  <si>
    <t>"demontáž + odvoz + předání investorovi "</t>
  </si>
  <si>
    <t>90739119</t>
  </si>
  <si>
    <t>"demontáž + odvoz + předání investorovi"</t>
  </si>
  <si>
    <t>569362368</t>
  </si>
  <si>
    <t>"Zřízení nové konstrukce přejezdu"</t>
  </si>
  <si>
    <t>1,2*3</t>
  </si>
  <si>
    <t>800086155</t>
  </si>
  <si>
    <t>1672444253</t>
  </si>
  <si>
    <t>519422496</t>
  </si>
  <si>
    <t>-52091347</t>
  </si>
  <si>
    <t>-358515828</t>
  </si>
  <si>
    <t>"Zřízení nové konstrukce komunikace z asfaltového betonu vně přejezdové konstrukce"</t>
  </si>
  <si>
    <t>80,95</t>
  </si>
  <si>
    <t>-1239809385</t>
  </si>
  <si>
    <t>1019522414</t>
  </si>
  <si>
    <t>(80,95*0,04*1,15)*2,5</t>
  </si>
  <si>
    <t>-1234210436</t>
  </si>
  <si>
    <t>(80,95*0,06*1,15)*2,5</t>
  </si>
  <si>
    <t>789354374</t>
  </si>
  <si>
    <t>80,95*2</t>
  </si>
  <si>
    <t>1769076429</t>
  </si>
  <si>
    <t>"Zřízení nové konstrukce komunikace z asfaltového betonu vně přejezdové konstrukce ŠD 0/32"</t>
  </si>
  <si>
    <t>1147683639</t>
  </si>
  <si>
    <t>(80,95*0,15*1,15)*2</t>
  </si>
  <si>
    <t>Zřízení konstrukční vrstvy podloží bez geomateriálu</t>
  </si>
  <si>
    <t>-1159782348</t>
  </si>
  <si>
    <t>445334642</t>
  </si>
  <si>
    <t>(80,95*0,25*1,15)*2</t>
  </si>
  <si>
    <t>-1287088732</t>
  </si>
  <si>
    <t>"Štěrk 0/32 + 0/63, Vytěžená zemina,"</t>
  </si>
  <si>
    <t>27,928+46,546+26,315</t>
  </si>
  <si>
    <t>1230891969</t>
  </si>
  <si>
    <t>100,789*2 "Přepočtené koeficientem množství</t>
  </si>
  <si>
    <t>-2040893748</t>
  </si>
  <si>
    <t>"Asfalové směsi"</t>
  </si>
  <si>
    <t>0,028+9,309+13,964+0,162</t>
  </si>
  <si>
    <t>57236280</t>
  </si>
  <si>
    <t>23,463*6 "Přepočtené koeficientem množství</t>
  </si>
  <si>
    <t>-664099378</t>
  </si>
  <si>
    <t>"Přejezdová konstrukce,"</t>
  </si>
  <si>
    <t>1,347</t>
  </si>
  <si>
    <t>-2043591970</t>
  </si>
  <si>
    <t>1,347*19 "Přepočtené koeficientem množství</t>
  </si>
  <si>
    <t>-443452050</t>
  </si>
  <si>
    <t>"Odkopy stávající komunikace"</t>
  </si>
  <si>
    <t>16,447*1,6</t>
  </si>
  <si>
    <t>SO 12-14-02 - Obnova přejezdu P4361, evid. km 18,112</t>
  </si>
  <si>
    <t>764884020</t>
  </si>
  <si>
    <t>1142476315</t>
  </si>
  <si>
    <t>17,5</t>
  </si>
  <si>
    <t>-1681414645</t>
  </si>
  <si>
    <t>"Ukončení asfaltového krytu vyzískanou kolejnicí"</t>
  </si>
  <si>
    <t>2,8</t>
  </si>
  <si>
    <t>5913235010</t>
  </si>
  <si>
    <t>Dělení AB komunikace řezáním hloubky do 10 cm Poznámka: 1. V cenách jsou započteny náklady na provedení úkolu.</t>
  </si>
  <si>
    <t>1695976195</t>
  </si>
  <si>
    <t>"odtěžení stávajícího krytu vozovky"</t>
  </si>
  <si>
    <t>5913240010</t>
  </si>
  <si>
    <t>Odstranění AB komunikace odtěžením nebo frézováním hloubky do 10 cm Poznámka: 1. V cenách jsou započteny náklady na odtěžení nebo frézování a naložení výzisku na dopravní prostředek.</t>
  </si>
  <si>
    <t>-654194666</t>
  </si>
  <si>
    <t>29,09</t>
  </si>
  <si>
    <t>1972485464</t>
  </si>
  <si>
    <t>"Odtěžení stávající skladby vozovky"</t>
  </si>
  <si>
    <t>20,090</t>
  </si>
  <si>
    <t>323581668</t>
  </si>
  <si>
    <t>8*1,2</t>
  </si>
  <si>
    <t>-896432804</t>
  </si>
  <si>
    <t>688009668</t>
  </si>
  <si>
    <t>-1426452248</t>
  </si>
  <si>
    <t>-1046023750</t>
  </si>
  <si>
    <t>1463855917</t>
  </si>
  <si>
    <t>153,16</t>
  </si>
  <si>
    <t>-754955074</t>
  </si>
  <si>
    <t>-2140553376</t>
  </si>
  <si>
    <t>(153,16*0,04*1,15)*2,5</t>
  </si>
  <si>
    <t>1900930007</t>
  </si>
  <si>
    <t>(153,16*0,06*1,15)*2,5</t>
  </si>
  <si>
    <t>178125716</t>
  </si>
  <si>
    <t>153,16*2</t>
  </si>
  <si>
    <t>-2094616407</t>
  </si>
  <si>
    <t>"Zřízení nové konstrukce komunikace přejezdové konstrukce R-mat"</t>
  </si>
  <si>
    <t>69,94</t>
  </si>
  <si>
    <t>-1730428458</t>
  </si>
  <si>
    <t>(153,16*0,15*1,15)*2</t>
  </si>
  <si>
    <t>2021719109</t>
  </si>
  <si>
    <t>(69,94*0,15*1,15)*1,7</t>
  </si>
  <si>
    <t>-55596339</t>
  </si>
  <si>
    <t>"Zřízení nové konstrukce komunikace přejezdové konstrukce"</t>
  </si>
  <si>
    <t>1693632923</t>
  </si>
  <si>
    <t>(153,16*0,25*1,15)*2</t>
  </si>
  <si>
    <t>(69,94*0,25*1,15)*2</t>
  </si>
  <si>
    <t>-233328167</t>
  </si>
  <si>
    <t>2,8*0,0346</t>
  </si>
  <si>
    <t>1782823359</t>
  </si>
  <si>
    <t>5914100010R</t>
  </si>
  <si>
    <t>Oprava ochranné konstrukce a zpevnění svahů lomovým kamenem V cenách nejsou obsaženy náklady na dodávku materiálu.</t>
  </si>
  <si>
    <t>-808960271</t>
  </si>
  <si>
    <t>Poznámka k položce:_x000D_
Kamenný zához z lomového kamene tl.0,75m sklonu 1:1,5</t>
  </si>
  <si>
    <t>"Dle výměry projektanta"</t>
  </si>
  <si>
    <t>193,75</t>
  </si>
  <si>
    <t>-879202908</t>
  </si>
  <si>
    <t>193,75*1,8 "Přepočtené koeficientem množství</t>
  </si>
  <si>
    <t>302366813</t>
  </si>
  <si>
    <t>"Štěrk 0/32 + 0/63, Vytěžená zemina, vybouraný asfalt, Beton"</t>
  </si>
  <si>
    <t>52,840+128,283+46,207+0,242</t>
  </si>
  <si>
    <t>634099798</t>
  </si>
  <si>
    <t>227,572*2 "Přepočtené koeficientem množství</t>
  </si>
  <si>
    <t>-906750854</t>
  </si>
  <si>
    <t>"Přejezdová konstrukce"</t>
  </si>
  <si>
    <t>3,234</t>
  </si>
  <si>
    <t>577051801</t>
  </si>
  <si>
    <t>3,234*19 "Přepočtené koeficientem množství</t>
  </si>
  <si>
    <t>1629901586</t>
  </si>
  <si>
    <t>"Asfaltové směsi, asfaltový recyklát"</t>
  </si>
  <si>
    <t>64,893</t>
  </si>
  <si>
    <t>749676023</t>
  </si>
  <si>
    <t>64,893*6 "Přepočtené koeficientem množství</t>
  </si>
  <si>
    <t>-728232760</t>
  </si>
  <si>
    <t>20,090*1,6</t>
  </si>
  <si>
    <t>"Vytěžený asfalt"</t>
  </si>
  <si>
    <t>20,090*2,3</t>
  </si>
  <si>
    <t>SO 12-14-03 - Oprava přejezdu P4362, evid. km 18,814</t>
  </si>
  <si>
    <t>-882016449</t>
  </si>
  <si>
    <t>23725066</t>
  </si>
  <si>
    <t>-508677420</t>
  </si>
  <si>
    <t>-548776452</t>
  </si>
  <si>
    <t>-338434201</t>
  </si>
  <si>
    <t>-1614398237</t>
  </si>
  <si>
    <t>1183558520</t>
  </si>
  <si>
    <t>-1581075666</t>
  </si>
  <si>
    <t>-139532397</t>
  </si>
  <si>
    <t>154,27</t>
  </si>
  <si>
    <t>-1557655406</t>
  </si>
  <si>
    <t>-1203870780</t>
  </si>
  <si>
    <t>(154,27*0,04*1,15)*2,5</t>
  </si>
  <si>
    <t>390297601</t>
  </si>
  <si>
    <t>(154,27*0,06*1,15)*2,5</t>
  </si>
  <si>
    <t>977293704</t>
  </si>
  <si>
    <t>154,27*2</t>
  </si>
  <si>
    <t>1246767597</t>
  </si>
  <si>
    <t>"Odstranění stávající odvodňovací štěrbinové trouby"</t>
  </si>
  <si>
    <t>5914035520</t>
  </si>
  <si>
    <t>Zřízení otevřených odvodňovacích zařízení silničního žlabu štěrbinový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</si>
  <si>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1870586598</t>
  </si>
  <si>
    <t>"Zřízení nového odvodňovacího žlabu"</t>
  </si>
  <si>
    <t>5964127005</t>
  </si>
  <si>
    <t>Odvodňovací žlaby štěrbinové betonové masívní</t>
  </si>
  <si>
    <t>-1646151400</t>
  </si>
  <si>
    <t>17520584</t>
  </si>
  <si>
    <t>-1942218690</t>
  </si>
  <si>
    <t>(154,27*0,15*1,15)*2</t>
  </si>
  <si>
    <t>-873670456</t>
  </si>
  <si>
    <t>1418281083</t>
  </si>
  <si>
    <t>(154,27*0,25*1,15)*2</t>
  </si>
  <si>
    <t>-1406723410</t>
  </si>
  <si>
    <t>"Zřízení odvodňovacího žlabu"</t>
  </si>
  <si>
    <t>6*0,45*1,15</t>
  </si>
  <si>
    <t>-1851924248</t>
  </si>
  <si>
    <t>1020454536</t>
  </si>
  <si>
    <t>71,48</t>
  </si>
  <si>
    <t>944990056</t>
  </si>
  <si>
    <t>"Štěrk 0/32 + 0/63, Vytěžená zemina, vybouraný Beton"</t>
  </si>
  <si>
    <t>53,223+88,705+114,368+0,242</t>
  </si>
  <si>
    <t>-2113160975</t>
  </si>
  <si>
    <t>256,538*2 "Přepočtené koeficientem množství</t>
  </si>
  <si>
    <t>1325445795</t>
  </si>
  <si>
    <t>17,741+26,612+0,308</t>
  </si>
  <si>
    <t>-1689959793</t>
  </si>
  <si>
    <t>44,661*6 "Přepočtené koeficientem množství</t>
  </si>
  <si>
    <t>1913109100</t>
  </si>
  <si>
    <t>"Přejezdová konstrukce, odvodňovací žlaby"</t>
  </si>
  <si>
    <t>3,235 + 2,452</t>
  </si>
  <si>
    <t>-2029620050</t>
  </si>
  <si>
    <t>5,687*19 "Přepočtené koeficientem množství</t>
  </si>
  <si>
    <t>-832707720</t>
  </si>
  <si>
    <t>71,480*1,6</t>
  </si>
  <si>
    <t>SO 12-14-04 - Obnova přejezdu P4363, evid. km 19,194</t>
  </si>
  <si>
    <t>-2099611075</t>
  </si>
  <si>
    <t>20,928*2,6*1,15</t>
  </si>
  <si>
    <t>-310268932</t>
  </si>
  <si>
    <t>80014410</t>
  </si>
  <si>
    <t>894435366</t>
  </si>
  <si>
    <t>5914050030R</t>
  </si>
  <si>
    <t>Demontáž krytých odvodňovacích zařízení svodného potrubí Poznámka: 1. V cenách jsou započteny náklady na demontáž dílů, zához, urovnání a úpravu terénu nebo naložení výzisku na dopravní prostředek. 2. V cenách nejsou obsaženy náklady na dopravu a skládkovné.</t>
  </si>
  <si>
    <t>1752714906</t>
  </si>
  <si>
    <t>"Odstranění stávající odvodňovací trouby"</t>
  </si>
  <si>
    <t>1204940083</t>
  </si>
  <si>
    <t>434485022</t>
  </si>
  <si>
    <t>-1998949628</t>
  </si>
  <si>
    <t>-1677359261</t>
  </si>
  <si>
    <t>1124018874</t>
  </si>
  <si>
    <t>-263876033</t>
  </si>
  <si>
    <t>69,47</t>
  </si>
  <si>
    <t>-1699544907</t>
  </si>
  <si>
    <t>-1805221217</t>
  </si>
  <si>
    <t>(69,47*0,04*1,15)*2,5</t>
  </si>
  <si>
    <t>-1570103911</t>
  </si>
  <si>
    <t>(69,47*0,06*1,15)*2,5</t>
  </si>
  <si>
    <t>-1457283911</t>
  </si>
  <si>
    <t>69,47*2</t>
  </si>
  <si>
    <t>574655237</t>
  </si>
  <si>
    <t>46,67</t>
  </si>
  <si>
    <t>-514293611</t>
  </si>
  <si>
    <t>(69,47*0,15*1,15)*2</t>
  </si>
  <si>
    <t>-1416169407</t>
  </si>
  <si>
    <t>(46,67*0,15*1,15)*1,7</t>
  </si>
  <si>
    <t>1234385642</t>
  </si>
  <si>
    <t>-1403115326</t>
  </si>
  <si>
    <t>(69,47*0,25*1,15)*2</t>
  </si>
  <si>
    <t>(46,67*0,25*1,15)*2</t>
  </si>
  <si>
    <t>Zřízení krytých odvodňovacích zařízení svodného potrubí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</si>
  <si>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1803049075</t>
  </si>
  <si>
    <t>"Zřízení nové hrdlové trouby"</t>
  </si>
  <si>
    <t>5964107000</t>
  </si>
  <si>
    <t>Díly pro odvodnění železobetonové trouba hrdlová DN 800</t>
  </si>
  <si>
    <t>-670069114</t>
  </si>
  <si>
    <t>5913260040R</t>
  </si>
  <si>
    <t>Zřízení vozovky betonové s vrstvami tloušťky do 20 cm Poznámka: 1. V cenách jsou započteny náklady na zřízení tuhé vyztužené vozovky s cementobetonovým krytem. 2. V cenách nejsou obsaženy náklady na dodávku materiálu.</t>
  </si>
  <si>
    <t>61815326</t>
  </si>
  <si>
    <t>"Zřízení nové konstrukce přejezdného brodu"</t>
  </si>
  <si>
    <t>2*0,305</t>
  </si>
  <si>
    <t>-687797887</t>
  </si>
  <si>
    <t>42,45*0,25*1,15</t>
  </si>
  <si>
    <t>4*0,69*1,15</t>
  </si>
  <si>
    <t>-1046282796</t>
  </si>
  <si>
    <t>"Betoový práh"</t>
  </si>
  <si>
    <t>5914100050</t>
  </si>
  <si>
    <t>Oprava ochranné konstrukce a zpevnění svahů ve styku s vodními toky a díly rovnaninou Poznámka: 1. V cenách jsou započteny náklady na opravu podle vzorových listů a naložení výzisku na dopravní prostředek. 2. V cenách nejsou obsaženy náklady na dodávku materiálu.</t>
  </si>
  <si>
    <t>-1522777914</t>
  </si>
  <si>
    <t>42,45</t>
  </si>
  <si>
    <t>1236217854</t>
  </si>
  <si>
    <t>(42,45*0,25*1,15)*2,1</t>
  </si>
  <si>
    <t>1125848452</t>
  </si>
  <si>
    <t>"Štěrk 0/32 + 0/63, lomový kámen, Vytěžená zemina, Beton"</t>
  </si>
  <si>
    <t>23,967 + 66,780+ 25,629 + 100,120+ 38,835</t>
  </si>
  <si>
    <t>-611415574</t>
  </si>
  <si>
    <t>-1253771950</t>
  </si>
  <si>
    <t>0,040+7,989+11,984+0,139+13,686</t>
  </si>
  <si>
    <t>447627867</t>
  </si>
  <si>
    <t>33,838*6 "Přepočtené koeficientem množství</t>
  </si>
  <si>
    <t>-2070934216</t>
  </si>
  <si>
    <t>"Přejezdová konstrukce, železobetonové trouby"</t>
  </si>
  <si>
    <t>1,674 + 5,28</t>
  </si>
  <si>
    <t>-218636849</t>
  </si>
  <si>
    <t>6,954*19 "Přepočtené koeficientem množství</t>
  </si>
  <si>
    <t>20697211</t>
  </si>
  <si>
    <t>5,280</t>
  </si>
  <si>
    <t>-152746787</t>
  </si>
  <si>
    <t>5,28*3 "Přepočtené koeficientem množství</t>
  </si>
  <si>
    <t>1259561391</t>
  </si>
  <si>
    <t>62,575*1,6</t>
  </si>
  <si>
    <t>118034604</t>
  </si>
  <si>
    <t>4*1,320</t>
  </si>
  <si>
    <t>SO 12-20-01 - Oprava mostu, evid. km 16,335</t>
  </si>
  <si>
    <t>-1998776124</t>
  </si>
  <si>
    <t>-1130649675</t>
  </si>
  <si>
    <t>1453216950</t>
  </si>
  <si>
    <t>1646993517</t>
  </si>
  <si>
    <t>-308409686</t>
  </si>
  <si>
    <t>1054919285</t>
  </si>
  <si>
    <t>-393951104</t>
  </si>
  <si>
    <t>-708521846</t>
  </si>
  <si>
    <t>95104856</t>
  </si>
  <si>
    <t>-1856748432</t>
  </si>
  <si>
    <t>1671749619</t>
  </si>
  <si>
    <t>17115R</t>
  </si>
  <si>
    <t>Zřízení a odstranění provizorního nájezdu na koleje</t>
  </si>
  <si>
    <t>-869098728</t>
  </si>
  <si>
    <t>https://podminky.urs.cz/item/CS_URS_2025_01/17115R</t>
  </si>
  <si>
    <t>Poznámka k položce:_x000D_
Uložení sypanin do násypů strojně - nákup a dovoz materiálu, zřízení provizorního nájezdu, odstranění a odvoz provizorního nájezdu na skládku včetně poplatku za skládku.</t>
  </si>
  <si>
    <t>-1540059821</t>
  </si>
  <si>
    <t>-1692111711</t>
  </si>
  <si>
    <t>725793655</t>
  </si>
  <si>
    <t>829304121</t>
  </si>
  <si>
    <t>487494760</t>
  </si>
  <si>
    <t>https://podminky.urs.cz/item/CS_URS_2025_01/17780R</t>
  </si>
  <si>
    <t>-1352168755</t>
  </si>
  <si>
    <t>-1575099275</t>
  </si>
  <si>
    <t>58344197</t>
  </si>
  <si>
    <t>štěrkodrť frakce 0/63</t>
  </si>
  <si>
    <t>-1700188866</t>
  </si>
  <si>
    <t>https://podminky.urs.cz/item/CS_URS_2025_01/58344197</t>
  </si>
  <si>
    <t>1867606665</t>
  </si>
  <si>
    <t>-141371547</t>
  </si>
  <si>
    <t>https://podminky.urs.cz/item/CS_URS_2025_01/242111111R</t>
  </si>
  <si>
    <t>485072337</t>
  </si>
  <si>
    <t>273313811</t>
  </si>
  <si>
    <t>Základové desky z betonu tř. C 25/30</t>
  </si>
  <si>
    <t>1550114027</t>
  </si>
  <si>
    <t>https://podminky.urs.cz/item/CS_URS_2025_01/273313811</t>
  </si>
  <si>
    <t>Poznámka k položce:_x000D_
Základy z betonu prostého   desky     z betonu kamenem neprokládaného       tř. C 25/30</t>
  </si>
  <si>
    <t>-1948756029</t>
  </si>
  <si>
    <t>Poznámka k položce:_x000D_
Římsy ze železového betonu   C 30/37</t>
  </si>
  <si>
    <t>317321191</t>
  </si>
  <si>
    <t>Příplatek k mostním římsám ze ŽB za betonáž malého rozsahu do 25 m3</t>
  </si>
  <si>
    <t>-1185841746</t>
  </si>
  <si>
    <t>https://podminky.urs.cz/item/CS_URS_2025_01/317321191</t>
  </si>
  <si>
    <t>Poznámka k položce:_x000D_
Římsy ze železového betonu   Příplatek k cenám     za betonáž malého rozsahu       do 25 m3</t>
  </si>
  <si>
    <t>-520654877</t>
  </si>
  <si>
    <t>-670126402</t>
  </si>
  <si>
    <t>472911093</t>
  </si>
  <si>
    <t>31736R</t>
  </si>
  <si>
    <t>Vyztužení dilatačních spár kluznými nerezovými trny D 20 mm dl 600 mm s vyvrtáním otvorů</t>
  </si>
  <si>
    <t>-738430452</t>
  </si>
  <si>
    <t>https://podminky.urs.cz/item/CS_URS_2025_01/31736R</t>
  </si>
  <si>
    <t>Poznámka k položce:_x000D_
Vyztužení dilatačních spár    včetně vyvrtání otvorů      kluznými nerezovými trny průměru       20 mm, délky 600 mm</t>
  </si>
  <si>
    <t>327323127</t>
  </si>
  <si>
    <t>Opěrné zdi a valy ze ŽB tř. C 25/30</t>
  </si>
  <si>
    <t>659629395</t>
  </si>
  <si>
    <t>https://podminky.urs.cz/item/CS_URS_2025_01/327323127</t>
  </si>
  <si>
    <t>Poznámka k položce:_x000D_
Opěrné zdi a valy z betonu železového   bez zvláštních nároků na vliv prostředí     tř. C 25/30</t>
  </si>
  <si>
    <t>1816588038</t>
  </si>
  <si>
    <t>-1049188113</t>
  </si>
  <si>
    <t>1426567989</t>
  </si>
  <si>
    <t>1948570575</t>
  </si>
  <si>
    <t>-1794525182</t>
  </si>
  <si>
    <t>-1005804415</t>
  </si>
  <si>
    <t>452313141</t>
  </si>
  <si>
    <t>Podkladní bloky z betonu prostého bez zvýšených nároků na prostředí tř. C 16/20 otevřený výkop</t>
  </si>
  <si>
    <t>1398349927</t>
  </si>
  <si>
    <t>https://podminky.urs.cz/item/CS_URS_2025_01/452313141</t>
  </si>
  <si>
    <t>Poznámka k položce:_x000D_
Podkladní a zajišťovací konstrukce z betonu   prostého     v otevřeném výkopu     bez zvýšených nároků na prostředí     bloky pro potrubí z betonu       tř. C 16/20</t>
  </si>
  <si>
    <t>1883212335</t>
  </si>
  <si>
    <t>457532112</t>
  </si>
  <si>
    <t>Filtrační vrstvy z hrubého drceného kameniva se zhutněním frakce od 16 až 63 do 32 až 63 mm</t>
  </si>
  <si>
    <t>803788896</t>
  </si>
  <si>
    <t>https://podminky.urs.cz/item/CS_URS_2025_01/457532112</t>
  </si>
  <si>
    <t>Poznámka k položce:_x000D_
Filtrační vrstvy jakékoliv tloušťky a sklonu   z hrubého drceného kameniva     se zhutněním do 10 pojezdů/m3, frakce       od 16-63 do 32-63 mm</t>
  </si>
  <si>
    <t>1127270473</t>
  </si>
  <si>
    <t>462512370</t>
  </si>
  <si>
    <t>Zához z lomového kamene s proštěrkováním z terénu hmotnost přes 200 do 500 kg</t>
  </si>
  <si>
    <t>-1796976556</t>
  </si>
  <si>
    <t>https://podminky.urs.cz/item/CS_URS_2025_01/462512370</t>
  </si>
  <si>
    <t>Poznámka k položce:_x000D_
Zához z lomového kamene neupraveného záhozového   s proštěrkováním     z terénu, hmotnosti jednotlivých kamenů       přes 200 do 500 kg</t>
  </si>
  <si>
    <t>-326354839</t>
  </si>
  <si>
    <t>-1708393780</t>
  </si>
  <si>
    <t>-639891366</t>
  </si>
  <si>
    <t>-1629291087</t>
  </si>
  <si>
    <t>1736519891</t>
  </si>
  <si>
    <t>1039141150</t>
  </si>
  <si>
    <t>-824560226</t>
  </si>
  <si>
    <t>-1341317653</t>
  </si>
  <si>
    <t>-1156878072</t>
  </si>
  <si>
    <t>https://podminky.urs.cz/item/CS_URS_2025_01/62855001R</t>
  </si>
  <si>
    <t>69311085</t>
  </si>
  <si>
    <t>geotextilie netkaná separační, ochranná, filtrační, drenážní PP 800g/m2</t>
  </si>
  <si>
    <t>-770636670</t>
  </si>
  <si>
    <t>https://podminky.urs.cz/item/CS_URS_2025_01/69311085</t>
  </si>
  <si>
    <t>1051935965</t>
  </si>
  <si>
    <t>1169435889</t>
  </si>
  <si>
    <t>1272339407</t>
  </si>
  <si>
    <t>1524401596</t>
  </si>
  <si>
    <t>Poznámka k položce:_x000D_
Provedení doplňků izolace proti vodě textilií   na ploše vodorovné V     vrstva ochranná</t>
  </si>
  <si>
    <t>721173709</t>
  </si>
  <si>
    <t>Potrubí kanalizační z PE odpadní DN 200</t>
  </si>
  <si>
    <t>-1232723908</t>
  </si>
  <si>
    <t>https://podminky.urs.cz/item/CS_URS_2025_01/721173709</t>
  </si>
  <si>
    <t>Poznámka k položce:_x000D_
Potrubí z trub polyetylenových   svařované     odpadní (svislé)       DN 200</t>
  </si>
  <si>
    <t>1002408834</t>
  </si>
  <si>
    <t>-1699385368</t>
  </si>
  <si>
    <t>45138996</t>
  </si>
  <si>
    <t>1821324519</t>
  </si>
  <si>
    <t>-2140168925</t>
  </si>
  <si>
    <t>https://podminky.urs.cz/item/CS_URS_2025_01/936501</t>
  </si>
  <si>
    <t>1625931000</t>
  </si>
  <si>
    <t>67655964</t>
  </si>
  <si>
    <t>Poznámka k položce:_x000D_
Údržba ocelových konstrukcí   údržba ložisek     očistění, nátěr, namazání</t>
  </si>
  <si>
    <t>406521027</t>
  </si>
  <si>
    <t>Poznámka k položce:_x000D_
Údržba ocelových konstrukcí   údržba ložisek     vysekání obetonávky a zalití ložiskových desek     Spřahující trny k reprofilaci průměr 8 mm, délky 20 cm - celkem 32 kusů</t>
  </si>
  <si>
    <t>-841996957</t>
  </si>
  <si>
    <t>-1509843284</t>
  </si>
  <si>
    <t>-1987189500</t>
  </si>
  <si>
    <t>224538634</t>
  </si>
  <si>
    <t>1417806433</t>
  </si>
  <si>
    <t>336201125</t>
  </si>
  <si>
    <t>-1030274807</t>
  </si>
  <si>
    <t>1399347928</t>
  </si>
  <si>
    <t>-460156067</t>
  </si>
  <si>
    <t>-319966139</t>
  </si>
  <si>
    <t>347552059</t>
  </si>
  <si>
    <t>SO 12-21-01 - Obnova propustku, evid.km 18,268</t>
  </si>
  <si>
    <t>1411600790</t>
  </si>
  <si>
    <t>"odhad 50 hod" 50</t>
  </si>
  <si>
    <t>124477086</t>
  </si>
  <si>
    <t>122152501</t>
  </si>
  <si>
    <t>Odkopávky a prokopávky nezapažené pro spodní stavbu železnic v hornině třídy těžitelnosti I skupiny 1 a 2 objem do 100 m3 strojně</t>
  </si>
  <si>
    <t>102922433</t>
  </si>
  <si>
    <t>https://podminky.urs.cz/item/CS_URS_2025_01/122152501</t>
  </si>
  <si>
    <t>"odstranění zemních hrázek-vč. naložení na dopravní prostředek" 13,4</t>
  </si>
  <si>
    <t>131251204</t>
  </si>
  <si>
    <t>Hloubení jam zapažených v hornině třídy těžitelnosti I skupiny 3 objem do 500 m3 strojně</t>
  </si>
  <si>
    <t>-194187755</t>
  </si>
  <si>
    <t>https://podminky.urs.cz/item/CS_URS_2025_01/131251204</t>
  </si>
  <si>
    <t>"horní část výkopu" 329,0 "vymodelováno ve 2D"</t>
  </si>
  <si>
    <t>"výkop pro podkladní beton"92,39*0,1</t>
  </si>
  <si>
    <t>"výkop pro ŠP podsyp"64,01*0,3</t>
  </si>
  <si>
    <t>"rýhy pod základovým prahem"0,6*0,75*23,9</t>
  </si>
  <si>
    <t>"dočasný obtok potoka"1,7*34,5</t>
  </si>
  <si>
    <t>"úprava koryta"1,5*1,0*10,00</t>
  </si>
  <si>
    <t>"výkop pro kamenný zához na vtoku a výtoku"2*0,4*2,0*2,0</t>
  </si>
  <si>
    <t>"výkop pro zpevnění koryta - pouze část nezasahující do výkopu propustku"0,35*2,0*2,5</t>
  </si>
  <si>
    <t>"výkop pro koncové příčné prahy zpevnění koryta"2*1,0*0,4*2,0</t>
  </si>
  <si>
    <t>"výkop pro koncové příčné prahy svahových kuželů"1,0*0,4*9,0</t>
  </si>
  <si>
    <t>"výkop pro betonové žlabovky-skluzy"0,2*0,8*9,6</t>
  </si>
  <si>
    <t>-824183213</t>
  </si>
  <si>
    <t>"štětovnicové pažení pro zatěsnění výkopu-předpokl.dl.štětovnic 4,0m-dl. 43,5 m" 43,5*4,0</t>
  </si>
  <si>
    <t>-434059167</t>
  </si>
  <si>
    <t>174,000*0,1235</t>
  </si>
  <si>
    <t>286612129</t>
  </si>
  <si>
    <t>512155522</t>
  </si>
  <si>
    <t>"zemina vhodná k zásypům - na mezideponii a zpět"147,2*2</t>
  </si>
  <si>
    <t>-406258912</t>
  </si>
  <si>
    <t>"odvoz nevhodné zeminy z výkopů na skládku" 453,5-147,2</t>
  </si>
  <si>
    <t>"odvoz zeminy z odstraněných hrázek" 13,4</t>
  </si>
  <si>
    <t>1829822770</t>
  </si>
  <si>
    <t>187221588</t>
  </si>
  <si>
    <t>"zemina na mezideponii k zásypům"147,2</t>
  </si>
  <si>
    <t>171153101</t>
  </si>
  <si>
    <t>Zemní hrázky z horniny třídy těžitelnosti I a II skupiny 1 až 4</t>
  </si>
  <si>
    <t>373819689</t>
  </si>
  <si>
    <t>https://podminky.urs.cz/item/CS_URS_2025_01/171153101</t>
  </si>
  <si>
    <t>"zahrazení potoka a svedení do obtoku" 1,0*2,0*6,7</t>
  </si>
  <si>
    <t>-203512842</t>
  </si>
  <si>
    <t>"nevhodná zemina z výkopů a zemina z hrázek" 319,7*2,0</t>
  </si>
  <si>
    <t>32793524</t>
  </si>
  <si>
    <t>"na skládky"319,7</t>
  </si>
  <si>
    <t>"na mezideponii"147,2</t>
  </si>
  <si>
    <t>1468571785</t>
  </si>
  <si>
    <t>"svahový kužel u křídla L1"7,49*2,5</t>
  </si>
  <si>
    <t>"svahový kužel o křídla L2"7,12*2,5</t>
  </si>
  <si>
    <t>"svahový kužel u křídla P1"7,52*2,5</t>
  </si>
  <si>
    <t>"svahový kužel u křídla P2"7,3*2,5</t>
  </si>
  <si>
    <t>"úprava koryta"1,5*1,0*10,0</t>
  </si>
  <si>
    <t>-1646498937</t>
  </si>
  <si>
    <t>2*6,15</t>
  </si>
  <si>
    <t>"HDPE trubka DN 150 s tuhostí SN = 8 kN/m2 s neperforovaným dnem,na vyšší straně zavíčkovaná"</t>
  </si>
  <si>
    <t>584641858</t>
  </si>
  <si>
    <t>"horní a dolní povrch"2*65,1</t>
  </si>
  <si>
    <t>"boky"35,53*0,3</t>
  </si>
  <si>
    <t>"překrytí 10% z celkové plochy"14,1</t>
  </si>
  <si>
    <t>1042603757</t>
  </si>
  <si>
    <t>-761515240</t>
  </si>
  <si>
    <t>-1905534680</t>
  </si>
  <si>
    <t>"podsyp pod podkladním betonem pod propustkem"0,3*65,1</t>
  </si>
  <si>
    <t>1426207053</t>
  </si>
  <si>
    <t>"podkladní deska"0,25*74,0</t>
  </si>
  <si>
    <t>"pásy"0,6*17,93</t>
  </si>
  <si>
    <t>-1184385739</t>
  </si>
  <si>
    <t>"křídla L1+L2" 2*1,2*4,518</t>
  </si>
  <si>
    <t>"křídla P1+P2" 2*1,2*4,567</t>
  </si>
  <si>
    <t>-1947502110</t>
  </si>
  <si>
    <t>"ŽB podkladní deska - obvod"0,45*54,4</t>
  </si>
  <si>
    <t>"ŽB podkladní deska - vnitřní plocha pasu"2*0,5*12,0</t>
  </si>
  <si>
    <t>"křídla - základ"23,4</t>
  </si>
  <si>
    <t>126590941</t>
  </si>
  <si>
    <t>715511472</t>
  </si>
  <si>
    <t>4*0,6668</t>
  </si>
  <si>
    <t>1760800754</t>
  </si>
  <si>
    <t>"výžtuž ŽB podkladní desky-kari sítě pr. 8 / 150x150 mm"1,3723</t>
  </si>
  <si>
    <t>466502080</t>
  </si>
  <si>
    <t>"koncové příčné prahy  pod dlažbu" 2*1,0*0,4*2,0</t>
  </si>
  <si>
    <t>"pod svahovými kužely" 1,0*0,4*9,0</t>
  </si>
  <si>
    <t>-1762528267</t>
  </si>
  <si>
    <t>-1457917380</t>
  </si>
  <si>
    <t>"římsa - křídla L1 a L2"2*0,098*4,509</t>
  </si>
  <si>
    <t>"římsa - křídla P1 a P2"2*0,098*4,531</t>
  </si>
  <si>
    <t>"římsa na prefabrikátech - horní část"2*0,098*2,4</t>
  </si>
  <si>
    <t>"římsa na prefabrikátech - střední (proměnná) část"2*0,3*0,52</t>
  </si>
  <si>
    <t>"římsa na prefabrikátech - spodní část"2*0,08*2,4</t>
  </si>
  <si>
    <t>"římsa na prefabrikátech - spodní část - dobetonávka na zkosené hraně prefabrikátu"4*0,00125*0,55</t>
  </si>
  <si>
    <t>-1723709162</t>
  </si>
  <si>
    <t>760835474</t>
  </si>
  <si>
    <t>"římsy na prefabrikátech - líc + rub"2*1,68*2,4</t>
  </si>
  <si>
    <t>"římsy na prefabrikátech - čela"4*0,72*0,63</t>
  </si>
  <si>
    <t>"křídla - římsová část"27,9</t>
  </si>
  <si>
    <t>"křídla - koncové čelo"4,176</t>
  </si>
  <si>
    <t>-325767571</t>
  </si>
  <si>
    <t>1464295271</t>
  </si>
  <si>
    <t>"římsy na křídlech" 4*297,3/1000</t>
  </si>
  <si>
    <t>"římsy na prefabrikátech"2*171,2/1000</t>
  </si>
  <si>
    <t>320101114</t>
  </si>
  <si>
    <t>Osazení betonových a železobetonových prefabrikátů hmotnosti přes 7000 do 10000 kg</t>
  </si>
  <si>
    <t>-1909207387</t>
  </si>
  <si>
    <t>https://podminky.urs.cz/item/CS_URS_2025_01/320101114</t>
  </si>
  <si>
    <t>"rámový prefabrikát sv. 2*1,7m" 3*1,68*1,99</t>
  </si>
  <si>
    <t>"včetně úložné vrstvy pod prefabrikát - písek 0/2 mm s cementem 300kg/m3- tl. 2 mm=0,039m3"</t>
  </si>
  <si>
    <t>59383464</t>
  </si>
  <si>
    <t>rámový prefabrikát světlosti 2x1.7m</t>
  </si>
  <si>
    <t>1266889449</t>
  </si>
  <si>
    <t>334323218</t>
  </si>
  <si>
    <t>Mostní křídla a závěrné zídky ze ŽB C 30/37</t>
  </si>
  <si>
    <t>-320715674</t>
  </si>
  <si>
    <t>https://podminky.urs.cz/item/CS_URS_2025_01/334323218</t>
  </si>
  <si>
    <t>"křídlo L1"3,5</t>
  </si>
  <si>
    <t>"křídlo L2"3,4</t>
  </si>
  <si>
    <t>"křídlo P1"3,5</t>
  </si>
  <si>
    <t>"křídlo P2"3,4</t>
  </si>
  <si>
    <t>334323291</t>
  </si>
  <si>
    <t>Příplatek k mostním křídlům a závěrným zídkám ze ŽB za betonáž malého rozsahu do 25 m3</t>
  </si>
  <si>
    <t>-693157361</t>
  </si>
  <si>
    <t>https://podminky.urs.cz/item/CS_URS_2025_01/334323291</t>
  </si>
  <si>
    <t>334352111</t>
  </si>
  <si>
    <t>Bednění mostních křídel a závěrných zídek ze systémového bednění s výplní z překližek - zřízení</t>
  </si>
  <si>
    <t>718950335</t>
  </si>
  <si>
    <t>https://podminky.urs.cz/item/CS_URS_2025_01/334352111</t>
  </si>
  <si>
    <t>"křídlo L1 - proměnná část dříku"12,2</t>
  </si>
  <si>
    <t>"křídlo L2 - proměnná část dříku"11,8</t>
  </si>
  <si>
    <t>"křídlo P1 - proměnná část dříku"12,2</t>
  </si>
  <si>
    <t>"křídlo P2 - proměnná část dříku"11,8</t>
  </si>
  <si>
    <t>334352211</t>
  </si>
  <si>
    <t>Bednění mostních křídel a závěrných zídek ze systémového bednění s výplní z překližek - odstranění</t>
  </si>
  <si>
    <t>-1759115570</t>
  </si>
  <si>
    <t>https://podminky.urs.cz/item/CS_URS_2025_01/334352211</t>
  </si>
  <si>
    <t>334361226</t>
  </si>
  <si>
    <t>Výztuž křídel, závěrných zdí z betonářské oceli 10 505</t>
  </si>
  <si>
    <t>662651990</t>
  </si>
  <si>
    <t>https://podminky.urs.cz/item/CS_URS_2025_01/334361226</t>
  </si>
  <si>
    <t>4*0,3612</t>
  </si>
  <si>
    <t>2119437062</t>
  </si>
  <si>
    <t>"kubatura viz pol. 465512127"66,0 "tl. 0,15m"</t>
  </si>
  <si>
    <t>625810756</t>
  </si>
  <si>
    <t>"Polymerní malta pod sloupek zábradlí" 16*0,22*0,28</t>
  </si>
  <si>
    <t>457395408</t>
  </si>
  <si>
    <t>794102374</t>
  </si>
  <si>
    <t>"pod ŽB podkladní deskou"0,1*65,1</t>
  </si>
  <si>
    <t>"pod základovým prahem v rýze"0,1*0,75*23,9</t>
  </si>
  <si>
    <t>-206635934</t>
  </si>
  <si>
    <t>"Výztuž betonového lože-KARI sítě  6x150x150"</t>
  </si>
  <si>
    <t>"koryto"22,0*3,03/1000</t>
  </si>
  <si>
    <t>"zpevnění okolo křídla L1"9,5*3,03/1000</t>
  </si>
  <si>
    <t>"zpevnění okolo křídla L2"10,5*3,03/1000</t>
  </si>
  <si>
    <t>"zpevnění okolo křídla P1"9,5*3,03/1000</t>
  </si>
  <si>
    <t>"zpevnění okolo křídla P2"14,5*3,03/1000</t>
  </si>
  <si>
    <t>"pod skluzy"7,6*3,03/1000</t>
  </si>
  <si>
    <t>"přesahy 15%"11,04*3,03/1000</t>
  </si>
  <si>
    <t>1356211218</t>
  </si>
  <si>
    <t xml:space="preserve">"obsyp drenáže - hrubozrnný štěrk 16/32"  </t>
  </si>
  <si>
    <t>"před propustkem"5,03*0,15</t>
  </si>
  <si>
    <t>"za propustkem"5,03*0,15</t>
  </si>
  <si>
    <t>853893973</t>
  </si>
  <si>
    <t>"zásyp za opěrami, nad drenáží"</t>
  </si>
  <si>
    <t>"Drenážní vrstva štěrk 32/63 mm-před propustkem+za propustkem"1,7+1,7</t>
  </si>
  <si>
    <t>457542111</t>
  </si>
  <si>
    <t>Filtrační vrstvy ze štěrkodrti se zhutněním frakce od 0 až 22 do 0 až 63 mm</t>
  </si>
  <si>
    <t>-665480821</t>
  </si>
  <si>
    <t>https://podminky.urs.cz/item/CS_URS_2025_01/457542111</t>
  </si>
  <si>
    <t>"před propustkem, za propustkem"12,0+9,9</t>
  </si>
  <si>
    <t>458311111</t>
  </si>
  <si>
    <t>Výplňové klíny za opěrou z betonu stabilizačního SC II hutněného po vrstvách</t>
  </si>
  <si>
    <t>-2128878088</t>
  </si>
  <si>
    <t>https://podminky.urs.cz/item/CS_URS_2025_01/458311111</t>
  </si>
  <si>
    <t>"SC 0/22 mm, C8/10, zásyp základu"</t>
  </si>
  <si>
    <t>"před propustkem+za propustkem"5,2*9,1+5,2*9,1</t>
  </si>
  <si>
    <t>-1502039446</t>
  </si>
  <si>
    <t>"v tl. min. 400 mm s hrubým urovnáním lícních ploch a s vyklínováním mezer menšími kameny"2*0,4*2,0*2,0</t>
  </si>
  <si>
    <t>-1118818747</t>
  </si>
  <si>
    <t>"koryto"2,0*11,0</t>
  </si>
  <si>
    <t>"zpevnění okolo křídla L1"9,5</t>
  </si>
  <si>
    <t>"zpevnění okolo křídla L2"10,5</t>
  </si>
  <si>
    <t>"zpevnění okolo křídla P1"9,5</t>
  </si>
  <si>
    <t>"zpevnění okolo křídla P2"14,5</t>
  </si>
  <si>
    <t>1999363979</t>
  </si>
  <si>
    <t>"zatmelení spar mezi prefabrikáty"</t>
  </si>
  <si>
    <t>"prefabrikáty - spára uvnitř"2*6,93</t>
  </si>
  <si>
    <t>"prefabrikáty - spára vně"2*6,6</t>
  </si>
  <si>
    <t>318757576</t>
  </si>
  <si>
    <t>"levá římsa" 4,524+2,39+4,532</t>
  </si>
  <si>
    <t>"pravá římsa" 4,52+2,39+4,527</t>
  </si>
  <si>
    <t>-758870055</t>
  </si>
  <si>
    <t>"kompletní výroba zábradlí - výška 1,1m, včetně PKO" 564,6</t>
  </si>
  <si>
    <t>931627111R</t>
  </si>
  <si>
    <t>Separační vložka šířky 150 mm (hliníková fólie)</t>
  </si>
  <si>
    <t>1067611800</t>
  </si>
  <si>
    <t>"Separační vložka v dil spárách-š.150 mm"0,15*17,71</t>
  </si>
  <si>
    <t>-2065442455</t>
  </si>
  <si>
    <t>"Vnější těsnící gumový pás do dilatačních spár - waterstop"</t>
  </si>
  <si>
    <t>"spára na líci mezi křídly a rámem:"4*0,8</t>
  </si>
  <si>
    <t>1857765697</t>
  </si>
  <si>
    <t>"Výplň dilatační spáry z lehčených plastů:"0,5*17,71</t>
  </si>
  <si>
    <t>-1473465434</t>
  </si>
  <si>
    <t>"Detail dilatační spáry rám/křídlo:"1,188</t>
  </si>
  <si>
    <t>"ochrana izolace skladba SVI 1 - Tvrzený extrudovaný polystyren tl. 50 mm"19,504</t>
  </si>
  <si>
    <t>-1791753808</t>
  </si>
  <si>
    <t>"Zatmelení dilatačních spar:</t>
  </si>
  <si>
    <t>"spára na líci mezi křídly a rámem"4*2,81</t>
  </si>
  <si>
    <t>"Izolace - skladba SVI 1-Těsnící elastický tmel"23,0</t>
  </si>
  <si>
    <t>-1411344346</t>
  </si>
  <si>
    <t>"Předtěsnění dilatačních spar-spára na líci mezi křídly a rámem"4*2,81</t>
  </si>
  <si>
    <t>935112111</t>
  </si>
  <si>
    <t>Osazení příkopového žlabu do betonu tl 100 mm z betonových tvárnic š 500 mm</t>
  </si>
  <si>
    <t>-192624157</t>
  </si>
  <si>
    <t>https://podminky.urs.cz/item/CS_URS_2025_01/935112111</t>
  </si>
  <si>
    <t>"skluzy z beton. žlabovek se zaústěním do vodoteče"</t>
  </si>
  <si>
    <t>"podél levého křídla O1"5,5</t>
  </si>
  <si>
    <t>"podél levého křídla O2"4,0</t>
  </si>
  <si>
    <t>154709823</t>
  </si>
  <si>
    <t>Drobné doplňkové konstrukce kovové nerez</t>
  </si>
  <si>
    <t>451040718</t>
  </si>
  <si>
    <t>"Nerezová průchodka DN 200, tl. stěny 4 mm,s nerezovým límcem 400x400x4 mm"2*0,5+2*0,7</t>
  </si>
  <si>
    <t>230752630</t>
  </si>
  <si>
    <t>"matrice do betonu - letopočet výstavby"2</t>
  </si>
  <si>
    <t>Kotva mechanická M 16 dl 220 mm pro střední zatížení do betonu, ŽB nebo kamene s vyvrtáním otvoru</t>
  </si>
  <si>
    <t>1055477341</t>
  </si>
  <si>
    <t>"kotva  zábradlí,včetně dodání kotev -chemické kotvy do dodatečně provedených vrtů, včetně krytek matic"16*4</t>
  </si>
  <si>
    <t>Vrty pro kotvy do betonu průměru 18 mm hloubky 170 mm s vyplněním epoxidovým lepidlem</t>
  </si>
  <si>
    <t>73884699</t>
  </si>
  <si>
    <t>-1945290966</t>
  </si>
  <si>
    <t>"návodní strana vpravo"1,1*0,5*6,0</t>
  </si>
  <si>
    <t>"návodní strana vlevo"1,1*0,5*4,0</t>
  </si>
  <si>
    <t>"povodní strana vpravo"1,1*0,5*4,0</t>
  </si>
  <si>
    <t>"povodní strana vlevo"1,1*0,5*4,0</t>
  </si>
  <si>
    <t>"rezerva 20%"2,0</t>
  </si>
  <si>
    <t>981511114</t>
  </si>
  <si>
    <t>Demolice konstrukcí objektů z betonu železového postupným rozebíráním</t>
  </si>
  <si>
    <t>-1823886567</t>
  </si>
  <si>
    <t>https://podminky.urs.cz/item/CS_URS_2025_01/981511114</t>
  </si>
  <si>
    <t>"rozměry dle archivní dokumentace a zaměření"</t>
  </si>
  <si>
    <t>"nosná konstrukce"3,4*2,33</t>
  </si>
  <si>
    <t>"nosná konstrukce - rozšíření u opěr"2*4,8*0,04</t>
  </si>
  <si>
    <t>"úložné prahy opěr"2*4,8*0,23</t>
  </si>
  <si>
    <t>"rezerva 20%"2,1</t>
  </si>
  <si>
    <t>981513116</t>
  </si>
  <si>
    <t>Demolice konstrukcí objektů z betonu prostého těžkou mechanizací</t>
  </si>
  <si>
    <t>-636489711</t>
  </si>
  <si>
    <t>https://podminky.urs.cz/item/CS_URS_2025_01/981513116</t>
  </si>
  <si>
    <t>"dřík opěr"2*1,0*4,8</t>
  </si>
  <si>
    <t>"základ opěr"2*0,9*1,35*5,4</t>
  </si>
  <si>
    <t>"rezerva 20%"4,5</t>
  </si>
  <si>
    <t>6043588</t>
  </si>
  <si>
    <t>-1757926810</t>
  </si>
  <si>
    <t>120,038*9 "Přepočtené koeficientem množství</t>
  </si>
  <si>
    <t>-983347516</t>
  </si>
  <si>
    <t>1052556729</t>
  </si>
  <si>
    <t>-890833355</t>
  </si>
  <si>
    <t>"rub říms na prefabrikátech"3,598</t>
  </si>
  <si>
    <t>"rub křídla L1"4,834</t>
  </si>
  <si>
    <t>"rub křídla L2"3,742</t>
  </si>
  <si>
    <t>"rub křídla P1"4,177</t>
  </si>
  <si>
    <t>"rub křídla P2"3,152</t>
  </si>
  <si>
    <t>"Izolace - skladba SVI 2 -křídla: "61,402</t>
  </si>
  <si>
    <t>"Izolace - skladba SVI 3 -křídla,rub prefa, otvor: "86,505</t>
  </si>
  <si>
    <t>1799417873</t>
  </si>
  <si>
    <t>167,41*0,0003 "Přepočtené koeficientem množství</t>
  </si>
  <si>
    <t>-1212025864</t>
  </si>
  <si>
    <t>"Izolace - skladba SVI 3 -křídla,rub prefa, otvor: 2 vrstvy"2*86,505</t>
  </si>
  <si>
    <t>1832566977</t>
  </si>
  <si>
    <t>173,01*0,0004 "Přepočtené koeficientem množství</t>
  </si>
  <si>
    <t>-1835629466</t>
  </si>
  <si>
    <t>"Asfaltový izolační pás NAIP - SVI 4" 17,476</t>
  </si>
  <si>
    <t>"izolace SVI 2" 61,402+12,656+10,757</t>
  </si>
  <si>
    <t>"izolace SVI 1" 19,504+3,943</t>
  </si>
  <si>
    <t>428675125</t>
  </si>
  <si>
    <t>28323021</t>
  </si>
  <si>
    <t>lišta tvarovací nerezová 40x5 mm</t>
  </si>
  <si>
    <t>-1874999200</t>
  </si>
  <si>
    <t>"Izolace - skladba SVI 1" 2*2,4+4*4,55</t>
  </si>
  <si>
    <t>36262398</t>
  </si>
  <si>
    <t>"Izolace - skladba SVI 1-76 ks"1</t>
  </si>
  <si>
    <t>465973418</t>
  </si>
  <si>
    <t>"křídla" 19,504</t>
  </si>
  <si>
    <t>"Detail dilatační spáry rám/křídlo"1,188</t>
  </si>
  <si>
    <t>"Izolace - skladba SVI 2:"</t>
  </si>
  <si>
    <t>"křídla" 61,402</t>
  </si>
  <si>
    <t>"Detail dilatační spáry rám/křídlo"3,24</t>
  </si>
  <si>
    <t>"Izolace - skladba SVI 4:"17,476*2 "nad a pod NAIP"</t>
  </si>
  <si>
    <t>-460506130</t>
  </si>
  <si>
    <t>-1023743145</t>
  </si>
  <si>
    <t>"Izolace - skladba SVI 2:" 64,64</t>
  </si>
  <si>
    <t>1569535738</t>
  </si>
  <si>
    <t>-757280706</t>
  </si>
  <si>
    <t>-1772894382</t>
  </si>
  <si>
    <t>412014924</t>
  </si>
  <si>
    <t>611730836</t>
  </si>
  <si>
    <t>SO 12-21-02 - Obnova propustku, evid.km 18,368</t>
  </si>
  <si>
    <t>-638341162</t>
  </si>
  <si>
    <t>"odhad 50 hodin" 50</t>
  </si>
  <si>
    <t>-759633353</t>
  </si>
  <si>
    <t>801860699</t>
  </si>
  <si>
    <t>"Těžitelnost dle ČSN 73 6133 (sonda JV-10) - I. třída"</t>
  </si>
  <si>
    <t>"horní část výkopu"280,8</t>
  </si>
  <si>
    <t>"výkop pro podkladní beton"0,1*92,39</t>
  </si>
  <si>
    <t>"výkop pro ŠP podsyp"0,3*64,01</t>
  </si>
  <si>
    <t>"výkop pro kamenný zához na vtoku"0,4*2,0*2,0</t>
  </si>
  <si>
    <t>"výkop pro koncové příčné prahy zpevnění koryta"1,0*0,4*3,3</t>
  </si>
  <si>
    <t>"výkop pro koncové příčné prahy svahových kuželů"1,0*0,4*26,4</t>
  </si>
  <si>
    <t>1096994109</t>
  </si>
  <si>
    <t>"dl. 43,5 m" 43,5*4,0</t>
  </si>
  <si>
    <t>431840792</t>
  </si>
  <si>
    <t>174,0 "m2"*0,1235</t>
  </si>
  <si>
    <t>-2061091423</t>
  </si>
  <si>
    <t>1614551356</t>
  </si>
  <si>
    <t>"zemina vhodná k zásypům - na mezideponii a zpět"75,3*2</t>
  </si>
  <si>
    <t>53678100</t>
  </si>
  <si>
    <t>"přemístění nevhodné zeminy na skládku"335,227-75,3</t>
  </si>
  <si>
    <t>-355981847</t>
  </si>
  <si>
    <t>"příplatek za 10 km" 259,927*10</t>
  </si>
  <si>
    <t>-627749783</t>
  </si>
  <si>
    <t>"zemina na mezideponii k zásypům"74,5</t>
  </si>
  <si>
    <t>-1749655803</t>
  </si>
  <si>
    <t>"zemina z výkopů-pol.162751117 " 259,927*2,0</t>
  </si>
  <si>
    <t>-1958184640</t>
  </si>
  <si>
    <t>"zemnina vhodná na mezideponii-pol. 162751117"74,5</t>
  </si>
  <si>
    <t>"zemnina nevhodná k zásypům-skládky"259,927</t>
  </si>
  <si>
    <t>-1305307752</t>
  </si>
  <si>
    <t>"zemina vhodná z výkopů - z mezideponie"</t>
  </si>
  <si>
    <t>"svahový kužel u křídla L1"17,0</t>
  </si>
  <si>
    <t>"svahový kužel u křídla L2"17,0</t>
  </si>
  <si>
    <t>"svahový kužel u křídla P1"23,5</t>
  </si>
  <si>
    <t>"svahový kužel u křídla P2"17,0</t>
  </si>
  <si>
    <t>1436052812</t>
  </si>
  <si>
    <t>"HDPE trubka DN 150 s tuhostí SN = 8 kN/m2 s neperforovaným dnem, na vyšší straně zavíčkovaná"2*6,15</t>
  </si>
  <si>
    <t>1115611061</t>
  </si>
  <si>
    <t>"horní a dolní povrch" 2*65,1</t>
  </si>
  <si>
    <t>"boky"0,3*35,53</t>
  </si>
  <si>
    <t>67686181</t>
  </si>
  <si>
    <t>-54381145</t>
  </si>
  <si>
    <t>-1911488142</t>
  </si>
  <si>
    <t>"ŠP podsyp pod podkladním betonem propustku" 0,3*65,1</t>
  </si>
  <si>
    <t>902107316</t>
  </si>
  <si>
    <t>-943045414</t>
  </si>
  <si>
    <t>"základy křídel"</t>
  </si>
  <si>
    <t>"křídla L1+L2"2*1,2*4,518</t>
  </si>
  <si>
    <t>"křídla P1+P2"2*1,2*4,567</t>
  </si>
  <si>
    <t>-1999357896</t>
  </si>
  <si>
    <t>"křídla - základ"4*0,5*11,7</t>
  </si>
  <si>
    <t>2062336290</t>
  </si>
  <si>
    <t>-996688696</t>
  </si>
  <si>
    <t>4*0,6373</t>
  </si>
  <si>
    <t>-1143441987</t>
  </si>
  <si>
    <t>"výztuž ŽB podkladních desek- kari sítě pr. 8 / 150x150 mm" 1,3723</t>
  </si>
  <si>
    <t>-672956363</t>
  </si>
  <si>
    <t xml:space="preserve">"koncové příčné prahy  pod dlažbu" </t>
  </si>
  <si>
    <t>"v korytě"1,0*0,4*3,3</t>
  </si>
  <si>
    <t>"pod svahovými kužely" 1,0*0,4*26,4</t>
  </si>
  <si>
    <t>1030942515</t>
  </si>
  <si>
    <t>435258153</t>
  </si>
  <si>
    <t>454930919</t>
  </si>
  <si>
    <t>454027869</t>
  </si>
  <si>
    <t>"křídla - římsová část"4*1,55*4,5</t>
  </si>
  <si>
    <t>"křídla - koncové čelo"4*1,5*0,58</t>
  </si>
  <si>
    <t>666580999</t>
  </si>
  <si>
    <t>-273645793</t>
  </si>
  <si>
    <t>"římsy na křídlech "4*297,3/1000</t>
  </si>
  <si>
    <t>"římsy ma prefabrikátech"2*171,2/1000</t>
  </si>
  <si>
    <t>-1828837196</t>
  </si>
  <si>
    <t>"rámový prefabrikát světlosti 2x1.4m"3*1,56*1,99</t>
  </si>
  <si>
    <t>"včetně úložné vrstvy prefabrikátů včetně přesahů- písek 0/2 mm+cement 300kg/m3, tl. 2 mm"</t>
  </si>
  <si>
    <t>propust rámová světlost 2,00x1,4 m</t>
  </si>
  <si>
    <t>1678870830</t>
  </si>
  <si>
    <t>357706740</t>
  </si>
  <si>
    <t>"křídlo L1"0,627*4,509</t>
  </si>
  <si>
    <t>"křídlo L2"0,598*4,509</t>
  </si>
  <si>
    <t>"křídlo P1"0,627*4,531</t>
  </si>
  <si>
    <t>"křídlo P2"0,598*4,531</t>
  </si>
  <si>
    <t>355410267</t>
  </si>
  <si>
    <t>1841339827</t>
  </si>
  <si>
    <t>"křídlo L1 - proměnná část dříku"2*4,8</t>
  </si>
  <si>
    <t>"křídlo L2 - proměnná část dříku"2*4,6</t>
  </si>
  <si>
    <t>"křídlo P1 - proměnná část dříku"2*4,8</t>
  </si>
  <si>
    <t>"křídlo P2 - proměnná část dříku"2*4,6</t>
  </si>
  <si>
    <t>-594558168</t>
  </si>
  <si>
    <t>1023107692</t>
  </si>
  <si>
    <t>4*0,3302</t>
  </si>
  <si>
    <t>1908811120</t>
  </si>
  <si>
    <t>"kubatura viz pol. 465512127- tl. 0,15m" 99,31</t>
  </si>
  <si>
    <t>1698730218</t>
  </si>
  <si>
    <t>"Polymerní malta pod sloupek zábradlí-min tl. 20 mm" 16*0,22*0,28</t>
  </si>
  <si>
    <t>-587004345</t>
  </si>
  <si>
    <t>-176140568</t>
  </si>
  <si>
    <t>-329265819</t>
  </si>
  <si>
    <t>"výztuž betonového lože:"</t>
  </si>
  <si>
    <t>"koryto"2,0*11,0 "m2"*3,03/1000</t>
  </si>
  <si>
    <t>"zpevnění okolo křídla L1"13,68*3,03/1000</t>
  </si>
  <si>
    <t>"zpevnění okolo křídla L2"13,8*3,03/1000</t>
  </si>
  <si>
    <t>"zpevnění okolo křídla P1"19,56*3,03/1000</t>
  </si>
  <si>
    <t>"zpevnění okolo křídla P2"13,32*3,03/1000</t>
  </si>
  <si>
    <t>"zpevnění žel příkopu"2,543*3,03/1000</t>
  </si>
  <si>
    <t>"přesahy 15%"12,735*3,03/1000</t>
  </si>
  <si>
    <t>1153320216</t>
  </si>
  <si>
    <t xml:space="preserve">"obsyp drenáže - štěrk fr. 16/30" </t>
  </si>
  <si>
    <t>-592755874</t>
  </si>
  <si>
    <t>"zásyp za opěrami, nad drenáží-štěrk 32/63"</t>
  </si>
  <si>
    <t>"před propustkem"1,1*0,3*5,03</t>
  </si>
  <si>
    <t>"za propustkem"1,1*0,3*5,03</t>
  </si>
  <si>
    <t>987693247</t>
  </si>
  <si>
    <t>"zásyp za opěrami, nad drenáží-ŠD 0/63"</t>
  </si>
  <si>
    <t>"před propustkem"5,2*2,3</t>
  </si>
  <si>
    <t>"za propustkem"5,2*1,9</t>
  </si>
  <si>
    <t>930589529</t>
  </si>
  <si>
    <t>"před propustkem"5,2*7,1</t>
  </si>
  <si>
    <t>"za propustkem"5,2*7,1</t>
  </si>
  <si>
    <t>-69078342</t>
  </si>
  <si>
    <t>"v tk. min. 400 mm s hrubým urovnáním lícních ploch a s vyklínováním mezer menšími kameny" 0,4*2,8*2,0</t>
  </si>
  <si>
    <t>-172125602</t>
  </si>
  <si>
    <t>"tl. 200 mm, včetně spárování cementovou maltou"</t>
  </si>
  <si>
    <t>"zpevnění okolo křídla L1"13,68</t>
  </si>
  <si>
    <t>"zpevnění okolo křídla L2"13,8</t>
  </si>
  <si>
    <t>"zpevnění okolo křídla P1"19,56</t>
  </si>
  <si>
    <t>"zpevnění okolo křídla P2"13,32</t>
  </si>
  <si>
    <t>"zpevnění žel příkopu"1,5*11,3</t>
  </si>
  <si>
    <t>-433454114</t>
  </si>
  <si>
    <t>"prefabrikáty - spára uvnitř"2*6,33</t>
  </si>
  <si>
    <t>"prefabrikáty - spára vně"2*6,0</t>
  </si>
  <si>
    <t>-328567764</t>
  </si>
  <si>
    <t>4,524+2,39+4,532+4,52+2,39+4,527</t>
  </si>
  <si>
    <t>2136520002</t>
  </si>
  <si>
    <t>"kompletní výroba zábradlí - výška 1,1m, včetně PKO" 571,85</t>
  </si>
  <si>
    <t>360793054</t>
  </si>
  <si>
    <t>0,15*16,51"separační vložka v dilatačních sparách"</t>
  </si>
  <si>
    <t>2032512077</t>
  </si>
  <si>
    <t>"spára na líci mezi křídly a rámem" 4*0,8</t>
  </si>
  <si>
    <t>581553379</t>
  </si>
  <si>
    <t>"Výplň dilatační spáry z lehčených plastů:"0,5*16,51</t>
  </si>
  <si>
    <t>-1000806171</t>
  </si>
  <si>
    <t>"Izolace - skladba SVI 1" 15,726+1,188 "+detail rám/křídlo "</t>
  </si>
  <si>
    <t>1251539446</t>
  </si>
  <si>
    <t>"Zatmělení dilatačních spar a spar mezi prefabrikáty elastickým tmelem-elastický tmel dle ČSN ISO 11600 (F-25-HM-M1p)"</t>
  </si>
  <si>
    <t>"spára na líci mezi křídly a rámem"4*2,51</t>
  </si>
  <si>
    <t>"Izolace - skladba SVI 1:"23,0</t>
  </si>
  <si>
    <t>-785788406</t>
  </si>
  <si>
    <t>"Předtěsnění dilatačních spar - spára na líci mezi křídly a rámem" 4*2,51</t>
  </si>
  <si>
    <t>93650000R</t>
  </si>
  <si>
    <t>Drobné doplňkové konstrukce nerezové</t>
  </si>
  <si>
    <t>-2031576098</t>
  </si>
  <si>
    <t>"nerezová průchodka DN 200 s nerezovým límcem 400*400*4 mm" 2*0,5+2*0,7</t>
  </si>
  <si>
    <t>1143494721</t>
  </si>
  <si>
    <t>-1027919974</t>
  </si>
  <si>
    <t>-1165528739</t>
  </si>
  <si>
    <t>1635050812</t>
  </si>
  <si>
    <t>"demolice kamenné konstrukce - rozměry dle archivní dokumentace a zaměření"</t>
  </si>
  <si>
    <t>"nosná konstrukce - 1. pole"0,3*6,1*1,5</t>
  </si>
  <si>
    <t>"nosná konstrukce - 2. pole"0,3*6,1*1,1</t>
  </si>
  <si>
    <t>"nosná konstrukce - 3. pole"0,3*6,1*1,5</t>
  </si>
  <si>
    <t>"opěra 1"1,8*6,1*1,6</t>
  </si>
  <si>
    <t>"opěra 4"1,8*6,1*1,44</t>
  </si>
  <si>
    <t>"podpěra 2"1,8*6,1*0,8</t>
  </si>
  <si>
    <t>"podpěra 3"1,8*6,1*0,78</t>
  </si>
  <si>
    <t>"kamenná zídka podél levé strany"1,8*0,5*5,0</t>
  </si>
  <si>
    <t>"rezerva 20%"12,5</t>
  </si>
  <si>
    <t>901797776</t>
  </si>
  <si>
    <t>"demolice ŽB konstrukce - rozměry dle archivní dokumentace a zaměření"</t>
  </si>
  <si>
    <t>"L římsa "7,62*0,43*0,8</t>
  </si>
  <si>
    <t>"P římsa"7,1*0,31*0,6</t>
  </si>
  <si>
    <t>"rezerva 20%"0,8</t>
  </si>
  <si>
    <t>-1261923052</t>
  </si>
  <si>
    <t>1841182945</t>
  </si>
  <si>
    <t>199,503*9 "Přepočtené koeficientem množství</t>
  </si>
  <si>
    <t>-1159804988</t>
  </si>
  <si>
    <t>1193600076</t>
  </si>
  <si>
    <t>-1577037600</t>
  </si>
  <si>
    <t>"rub křídla L1"3,461</t>
  </si>
  <si>
    <t>"rub křídla L2"2,689</t>
  </si>
  <si>
    <t>"rub křídla P1"3,366</t>
  </si>
  <si>
    <t>"rub křídla P2"2,611</t>
  </si>
  <si>
    <t>"rub dříku křídla L1"3,628</t>
  </si>
  <si>
    <t>"rub dříku křídla L2"4,139</t>
  </si>
  <si>
    <t>"rub dříku křídla P1"3,755</t>
  </si>
  <si>
    <t>"rub dříku křídla P2"4,248</t>
  </si>
  <si>
    <t>"rub základu křídla L1"10,896</t>
  </si>
  <si>
    <t>"rub základu křídla L2"10,896</t>
  </si>
  <si>
    <t>"rub základu křídla P1"11,112</t>
  </si>
  <si>
    <t>"rub základu křídla P2"11,112</t>
  </si>
  <si>
    <t>"Izolace - skladba SVI 3:"</t>
  </si>
  <si>
    <t>"rub prefabrikátů"29,591</t>
  </si>
  <si>
    <t>"otvor prefabrikátů pod zpevněním koryta"17,012</t>
  </si>
  <si>
    <t>"líc prebrikátů - vtok"0,736</t>
  </si>
  <si>
    <t>"líc prebrikátů - výtok"0,773</t>
  </si>
  <si>
    <t>"líc a bok křídel L1"8,0</t>
  </si>
  <si>
    <t>"líc a bok křídel L2"7,7</t>
  </si>
  <si>
    <t>"líc a bok křídel P1"8,0</t>
  </si>
  <si>
    <t>"líc a bok křídel P2"7,7</t>
  </si>
  <si>
    <t>-492466996</t>
  </si>
  <si>
    <t>155,023*0,0003 "Přepočtené koeficientem množství</t>
  </si>
  <si>
    <t>-552731204</t>
  </si>
  <si>
    <t>"Izolace - skladba SVI 3" 79,511*2</t>
  </si>
  <si>
    <t>-575155257</t>
  </si>
  <si>
    <t>159,022*0,0004 "Přepočtené koeficientem množství</t>
  </si>
  <si>
    <t>957818950</t>
  </si>
  <si>
    <t>"Izolace - skladba SVI 1" 15,726+3,943"detail dil.sp.rám/křídlo"</t>
  </si>
  <si>
    <t>"Izolace - skladba SVI 2" 59,786+12,656+9,761 " Detaily základ/dřík+rám/křídlo"</t>
  </si>
  <si>
    <t>"Izolace - skladba SVI 4"17,476</t>
  </si>
  <si>
    <t>-235074052</t>
  </si>
  <si>
    <t>1572548947</t>
  </si>
  <si>
    <t>"Izolace - skladba SVI 4"2*2,4+4*4,55</t>
  </si>
  <si>
    <t>-818977167</t>
  </si>
  <si>
    <t>"Izolace-skladba SVI 1 -76 ks"1</t>
  </si>
  <si>
    <t>2055993167</t>
  </si>
  <si>
    <t>"Izolace - skladba SVI 1" 15,726</t>
  </si>
  <si>
    <t>"detail rám/křídlo" 1,188</t>
  </si>
  <si>
    <t>"Izolace - skladba SVI 2"59,786</t>
  </si>
  <si>
    <t>"detail rám/křídlo" 2,940</t>
  </si>
  <si>
    <t>"Izolace - skladba SVI 4 - pod příčnou drenáží"2*5,11*1,71*2</t>
  </si>
  <si>
    <t>1115925729</t>
  </si>
  <si>
    <t>1700039155</t>
  </si>
  <si>
    <t>62,726+2*17,476</t>
  </si>
  <si>
    <t>546243056</t>
  </si>
  <si>
    <t>1253942998</t>
  </si>
  <si>
    <t>-50946226</t>
  </si>
  <si>
    <t>1083649252</t>
  </si>
  <si>
    <t>1274530034</t>
  </si>
  <si>
    <t>SO 12-21-03 - Obnova propustku, evid.km 18,477</t>
  </si>
  <si>
    <t>709767003</t>
  </si>
  <si>
    <t>"odhad 400 hodin" 400</t>
  </si>
  <si>
    <t>-2131762112</t>
  </si>
  <si>
    <t>-1783676280</t>
  </si>
  <si>
    <t>"Těžitelnost dle ČSN 73 6133 (sonda JV-11) - I. třída"</t>
  </si>
  <si>
    <t>"výkop pro propustek"18,6*6,0</t>
  </si>
  <si>
    <t>"výkop pro jímku"12,9*9,0</t>
  </si>
  <si>
    <t>-557179779</t>
  </si>
  <si>
    <t>"odvoz na skládku-zemina nevhodná k zásypům"227,7</t>
  </si>
  <si>
    <t>1660668904</t>
  </si>
  <si>
    <t>696102923</t>
  </si>
  <si>
    <t>1109353869</t>
  </si>
  <si>
    <t>"přebytečná zemina - nevhodná zemina k zásypům" 227,7*2,0</t>
  </si>
  <si>
    <t>-1136969453</t>
  </si>
  <si>
    <t>11059452</t>
  </si>
  <si>
    <t>"bude použita zemina vhodná z nakupovaných materiálů"</t>
  </si>
  <si>
    <t>"obsyp propustku"111,6</t>
  </si>
  <si>
    <t>"propustek"-15,1</t>
  </si>
  <si>
    <t>"zásyp jímky"49,5</t>
  </si>
  <si>
    <t>"zásyp boků jímky"11,3</t>
  </si>
  <si>
    <t>10364100</t>
  </si>
  <si>
    <t>zemina pro terénní úpravy - tříděná</t>
  </si>
  <si>
    <t>-2057048244</t>
  </si>
  <si>
    <t>157,3*2,0</t>
  </si>
  <si>
    <t>1681183631</t>
  </si>
  <si>
    <t xml:space="preserve">"separační geotextilie-kolem vyrov.šp podsypu " </t>
  </si>
  <si>
    <t>"horní a dolní povrch"34,1</t>
  </si>
  <si>
    <t>"boky"6,8</t>
  </si>
  <si>
    <t>"překrytí 10% z celkové plochy"4,1</t>
  </si>
  <si>
    <t>-1061474112</t>
  </si>
  <si>
    <t>-1868624078</t>
  </si>
  <si>
    <t>-1053296714</t>
  </si>
  <si>
    <t>"podsyp pod podkladním betonem pod propustkem" 5,0</t>
  </si>
  <si>
    <t>1333621717</t>
  </si>
  <si>
    <t>"pás na výtoku"0,61*0,4*1,7</t>
  </si>
  <si>
    <t>"zesílená podkladní deska - řez C-C"2*0,83*2,0</t>
  </si>
  <si>
    <t>"podkladní deska - řez B-B"0,34*6,0</t>
  </si>
  <si>
    <t>"základ vtokové jímky"0,4*1,8*1,7</t>
  </si>
  <si>
    <t>"čelo vtokové jímky"0,42*1,7</t>
  </si>
  <si>
    <t>"boky vtokové jímky"2*0,82*0,4*1,0</t>
  </si>
  <si>
    <t>-1174585749</t>
  </si>
  <si>
    <t>1681489499</t>
  </si>
  <si>
    <t>"ŽB podkladní deska - pas" 0,6*4,2</t>
  </si>
  <si>
    <t>"ŽB podkladní deska - deska"0,35*24,1</t>
  </si>
  <si>
    <t>"ŽB podkladní deska - zesílená část"4*0,55*3,1</t>
  </si>
  <si>
    <t>"jímka - deska"0,4*5,3</t>
  </si>
  <si>
    <t>"jímka  - čelo"1,15*2,6</t>
  </si>
  <si>
    <t>"jímka - boky"2*1,15*2,8</t>
  </si>
  <si>
    <t>1349854881</t>
  </si>
  <si>
    <t>918955006</t>
  </si>
  <si>
    <t>"KARI 8/150/150 - výztuž podkl.desky"0,4972</t>
  </si>
  <si>
    <t>-1006308267</t>
  </si>
  <si>
    <t>"patkové trubní prefabrikáty DN 800"</t>
  </si>
  <si>
    <t>"včetně pryžového těsnění, kluzného prostředku, montáže a výztuže prefabrikátu"</t>
  </si>
  <si>
    <t>"včetně úložné vrstvy písek 0/2 mm + cement 300 kg/m3, tl. 2 mm"</t>
  </si>
  <si>
    <t>"krajní šikmé prefabrikáty"2*0,621*1,5</t>
  </si>
  <si>
    <t>-2*0,1*0,75</t>
  </si>
  <si>
    <t>-2*0,214*0,375</t>
  </si>
  <si>
    <t>"vnitřní prefabrikáty"0,621*7*1,0</t>
  </si>
  <si>
    <t>59222484</t>
  </si>
  <si>
    <t>trouba ŽB hrdlová patková DN 800</t>
  </si>
  <si>
    <t>-666120247</t>
  </si>
  <si>
    <t>-1383484561</t>
  </si>
  <si>
    <t>"zpevnění příkopu"3,0*3,16</t>
  </si>
  <si>
    <t>"koryto na výtoku"1,0*3,2*2 "=tl. 350 mm"</t>
  </si>
  <si>
    <t>"čelo na výtoku"5,9</t>
  </si>
  <si>
    <t>"čelo na vtoku"8,9</t>
  </si>
  <si>
    <t>"v jímce"1,0*0,9</t>
  </si>
  <si>
    <t>"svah na vtoku - s rozražeči"16,0</t>
  </si>
  <si>
    <t>-1075227166</t>
  </si>
  <si>
    <t>"rozšířená část na výtoku"0,1*1,8*2,1</t>
  </si>
  <si>
    <t>"normální část"0,1*5,6*1,8</t>
  </si>
  <si>
    <t>"rozšířená část na vtoku, včetně jímky"0,55*2,1</t>
  </si>
  <si>
    <t>-842258361</t>
  </si>
  <si>
    <t>"KARI 6/150/150 - výztuž podkl.bet.lože dlažby"0,1515</t>
  </si>
  <si>
    <t>316829424</t>
  </si>
  <si>
    <t>"tl. 200mm"</t>
  </si>
  <si>
    <t>"koryto na výtoku"1,0*3,2</t>
  </si>
  <si>
    <t>-644961600</t>
  </si>
  <si>
    <t>"elastický tmel dle ČSN ISO 11600 (F-25-HM-M1p) - Zatmelení spar mezi prefabrikáty elastickým tmelem"</t>
  </si>
  <si>
    <t>"prefabrikáty - spára uvnitř"8*2,52</t>
  </si>
  <si>
    <t>"prefabrikáty - spára vně"8*3,25</t>
  </si>
  <si>
    <t>1205155116</t>
  </si>
  <si>
    <t>-730295361</t>
  </si>
  <si>
    <t>"levé čelo"0,18*0,5*2,51</t>
  </si>
  <si>
    <t>"pravé čelo"0,18*0,5*2,7</t>
  </si>
  <si>
    <t>"nosná konstrukce"0,25*5,04*1,0</t>
  </si>
  <si>
    <t>"opěra 1"1,5*0,6*6,3</t>
  </si>
  <si>
    <t>"opěra 2"1,5*0,6*6,3</t>
  </si>
  <si>
    <t>"dno"0,3*0,6*6,3</t>
  </si>
  <si>
    <t>"kamenná zídka podél levé strany"1,5*0,7*5,0</t>
  </si>
  <si>
    <t>"rezerva 20%"3,9</t>
  </si>
  <si>
    <t>-1102854248</t>
  </si>
  <si>
    <t>"levá římsa"2,53*0,35*0,24</t>
  </si>
  <si>
    <t>"pravá římsa"2,7*0,4*0,26</t>
  </si>
  <si>
    <t>"rezerva 20%"0,1</t>
  </si>
  <si>
    <t>41294760</t>
  </si>
  <si>
    <t>56430479</t>
  </si>
  <si>
    <t>59,814*9 "Přepočtené koeficientem množství</t>
  </si>
  <si>
    <t>-154480907</t>
  </si>
  <si>
    <t>-2097148546</t>
  </si>
  <si>
    <t>-2145746796</t>
  </si>
  <si>
    <t>"Izolace - skladba SVI 1"</t>
  </si>
  <si>
    <t>"rub prefabrikátů - bez zesílení základu"3,25*6,0</t>
  </si>
  <si>
    <t>"rub prefabrikátů - zesílení základu"4,16*4,0</t>
  </si>
  <si>
    <t>"rub prefabrikátů - zesílení základu - čela"6*0,525*0,525</t>
  </si>
  <si>
    <t>"vtoková jímka - rub"1,4*5,3</t>
  </si>
  <si>
    <t>"vtoková jímka - líc"2*0,25*1,0+1,5*0,9</t>
  </si>
  <si>
    <t>2032970016</t>
  </si>
  <si>
    <t>47,064*0,0003 "Přepočtené koeficientem množství</t>
  </si>
  <si>
    <t>1571555443</t>
  </si>
  <si>
    <t>"rub prefabrikátů - bez zesílení základu"3,25*6,0*2</t>
  </si>
  <si>
    <t>"rub prefabrikátů - zesílení základu"4,16*4,0*2</t>
  </si>
  <si>
    <t>"rub prefabrikátů - zesílení základu - čela"6*0,525*0,525*2</t>
  </si>
  <si>
    <t>"vtoková jímka - rub"1,4*5,3*2</t>
  </si>
  <si>
    <t>"vtoková jímka - líc"2*0,25*1,0+1,5*0,9*2</t>
  </si>
  <si>
    <t>69100343</t>
  </si>
  <si>
    <t>93,628*0,0004 "Přepočtené koeficientem množství</t>
  </si>
  <si>
    <t>-2121027010</t>
  </si>
  <si>
    <t>Posudky -1.hlavní mostní prohlídka</t>
  </si>
  <si>
    <t>-410058554</t>
  </si>
  <si>
    <t>945886033</t>
  </si>
  <si>
    <t>2074996509</t>
  </si>
  <si>
    <t>17979649</t>
  </si>
  <si>
    <t>SO 12-21-04 - Obnova propustku, evid. km 19,175</t>
  </si>
  <si>
    <t>1379967356</t>
  </si>
  <si>
    <t>113754410</t>
  </si>
  <si>
    <t>-258482731</t>
  </si>
  <si>
    <t>-1768131152</t>
  </si>
  <si>
    <t>1823630473</t>
  </si>
  <si>
    <t>Poznámka k položce:_x000D_
Čerpání vody   na dopravní výšku do 10 m     s uvažovaným průměrným přítokem       do 500 l/min</t>
  </si>
  <si>
    <t>-664980294</t>
  </si>
  <si>
    <t>Poznámka k položce:_x000D_
Pohotovost záložní čerpací soupravy   pro dopravní výšku do 10 m     s uvažovaným průměrným přítokem       do 500 l/min</t>
  </si>
  <si>
    <t>1825679432</t>
  </si>
  <si>
    <t>-179127356</t>
  </si>
  <si>
    <t>250263375</t>
  </si>
  <si>
    <t>-1557773664</t>
  </si>
  <si>
    <t>-1254344703</t>
  </si>
  <si>
    <t>-550769023</t>
  </si>
  <si>
    <t>-565490484</t>
  </si>
  <si>
    <t>1185258761</t>
  </si>
  <si>
    <t>174111211</t>
  </si>
  <si>
    <t>Zásyp sypaninou se zhutněním do 3 m3 pro spodní stavbu železnic</t>
  </si>
  <si>
    <t>-750101094</t>
  </si>
  <si>
    <t>https://podminky.urs.cz/item/CS_URS_2025_01/174111211</t>
  </si>
  <si>
    <t>Poznámka k položce:_x000D_
Zásyp sypaninou pro spodní stavbu železnic   objemu do 3 m3     se zhutněním</t>
  </si>
  <si>
    <t>1544736581</t>
  </si>
  <si>
    <t>-1715150444</t>
  </si>
  <si>
    <t>-1824305480</t>
  </si>
  <si>
    <t>211971110</t>
  </si>
  <si>
    <t>Zřízení opláštění žeber nebo trativodů geotextilií v rýze nebo zářezu sklonu do 1:2</t>
  </si>
  <si>
    <t>1490065815</t>
  </si>
  <si>
    <t>https://podminky.urs.cz/item/CS_URS_2025_01/211971110</t>
  </si>
  <si>
    <t>Poznámka k položce:_x000D_
Zřízení opláštění výplně z geotextilie odvodňovacích žeber nebo trativodů   v rýze nebo zářezu se stěnami     šikmými o sklonu do 1:2</t>
  </si>
  <si>
    <t>2120528603</t>
  </si>
  <si>
    <t>Čerpací jímka hloubky 2,5 m, DN 500 mm</t>
  </si>
  <si>
    <t>-723128177</t>
  </si>
  <si>
    <t>-1580652585</t>
  </si>
  <si>
    <t>Poznámka k položce:_x000D_
Podsyp pod základové konstrukce   se zhutněním a urovnáním povrchu     ze štěrkopísku       netříděného</t>
  </si>
  <si>
    <t>1284535444</t>
  </si>
  <si>
    <t>-2138962369</t>
  </si>
  <si>
    <t>Poznámka k položce:_x000D_
Bednění základů   desek     zřízení</t>
  </si>
  <si>
    <t>-445058415</t>
  </si>
  <si>
    <t>Poznámka k položce:_x000D_
Bednění základů   desek     odstranění</t>
  </si>
  <si>
    <t>1002032390</t>
  </si>
  <si>
    <t>1761157913</t>
  </si>
  <si>
    <t>470954383</t>
  </si>
  <si>
    <t>Poznámka k položce:_x000D_
Základové konstrukce z betonu prostého   Příplatek k cenám     za betonáž malého rozsahu       do 25 m3</t>
  </si>
  <si>
    <t>274321118</t>
  </si>
  <si>
    <t>Základové pasy, prahy, věnce a ostruhy mostních konstrukcí ze ŽB C 30/37</t>
  </si>
  <si>
    <t>-91321418</t>
  </si>
  <si>
    <t>https://podminky.urs.cz/item/CS_URS_2025_01/274321118</t>
  </si>
  <si>
    <t>Poznámka k položce:_x000D_
Základové konstrukce z betonu železového   pásy, prahy, věnce a ostruhy     ve výkopu nebo na hlavách pilot       C 30/37</t>
  </si>
  <si>
    <t>274321191</t>
  </si>
  <si>
    <t>Příplatek k základovým pasům, prahům a věncům mostních konstrukcí ze ŽB za betonáž malého rozsahu do 25 m3</t>
  </si>
  <si>
    <t>-1967633756</t>
  </si>
  <si>
    <t>https://podminky.urs.cz/item/CS_URS_2025_01/274321191</t>
  </si>
  <si>
    <t>Poznámka k položce:_x000D_
Základové konstrukce z betonu železového   Příplatek k cenám     za betonáž malého rozsahu       do 25 m3</t>
  </si>
  <si>
    <t>952538030</t>
  </si>
  <si>
    <t>-132757172</t>
  </si>
  <si>
    <t>-1946843758</t>
  </si>
  <si>
    <t>https://podminky.urs.cz/item/CS_URS_2025_01/69311081</t>
  </si>
  <si>
    <t>1307098965</t>
  </si>
  <si>
    <t>-538543619</t>
  </si>
  <si>
    <t>1046102924</t>
  </si>
  <si>
    <t>1392728936</t>
  </si>
  <si>
    <t>-521387077</t>
  </si>
  <si>
    <t>-500317651</t>
  </si>
  <si>
    <t>Poznámka k položce:_x000D_
Osazení betonových a železobetonových prefabrikátů   hmotnosti jednotlivě     přes 7 000 do 10 000 kg</t>
  </si>
  <si>
    <t>334323118</t>
  </si>
  <si>
    <t>Mostní opěry a úložné prahy ze ŽB C 30/37</t>
  </si>
  <si>
    <t>1135842543</t>
  </si>
  <si>
    <t>https://podminky.urs.cz/item/CS_URS_2025_01/334323118</t>
  </si>
  <si>
    <t>Poznámka k položce:_x000D_
Mostní opěry a úložné prahy z betonu   železového     C 30/37</t>
  </si>
  <si>
    <t>334323191</t>
  </si>
  <si>
    <t>Příplatek k mostním opěrám a úložným prahům ze ŽB za betonáž malého rozsahu do 25 m3</t>
  </si>
  <si>
    <t>-854808470</t>
  </si>
  <si>
    <t>https://podminky.urs.cz/item/CS_URS_2025_01/334323191</t>
  </si>
  <si>
    <t>Poznámka k položce:_x000D_
Mostní opěry a úložné prahy z betonu   Příplatek k cenám     za betonáž malého rozsahu       do 25 m3</t>
  </si>
  <si>
    <t>957846205</t>
  </si>
  <si>
    <t>Poznámka k položce:_x000D_
Bednění mostních křídel a závěrných zídek ze systémového bednění   zřízení     z překližek</t>
  </si>
  <si>
    <t>1972073406</t>
  </si>
  <si>
    <t>Poznámka k položce:_x000D_
Bednění mostních křídel a závěrných zídek ze systémového bednění   odstranění     z překližek</t>
  </si>
  <si>
    <t>-49590230</t>
  </si>
  <si>
    <t>Poznámka k položce:_x000D_
Výztuž betonářská mostních konstrukcí   opěr, úložných prahů, křídel, závěrných zídek, bloků ložisek, pilířů a sloupů     z oceli 10 505 (R) nebo BSt 500       křídel, závěrných zdí</t>
  </si>
  <si>
    <t>59383453</t>
  </si>
  <si>
    <t>propust rámová 2,00x2,20x2,00m</t>
  </si>
  <si>
    <t>-1110962217</t>
  </si>
  <si>
    <t>https://podminky.urs.cz/item/CS_URS_2025_01/59383453</t>
  </si>
  <si>
    <t>Poznámka k položce:_x000D_
Rámové prefabrikáty o světlé šířce 2,0 m a světlé výšce 2,2 m, skladebná délka 2,0 m včetně pryžového těsnění a kluzného prostředku, výztuže pro kotvení říms u krajních prefabrikátů.</t>
  </si>
  <si>
    <t>-1712054810</t>
  </si>
  <si>
    <t>-2090587368</t>
  </si>
  <si>
    <t>979901807</t>
  </si>
  <si>
    <t>862054747</t>
  </si>
  <si>
    <t>Poznámka k položce:_x000D_
Podkladní a zajišťovací konstrukce z betonu   prostého     v otevřeném výkopu     bez zvýšených nároků na prostředí     desky pod potrubí, stoky a drobné objekty z betonu       tř. C 12/15</t>
  </si>
  <si>
    <t>1025508556</t>
  </si>
  <si>
    <t>1287329990</t>
  </si>
  <si>
    <t>-761627941</t>
  </si>
  <si>
    <t>-828798347</t>
  </si>
  <si>
    <t>Poznámka k položce:_x000D_
Výplňové klíny a filtrační vrstvy za opěrou z betonu hutněného po vrstvách   výplňového stabilizačního SC II</t>
  </si>
  <si>
    <t>579490902</t>
  </si>
  <si>
    <t>Poznámka k položce:_x000D_
Zához z lomového kamene neupraveného záhozového   s proštěrkováním     z terénu, hmotnosti jednotlivých kamenů       do 200 kg</t>
  </si>
  <si>
    <t>1619373358</t>
  </si>
  <si>
    <t>-1019471243</t>
  </si>
  <si>
    <t>-521103716</t>
  </si>
  <si>
    <t>1418861143</t>
  </si>
  <si>
    <t>-2092612493</t>
  </si>
  <si>
    <t>Poznámka k položce:_x000D_
Zatmelení styčných spar mezi mostními prefabrikáty a konstrukcemi   trvale pružným polyuretanovým tmelem     včetně vyčištění spar, provedení penetračního nátěru a vyplnění spar pěnou     pro spáry šířky       přes 20 do 30 mm</t>
  </si>
  <si>
    <t>-504867021</t>
  </si>
  <si>
    <t>1666124185</t>
  </si>
  <si>
    <t>1394913727</t>
  </si>
  <si>
    <t>-1613535522</t>
  </si>
  <si>
    <t>637634849</t>
  </si>
  <si>
    <t>-97271705</t>
  </si>
  <si>
    <t>42486530</t>
  </si>
  <si>
    <t>597130262</t>
  </si>
  <si>
    <t>711381021</t>
  </si>
  <si>
    <t>Provedení hydroizolace železničních mostovek pryskyřicemi nátěrem penetračním</t>
  </si>
  <si>
    <t>-284999398</t>
  </si>
  <si>
    <t>https://podminky.urs.cz/item/CS_URS_2025_01/711381021</t>
  </si>
  <si>
    <t>Poznámka k položce:_x000D_
Provedení izolace mostovek pryskyřicemi   na železničních mostech     nátěrem penetračním</t>
  </si>
  <si>
    <t>1130585064</t>
  </si>
  <si>
    <t>-906840326</t>
  </si>
  <si>
    <t>1889400013</t>
  </si>
  <si>
    <t>87580445</t>
  </si>
  <si>
    <t>-161491687</t>
  </si>
  <si>
    <t>Poznámka k položce:_x000D_
Úprava dilatační spáry konstrukcí z prostého nebo železového betonu   asfaltová úprava     těžkými asfaltovými pásy</t>
  </si>
  <si>
    <t>Separační vložka šířky 150 mm (např. 2x hliníková fólie)</t>
  </si>
  <si>
    <t>67854918</t>
  </si>
  <si>
    <t>Poznámka k položce:_x000D_
Úprava dilatační spáry konstrukcí z prostého nebo železového betonu   hliníková fólie</t>
  </si>
  <si>
    <t>327453790</t>
  </si>
  <si>
    <t>-931209033</t>
  </si>
  <si>
    <t>685216646</t>
  </si>
  <si>
    <t>-1926760189</t>
  </si>
  <si>
    <t>Poznámka k položce:_x000D_
Těsnění spáry betonové konstrukce pásy, profily, tmely   tmelem     silikonovým       spáry dilatační do 4,0 cm2</t>
  </si>
  <si>
    <t>-1681148450</t>
  </si>
  <si>
    <t>-532820798</t>
  </si>
  <si>
    <t>-943930034</t>
  </si>
  <si>
    <t>953945133</t>
  </si>
  <si>
    <t>Kotva mechanická M 12 dl 185 mm pro střední zatížení do betonu, ŽB nebo kamene s vyvrtáním otvoru</t>
  </si>
  <si>
    <t>-157675953</t>
  </si>
  <si>
    <t>https://podminky.urs.cz/item/CS_URS_2025_01/953945133</t>
  </si>
  <si>
    <t>Poznámka k položce:_x000D_
Kotva mechanická s vyvrtáním otvoru   do betonu, železobetonu nebo tvrdého kamene     pro střední zatížení průvleková, velikost     M 12, délka       185 mm</t>
  </si>
  <si>
    <t>-1456537242</t>
  </si>
  <si>
    <t>963051111</t>
  </si>
  <si>
    <t>Bourání mostní nosné konstrukce z ŽB</t>
  </si>
  <si>
    <t>-1694896475</t>
  </si>
  <si>
    <t>https://podminky.urs.cz/item/CS_URS_2025_01/963051111</t>
  </si>
  <si>
    <t>Poznámka k položce:_x000D_
Bourání mostních konstrukcí   nosných konstrukcí     ze železového betonu</t>
  </si>
  <si>
    <t>530774788</t>
  </si>
  <si>
    <t>-1599106003</t>
  </si>
  <si>
    <t>332316572</t>
  </si>
  <si>
    <t>-812478876</t>
  </si>
  <si>
    <t>-1841661697</t>
  </si>
  <si>
    <t>647342460</t>
  </si>
  <si>
    <t>-1774867408</t>
  </si>
  <si>
    <t>-1473059234</t>
  </si>
  <si>
    <t>997221862</t>
  </si>
  <si>
    <t>Poplatek za uložení na recyklační skládce (skládkovné) stavebního odpadu z armovaného betonu pod kódem 17 01 01</t>
  </si>
  <si>
    <t>-311197247</t>
  </si>
  <si>
    <t>https://podminky.urs.cz/item/CS_URS_2025_01/997221862</t>
  </si>
  <si>
    <t>Poznámka k položce:_x000D_
Poplatek za uložení stavebního odpadu na recyklační skládce (skládkovné)   z armovaného betonu zatříděného do Katalogu odpadů pod kódem 17 01 01 Evidenční položka. Neoceňovat v objektu SO/PS, položka se oceňuje pouze v SO 90-90_x000D_
Evidenční položka. Neoceňovat v objektu SO/PS, položka se oceňuje pouze v SO 90-90</t>
  </si>
  <si>
    <t>-728725354</t>
  </si>
  <si>
    <t>SO 12-23-01 - Obnova opěrné zdi, km 19,789 - km 19,864</t>
  </si>
  <si>
    <t>801794980</t>
  </si>
  <si>
    <t>"upraveno na základě dotazu č. 6; předpoklad 30dní" 30*24*12</t>
  </si>
  <si>
    <t>-192364407</t>
  </si>
  <si>
    <t>"upraveno na základě dotazu č. 6" 70</t>
  </si>
  <si>
    <t>122251103</t>
  </si>
  <si>
    <t>Odkopávky a prokopávky nezapažené v hornině třídy těžitelnosti I skupiny 3 objem do 100 m3 strojně</t>
  </si>
  <si>
    <t>361614841</t>
  </si>
  <si>
    <t>https://podminky.urs.cz/item/CS_URS_2025_01/122251103</t>
  </si>
  <si>
    <t>"odstranění hrázky podél štětovnic-vč.naložení na dopravní prostředek"72,8</t>
  </si>
  <si>
    <t>-214477530</t>
  </si>
  <si>
    <t>"pročištění koryta řeky podél zdi"90,0*7,0*0,1</t>
  </si>
  <si>
    <t>-1119162127</t>
  </si>
  <si>
    <t>"celý výkop i se zdí" 20,0*36,08+20,0*35,78+26,5*36,2+6,0*35,19</t>
  </si>
  <si>
    <t>"výkop pro zpevnění před zdí" 13,0*15,21</t>
  </si>
  <si>
    <t>"odečet demolice zdi"  -492,4</t>
  </si>
  <si>
    <t>1425892601</t>
  </si>
  <si>
    <t>"podél výkopu v korytu řeky-štětovnice dl.3,0m" 91,0*3,0</t>
  </si>
  <si>
    <t>-354577701</t>
  </si>
  <si>
    <t>273*0,16275 "Přepočtené koeficientem množství; upraveno na základě dotazu č.1"</t>
  </si>
  <si>
    <t>1268357596</t>
  </si>
  <si>
    <t>"ostatní strany výkopu-štětovnice dl. 7,0m" 104,0*7,0</t>
  </si>
  <si>
    <t>-1916184206</t>
  </si>
  <si>
    <t>728*0,16275 "Přepočtené koeficientem množství</t>
  </si>
  <si>
    <t>-1723354466</t>
  </si>
  <si>
    <t>347035906</t>
  </si>
  <si>
    <t>368915393</t>
  </si>
  <si>
    <t>"zemina vhodná na mezideponii-70 % objemu zeminy-vč.složení"0,7*2312,9</t>
  </si>
  <si>
    <t>"zemina vhodná z mezideponie-použití k zásypům-vč.složení"0,7*2312,9</t>
  </si>
  <si>
    <t>"zemina z odstraněných zemních hrázek podél štětovnic" 72,8</t>
  </si>
  <si>
    <t>1872531189</t>
  </si>
  <si>
    <t>"odvoz nevhodné přebytečné zeminy z výkopů na skládku-30% objemu-vč.složení" 0,3*2312,9</t>
  </si>
  <si>
    <t>611890633</t>
  </si>
  <si>
    <t>85*19 "Přepočtené koeficientem množství</t>
  </si>
  <si>
    <t>851607078</t>
  </si>
  <si>
    <t>"nakládíní zeminy na mezideponii+zpět" 3238,06</t>
  </si>
  <si>
    <t>-1955120742</t>
  </si>
  <si>
    <t>"hrázka podél štětovnic v korytě-zřízení" 91,0*0,8</t>
  </si>
  <si>
    <t>446575486</t>
  </si>
  <si>
    <t>693,87*2,0 "zemina nevhodná k zásypům"</t>
  </si>
  <si>
    <t>-802752215</t>
  </si>
  <si>
    <t>1572528065</t>
  </si>
  <si>
    <t xml:space="preserve">"zásyp rubu nad drenáží, hutnění po vrstvách"  </t>
  </si>
  <si>
    <t>"DC1+DC2:" 35,3+39,1</t>
  </si>
  <si>
    <t>"DC3-DC11:" 9*44,8</t>
  </si>
  <si>
    <t>"DC12:" 45,4</t>
  </si>
  <si>
    <t>"zásyp před začátkem zdi : " 11,0*5,26</t>
  </si>
  <si>
    <t>-568118507</t>
  </si>
  <si>
    <t xml:space="preserve">"zásyp rubu zdi pod drenáží zeminou vhodnou, hutnění po vrstvách 300 mm" </t>
  </si>
  <si>
    <t>"DC1" 6,0*13,96</t>
  </si>
  <si>
    <t>"DC2" 6,0*13,02</t>
  </si>
  <si>
    <t>"DC3" 6,0*12,01</t>
  </si>
  <si>
    <t>"DC4" 6,0*11,28</t>
  </si>
  <si>
    <t>"DC5" 6,0*11,28</t>
  </si>
  <si>
    <t>"DC6" 6,0*11,28</t>
  </si>
  <si>
    <t>"DC7" 6,0*11,28</t>
  </si>
  <si>
    <t>"DC8" 6,0*11,28</t>
  </si>
  <si>
    <t>"DC9" 6,0*11,28</t>
  </si>
  <si>
    <t>"DC10" 6,0*11,28</t>
  </si>
  <si>
    <t>"DC11" 6,0*11,28</t>
  </si>
  <si>
    <t>"DC12" 6,0*11,28</t>
  </si>
  <si>
    <t>1284708487</t>
  </si>
  <si>
    <t>"pod PB zdi" 400,77</t>
  </si>
  <si>
    <t>"pod PB základ.prahu" 18,08</t>
  </si>
  <si>
    <t>630869323</t>
  </si>
  <si>
    <t>"DN 150" 72,35</t>
  </si>
  <si>
    <t>-837289610</t>
  </si>
  <si>
    <t>"prostup drenáže dříkem zdi-trubka PVC DN 250 dl. 500 mm osazená do bednění"12*0,5</t>
  </si>
  <si>
    <t>1006499060</t>
  </si>
  <si>
    <t>6*1,05 "Přepočtené koeficientem množství</t>
  </si>
  <si>
    <t>2125757814</t>
  </si>
  <si>
    <t>"čerpací jímka, skruže DN 600 dl.1,0m" 12</t>
  </si>
  <si>
    <t>-2132833359</t>
  </si>
  <si>
    <t>"Základy křídel" 72,55*3,166</t>
  </si>
  <si>
    <t>-2025597636</t>
  </si>
  <si>
    <t>12,2*0,8*12,0 "základ"</t>
  </si>
  <si>
    <t>4,3*0,8*13,0 "čelo"</t>
  </si>
  <si>
    <t>-1357077446</t>
  </si>
  <si>
    <t>1270094676</t>
  </si>
  <si>
    <t>"DC1+DC2-11+DC22 :"2,8562+10*2,8262+2,8375</t>
  </si>
  <si>
    <t>1831069281</t>
  </si>
  <si>
    <t>72,0*0,27</t>
  </si>
  <si>
    <t>-950226342</t>
  </si>
  <si>
    <t>"římsa" 6*1,861*12</t>
  </si>
  <si>
    <t>"čelo"  0,27*13</t>
  </si>
  <si>
    <t>-227749940</t>
  </si>
  <si>
    <t>-1273593786</t>
  </si>
  <si>
    <t>"DC1+DC2-11+DC22 :" 0,2455+10*0,2455+0,2455</t>
  </si>
  <si>
    <t>-1795102363</t>
  </si>
  <si>
    <t>"podél zdi" 70,0*1,5</t>
  </si>
  <si>
    <t>"Rezerva 10 %"  10,5</t>
  </si>
  <si>
    <t>1732123938</t>
  </si>
  <si>
    <t>115,5*2,5 "Přepočtené koeficientem množství</t>
  </si>
  <si>
    <t>1450320413</t>
  </si>
  <si>
    <t>"dřík 2-12" 66,0*1,655</t>
  </si>
  <si>
    <t>"dřík 1" 6,0*1,532</t>
  </si>
  <si>
    <t>-1067604479</t>
  </si>
  <si>
    <t>"dřík 2-12" 6,0*7,323*11</t>
  </si>
  <si>
    <t>"čelo" 1,66*12</t>
  </si>
  <si>
    <t>"dřík 1" 6,0*5,351*1,0</t>
  </si>
  <si>
    <t>"čelo" 1,532*1,0</t>
  </si>
  <si>
    <t>1423209380</t>
  </si>
  <si>
    <t>909020567</t>
  </si>
  <si>
    <t>"DC1+DC2-11+DC22 :" 0,780+10*0,7911+0,7833</t>
  </si>
  <si>
    <t>Podkladní a výplňové vrstvy z betonu prostého tloušťky do 150 mm, z betonu C 20/25</t>
  </si>
  <si>
    <t>-1923181476</t>
  </si>
  <si>
    <t>"doplněná položka na základě dotazu č.4; podkladní beton pod dlažbu - kubatura viz pol. 465513257"72,380</t>
  </si>
  <si>
    <t>1297375343</t>
  </si>
  <si>
    <t>"pod patní desky zábradlí" 0,2*0,2*48</t>
  </si>
  <si>
    <t>-473628992</t>
  </si>
  <si>
    <t>-527049957</t>
  </si>
  <si>
    <t xml:space="preserve">"podkladní beton C12/15 tl. 200mm" </t>
  </si>
  <si>
    <t>"pod ŽB zdí"  400,77*0,2</t>
  </si>
  <si>
    <t>" pod prahem"  18,08*0,2</t>
  </si>
  <si>
    <t>1399180915</t>
  </si>
  <si>
    <t>"výztuž podkladního betonu-KARI sítě 8x150x150"</t>
  </si>
  <si>
    <t>"pod ŽB zdí"  400,77*5,4*1,2/1000</t>
  </si>
  <si>
    <t>"pod prahem" 18,08*5,4*1,2/1000</t>
  </si>
  <si>
    <t>"výztuž opevnění základu-KARI sítě  6x150x150"</t>
  </si>
  <si>
    <t>70,0*1,9*3,04*1,2/1000</t>
  </si>
  <si>
    <t>"výztuž opevnění svahu-KARI sítě 6x150x150"</t>
  </si>
  <si>
    <t>72,3804*3,04*1,2/1000</t>
  </si>
  <si>
    <t>452321151</t>
  </si>
  <si>
    <t>Podkladní desky ze ŽB bez zvýšených nároků na prostředí tř. C 20/25 otevřený výkop</t>
  </si>
  <si>
    <t>-840001237</t>
  </si>
  <si>
    <t>https://podminky.urs.cz/item/CS_URS_2025_01/452321151</t>
  </si>
  <si>
    <t>"podklad kamenného obkladu zdi-betonový práh v patě násypu-u zač.zdi"15,0*0,88</t>
  </si>
  <si>
    <t>314708081</t>
  </si>
  <si>
    <t>"bednění prahu v patě zpevnění"</t>
  </si>
  <si>
    <t>"podél" 15,0*1,2*2</t>
  </si>
  <si>
    <t>"čelo" 0,8*1,2*2</t>
  </si>
  <si>
    <t>611498395</t>
  </si>
  <si>
    <t>452368113</t>
  </si>
  <si>
    <t>Výztuž podkladních desek nebo bloků nebo pražců otevřený výkop z betonářské oceli 10 505</t>
  </si>
  <si>
    <t>1905498496</t>
  </si>
  <si>
    <t>https://podminky.urs.cz/item/CS_URS_2025_01/452368113</t>
  </si>
  <si>
    <t>"výztuž prahů v patě násypu u zač.zdi" 3,0*15,0*3,04*1,2/1000</t>
  </si>
  <si>
    <t>-222316509</t>
  </si>
  <si>
    <t xml:space="preserve">"obsyp drenážních trubek štěrkem fr.16/32mm" </t>
  </si>
  <si>
    <t>"před propustkem" 72,35*0,15</t>
  </si>
  <si>
    <t>457531112</t>
  </si>
  <si>
    <t>Filtrační vrstvy z hrubého drceného kameniva bez zhutnění frakce od 16 až 63 do 32 až 63 mm</t>
  </si>
  <si>
    <t>1206728027</t>
  </si>
  <si>
    <t>https://podminky.urs.cz/item/CS_URS_2025_01/457531112</t>
  </si>
  <si>
    <t>"drenážní vrstva štěrk 32/63 mm - zásyp za opěrami, nad drenáží" 0,6*93,3</t>
  </si>
  <si>
    <t>-1083306916</t>
  </si>
  <si>
    <t>"Těžký kamenný zához"</t>
  </si>
  <si>
    <t>"podél zdi" 70,0*2,03</t>
  </si>
  <si>
    <t>"podél zpevnění" 15,0*1,2</t>
  </si>
  <si>
    <t>-543281657</t>
  </si>
  <si>
    <t>"zpevnění svahu - kámen do betonu tl. 350mm"</t>
  </si>
  <si>
    <t>"revizní lavička před DC1"  2,69*0,75*1,2</t>
  </si>
  <si>
    <t>"kužel před DC1"  3,37*1,2</t>
  </si>
  <si>
    <t>"revizní chodník před zdí"  11,73*1,0</t>
  </si>
  <si>
    <t>"svah 1:1,5"  16,49*1,2</t>
  </si>
  <si>
    <t>"svah pro.sklon"  17,18*1,3</t>
  </si>
  <si>
    <t>"rezerva 20 %" 0,2*60,317</t>
  </si>
  <si>
    <t>-1149994122</t>
  </si>
  <si>
    <t>-328576995</t>
  </si>
  <si>
    <t>"kompletní výroba zábradlí - výška 1,1m, včetně PKO" 1799,9</t>
  </si>
  <si>
    <t>931626111</t>
  </si>
  <si>
    <t>Úprava dilatační spáry asfaltovým nátěrem jednonásobným</t>
  </si>
  <si>
    <t>858354917</t>
  </si>
  <si>
    <t>https://podminky.urs.cz/item/CS_URS_2025_01/931626111</t>
  </si>
  <si>
    <t>"penetrační adhezní nátěr na bázi asfaltu"</t>
  </si>
  <si>
    <t>"dilatační spára nad drenáží" 72,22*1,91</t>
  </si>
  <si>
    <t>"dilatační spára pod drenáží"189,04</t>
  </si>
  <si>
    <t>845044408</t>
  </si>
  <si>
    <t>"dilatační spára na rubu zdi-š.500,250 mm-izolace NAIP"6,89*11</t>
  </si>
  <si>
    <t>"spára mezi základem a dříkem-izolace NAIP"72,22*0,7</t>
  </si>
  <si>
    <t>"spára mezi dříkem a římsou-izolace NAIP"72,22*0,35</t>
  </si>
  <si>
    <t>-739132922</t>
  </si>
  <si>
    <t>"dilatační spára říms"  1,03*11</t>
  </si>
  <si>
    <t>249278551</t>
  </si>
  <si>
    <t>"extrudovaný polystyrén do dilatačních spár zdi"5,09*11</t>
  </si>
  <si>
    <t>405224499</t>
  </si>
  <si>
    <t>"ochrana izolace dilat.spáry nad drenáží" 72,22*1,91</t>
  </si>
  <si>
    <t>-1461036625</t>
  </si>
  <si>
    <t>"těsnící elastický tmel-zatmelení dilatačních spar" 5,311*11</t>
  </si>
  <si>
    <t>-371634099</t>
  </si>
  <si>
    <t>"předtěsnění dilatačních spar"5,31*11</t>
  </si>
  <si>
    <t>931994171</t>
  </si>
  <si>
    <t>Těsnění pracovní spáry betonové konstrukce asfaltovým izolačním pásem š do 500 mm</t>
  </si>
  <si>
    <t>-1304954578</t>
  </si>
  <si>
    <t>https://podminky.urs.cz/item/CS_URS_2025_01/931994171</t>
  </si>
  <si>
    <t>"asf.modifik.izolace dilatační spáry-nad drenáží" 72,22</t>
  </si>
  <si>
    <t>"asf.modifik.izolace dilatační spáry-pod drenáží" 99,0</t>
  </si>
  <si>
    <t>936500000</t>
  </si>
  <si>
    <t>-824032181</t>
  </si>
  <si>
    <t>"vyústění drenáže-nerezová trubka s límcem DN 200 dl. 700 mm" 12*0,7</t>
  </si>
  <si>
    <t>-2110756397</t>
  </si>
  <si>
    <t>831279392</t>
  </si>
  <si>
    <t>4*11</t>
  </si>
  <si>
    <t>1318527605</t>
  </si>
  <si>
    <t>-473358677</t>
  </si>
  <si>
    <t>"kotva  zábradlí - dl. 230 mm,včetně dodání kotev" 48*4</t>
  </si>
  <si>
    <t>662833041</t>
  </si>
  <si>
    <t>"vrty do betonu f14 hl.70mm pro vruty-izolace nad drenáží" 241</t>
  </si>
  <si>
    <t>Vrty pro kotvy do betonu průměru 25 mm hloubky 170 mm s vyplněním epoxidovým tmelem</t>
  </si>
  <si>
    <t>-2100553976</t>
  </si>
  <si>
    <t>"průměr 20 mm, dl. 0,17m" 192 "kotvení zábradlí"</t>
  </si>
  <si>
    <t>-2066830065</t>
  </si>
  <si>
    <t>"demolice kamenné zdi"</t>
  </si>
  <si>
    <t>"část 1" 7,54*35,6</t>
  </si>
  <si>
    <t>"část 2"5,53*32,4</t>
  </si>
  <si>
    <t>"rezerva" 44,8</t>
  </si>
  <si>
    <t>1901579319</t>
  </si>
  <si>
    <t>1755352053</t>
  </si>
  <si>
    <t>1230,99*9 "Přepočtené koeficientem množství</t>
  </si>
  <si>
    <t>-1731581894</t>
  </si>
  <si>
    <t>Přesun hmot pro samostatné zdi a valy zděné z cihel, kamene, tvárnic nebo monolitické v do 12 m</t>
  </si>
  <si>
    <t>-1101265428</t>
  </si>
  <si>
    <t>"upraveno na základě dotazu č. 1 a 4" 1219,901</t>
  </si>
  <si>
    <t>-1014314776</t>
  </si>
  <si>
    <t>591643834</t>
  </si>
  <si>
    <t>"1x Alp"</t>
  </si>
  <si>
    <t>"DC1-DC4: "24,16+16,34+15,59+14,84</t>
  </si>
  <si>
    <t>"DC5-DC12 : " 8*14,47</t>
  </si>
  <si>
    <t>-611541126</t>
  </si>
  <si>
    <t>186,69*0,0003 "Přepočtené koeficientem množství</t>
  </si>
  <si>
    <t>-439885642</t>
  </si>
  <si>
    <t>"2x ALN-viz pol. 711 112 001"2*186,69</t>
  </si>
  <si>
    <t>-299277212</t>
  </si>
  <si>
    <t>373,38*0,0004 "Přepočtené koeficientem množství</t>
  </si>
  <si>
    <t>711142559</t>
  </si>
  <si>
    <t>Provedení izolace proti zemní vlhkosti pásy přitavením svislé NAIP</t>
  </si>
  <si>
    <t>1181587395</t>
  </si>
  <si>
    <t>https://podminky.urs.cz/item/CS_URS_2025_01/711142559</t>
  </si>
  <si>
    <t>"DC1-DC12-viz výkres tvaru" 25,78+27,28+27,32+27,36+27,39+27,44+27,43+27,43+27,43+27,42+27,38+27,32</t>
  </si>
  <si>
    <t>"těsnící vrstva" 72,35*6,5</t>
  </si>
  <si>
    <t>-129444415</t>
  </si>
  <si>
    <t>797,255*1,22 "Přepočtené koeficientem množství</t>
  </si>
  <si>
    <t>lišta tvarovací nerezová 50x5 mm</t>
  </si>
  <si>
    <t>1450465741</t>
  </si>
  <si>
    <t>"přítlačná lišta "72,3</t>
  </si>
  <si>
    <t>-881061904</t>
  </si>
  <si>
    <t>205408985</t>
  </si>
  <si>
    <t>"ochrana dilatačních spar nad drenáží"72,22*1,91</t>
  </si>
  <si>
    <t>"ochrana dilatačních spar pod drenáží"326,98-137,94</t>
  </si>
  <si>
    <t>1992294195</t>
  </si>
  <si>
    <t>"dilatační spára nad drenáží"  137,94</t>
  </si>
  <si>
    <t>-1074154391</t>
  </si>
  <si>
    <t>"dilatační spára nad drenáží" 189,04</t>
  </si>
  <si>
    <t>1959098515</t>
  </si>
  <si>
    <t>SO 13-10-01 - Železniční svršek, ŽST. Velká Kraš</t>
  </si>
  <si>
    <t>-1358306936</t>
  </si>
  <si>
    <t>"Vyjmutí stávajících LIS, Náhrada kolejnicovými vložkami"</t>
  </si>
  <si>
    <t>7*10</t>
  </si>
  <si>
    <t>17356649</t>
  </si>
  <si>
    <t>"Vyřezání stávjích LISŮ"</t>
  </si>
  <si>
    <t>18*4</t>
  </si>
  <si>
    <t>"Doměry kolejnicových vložek"</t>
  </si>
  <si>
    <t>-1741145001</t>
  </si>
  <si>
    <t>"Svařování kolejnicových vložek"</t>
  </si>
  <si>
    <t>(70/10)*2</t>
  </si>
  <si>
    <t>1309720871</t>
  </si>
  <si>
    <t>"Obnova bezstykové koleje"</t>
  </si>
  <si>
    <t>35*7</t>
  </si>
  <si>
    <t>-69911740</t>
  </si>
  <si>
    <t>SO 13-11-01 - Oprava odvodnění, ŽST. Velká Kraš</t>
  </si>
  <si>
    <t>-1135241402</t>
  </si>
  <si>
    <t>"Odtěžení podkladních vrstev pro TZZ a L zídku délka 45m"</t>
  </si>
  <si>
    <t>1,3*45</t>
  </si>
  <si>
    <t>5905020010</t>
  </si>
  <si>
    <t>Oprava stezky strojně s odstraněním drnu a nánosu do 10 cm Poznámka: 1. V cenách jsou započteny náklady na odtěžení nánosu stezky a rozprostření výzisku na terén nebo naložení na dopravní prostředek a úprava povrchu stezky.</t>
  </si>
  <si>
    <t>1859469575</t>
  </si>
  <si>
    <t>1,2*45</t>
  </si>
  <si>
    <t>-1764501072</t>
  </si>
  <si>
    <t>-1474276581</t>
  </si>
  <si>
    <t>54*0,05</t>
  </si>
  <si>
    <t>-1369762155</t>
  </si>
  <si>
    <t>"Pro L zídku, délka 30m"</t>
  </si>
  <si>
    <t>0,3*36</t>
  </si>
  <si>
    <t>5905095010</t>
  </si>
  <si>
    <t>Úprava kolejového lože ojediněle ručně v koleji lože otevřené Poznámka: 1. V cenách jsou započteny náklady na úpravu KL koleje a výhybek ojediněle vidlemi. 2. V cenách nejsou obsaženy náklady na doplnění a dodávku kameniva.</t>
  </si>
  <si>
    <t>-1402385135</t>
  </si>
  <si>
    <t>"V délce TZZ reporofilace"</t>
  </si>
  <si>
    <t>660686204</t>
  </si>
  <si>
    <t>"V délce TZZ"</t>
  </si>
  <si>
    <t>0,45*45</t>
  </si>
  <si>
    <t>5955101000</t>
  </si>
  <si>
    <t>Kamenivo drcené štěrk frakce 31,5/63 (32/63) třídy BI</t>
  </si>
  <si>
    <t>1379964247</t>
  </si>
  <si>
    <t>20,250*1,8</t>
  </si>
  <si>
    <t>5914005020R</t>
  </si>
  <si>
    <t>Zřízení L zídky z tvárnic U3</t>
  </si>
  <si>
    <t>774594410</t>
  </si>
  <si>
    <t>Poznámka k položce:_x000D_
montáž, staveništní manipulace</t>
  </si>
  <si>
    <t>"Délka Zídky"</t>
  </si>
  <si>
    <t>5964115010R</t>
  </si>
  <si>
    <t>Tvárnice U3</t>
  </si>
  <si>
    <t>1880988922</t>
  </si>
  <si>
    <t>"Pro vytvoření L zídky"</t>
  </si>
  <si>
    <t>36/3</t>
  </si>
  <si>
    <t>463243656</t>
  </si>
  <si>
    <t>"km 20,343 500 až km 20,500 000: 153"</t>
  </si>
  <si>
    <t>153*0,5*0,3</t>
  </si>
  <si>
    <t>5914035010</t>
  </si>
  <si>
    <t>Zřízení otevřených odvodňovacích zařízení příkopové tvárnice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</si>
  <si>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-1030647380</t>
  </si>
  <si>
    <t>"Zřízení zpevněného příkopu z TZZ3"</t>
  </si>
  <si>
    <t>5964119000</t>
  </si>
  <si>
    <t>Příkopová tvárnice TZZ 3</t>
  </si>
  <si>
    <t>1356997489</t>
  </si>
  <si>
    <t>45/0,3</t>
  </si>
  <si>
    <t>-258750606</t>
  </si>
  <si>
    <t>"Pro TZZ a L zídku"</t>
  </si>
  <si>
    <t>0,3*45+0,15*36</t>
  </si>
  <si>
    <t>"Betonové lože pro lomový kámen"</t>
  </si>
  <si>
    <t>35,400*0,2</t>
  </si>
  <si>
    <t>-35436295</t>
  </si>
  <si>
    <t>5914080020R</t>
  </si>
  <si>
    <t>Zpevnění ochrany zemních svahů kokosovou rohoží.</t>
  </si>
  <si>
    <t>-939634046</t>
  </si>
  <si>
    <t>Poznámka k položce:_x000D_
Včetně upvevnění rohože skobami, ohumusování, osetí.</t>
  </si>
  <si>
    <t>"Zpevnění svahu kokosovou rohoží"</t>
  </si>
  <si>
    <t>2*45,5</t>
  </si>
  <si>
    <t>5964137000</t>
  </si>
  <si>
    <t>Georohože základní</t>
  </si>
  <si>
    <t>1215967773</t>
  </si>
  <si>
    <t>"Kokosová georohož"</t>
  </si>
  <si>
    <t>"Rezerva pro přesahy"</t>
  </si>
  <si>
    <t>5914080030R</t>
  </si>
  <si>
    <t>Zřízení ochrany zemních svahů lomovým kamenem Poznámka: 1. V cenách jsou započteny náklady na naložení výzisku na dopravní prostředek. 2. V cenách nejsou obsaženy náklady na dodávku materiálu a zemní práce.</t>
  </si>
  <si>
    <t>-101400478</t>
  </si>
  <si>
    <t>"Zpevnění svahu lomovým kamenem do beton. lože"</t>
  </si>
  <si>
    <t>23,4+10+5</t>
  </si>
  <si>
    <t>1636381286</t>
  </si>
  <si>
    <t>"Kamenivo frakce 4/8,kamenivo 32/63 BII, podkladní beton, skládka"</t>
  </si>
  <si>
    <t>2,7+36,450+58,039+93,6+17,28</t>
  </si>
  <si>
    <t>-1595384715</t>
  </si>
  <si>
    <t>208,069*2 "Přepočtené koeficientem množství</t>
  </si>
  <si>
    <t>790462834</t>
  </si>
  <si>
    <t>"Tvárnice U3, tvárnice TZZ3, Georohože"</t>
  </si>
  <si>
    <t>42,768+12,750+0,037</t>
  </si>
  <si>
    <t>-1198486260</t>
  </si>
  <si>
    <t>55,555*20 "Přepočtené koeficientem množství</t>
  </si>
  <si>
    <t>924081775</t>
  </si>
  <si>
    <t>"Odtěžení podkladních vrstev"</t>
  </si>
  <si>
    <t>58,5*1,6</t>
  </si>
  <si>
    <t>-541595328</t>
  </si>
  <si>
    <t>"Odtěžení kolejového lože"</t>
  </si>
  <si>
    <t>10,8*1,6</t>
  </si>
  <si>
    <t>SO 14-10-01 - Železniční svršek, km 0,800 - km2,400</t>
  </si>
  <si>
    <t>-1455929380</t>
  </si>
  <si>
    <t>"Kolejová pole SB5/T (1,5125-0,950) délka koleje*váha 1m KR."</t>
  </si>
  <si>
    <t>435*0,546</t>
  </si>
  <si>
    <t>"Kolejová pole SB3/T (2,091-2,041) délka koleje*váha 1m KR."</t>
  </si>
  <si>
    <t>50*0,500</t>
  </si>
  <si>
    <t>5905065010</t>
  </si>
  <si>
    <t>Samostatná úprava vrstvy kolejového lože pod ložnou plochou pražců v koleji Poznámka: 1. V cenách jsou započteny náklady na urovnání a homogenizaci vrstvy kameniva. 2. V cenách nejsou obsaženy náklady na dodávku a doplnění kameniva.</t>
  </si>
  <si>
    <t>-1584076144</t>
  </si>
  <si>
    <t>"T, SB5, "c", BK (1,450-1,025)"</t>
  </si>
  <si>
    <t>435,00*3,400</t>
  </si>
  <si>
    <t>-1221133467</t>
  </si>
  <si>
    <t>"T, SB3, "c", BK: (2,075-2,060)"</t>
  </si>
  <si>
    <t>2,0*15</t>
  </si>
  <si>
    <t>1918211139</t>
  </si>
  <si>
    <t>"T, SB3, "c", (2,075-2,060)"</t>
  </si>
  <si>
    <t>2,2*15</t>
  </si>
  <si>
    <t>"T, SB5, "c",(1,450-1,025)"</t>
  </si>
  <si>
    <t>939,567*0,95</t>
  </si>
  <si>
    <t>-1144476032</t>
  </si>
  <si>
    <t>2,4*0,1*1409</t>
  </si>
  <si>
    <t>553835589</t>
  </si>
  <si>
    <t>925,589*1,8</t>
  </si>
  <si>
    <t>338,160*1,8</t>
  </si>
  <si>
    <t>5905100010</t>
  </si>
  <si>
    <t>Úprava kolejového lože souvisle strojně v koleji lože otevřené Poznámka: 1. V cenách jsou započteny náklady na úpravu KL koleje a výhybek kontinuálně strojně pluhem, u výhybek ruční dokončení úpravy. 2. V cenách nejsou obsaženy náklady na doplnění a dodávku kameniva.</t>
  </si>
  <si>
    <t>-1626211140</t>
  </si>
  <si>
    <t>"Úprava kolejového lože do profilu"</t>
  </si>
  <si>
    <t>"stáv. t, SB5, "c"((0,950-0,813726)+(2,041-1,5125)+(2,223-2,091))"</t>
  </si>
  <si>
    <t>0,796</t>
  </si>
  <si>
    <t>1673473362</t>
  </si>
  <si>
    <t>"Úprava upínací teploty bezstykové koleje"</t>
  </si>
  <si>
    <t>"T, SB3/SB5, "c", BK:((1,5125-0,950)+(2,091-2,041))"</t>
  </si>
  <si>
    <t>612,500*2</t>
  </si>
  <si>
    <t>-626702692</t>
  </si>
  <si>
    <t>(485/25)*2</t>
  </si>
  <si>
    <t>-328164857</t>
  </si>
  <si>
    <t>"ASP km 0,813 - 2,222"</t>
  </si>
  <si>
    <t>1,409</t>
  </si>
  <si>
    <t>5905115010</t>
  </si>
  <si>
    <t>Příplatek za úpravu nadvýšení KL v oblouku o malém poloměru Poznámka: 1. V cenách jsou započteny náklady na úpravu nadvýšení KL ručně. 2. V cenách nejsou obsaženy náklady na doplnění a zřízení nadvýšení z vozů a na dodávku kameniva.</t>
  </si>
  <si>
    <t>699455588</t>
  </si>
  <si>
    <t>"km 20,284 – 20,539, 20,930 – 21,061, 21,163 – 21,381, 21,978 – 22,200, 22,323 – 22,494, 22,904 – 23,196, 0,267 - 0,656"</t>
  </si>
  <si>
    <t xml:space="preserve"> (255+131+218+222+171+292+389)</t>
  </si>
  <si>
    <t>-1669600080</t>
  </si>
  <si>
    <t>"Stabilizace((25,903-20,284)+(4,947-0,217))"</t>
  </si>
  <si>
    <t>10,349</t>
  </si>
  <si>
    <t>1210618802</t>
  </si>
  <si>
    <t>328023858</t>
  </si>
  <si>
    <t>"Posuny kolejnic ve snášeném úseku koleje + vložení užitých kolejnic (vložky)"</t>
  </si>
  <si>
    <t>(485/23,8)*2 + (60/25)</t>
  </si>
  <si>
    <t>+0,844</t>
  </si>
  <si>
    <t>-717893641</t>
  </si>
  <si>
    <t>-312674274</t>
  </si>
  <si>
    <t>485*2 + 60</t>
  </si>
  <si>
    <t>743300901</t>
  </si>
  <si>
    <t>1309335970</t>
  </si>
  <si>
    <t>"stáv. T, SB3/SB5, "c"((1,5125-0,950)+(2,091-2,041))"</t>
  </si>
  <si>
    <t>612,5</t>
  </si>
  <si>
    <t>Vložení konstrukcí nebo dílů hmotnosti přes 10 do 20 t Poznámka: 1. V cenách jsou započteny náklady na vložení konstrukce podle technologického postupu, přeprava v místě technologické manipulace. Položka obsahuje náklady na práce v blízkosti trakčního vedení.</t>
  </si>
  <si>
    <t>-1090095825</t>
  </si>
  <si>
    <t>-1641989285</t>
  </si>
  <si>
    <t>2274,748</t>
  </si>
  <si>
    <t>-414901553</t>
  </si>
  <si>
    <t>2274,748*7 "Přepočtené koeficientem množství</t>
  </si>
  <si>
    <t>1030240150</t>
  </si>
  <si>
    <t>-831277460</t>
  </si>
  <si>
    <t>-610490679</t>
  </si>
  <si>
    <t>30*1,6</t>
  </si>
  <si>
    <t>SO 14-10-01.1 - Následná úprava GPK koleje, km 0,800 - km 2,400</t>
  </si>
  <si>
    <t>-243298321</t>
  </si>
  <si>
    <t>2,4*0,05*1049</t>
  </si>
  <si>
    <t>1854157405</t>
  </si>
  <si>
    <t>125,880*1,8</t>
  </si>
  <si>
    <t>1070707950</t>
  </si>
  <si>
    <t>-752329394</t>
  </si>
  <si>
    <t>226,584</t>
  </si>
  <si>
    <t>-1682722945</t>
  </si>
  <si>
    <t>226,584*7</t>
  </si>
  <si>
    <t>SO 14-11-01 - Železniční spodek, km 0,950 - km 1,450</t>
  </si>
  <si>
    <t>-720996780</t>
  </si>
  <si>
    <t>"Úsek v km 1,175 - km 1,5125 vlevo"</t>
  </si>
  <si>
    <t>337,50*0,6*0,5</t>
  </si>
  <si>
    <t>Těžení zeminy nebo horniny železničního spodku třídy těžitelnosti I skupiny 1 Poznámka: 1. V cenách jsou započteny náklady na těžení a uložení výzisku na terén nebo naložení na dopravní prostředek a uložení na úložišti.</t>
  </si>
  <si>
    <t>-1343216218</t>
  </si>
  <si>
    <t>"Zemní práce pro odtěžení materiálu při zřízení odvodňovacího příkopů"</t>
  </si>
  <si>
    <t>218,572</t>
  </si>
  <si>
    <t>407930412</t>
  </si>
  <si>
    <t>Poznámka k položce:_x000D_
Odtěžení materiálu po levé straně koleje a patě svahu železničního náspu.</t>
  </si>
  <si>
    <t>"Úsek km 1,100 0 - km 1,337 5 v pravo"</t>
  </si>
  <si>
    <t>492,184</t>
  </si>
  <si>
    <t>5914075120</t>
  </si>
  <si>
    <t>Zřízení konstrukční vrstvy pražcového podloží včetně geotextilie tl. 0,30 m Poznámka: 1. V cenách nejsou obsaženy náklady na dodávku materiálu a odtěžení zeminy.</t>
  </si>
  <si>
    <t>1150352760</t>
  </si>
  <si>
    <t>Poznámka k položce:_x000D_
Rozhrnutí materiálu stávajícího KL a zbytku pláně provedeno v rámci SO 14-10-01</t>
  </si>
  <si>
    <t>"Úsek v km 1,025 - km 1,450 vlevo"</t>
  </si>
  <si>
    <t>"Dle výměr projektanta"</t>
  </si>
  <si>
    <t>2635</t>
  </si>
  <si>
    <t>1802815818</t>
  </si>
  <si>
    <t>"Separační vrstva"</t>
  </si>
  <si>
    <t>425*6,2</t>
  </si>
  <si>
    <t>"rezerva na přesahy"</t>
  </si>
  <si>
    <t>2061584745</t>
  </si>
  <si>
    <t>747,233*2 "Přepočtené koeficientem množství</t>
  </si>
  <si>
    <t>-1206073296</t>
  </si>
  <si>
    <t>"Úsek km 1,100 - km 1,337 vpravo"</t>
  </si>
  <si>
    <t>775,984</t>
  </si>
  <si>
    <t>2124736616</t>
  </si>
  <si>
    <t>775,984*1,8 "Přepočtené koeficientem množství</t>
  </si>
  <si>
    <t>1506405644</t>
  </si>
  <si>
    <t>"Kamenivo drcené frakce 0/63 kv"</t>
  </si>
  <si>
    <t>1494,466</t>
  </si>
  <si>
    <t>1396,771</t>
  </si>
  <si>
    <t>2010960834</t>
  </si>
  <si>
    <t>1494,466*8</t>
  </si>
  <si>
    <t>1396,771*3</t>
  </si>
  <si>
    <t>1467354892</t>
  </si>
  <si>
    <t>1137,209</t>
  </si>
  <si>
    <t>850012757</t>
  </si>
  <si>
    <t>1137,209*3 "Přepočtené koeficientem množství</t>
  </si>
  <si>
    <t>-1180251218</t>
  </si>
  <si>
    <t>2735*0,0004</t>
  </si>
  <si>
    <t>1847134355</t>
  </si>
  <si>
    <t>1,094*17 "Přepočtené koeficientem množství</t>
  </si>
  <si>
    <t>-1910252352</t>
  </si>
  <si>
    <t>"Množství z položky č. 5915010010*přepočtový koeficient"</t>
  </si>
  <si>
    <t>218,572*1,6</t>
  </si>
  <si>
    <t>"Množství z položky č. 5915010040*přepočtový koeficient"</t>
  </si>
  <si>
    <t>492,184*1,6</t>
  </si>
  <si>
    <t>SO 14-20-01 - Oprava mostu, evid. km 2,055</t>
  </si>
  <si>
    <t>-1333836578</t>
  </si>
  <si>
    <t>-1562797874</t>
  </si>
  <si>
    <t>-204015370</t>
  </si>
  <si>
    <t>-1086012796</t>
  </si>
  <si>
    <t>-1342615596</t>
  </si>
  <si>
    <t>20718691</t>
  </si>
  <si>
    <t>1998505981</t>
  </si>
  <si>
    <t>-1220708287</t>
  </si>
  <si>
    <t>1408650282</t>
  </si>
  <si>
    <t>-102012103</t>
  </si>
  <si>
    <t>170997546</t>
  </si>
  <si>
    <t>1616521110</t>
  </si>
  <si>
    <t>1458598871</t>
  </si>
  <si>
    <t>-425330136</t>
  </si>
  <si>
    <t>1046525603</t>
  </si>
  <si>
    <t>-1667456648</t>
  </si>
  <si>
    <t>-431717708</t>
  </si>
  <si>
    <t>-1042372000</t>
  </si>
  <si>
    <t>-1937306166</t>
  </si>
  <si>
    <t>1770925646</t>
  </si>
  <si>
    <t>Čerpací jímka hloubky 2,0 m, DN 500 mm</t>
  </si>
  <si>
    <t>-1081601308</t>
  </si>
  <si>
    <t>1071527247</t>
  </si>
  <si>
    <t>1820260458</t>
  </si>
  <si>
    <t>460972967</t>
  </si>
  <si>
    <t>52208451</t>
  </si>
  <si>
    <t>-414847827</t>
  </si>
  <si>
    <t>-1962629848</t>
  </si>
  <si>
    <t>-816515456</t>
  </si>
  <si>
    <t>1185129908</t>
  </si>
  <si>
    <t>1845037878</t>
  </si>
  <si>
    <t>698187057</t>
  </si>
  <si>
    <t>1497741002</t>
  </si>
  <si>
    <t>-791978652</t>
  </si>
  <si>
    <t>1219272540</t>
  </si>
  <si>
    <t>-1040480693</t>
  </si>
  <si>
    <t>1897491120</t>
  </si>
  <si>
    <t>-6269388</t>
  </si>
  <si>
    <t>451315116</t>
  </si>
  <si>
    <t>Podkladní nebo výplňová vrstva z betonu C 20/25 tl do 100 mm</t>
  </si>
  <si>
    <t>-1149885401</t>
  </si>
  <si>
    <t>https://podminky.urs.cz/item/CS_URS_2025_01/451315116</t>
  </si>
  <si>
    <t>Poznámka k položce:_x000D_
Podkladní a výplňové vrstvy z betonu prostého   tloušťky do 100 mm, z betonu     C 20/25</t>
  </si>
  <si>
    <t>389447943</t>
  </si>
  <si>
    <t>1263842453</t>
  </si>
  <si>
    <t>-1557843501</t>
  </si>
  <si>
    <t>961547385</t>
  </si>
  <si>
    <t>683093771</t>
  </si>
  <si>
    <t>-725841598</t>
  </si>
  <si>
    <t>1486829477</t>
  </si>
  <si>
    <t>Poznámka k položce:_x000D_
Dlažba svahu u mostních opěr z upraveného lomového žulového kamene   s vyspárováním maltou MC 25, šíře spáry 15 mm     do betonového lože C 25/30     tloušťky 200 mm, plochy       přes 10 m2</t>
  </si>
  <si>
    <t>-1921084266</t>
  </si>
  <si>
    <t>1752002006</t>
  </si>
  <si>
    <t>1341068630</t>
  </si>
  <si>
    <t>498519110</t>
  </si>
  <si>
    <t>1940507510</t>
  </si>
  <si>
    <t>1360640805</t>
  </si>
  <si>
    <t>1130185150</t>
  </si>
  <si>
    <t>1926932737</t>
  </si>
  <si>
    <t>190022481</t>
  </si>
  <si>
    <t>877721067</t>
  </si>
  <si>
    <t>540338613</t>
  </si>
  <si>
    <t>848642393</t>
  </si>
  <si>
    <t>1412916373</t>
  </si>
  <si>
    <t>-133251030</t>
  </si>
  <si>
    <t>-184197959</t>
  </si>
  <si>
    <t>2076100270</t>
  </si>
  <si>
    <t>1449055352</t>
  </si>
  <si>
    <t>-173965138</t>
  </si>
  <si>
    <t>307080007</t>
  </si>
  <si>
    <t>-585957755</t>
  </si>
  <si>
    <t>159025507</t>
  </si>
  <si>
    <t>1977209284</t>
  </si>
  <si>
    <t>899610322</t>
  </si>
  <si>
    <t>802107337</t>
  </si>
  <si>
    <t>1814900862</t>
  </si>
  <si>
    <t>-664733844</t>
  </si>
  <si>
    <t>295592510</t>
  </si>
  <si>
    <t>-301306613</t>
  </si>
  <si>
    <t>977151125</t>
  </si>
  <si>
    <t>Jádrové vrty diamantovými korunkami do stavebních materiálů D přes 180 do 200 mm</t>
  </si>
  <si>
    <t>410123718</t>
  </si>
  <si>
    <t>https://podminky.urs.cz/item/CS_URS_2025_01/977151125</t>
  </si>
  <si>
    <t>Poznámka k položce:_x000D_
Jádrové vrty diamantovými korunkami   do stavebních materiálů (železobetonu, betonu, cihel, obkladů, dlažeb, kamene)     průměru       přes 180 do 200 mm</t>
  </si>
  <si>
    <t>-246434287</t>
  </si>
  <si>
    <t>-23175084</t>
  </si>
  <si>
    <t>-1156983945</t>
  </si>
  <si>
    <t>-2118017339</t>
  </si>
  <si>
    <t>1672183654</t>
  </si>
  <si>
    <t>Poznámka k položce:_x000D_
Poplatek za uložení stavebního odpadu na recyklační skládce (skládkovné)   zeminy a kamení zatříděného do Katalogu odpadů pod kódem 17 05 04 Evidenční položka. Neoceňovat v objektu SO/PS, položka se oceňuje pouze v SO 90-90</t>
  </si>
  <si>
    <t>2009686646</t>
  </si>
  <si>
    <t>1450759808</t>
  </si>
  <si>
    <t>1916793614</t>
  </si>
  <si>
    <t>-113385266</t>
  </si>
  <si>
    <t>-1754766791</t>
  </si>
  <si>
    <t>-874773771</t>
  </si>
  <si>
    <t>838458616</t>
  </si>
  <si>
    <t>SO 14-21-01 - Obnova propustku, evid. km 1,166</t>
  </si>
  <si>
    <t>-1762686928</t>
  </si>
  <si>
    <t>544916609</t>
  </si>
  <si>
    <t>2093829205</t>
  </si>
  <si>
    <t>-665574664</t>
  </si>
  <si>
    <t>737695475</t>
  </si>
  <si>
    <t>-2127691340</t>
  </si>
  <si>
    <t>-246899848</t>
  </si>
  <si>
    <t>-55610149</t>
  </si>
  <si>
    <t>-741622702</t>
  </si>
  <si>
    <t>879864798</t>
  </si>
  <si>
    <t>-1446603746</t>
  </si>
  <si>
    <t>378119229</t>
  </si>
  <si>
    <t>75165729</t>
  </si>
  <si>
    <t>177031718</t>
  </si>
  <si>
    <t>-690319944</t>
  </si>
  <si>
    <t>271038931</t>
  </si>
  <si>
    <t>-1260672159</t>
  </si>
  <si>
    <t>-1154115883</t>
  </si>
  <si>
    <t>-917197182</t>
  </si>
  <si>
    <t>-102515514</t>
  </si>
  <si>
    <t>Čerpací jímka hloubky 2 m, DN 500 mm</t>
  </si>
  <si>
    <t>1216772905</t>
  </si>
  <si>
    <t>-1556862016</t>
  </si>
  <si>
    <t>1506344443</t>
  </si>
  <si>
    <t>1797803562</t>
  </si>
  <si>
    <t>1534869402</t>
  </si>
  <si>
    <t>1123765334</t>
  </si>
  <si>
    <t>-1805107892</t>
  </si>
  <si>
    <t>1422916271</t>
  </si>
  <si>
    <t>135030536</t>
  </si>
  <si>
    <t>988814523</t>
  </si>
  <si>
    <t>1132252183</t>
  </si>
  <si>
    <t>-964674060</t>
  </si>
  <si>
    <t>-1106958645</t>
  </si>
  <si>
    <t>385896368</t>
  </si>
  <si>
    <t>584641044</t>
  </si>
  <si>
    <t>1128514356</t>
  </si>
  <si>
    <t>-1847110964</t>
  </si>
  <si>
    <t>-940487281</t>
  </si>
  <si>
    <t>-466325477</t>
  </si>
  <si>
    <t>1941684504</t>
  </si>
  <si>
    <t>-136798080</t>
  </si>
  <si>
    <t>1018552174</t>
  </si>
  <si>
    <t>383599207</t>
  </si>
  <si>
    <t>1267168022</t>
  </si>
  <si>
    <t>-1728828020</t>
  </si>
  <si>
    <t>214595266</t>
  </si>
  <si>
    <t>540727403</t>
  </si>
  <si>
    <t>1107531966</t>
  </si>
  <si>
    <t>580118682</t>
  </si>
  <si>
    <t>28223097</t>
  </si>
  <si>
    <t>-1297466642</t>
  </si>
  <si>
    <t>-363837433</t>
  </si>
  <si>
    <t>-1640146626</t>
  </si>
  <si>
    <t>209379866</t>
  </si>
  <si>
    <t>858533387</t>
  </si>
  <si>
    <t>-1127033381</t>
  </si>
  <si>
    <t>-1982700389</t>
  </si>
  <si>
    <t>-2037159336</t>
  </si>
  <si>
    <t>-421920637</t>
  </si>
  <si>
    <t>-1219859359</t>
  </si>
  <si>
    <t>381100923</t>
  </si>
  <si>
    <t>-155268527</t>
  </si>
  <si>
    <t>-1047165790</t>
  </si>
  <si>
    <t>-535766948</t>
  </si>
  <si>
    <t>1388332245</t>
  </si>
  <si>
    <t>-188432099</t>
  </si>
  <si>
    <t>481720094</t>
  </si>
  <si>
    <t>1250306533</t>
  </si>
  <si>
    <t>-598475887</t>
  </si>
  <si>
    <t>-101015388</t>
  </si>
  <si>
    <t>2025948988</t>
  </si>
  <si>
    <t>-937702222</t>
  </si>
  <si>
    <t>-2066038731</t>
  </si>
  <si>
    <t>475083068</t>
  </si>
  <si>
    <t>578354883</t>
  </si>
  <si>
    <t>752490721</t>
  </si>
  <si>
    <t>1996453334</t>
  </si>
  <si>
    <t>1889952596</t>
  </si>
  <si>
    <t>-250729720</t>
  </si>
  <si>
    <t>1057231285</t>
  </si>
  <si>
    <t>2118516155</t>
  </si>
  <si>
    <t>-798683626</t>
  </si>
  <si>
    <t>531785420</t>
  </si>
  <si>
    <t>-1584799448</t>
  </si>
  <si>
    <t>1916798727</t>
  </si>
  <si>
    <t>-1511300393</t>
  </si>
  <si>
    <t>-2076859548</t>
  </si>
  <si>
    <t>-1692068794</t>
  </si>
  <si>
    <t>175358653</t>
  </si>
  <si>
    <t>-1255231281</t>
  </si>
  <si>
    <t>-1950939084</t>
  </si>
  <si>
    <t>-2979859</t>
  </si>
  <si>
    <t>1920320144</t>
  </si>
  <si>
    <t>-381739661</t>
  </si>
  <si>
    <t>11544430</t>
  </si>
  <si>
    <t>-656241204</t>
  </si>
  <si>
    <t>SO 14-21-02 - Obnova propustku, evid. km 1,262</t>
  </si>
  <si>
    <t>-772363680</t>
  </si>
  <si>
    <t>-306209519</t>
  </si>
  <si>
    <t>-24115813</t>
  </si>
  <si>
    <t>1836853838</t>
  </si>
  <si>
    <t>115001104</t>
  </si>
  <si>
    <t>Převedení vody potrubím DN přes 250 do 300</t>
  </si>
  <si>
    <t>-1054997109</t>
  </si>
  <si>
    <t>https://podminky.urs.cz/item/CS_URS_2025_01/115001104</t>
  </si>
  <si>
    <t>Poznámka k položce:_x000D_
Převedení vody potrubím   průměru     DN přes 250 do 300</t>
  </si>
  <si>
    <t>-1911960274</t>
  </si>
  <si>
    <t>976870738</t>
  </si>
  <si>
    <t>1676328162</t>
  </si>
  <si>
    <t>-480618840</t>
  </si>
  <si>
    <t>-1788112573</t>
  </si>
  <si>
    <t>1201065057</t>
  </si>
  <si>
    <t>808009895</t>
  </si>
  <si>
    <t>1253740389</t>
  </si>
  <si>
    <t>-843932605</t>
  </si>
  <si>
    <t>-778289829</t>
  </si>
  <si>
    <t>-539434847</t>
  </si>
  <si>
    <t>907129241</t>
  </si>
  <si>
    <t>-51625968</t>
  </si>
  <si>
    <t>-988843238</t>
  </si>
  <si>
    <t>1311731068</t>
  </si>
  <si>
    <t>-1849117101</t>
  </si>
  <si>
    <t>2126638955</t>
  </si>
  <si>
    <t>1406711601</t>
  </si>
  <si>
    <t>481585344</t>
  </si>
  <si>
    <t>-994415460</t>
  </si>
  <si>
    <t>-1123906737</t>
  </si>
  <si>
    <t>-980560916</t>
  </si>
  <si>
    <t>418652536</t>
  </si>
  <si>
    <t>810933413</t>
  </si>
  <si>
    <t>-1087187529</t>
  </si>
  <si>
    <t>423260536</t>
  </si>
  <si>
    <t>-1955194522</t>
  </si>
  <si>
    <t>1443601318</t>
  </si>
  <si>
    <t>646805538</t>
  </si>
  <si>
    <t>-2104329155</t>
  </si>
  <si>
    <t>-532967109</t>
  </si>
  <si>
    <t>1339819374</t>
  </si>
  <si>
    <t>1277810183</t>
  </si>
  <si>
    <t>133598268</t>
  </si>
  <si>
    <t>162517925</t>
  </si>
  <si>
    <t>695807288</t>
  </si>
  <si>
    <t>439291045</t>
  </si>
  <si>
    <t>-554583350</t>
  </si>
  <si>
    <t>64669760</t>
  </si>
  <si>
    <t>106647986</t>
  </si>
  <si>
    <t>-1371748950</t>
  </si>
  <si>
    <t>335075670</t>
  </si>
  <si>
    <t>1017581431</t>
  </si>
  <si>
    <t>48908939</t>
  </si>
  <si>
    <t>-1775395610</t>
  </si>
  <si>
    <t>1733739733</t>
  </si>
  <si>
    <t>1091624653</t>
  </si>
  <si>
    <t>-1167292649</t>
  </si>
  <si>
    <t>-851249889</t>
  </si>
  <si>
    <t>-2048458997</t>
  </si>
  <si>
    <t>-1425109696</t>
  </si>
  <si>
    <t>-572932791</t>
  </si>
  <si>
    <t>-112595907</t>
  </si>
  <si>
    <t>1716505796</t>
  </si>
  <si>
    <t>546370116</t>
  </si>
  <si>
    <t>2140725636</t>
  </si>
  <si>
    <t>-1472900323</t>
  </si>
  <si>
    <t>1481813153</t>
  </si>
  <si>
    <t>1343345613</t>
  </si>
  <si>
    <t>-976045530</t>
  </si>
  <si>
    <t>-2069731614</t>
  </si>
  <si>
    <t>-1288367562</t>
  </si>
  <si>
    <t>1534069486</t>
  </si>
  <si>
    <t>1063414071</t>
  </si>
  <si>
    <t>2100455716</t>
  </si>
  <si>
    <t>-1354693428</t>
  </si>
  <si>
    <t>259436821</t>
  </si>
  <si>
    <t>1064181227</t>
  </si>
  <si>
    <t>-910773206</t>
  </si>
  <si>
    <t>-256122241</t>
  </si>
  <si>
    <t>-1387502970</t>
  </si>
  <si>
    <t>-33591403</t>
  </si>
  <si>
    <t>-1850414196</t>
  </si>
  <si>
    <t>-495867006</t>
  </si>
  <si>
    <t>-802907085</t>
  </si>
  <si>
    <t>474466387</t>
  </si>
  <si>
    <t>155261794</t>
  </si>
  <si>
    <t>-289415202</t>
  </si>
  <si>
    <t>-1009257987</t>
  </si>
  <si>
    <t>2053482237</t>
  </si>
  <si>
    <t>-730772204</t>
  </si>
  <si>
    <t>-643861801</t>
  </si>
  <si>
    <t>155122928</t>
  </si>
  <si>
    <t>2026446755</t>
  </si>
  <si>
    <t>1628744858</t>
  </si>
  <si>
    <t>626811930</t>
  </si>
  <si>
    <t>602368055</t>
  </si>
  <si>
    <t>2042921111</t>
  </si>
  <si>
    <t>-314082260</t>
  </si>
  <si>
    <t>1301075401</t>
  </si>
  <si>
    <t>978950661</t>
  </si>
  <si>
    <t>-1627044884</t>
  </si>
  <si>
    <t>-455937689</t>
  </si>
  <si>
    <t>SO 90-90 - Odpady</t>
  </si>
  <si>
    <t>Poplatek za uložení stavebního odpadu na skládce (skládkovné) směsného stavebního a demoličního zatříděného do Katalogu odpadů pod kódem 17 09 04</t>
  </si>
  <si>
    <t>1800244507</t>
  </si>
  <si>
    <t xml:space="preserve">"SO 11-20-01" 99,060 </t>
  </si>
  <si>
    <t>"SO 12-20-01" 44,20</t>
  </si>
  <si>
    <t>"SO 12-21-04" 139,105</t>
  </si>
  <si>
    <t>"SO 14-20-01" 45,24</t>
  </si>
  <si>
    <t>"SO 14-21-01" 125,315</t>
  </si>
  <si>
    <t>"SO 14-21-02" 174,099</t>
  </si>
  <si>
    <t>997013645</t>
  </si>
  <si>
    <t>Poplatek za uložení stavebního odpadu na skládce (skládkovné) asfaltového bez obsahu dehtu zatříděného do Katalogu odpadů pod kódem 17 03 02</t>
  </si>
  <si>
    <t>-231352598</t>
  </si>
  <si>
    <t>https://podminky.urs.cz/item/CS_URS_2025_01/997013645</t>
  </si>
  <si>
    <t>"Z objektů rekonstrukcí přejezdů" 46,207</t>
  </si>
  <si>
    <t>997013811</t>
  </si>
  <si>
    <t>Poplatek za uložení stavebního odpadu na skládce (skládkovné) dřevěného zatříděného do Katalogu odpadů pod kódem 17 02 01</t>
  </si>
  <si>
    <t>-667804044</t>
  </si>
  <si>
    <t>https://podminky.urs.cz/item/CS_URS_2025_01/997013811</t>
  </si>
  <si>
    <t>"z objektů železničních svršků a přejezdů" 90,752</t>
  </si>
  <si>
    <t>997013813</t>
  </si>
  <si>
    <t>Poplatek za uložení stavebního odpadu na skládce (skládkovné) z plastických hmot zatříděného do Katalogu odpadů pod kódem 17 02 03</t>
  </si>
  <si>
    <t>428875520</t>
  </si>
  <si>
    <t>https://podminky.urs.cz/item/CS_URS_2025_01/997013813</t>
  </si>
  <si>
    <t>"Plastové součásti železničního svršku" 0,420</t>
  </si>
  <si>
    <t>-908556203</t>
  </si>
  <si>
    <t>"SO 11-23-01"1103,13</t>
  </si>
  <si>
    <t>"SO 11-20-01" 2481,500</t>
  </si>
  <si>
    <t>"SO 11-21-02" 16,000</t>
  </si>
  <si>
    <t>"SO 12-20-01" 498,40</t>
  </si>
  <si>
    <t>"SO 12-21-04" 648,00</t>
  </si>
  <si>
    <t>"SO 14-20-01" 423,74</t>
  </si>
  <si>
    <t xml:space="preserve">"SO 14-21-01" 891,40 </t>
  </si>
  <si>
    <t xml:space="preserve">"SO 14-21-02" 790,00 </t>
  </si>
  <si>
    <t>"Z objektů železničních svršků" 2186,563</t>
  </si>
  <si>
    <t>"Z objektů železníčních spodků a rekonstrukcí přejezdů" 7990,396</t>
  </si>
  <si>
    <t>997221615</t>
  </si>
  <si>
    <t>Poplatek za uložení na skládce (skládkovné) stavebního odpadu betonového kód odpadu 17 01 01</t>
  </si>
  <si>
    <t>-445588780</t>
  </si>
  <si>
    <t>https://podminky.urs.cz/item/CS_URS_2025_01/997221615</t>
  </si>
  <si>
    <t>"SO 11-21-01: PB" 0,627*2,2</t>
  </si>
  <si>
    <t>"SO 12-21-01:PB-pol. 981513116" 27,222 "m3"*2,2</t>
  </si>
  <si>
    <t>"SO 12-21-03:" 0,594*2,2</t>
  </si>
  <si>
    <t>"Z objektů rekonstrukcí přejezdů" 6,61</t>
  </si>
  <si>
    <t>997221625</t>
  </si>
  <si>
    <t>Poplatek za uložení na skládce (skládkovné) stavebního odpadu železobetonového kód odpadu 17 01 01</t>
  </si>
  <si>
    <t>1953193147</t>
  </si>
  <si>
    <t>https://podminky.urs.cz/item/CS_URS_2025_01/997221625</t>
  </si>
  <si>
    <t>"SO 12-21-01-ŽB viz pol.981511114" 12,614*2,41</t>
  </si>
  <si>
    <t>"SO 12-21-02-ŽB viz pol 981511114"4,742*2,41</t>
  </si>
  <si>
    <t xml:space="preserve">"SO 12-21-04" 12,425 </t>
  </si>
  <si>
    <t>"SO 14-21-01" 4,895</t>
  </si>
  <si>
    <t>"SO 14-21-02" 5,655</t>
  </si>
  <si>
    <t>997221655</t>
  </si>
  <si>
    <t>Poplatek za uložení na skládce (skládkovné) zeminy a kamení kód odpadu 17 05 04</t>
  </si>
  <si>
    <t>889287998</t>
  </si>
  <si>
    <t>https://podminky.urs.cz/item/CS_URS_2025_01/997221655</t>
  </si>
  <si>
    <t>"SO 11-21-01-kameny" 44,995*2,5</t>
  </si>
  <si>
    <t>"SO 11-21-02-kameny-pol. 981511113" 75,23*2,5</t>
  </si>
  <si>
    <t>"SO 11-21-03-kámen z demolice"23,353*2,5</t>
  </si>
  <si>
    <t>"SO 12-23-01-kamenné zdivo z demolice"492,396*2,5</t>
  </si>
  <si>
    <t>"SO 12-23-01-kamenné zdivo z demolice"1230,99</t>
  </si>
  <si>
    <t>997221655R</t>
  </si>
  <si>
    <t>Poplatek za uložení stavebního odpadu na skládce (skládkovné) zeminy a kamení zatříděného do Katalogu odpadů pod kódem 17 05 04</t>
  </si>
  <si>
    <t>-1643991186</t>
  </si>
  <si>
    <t>https://podminky.urs.cz/item/CS_URS_2025_01/997221655R</t>
  </si>
  <si>
    <t>"z objektu železničního svršku" 408,24</t>
  </si>
  <si>
    <t>SO 98-98 - Všeobecný stavební objekt - mosty a propustky</t>
  </si>
  <si>
    <t xml:space="preserve">    VRN1 - Průzkumné, zeměměřičské a projektové práce</t>
  </si>
  <si>
    <t xml:space="preserve">    VRN3 - Zařízení staveniště</t>
  </si>
  <si>
    <t>Průzkumné, zeměměřičské a projektové práce</t>
  </si>
  <si>
    <t>012303000</t>
  </si>
  <si>
    <t>Zeměměřičské práce při provádění stavby</t>
  </si>
  <si>
    <t>-1854870719</t>
  </si>
  <si>
    <t>https://podminky.urs.cz/item/CS_URS_2025_01/012303000</t>
  </si>
  <si>
    <t>"Geodetické práce při výstavbě pro všechny SO a PS"1</t>
  </si>
  <si>
    <t>012344000</t>
  </si>
  <si>
    <t>Vytyčovací práce</t>
  </si>
  <si>
    <t>1115841778</t>
  </si>
  <si>
    <t>https://podminky.urs.cz/item/CS_URS_2025_01/012344000</t>
  </si>
  <si>
    <t>"vytyčení inženýrských sítí" 1</t>
  </si>
  <si>
    <t>012403000</t>
  </si>
  <si>
    <t>Zeměměřičské práce po výstavbě</t>
  </si>
  <si>
    <t>-594666609</t>
  </si>
  <si>
    <t>https://podminky.urs.cz/item/CS_URS_2025_01/012403000</t>
  </si>
  <si>
    <t>"zaměření skutečného provedení" 1</t>
  </si>
  <si>
    <t>"SO  11-21-01, 12-21-01, 12-21-02, 12-21-03"</t>
  </si>
  <si>
    <t>013254000</t>
  </si>
  <si>
    <t>Dokumentace skutečného provedení stavby</t>
  </si>
  <si>
    <t>1741243141</t>
  </si>
  <si>
    <t>https://podminky.urs.cz/item/CS_URS_2025_01/013254000</t>
  </si>
  <si>
    <t>Zařízení staveniště</t>
  </si>
  <si>
    <t>030001000</t>
  </si>
  <si>
    <t>225370931</t>
  </si>
  <si>
    <t>https://podminky.urs.cz/item/CS_URS_2025_01/030001000</t>
  </si>
  <si>
    <t>032403000</t>
  </si>
  <si>
    <t>Mostní provizorium</t>
  </si>
  <si>
    <t>1717692611</t>
  </si>
  <si>
    <t>https://podminky.urs.cz/item/CS_URS_2025_01/032403000</t>
  </si>
  <si>
    <t>"Mostní provizorium pro staveništní komunikaci - dl. 21,0m,vš. 4,0m, výhradní zatížitelnost min. 32t.Montáž, doprava, pronájem,demontáž"1</t>
  </si>
  <si>
    <t>"SO 12-23-01"</t>
  </si>
  <si>
    <t>032503000</t>
  </si>
  <si>
    <t>Skládky na staveništi</t>
  </si>
  <si>
    <t>-1807035129</t>
  </si>
  <si>
    <t>https://podminky.urs.cz/item/CS_URS_2025_01/032503000</t>
  </si>
  <si>
    <t>"SO 11-23-01, 11-21-01, 12-21-01, 12-21-02, 12-21-03, 12-23-01"1</t>
  </si>
  <si>
    <t>1024</t>
  </si>
  <si>
    <t>2000623517</t>
  </si>
  <si>
    <t>"Kompletní soubor zkoušek pro provedení objektů"1</t>
  </si>
  <si>
    <t>SO 98-98.1 - Všeobecný stavební objekt - železniční svršek a spodek</t>
  </si>
  <si>
    <t>011101001</t>
  </si>
  <si>
    <t>Finanční náklady pojistné</t>
  </si>
  <si>
    <t>561863135</t>
  </si>
  <si>
    <t>021201001</t>
  </si>
  <si>
    <t>Průzkumné práce pro opravy Průzkum výskytu škodlivin kontaminace kameniva ropnými látkami</t>
  </si>
  <si>
    <t>1673893586</t>
  </si>
  <si>
    <t>022101001</t>
  </si>
  <si>
    <t>Geodetické práce Geodetické práce před opravou</t>
  </si>
  <si>
    <t>-1132048295</t>
  </si>
  <si>
    <t>022101011</t>
  </si>
  <si>
    <t>Geodetické práce Geodetické práce v průběhu opravy</t>
  </si>
  <si>
    <t>371575863</t>
  </si>
  <si>
    <t>022101021</t>
  </si>
  <si>
    <t>Geodetické práce Geodetické práce po ukončení opravy</t>
  </si>
  <si>
    <t>-1199574375</t>
  </si>
  <si>
    <t>022121001</t>
  </si>
  <si>
    <t>Geodetické práce Diagnostika technické infrastruktury Vytýčení trasy inženýrských sítí - V sazbě jsou započteny náklady na vyhledání trasy detektorem, zaměření a zobrazení trasy a předání výstupu zaměření. V sazbě nejsou obsaženy náklady na vytýčení sítí ve správě provozovatele.</t>
  </si>
  <si>
    <t>-1983823092</t>
  </si>
  <si>
    <t>022151001</t>
  </si>
  <si>
    <t>Geodetické práce Vyhotovení mapových podkladů pro projektování stavby tematická mapa - složitější dopravny (nad 3 koleje) - V ceně jsou obsaženy náklady na měřické práce a zpracování dle metodického pokynu M20/MP010.</t>
  </si>
  <si>
    <t>ha</t>
  </si>
  <si>
    <t>-1730583981</t>
  </si>
  <si>
    <t>022151101</t>
  </si>
  <si>
    <t>Geodetické práce Vyhotovení mapových podkladů pro projektování stavby tematická mapa - čirá trať a jednoduché dopravny (max 3 koleje) - V ceně jsou obsaženy náklady na měřické práce a zpracování dle metodického pokynu M20/MP010.</t>
  </si>
  <si>
    <t>1082807329</t>
  </si>
  <si>
    <t>023131001</t>
  </si>
  <si>
    <t>Projektové práce Dokumentace skutečného provedení železničního svršku a spodku - V sazbě jsou obsaženy náklady na zaměření a vyhotovení dokumentace skutečného provedení žel. svršku a spodku dle vyhlášky č. 499/2006 Sb., a vyhlášky č. 31/1995 Sb. včetně zpracování dat v digitální podobě v otevřené formě a její předání objednateli</t>
  </si>
  <si>
    <t>-1146151576</t>
  </si>
  <si>
    <t>024101301</t>
  </si>
  <si>
    <t>Inženýrská činnost posudky (např. statické aj.) a dozory</t>
  </si>
  <si>
    <t>-342131220</t>
  </si>
  <si>
    <t>024101401</t>
  </si>
  <si>
    <t>Inženýrská činnost koordinační a kompletační činnost</t>
  </si>
  <si>
    <t>1726058837</t>
  </si>
  <si>
    <t>029101001</t>
  </si>
  <si>
    <t>Ostatní náklady Náklady na informační cedule, desky, publikační náklady, aj.</t>
  </si>
  <si>
    <t>2025043076</t>
  </si>
  <si>
    <t>031101041</t>
  </si>
  <si>
    <t>Zařízení a vybavení staveniště vyjma dále jmenované práce včetně opatření na ochranu sousedních pozemků, informační tabule, dopravního značení na staveništi aj. při velikosti nákladů přes 20 mil. Kč</t>
  </si>
  <si>
    <t>1168266274</t>
  </si>
  <si>
    <t>"vč. nájmu pozemků pro realizaci stavby" 1</t>
  </si>
  <si>
    <t>033111001</t>
  </si>
  <si>
    <t>Provozní vlivy Výluka silničního provozu se zajištěním objížďky</t>
  </si>
  <si>
    <t>990079862</t>
  </si>
  <si>
    <t>VSEOB1</t>
  </si>
  <si>
    <t>Osvědčení o shodě notifikovanou osobou</t>
  </si>
  <si>
    <t>1439437869</t>
  </si>
  <si>
    <t>Poznámka k položce:_x000D_
"Položka zahrnuje veškeré cinnosti nezbytné k zajištení vydání platného prohlášení o overení subsystému notifikovanou osobou ve stádiu realizace podle Smernice Evropského parlamentu a Rady 2008/57/ES ze dne 17. cervna 2008 o interoperabilite železnicního systému, ve znení pozdejších predpisu  v souhrnu pro stavební objekty a provozní soubory. _x000D_
Položka zahrnuje  všechny nezbytné práce, náklady a zarízení  vcetne  všech doprav a pomocného materiálu nutných  pro uskutecnení dané cinnosti."</t>
  </si>
  <si>
    <t>VSEOB2</t>
  </si>
  <si>
    <t>Osvědčení o bezpečnosti před uvedením do provozu</t>
  </si>
  <si>
    <t>-460155417</t>
  </si>
  <si>
    <t>Poznámka k položce:_x000D_
"Položka zahrnuje veškeré cinnosti nezbytné k zajištení vydání zprávy o posouzení bezpecnosti dle provádecího narízení Komise (EU) c. 402/2013 ze dne 30. dubna 2013 o spolecné bezpecnostní metode pro hodnocení a posuzování rizik a požadavky Drážního úradu._x000D_
Položka zahrnuje  všechny nezbytné práce, náklady a zarízení  vcetne  všech doprav a pomocného materiálu nutných  pro uskutecnení dané cinnosti."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</si>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</sst>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10"/>
      <color rgb="FF003366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3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2" fillId="4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166" fontId="29" fillId="0" borderId="21" xfId="0" applyNumberFormat="1" applyFont="1" applyBorder="1" applyAlignment="1">
      <alignment vertical="center"/>
    </xf>
    <xf numFmtId="4" fontId="29" fillId="0" borderId="22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2" fillId="0" borderId="13" xfId="0" applyNumberFormat="1" applyFont="1" applyBorder="1"/>
    <xf numFmtId="166" fontId="32" fillId="0" borderId="14" xfId="0" applyNumberFormat="1" applyFont="1" applyBorder="1"/>
    <xf numFmtId="4" fontId="33" fillId="0" borderId="0" xfId="0" applyNumberFormat="1" applyFont="1" applyAlignment="1">
      <alignment vertical="center"/>
    </xf>
    <xf numFmtId="0" fontId="7" fillId="0" borderId="4" xfId="0" applyFont="1" applyBorder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Protection="1">
      <protection locked="0"/>
    </xf>
    <xf numFmtId="4" fontId="6" fillId="0" borderId="0" xfId="0" applyNumberFormat="1" applyFont="1"/>
    <xf numFmtId="0" fontId="7" fillId="0" borderId="15" xfId="0" applyFont="1" applyBorder="1"/>
    <xf numFmtId="166" fontId="7" fillId="0" borderId="0" xfId="0" applyNumberFormat="1" applyFont="1"/>
    <xf numFmtId="166" fontId="7" fillId="0" borderId="16" xfId="0" applyNumberFormat="1" applyFont="1" applyBorder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2" fillId="0" borderId="23" xfId="0" applyFont="1" applyBorder="1" applyAlignment="1">
      <alignment horizontal="center" vertical="center"/>
    </xf>
    <xf numFmtId="49" fontId="22" fillId="0" borderId="23" xfId="0" applyNumberFormat="1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center" vertical="center" wrapText="1"/>
    </xf>
    <xf numFmtId="167" fontId="22" fillId="0" borderId="23" xfId="0" applyNumberFormat="1" applyFont="1" applyBorder="1" applyAlignment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8" fillId="0" borderId="4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7" fontId="8" fillId="0" borderId="0" xfId="0" applyNumberFormat="1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15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35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166" fontId="23" fillId="0" borderId="22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21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4" fontId="10" fillId="0" borderId="21" xfId="0" applyNumberFormat="1" applyFont="1" applyBorder="1" applyAlignment="1">
      <alignment vertical="center"/>
    </xf>
    <xf numFmtId="0" fontId="10" fillId="0" borderId="0" xfId="0" applyFont="1" applyAlignment="1">
      <alignment horizontal="left"/>
    </xf>
    <xf numFmtId="4" fontId="10" fillId="0" borderId="0" xfId="0" applyNumberFormat="1" applyFont="1"/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6" fillId="0" borderId="23" xfId="0" applyFont="1" applyBorder="1" applyAlignment="1">
      <alignment horizontal="center" vertical="center"/>
    </xf>
    <xf numFmtId="49" fontId="36" fillId="0" borderId="23" xfId="0" applyNumberFormat="1" applyFont="1" applyBorder="1" applyAlignment="1">
      <alignment horizontal="left" vertical="center" wrapText="1"/>
    </xf>
    <xf numFmtId="0" fontId="36" fillId="0" borderId="23" xfId="0" applyFont="1" applyBorder="1" applyAlignment="1">
      <alignment horizontal="left" vertical="center" wrapText="1"/>
    </xf>
    <xf numFmtId="0" fontId="36" fillId="0" borderId="23" xfId="0" applyFont="1" applyBorder="1" applyAlignment="1">
      <alignment horizontal="center" vertical="center" wrapText="1"/>
    </xf>
    <xf numFmtId="167" fontId="36" fillId="0" borderId="23" xfId="0" applyNumberFormat="1" applyFont="1" applyBorder="1" applyAlignment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39" fillId="0" borderId="0" xfId="1" applyFont="1" applyAlignment="1" applyProtection="1">
      <alignment vertical="center" wrapText="1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>
      <alignment horizontal="left" vertical="center"/>
    </xf>
    <xf numFmtId="0" fontId="50" fillId="0" borderId="1" xfId="0" applyFont="1" applyBorder="1" applyAlignment="1">
      <alignment vertical="top"/>
    </xf>
    <xf numFmtId="0" fontId="50" fillId="0" borderId="1" xfId="0" applyFont="1" applyBorder="1" applyAlignment="1">
      <alignment horizontal="left" vertical="center"/>
    </xf>
    <xf numFmtId="0" fontId="50" fillId="0" borderId="1" xfId="0" applyFont="1" applyBorder="1" applyAlignment="1">
      <alignment horizontal="center" vertical="center"/>
    </xf>
    <xf numFmtId="49" fontId="50" fillId="0" borderId="1" xfId="0" applyNumberFormat="1" applyFont="1" applyBorder="1" applyAlignment="1">
      <alignment horizontal="left" vertical="center"/>
    </xf>
    <xf numFmtId="0" fontId="49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4" borderId="8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left" vertical="center"/>
    </xf>
    <xf numFmtId="0" fontId="22" fillId="4" borderId="8" xfId="0" applyFont="1" applyFill="1" applyBorder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3" fillId="0" borderId="1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wrapText="1"/>
    </xf>
    <xf numFmtId="0" fontId="41" fillId="0" borderId="1" xfId="0" applyFont="1" applyBorder="1" applyAlignment="1">
      <alignment horizontal="center" vertical="center" wrapText="1"/>
    </xf>
    <xf numFmtId="49" fontId="43" fillId="0" borderId="1" xfId="0" applyNumberFormat="1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/>
    </xf>
    <xf numFmtId="0" fontId="42" fillId="0" borderId="29" xfId="0" applyFont="1" applyBorder="1" applyAlignment="1">
      <alignment horizontal="left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89322221" TargetMode="External"/><Relationship Id="rId3" Type="http://schemas.openxmlformats.org/officeDocument/2006/relationships/hyperlink" Target="https://podminky.urs.cz/item/CS_URS_2025_01/944611111" TargetMode="External"/><Relationship Id="rId7" Type="http://schemas.openxmlformats.org/officeDocument/2006/relationships/hyperlink" Target="https://podminky.urs.cz/item/CS_URS_2025_01/789322216" TargetMode="External"/><Relationship Id="rId2" Type="http://schemas.openxmlformats.org/officeDocument/2006/relationships/hyperlink" Target="https://podminky.urs.cz/item/CS_URS_2025_01/943211811" TargetMode="External"/><Relationship Id="rId1" Type="http://schemas.openxmlformats.org/officeDocument/2006/relationships/hyperlink" Target="https://podminky.urs.cz/item/CS_URS_2025_01/943211111" TargetMode="External"/><Relationship Id="rId6" Type="http://schemas.openxmlformats.org/officeDocument/2006/relationships/hyperlink" Target="https://podminky.urs.cz/item/CS_URS_2025_01/789322211" TargetMode="External"/><Relationship Id="rId5" Type="http://schemas.openxmlformats.org/officeDocument/2006/relationships/hyperlink" Target="https://podminky.urs.cz/item/CS_URS_2025_01/789222132" TargetMode="External"/><Relationship Id="rId4" Type="http://schemas.openxmlformats.org/officeDocument/2006/relationships/hyperlink" Target="https://podminky.urs.cz/item/CS_URS_2025_01/944611811" TargetMode="External"/><Relationship Id="rId9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451476111" TargetMode="External"/><Relationship Id="rId13" Type="http://schemas.openxmlformats.org/officeDocument/2006/relationships/drawing" Target="../drawings/drawing11.xml"/><Relationship Id="rId3" Type="http://schemas.openxmlformats.org/officeDocument/2006/relationships/hyperlink" Target="https://podminky.urs.cz/item/CS_URS_2025_01/162751119" TargetMode="External"/><Relationship Id="rId7" Type="http://schemas.openxmlformats.org/officeDocument/2006/relationships/hyperlink" Target="https://podminky.urs.cz/item/CS_URS_2025_01/428941123" TargetMode="External"/><Relationship Id="rId12" Type="http://schemas.openxmlformats.org/officeDocument/2006/relationships/hyperlink" Target="https://podminky.urs.cz/item/CS_URS_2025_01/998212111" TargetMode="External"/><Relationship Id="rId2" Type="http://schemas.openxmlformats.org/officeDocument/2006/relationships/hyperlink" Target="https://podminky.urs.cz/item/CS_URS_2025_01/162751117" TargetMode="External"/><Relationship Id="rId1" Type="http://schemas.openxmlformats.org/officeDocument/2006/relationships/hyperlink" Target="https://podminky.urs.cz/item/CS_URS_2025_01/124153101" TargetMode="External"/><Relationship Id="rId6" Type="http://schemas.openxmlformats.org/officeDocument/2006/relationships/hyperlink" Target="https://podminky.urs.cz/item/CS_URS_2025_01/428941122" TargetMode="External"/><Relationship Id="rId11" Type="http://schemas.openxmlformats.org/officeDocument/2006/relationships/hyperlink" Target="https://podminky.urs.cz/item/CS_URS_2025_01/938905312" TargetMode="External"/><Relationship Id="rId5" Type="http://schemas.openxmlformats.org/officeDocument/2006/relationships/hyperlink" Target="https://podminky.urs.cz/item/CS_URS_2025_01/428941121" TargetMode="External"/><Relationship Id="rId10" Type="http://schemas.openxmlformats.org/officeDocument/2006/relationships/hyperlink" Target="https://podminky.urs.cz/item/CS_URS_2025_01/938905311" TargetMode="External"/><Relationship Id="rId4" Type="http://schemas.openxmlformats.org/officeDocument/2006/relationships/hyperlink" Target="https://podminky.urs.cz/item/CS_URS_2025_01/423905212" TargetMode="External"/><Relationship Id="rId9" Type="http://schemas.openxmlformats.org/officeDocument/2006/relationships/hyperlink" Target="https://podminky.urs.cz/item/CS_URS_2025_01/451476112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89322221" TargetMode="External"/><Relationship Id="rId3" Type="http://schemas.openxmlformats.org/officeDocument/2006/relationships/hyperlink" Target="https://podminky.urs.cz/item/CS_URS_2025_01/944611111" TargetMode="External"/><Relationship Id="rId7" Type="http://schemas.openxmlformats.org/officeDocument/2006/relationships/hyperlink" Target="https://podminky.urs.cz/item/CS_URS_2025_01/789322216" TargetMode="External"/><Relationship Id="rId2" Type="http://schemas.openxmlformats.org/officeDocument/2006/relationships/hyperlink" Target="https://podminky.urs.cz/item/CS_URS_2025_01/943211811" TargetMode="External"/><Relationship Id="rId1" Type="http://schemas.openxmlformats.org/officeDocument/2006/relationships/hyperlink" Target="https://podminky.urs.cz/item/CS_URS_2025_01/943211111" TargetMode="External"/><Relationship Id="rId6" Type="http://schemas.openxmlformats.org/officeDocument/2006/relationships/hyperlink" Target="https://podminky.urs.cz/item/CS_URS_2025_01/789322211" TargetMode="External"/><Relationship Id="rId5" Type="http://schemas.openxmlformats.org/officeDocument/2006/relationships/hyperlink" Target="https://podminky.urs.cz/item/CS_URS_2025_01/789222132" TargetMode="External"/><Relationship Id="rId4" Type="http://schemas.openxmlformats.org/officeDocument/2006/relationships/hyperlink" Target="https://podminky.urs.cz/item/CS_URS_2025_01/944611811" TargetMode="External"/><Relationship Id="rId9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465513127" TargetMode="External"/><Relationship Id="rId13" Type="http://schemas.openxmlformats.org/officeDocument/2006/relationships/hyperlink" Target="https://podminky.urs.cz/item/CS_URS_2025_01/985311116" TargetMode="External"/><Relationship Id="rId18" Type="http://schemas.openxmlformats.org/officeDocument/2006/relationships/hyperlink" Target="https://podminky.urs.cz/item/CS_URS_2025_01/998214111" TargetMode="External"/><Relationship Id="rId3" Type="http://schemas.openxmlformats.org/officeDocument/2006/relationships/hyperlink" Target="https://podminky.urs.cz/item/CS_URS_2025_01/162751119" TargetMode="External"/><Relationship Id="rId7" Type="http://schemas.openxmlformats.org/officeDocument/2006/relationships/hyperlink" Target="https://podminky.urs.cz/item/CS_URS_2025_01/452368211" TargetMode="External"/><Relationship Id="rId12" Type="http://schemas.openxmlformats.org/officeDocument/2006/relationships/hyperlink" Target="https://podminky.urs.cz/item/CS_URS_2025_01/985311111" TargetMode="External"/><Relationship Id="rId17" Type="http://schemas.openxmlformats.org/officeDocument/2006/relationships/hyperlink" Target="https://podminky.urs.cz/item/CS_URS_2025_01/997211611" TargetMode="External"/><Relationship Id="rId2" Type="http://schemas.openxmlformats.org/officeDocument/2006/relationships/hyperlink" Target="https://podminky.urs.cz/item/CS_URS_2025_01/162751117" TargetMode="External"/><Relationship Id="rId16" Type="http://schemas.openxmlformats.org/officeDocument/2006/relationships/hyperlink" Target="https://podminky.urs.cz/item/CS_URS_2025_01/997211519" TargetMode="External"/><Relationship Id="rId1" Type="http://schemas.openxmlformats.org/officeDocument/2006/relationships/hyperlink" Target="https://podminky.urs.cz/item/CS_URS_2025_01/131151100" TargetMode="External"/><Relationship Id="rId6" Type="http://schemas.openxmlformats.org/officeDocument/2006/relationships/hyperlink" Target="https://podminky.urs.cz/item/CS_URS_2025_01/451561111" TargetMode="External"/><Relationship Id="rId11" Type="http://schemas.openxmlformats.org/officeDocument/2006/relationships/hyperlink" Target="https://podminky.urs.cz/item/CS_URS_2025_01/985121122" TargetMode="External"/><Relationship Id="rId5" Type="http://schemas.openxmlformats.org/officeDocument/2006/relationships/hyperlink" Target="https://podminky.urs.cz/item/CS_URS_2025_01/451312111" TargetMode="External"/><Relationship Id="rId15" Type="http://schemas.openxmlformats.org/officeDocument/2006/relationships/hyperlink" Target="https://podminky.urs.cz/item/CS_URS_2025_01/997211511" TargetMode="External"/><Relationship Id="rId10" Type="http://schemas.openxmlformats.org/officeDocument/2006/relationships/hyperlink" Target="https://podminky.urs.cz/item/CS_URS_2025_01/938902412" TargetMode="External"/><Relationship Id="rId19" Type="http://schemas.openxmlformats.org/officeDocument/2006/relationships/drawing" Target="../drawings/drawing13.xml"/><Relationship Id="rId4" Type="http://schemas.openxmlformats.org/officeDocument/2006/relationships/hyperlink" Target="https://podminky.urs.cz/item/CS_URS_2025_01/181951111" TargetMode="External"/><Relationship Id="rId9" Type="http://schemas.openxmlformats.org/officeDocument/2006/relationships/hyperlink" Target="https://podminky.urs.cz/item/CS_URS_2025_01/938902202" TargetMode="External"/><Relationship Id="rId14" Type="http://schemas.openxmlformats.org/officeDocument/2006/relationships/hyperlink" Target="https://podminky.urs.cz/item/CS_URS_2025_01/985323111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465513127" TargetMode="External"/><Relationship Id="rId13" Type="http://schemas.openxmlformats.org/officeDocument/2006/relationships/hyperlink" Target="https://podminky.urs.cz/item/CS_URS_2025_01/985121122" TargetMode="External"/><Relationship Id="rId18" Type="http://schemas.openxmlformats.org/officeDocument/2006/relationships/hyperlink" Target="https://podminky.urs.cz/item/CS_URS_2025_01/997211511" TargetMode="External"/><Relationship Id="rId3" Type="http://schemas.openxmlformats.org/officeDocument/2006/relationships/hyperlink" Target="https://podminky.urs.cz/item/CS_URS_2025_01/162751119" TargetMode="External"/><Relationship Id="rId21" Type="http://schemas.openxmlformats.org/officeDocument/2006/relationships/hyperlink" Target="https://podminky.urs.cz/item/CS_URS_2025_01/998214111" TargetMode="External"/><Relationship Id="rId7" Type="http://schemas.openxmlformats.org/officeDocument/2006/relationships/hyperlink" Target="https://podminky.urs.cz/item/CS_URS_2025_01/452368211" TargetMode="External"/><Relationship Id="rId12" Type="http://schemas.openxmlformats.org/officeDocument/2006/relationships/hyperlink" Target="https://podminky.urs.cz/item/CS_URS_2025_01/938902412" TargetMode="External"/><Relationship Id="rId17" Type="http://schemas.openxmlformats.org/officeDocument/2006/relationships/hyperlink" Target="https://podminky.urs.cz/item/CS_URS_2025_01/985323111" TargetMode="External"/><Relationship Id="rId2" Type="http://schemas.openxmlformats.org/officeDocument/2006/relationships/hyperlink" Target="https://podminky.urs.cz/item/CS_URS_2025_01/162751117" TargetMode="External"/><Relationship Id="rId16" Type="http://schemas.openxmlformats.org/officeDocument/2006/relationships/hyperlink" Target="https://podminky.urs.cz/item/CS_URS_2025_01/985311116" TargetMode="External"/><Relationship Id="rId20" Type="http://schemas.openxmlformats.org/officeDocument/2006/relationships/hyperlink" Target="https://podminky.urs.cz/item/CS_URS_2025_01/997211611" TargetMode="External"/><Relationship Id="rId1" Type="http://schemas.openxmlformats.org/officeDocument/2006/relationships/hyperlink" Target="https://podminky.urs.cz/item/CS_URS_2025_01/131151100" TargetMode="External"/><Relationship Id="rId6" Type="http://schemas.openxmlformats.org/officeDocument/2006/relationships/hyperlink" Target="https://podminky.urs.cz/item/CS_URS_2025_01/451561111" TargetMode="External"/><Relationship Id="rId11" Type="http://schemas.openxmlformats.org/officeDocument/2006/relationships/hyperlink" Target="https://podminky.urs.cz/item/CS_URS_2025_01/938902202" TargetMode="External"/><Relationship Id="rId5" Type="http://schemas.openxmlformats.org/officeDocument/2006/relationships/hyperlink" Target="https://podminky.urs.cz/item/CS_URS_2025_01/451312111" TargetMode="External"/><Relationship Id="rId15" Type="http://schemas.openxmlformats.org/officeDocument/2006/relationships/hyperlink" Target="https://podminky.urs.cz/item/CS_URS_2025_01/985311111" TargetMode="External"/><Relationship Id="rId23" Type="http://schemas.openxmlformats.org/officeDocument/2006/relationships/drawing" Target="../drawings/drawing14.xml"/><Relationship Id="rId10" Type="http://schemas.openxmlformats.org/officeDocument/2006/relationships/hyperlink" Target="https://podminky.urs.cz/item/CS_URS_2025_01/911121211" TargetMode="External"/><Relationship Id="rId19" Type="http://schemas.openxmlformats.org/officeDocument/2006/relationships/hyperlink" Target="https://podminky.urs.cz/item/CS_URS_2025_01/997211519" TargetMode="External"/><Relationship Id="rId4" Type="http://schemas.openxmlformats.org/officeDocument/2006/relationships/hyperlink" Target="https://podminky.urs.cz/item/CS_URS_2025_01/181951111" TargetMode="External"/><Relationship Id="rId9" Type="http://schemas.openxmlformats.org/officeDocument/2006/relationships/hyperlink" Target="https://podminky.urs.cz/item/CS_URS_2025_01/628613222" TargetMode="External"/><Relationship Id="rId14" Type="http://schemas.openxmlformats.org/officeDocument/2006/relationships/hyperlink" Target="https://podminky.urs.cz/item/CS_URS_2025_01/985231112" TargetMode="External"/><Relationship Id="rId22" Type="http://schemas.openxmlformats.org/officeDocument/2006/relationships/hyperlink" Target="https://podminky.urs.cz/item/CS_URS_2025_01/789121152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171251201" TargetMode="External"/><Relationship Id="rId117" Type="http://schemas.openxmlformats.org/officeDocument/2006/relationships/hyperlink" Target="https://podminky.urs.cz/item/CS_URS_2025_01/997211521" TargetMode="External"/><Relationship Id="rId21" Type="http://schemas.openxmlformats.org/officeDocument/2006/relationships/hyperlink" Target="https://podminky.urs.cz/item/CS_URS_2025_01/162351103" TargetMode="External"/><Relationship Id="rId42" Type="http://schemas.openxmlformats.org/officeDocument/2006/relationships/hyperlink" Target="https://podminky.urs.cz/item/CS_URS_2025_01/273321117" TargetMode="External"/><Relationship Id="rId47" Type="http://schemas.openxmlformats.org/officeDocument/2006/relationships/hyperlink" Target="https://podminky.urs.cz/item/CS_URS_2025_01/274354111" TargetMode="External"/><Relationship Id="rId63" Type="http://schemas.openxmlformats.org/officeDocument/2006/relationships/hyperlink" Target="https://podminky.urs.cz/item/CS_URS_2025_01/451475121" TargetMode="External"/><Relationship Id="rId68" Type="http://schemas.openxmlformats.org/officeDocument/2006/relationships/hyperlink" Target="https://podminky.urs.cz/item/CS_URS_2025_01/457531111" TargetMode="External"/><Relationship Id="rId84" Type="http://schemas.openxmlformats.org/officeDocument/2006/relationships/hyperlink" Target="https://podminky.urs.cz/item/CS_URS_2025_01/711131101" TargetMode="External"/><Relationship Id="rId89" Type="http://schemas.openxmlformats.org/officeDocument/2006/relationships/hyperlink" Target="https://podminky.urs.cz/item/CS_URS_2025_01/998711101" TargetMode="External"/><Relationship Id="rId112" Type="http://schemas.openxmlformats.org/officeDocument/2006/relationships/hyperlink" Target="https://podminky.urs.cz/item/CS_URS_2025_01/985121122" TargetMode="External"/><Relationship Id="rId16" Type="http://schemas.openxmlformats.org/officeDocument/2006/relationships/hyperlink" Target="https://podminky.urs.cz/item/CS_URS_2025_01/153111115" TargetMode="External"/><Relationship Id="rId107" Type="http://schemas.openxmlformats.org/officeDocument/2006/relationships/hyperlink" Target="https://podminky.urs.cz/item/CS_URS_2025_01/946311131" TargetMode="External"/><Relationship Id="rId11" Type="http://schemas.openxmlformats.org/officeDocument/2006/relationships/hyperlink" Target="https://podminky.urs.cz/item/CS_URS_2025_01/151301412" TargetMode="External"/><Relationship Id="rId32" Type="http://schemas.openxmlformats.org/officeDocument/2006/relationships/hyperlink" Target="https://podminky.urs.cz/item/CS_URS_2025_01/212755216" TargetMode="External"/><Relationship Id="rId37" Type="http://schemas.openxmlformats.org/officeDocument/2006/relationships/hyperlink" Target="https://podminky.urs.cz/item/CS_URS_2025_01/231212113" TargetMode="External"/><Relationship Id="rId53" Type="http://schemas.openxmlformats.org/officeDocument/2006/relationships/hyperlink" Target="https://podminky.urs.cz/item/CS_URS_2025_01/317321118" TargetMode="External"/><Relationship Id="rId58" Type="http://schemas.openxmlformats.org/officeDocument/2006/relationships/hyperlink" Target="https://podminky.urs.cz/item/CS_URS_2025_01/327351211" TargetMode="External"/><Relationship Id="rId74" Type="http://schemas.openxmlformats.org/officeDocument/2006/relationships/hyperlink" Target="https://podminky.urs.cz/item/CS_URS_2025_01/59381006" TargetMode="External"/><Relationship Id="rId79" Type="http://schemas.openxmlformats.org/officeDocument/2006/relationships/hyperlink" Target="https://podminky.urs.cz/item/CS_URS_2025_01/69311068" TargetMode="External"/><Relationship Id="rId102" Type="http://schemas.openxmlformats.org/officeDocument/2006/relationships/hyperlink" Target="https://podminky.urs.cz/item/CS_URS_2025_01/941321221" TargetMode="External"/><Relationship Id="rId5" Type="http://schemas.openxmlformats.org/officeDocument/2006/relationships/hyperlink" Target="https://podminky.urs.cz/item/CS_URS_2025_01/115101202" TargetMode="External"/><Relationship Id="rId90" Type="http://schemas.openxmlformats.org/officeDocument/2006/relationships/hyperlink" Target="https://podminky.urs.cz/item/CS_URS_2025_01/59217017" TargetMode="External"/><Relationship Id="rId95" Type="http://schemas.openxmlformats.org/officeDocument/2006/relationships/hyperlink" Target="https://podminky.urs.cz/item/CS_URS_2025_01/931992121" TargetMode="External"/><Relationship Id="rId22" Type="http://schemas.openxmlformats.org/officeDocument/2006/relationships/hyperlink" Target="https://podminky.urs.cz/item/CS_URS_2025_01/162751117" TargetMode="External"/><Relationship Id="rId27" Type="http://schemas.openxmlformats.org/officeDocument/2006/relationships/hyperlink" Target="https://podminky.urs.cz/item/CS_URS_2025_01/174151101" TargetMode="External"/><Relationship Id="rId43" Type="http://schemas.openxmlformats.org/officeDocument/2006/relationships/hyperlink" Target="https://podminky.urs.cz/item/CS_URS_2025_01/273361412" TargetMode="External"/><Relationship Id="rId48" Type="http://schemas.openxmlformats.org/officeDocument/2006/relationships/hyperlink" Target="https://podminky.urs.cz/item/CS_URS_2025_01/274354211" TargetMode="External"/><Relationship Id="rId64" Type="http://schemas.openxmlformats.org/officeDocument/2006/relationships/hyperlink" Target="https://podminky.urs.cz/item/CS_URS_2025_01/451475122" TargetMode="External"/><Relationship Id="rId69" Type="http://schemas.openxmlformats.org/officeDocument/2006/relationships/hyperlink" Target="https://podminky.urs.cz/item/CS_URS_2025_01/458591111" TargetMode="External"/><Relationship Id="rId113" Type="http://schemas.openxmlformats.org/officeDocument/2006/relationships/hyperlink" Target="https://podminky.urs.cz/item/CS_URS_2025_01/997013631" TargetMode="External"/><Relationship Id="rId118" Type="http://schemas.openxmlformats.org/officeDocument/2006/relationships/hyperlink" Target="https://podminky.urs.cz/item/CS_URS_2025_01/997211529" TargetMode="External"/><Relationship Id="rId80" Type="http://schemas.openxmlformats.org/officeDocument/2006/relationships/hyperlink" Target="https://podminky.urs.cz/item/CS_URS_2025_01/69311082" TargetMode="External"/><Relationship Id="rId85" Type="http://schemas.openxmlformats.org/officeDocument/2006/relationships/hyperlink" Target="https://podminky.urs.cz/item/CS_URS_2025_01/711341564" TargetMode="External"/><Relationship Id="rId12" Type="http://schemas.openxmlformats.org/officeDocument/2006/relationships/hyperlink" Target="https://podminky.urs.cz/item/CS_URS_2025_01/151711111" TargetMode="External"/><Relationship Id="rId17" Type="http://schemas.openxmlformats.org/officeDocument/2006/relationships/hyperlink" Target="https://podminky.urs.cz/item/CS_URS_2025_01/153112132" TargetMode="External"/><Relationship Id="rId33" Type="http://schemas.openxmlformats.org/officeDocument/2006/relationships/hyperlink" Target="https://podminky.urs.cz/item/CS_URS_2025_01/212755218" TargetMode="External"/><Relationship Id="rId38" Type="http://schemas.openxmlformats.org/officeDocument/2006/relationships/hyperlink" Target="https://podminky.urs.cz/item/CS_URS_2025_01/231611114" TargetMode="External"/><Relationship Id="rId59" Type="http://schemas.openxmlformats.org/officeDocument/2006/relationships/hyperlink" Target="https://podminky.urs.cz/item/CS_URS_2025_01/327351221" TargetMode="External"/><Relationship Id="rId103" Type="http://schemas.openxmlformats.org/officeDocument/2006/relationships/hyperlink" Target="https://podminky.urs.cz/item/CS_URS_2025_01/941321821" TargetMode="External"/><Relationship Id="rId108" Type="http://schemas.openxmlformats.org/officeDocument/2006/relationships/hyperlink" Target="https://podminky.urs.cz/item/CS_URS_2025_01/946311231" TargetMode="External"/><Relationship Id="rId54" Type="http://schemas.openxmlformats.org/officeDocument/2006/relationships/hyperlink" Target="https://podminky.urs.cz/item/CS_URS_2025_01/317353121" TargetMode="External"/><Relationship Id="rId70" Type="http://schemas.openxmlformats.org/officeDocument/2006/relationships/hyperlink" Target="https://podminky.urs.cz/item/CS_URS_2025_01/463212111" TargetMode="External"/><Relationship Id="rId75" Type="http://schemas.openxmlformats.org/officeDocument/2006/relationships/hyperlink" Target="https://podminky.urs.cz/item/CS_URS_2025_01/628635552" TargetMode="External"/><Relationship Id="rId91" Type="http://schemas.openxmlformats.org/officeDocument/2006/relationships/hyperlink" Target="https://podminky.urs.cz/item/CS_URS_2025_01/59227029" TargetMode="External"/><Relationship Id="rId96" Type="http://schemas.openxmlformats.org/officeDocument/2006/relationships/hyperlink" Target="https://podminky.urs.cz/item/CS_URS_2025_01/931992124" TargetMode="External"/><Relationship Id="rId1" Type="http://schemas.openxmlformats.org/officeDocument/2006/relationships/hyperlink" Target="https://podminky.urs.cz/item/CS_URS_2025_01/042903000" TargetMode="External"/><Relationship Id="rId6" Type="http://schemas.openxmlformats.org/officeDocument/2006/relationships/hyperlink" Target="https://podminky.urs.cz/item/CS_URS_2025_01/115101302" TargetMode="External"/><Relationship Id="rId23" Type="http://schemas.openxmlformats.org/officeDocument/2006/relationships/hyperlink" Target="https://podminky.urs.cz/item/CS_URS_2025_01/162751119" TargetMode="External"/><Relationship Id="rId28" Type="http://schemas.openxmlformats.org/officeDocument/2006/relationships/hyperlink" Target="https://podminky.urs.cz/item/CS_URS_2025_01/174151101" TargetMode="External"/><Relationship Id="rId49" Type="http://schemas.openxmlformats.org/officeDocument/2006/relationships/hyperlink" Target="https://podminky.urs.cz/item/CS_URS_2025_01/274361116" TargetMode="External"/><Relationship Id="rId114" Type="http://schemas.openxmlformats.org/officeDocument/2006/relationships/hyperlink" Target="https://podminky.urs.cz/item/CS_URS_2025_01/997013873" TargetMode="External"/><Relationship Id="rId119" Type="http://schemas.openxmlformats.org/officeDocument/2006/relationships/hyperlink" Target="https://podminky.urs.cz/item/CS_URS_2025_01/997211611" TargetMode="External"/><Relationship Id="rId44" Type="http://schemas.openxmlformats.org/officeDocument/2006/relationships/hyperlink" Target="https://podminky.urs.cz/item/CS_URS_2025_01/274211311" TargetMode="External"/><Relationship Id="rId60" Type="http://schemas.openxmlformats.org/officeDocument/2006/relationships/hyperlink" Target="https://podminky.urs.cz/item/CS_URS_2025_01/327361006" TargetMode="External"/><Relationship Id="rId65" Type="http://schemas.openxmlformats.org/officeDocument/2006/relationships/hyperlink" Target="https://podminky.urs.cz/item/CS_URS_2025_01/451571222" TargetMode="External"/><Relationship Id="rId81" Type="http://schemas.openxmlformats.org/officeDocument/2006/relationships/hyperlink" Target="https://podminky.urs.cz/item/CS_URS_2025_01/69311087" TargetMode="External"/><Relationship Id="rId86" Type="http://schemas.openxmlformats.org/officeDocument/2006/relationships/hyperlink" Target="https://podminky.urs.cz/item/CS_URS_2025_01/711491272" TargetMode="External"/><Relationship Id="rId4" Type="http://schemas.openxmlformats.org/officeDocument/2006/relationships/hyperlink" Target="https://podminky.urs.cz/item/CS_URS_2025_01/113152111" TargetMode="External"/><Relationship Id="rId9" Type="http://schemas.openxmlformats.org/officeDocument/2006/relationships/hyperlink" Target="https://podminky.urs.cz/item/CS_URS_2025_01/131251104" TargetMode="External"/><Relationship Id="rId13" Type="http://schemas.openxmlformats.org/officeDocument/2006/relationships/hyperlink" Target="https://podminky.urs.cz/item/CS_URS_2025_01/151711131" TargetMode="External"/><Relationship Id="rId18" Type="http://schemas.openxmlformats.org/officeDocument/2006/relationships/hyperlink" Target="https://podminky.urs.cz/item/CS_URS_2025_01/153113119" TargetMode="External"/><Relationship Id="rId39" Type="http://schemas.openxmlformats.org/officeDocument/2006/relationships/hyperlink" Target="https://podminky.urs.cz/item/CS_URS_2025_01/239111113" TargetMode="External"/><Relationship Id="rId109" Type="http://schemas.openxmlformats.org/officeDocument/2006/relationships/hyperlink" Target="https://podminky.urs.cz/item/CS_URS_2025_01/946311831" TargetMode="External"/><Relationship Id="rId34" Type="http://schemas.openxmlformats.org/officeDocument/2006/relationships/hyperlink" Target="https://podminky.urs.cz/item/CS_URS_2025_01/224311114" TargetMode="External"/><Relationship Id="rId50" Type="http://schemas.openxmlformats.org/officeDocument/2006/relationships/hyperlink" Target="https://podminky.urs.cz/item/CS_URS_2025_01/274361821" TargetMode="External"/><Relationship Id="rId55" Type="http://schemas.openxmlformats.org/officeDocument/2006/relationships/hyperlink" Target="https://podminky.urs.cz/item/CS_URS_2025_01/317353221" TargetMode="External"/><Relationship Id="rId76" Type="http://schemas.openxmlformats.org/officeDocument/2006/relationships/hyperlink" Target="https://podminky.urs.cz/item/CS_URS_2025_01/11163150" TargetMode="External"/><Relationship Id="rId97" Type="http://schemas.openxmlformats.org/officeDocument/2006/relationships/hyperlink" Target="https://podminky.urs.cz/item/CS_URS_2025_01/931994142" TargetMode="External"/><Relationship Id="rId104" Type="http://schemas.openxmlformats.org/officeDocument/2006/relationships/hyperlink" Target="https://podminky.urs.cz/item/CS_URS_2025_01/943211111" TargetMode="External"/><Relationship Id="rId120" Type="http://schemas.openxmlformats.org/officeDocument/2006/relationships/hyperlink" Target="https://podminky.urs.cz/item/CS_URS_2025_01/997211612" TargetMode="External"/><Relationship Id="rId7" Type="http://schemas.openxmlformats.org/officeDocument/2006/relationships/hyperlink" Target="https://podminky.urs.cz/item/CS_URS_2025_01/129153101" TargetMode="External"/><Relationship Id="rId71" Type="http://schemas.openxmlformats.org/officeDocument/2006/relationships/hyperlink" Target="https://podminky.urs.cz/item/CS_URS_2025_01/465513257" TargetMode="External"/><Relationship Id="rId92" Type="http://schemas.openxmlformats.org/officeDocument/2006/relationships/hyperlink" Target="https://podminky.urs.cz/item/CS_URS_2025_01/911121111" TargetMode="External"/><Relationship Id="rId2" Type="http://schemas.openxmlformats.org/officeDocument/2006/relationships/hyperlink" Target="https://podminky.urs.cz/item/CS_URS_2025_01/094002000" TargetMode="External"/><Relationship Id="rId29" Type="http://schemas.openxmlformats.org/officeDocument/2006/relationships/hyperlink" Target="https://podminky.urs.cz/item/CS_URS_2025_01/181951112" TargetMode="External"/><Relationship Id="rId24" Type="http://schemas.openxmlformats.org/officeDocument/2006/relationships/hyperlink" Target="https://podminky.urs.cz/item/CS_URS_2025_01/167151101" TargetMode="External"/><Relationship Id="rId40" Type="http://schemas.openxmlformats.org/officeDocument/2006/relationships/hyperlink" Target="https://podminky.urs.cz/item/CS_URS_2025_01/271542211" TargetMode="External"/><Relationship Id="rId45" Type="http://schemas.openxmlformats.org/officeDocument/2006/relationships/hyperlink" Target="https://podminky.urs.cz/item/CS_URS_2025_01/274211392" TargetMode="External"/><Relationship Id="rId66" Type="http://schemas.openxmlformats.org/officeDocument/2006/relationships/hyperlink" Target="https://podminky.urs.cz/item/CS_URS_2025_01/451576121" TargetMode="External"/><Relationship Id="rId87" Type="http://schemas.openxmlformats.org/officeDocument/2006/relationships/hyperlink" Target="https://podminky.urs.cz/item/CS_URS_2025_01/721173711" TargetMode="External"/><Relationship Id="rId110" Type="http://schemas.openxmlformats.org/officeDocument/2006/relationships/hyperlink" Target="https://podminky.urs.cz/item/CS_URS_2025_01/953945144" TargetMode="External"/><Relationship Id="rId115" Type="http://schemas.openxmlformats.org/officeDocument/2006/relationships/hyperlink" Target="https://podminky.urs.cz/item/CS_URS_2025_01/997211511" TargetMode="External"/><Relationship Id="rId61" Type="http://schemas.openxmlformats.org/officeDocument/2006/relationships/hyperlink" Target="https://podminky.urs.cz/item/CS_URS_2025_01/334213221" TargetMode="External"/><Relationship Id="rId82" Type="http://schemas.openxmlformats.org/officeDocument/2006/relationships/hyperlink" Target="https://podminky.urs.cz/item/CS_URS_2025_01/711112001" TargetMode="External"/><Relationship Id="rId19" Type="http://schemas.openxmlformats.org/officeDocument/2006/relationships/hyperlink" Target="https://podminky.urs.cz/item/CS_URS_2025_01/153821112" TargetMode="External"/><Relationship Id="rId14" Type="http://schemas.openxmlformats.org/officeDocument/2006/relationships/hyperlink" Target="https://podminky.urs.cz/item/CS_URS_2025_01/151712111" TargetMode="External"/><Relationship Id="rId30" Type="http://schemas.openxmlformats.org/officeDocument/2006/relationships/hyperlink" Target="https://podminky.urs.cz/item/CS_URS_2025_01/58344171" TargetMode="External"/><Relationship Id="rId35" Type="http://schemas.openxmlformats.org/officeDocument/2006/relationships/hyperlink" Target="https://podminky.urs.cz/item/CS_URS_2025_01/226211614" TargetMode="External"/><Relationship Id="rId56" Type="http://schemas.openxmlformats.org/officeDocument/2006/relationships/hyperlink" Target="https://podminky.urs.cz/item/CS_URS_2025_01/317361116" TargetMode="External"/><Relationship Id="rId77" Type="http://schemas.openxmlformats.org/officeDocument/2006/relationships/hyperlink" Target="https://podminky.urs.cz/item/CS_URS_2025_01/11163152" TargetMode="External"/><Relationship Id="rId100" Type="http://schemas.openxmlformats.org/officeDocument/2006/relationships/hyperlink" Target="https://podminky.urs.cz/item/CS_URS_2025_01/936942211" TargetMode="External"/><Relationship Id="rId105" Type="http://schemas.openxmlformats.org/officeDocument/2006/relationships/hyperlink" Target="https://podminky.urs.cz/item/CS_URS_2025_01/943211211" TargetMode="External"/><Relationship Id="rId8" Type="http://schemas.openxmlformats.org/officeDocument/2006/relationships/hyperlink" Target="https://podminky.urs.cz/item/CS_URS_2025_01/13011016" TargetMode="External"/><Relationship Id="rId51" Type="http://schemas.openxmlformats.org/officeDocument/2006/relationships/hyperlink" Target="https://podminky.urs.cz/item/CS_URS_2025_01/291111112" TargetMode="External"/><Relationship Id="rId72" Type="http://schemas.openxmlformats.org/officeDocument/2006/relationships/hyperlink" Target="https://podminky.urs.cz/item/CS_URS_2025_01/564251011" TargetMode="External"/><Relationship Id="rId93" Type="http://schemas.openxmlformats.org/officeDocument/2006/relationships/hyperlink" Target="https://podminky.urs.cz/item/CS_URS_2025_01/916231213" TargetMode="External"/><Relationship Id="rId98" Type="http://schemas.openxmlformats.org/officeDocument/2006/relationships/hyperlink" Target="https://podminky.urs.cz/item/CS_URS_2025_01/931994151" TargetMode="External"/><Relationship Id="rId121" Type="http://schemas.openxmlformats.org/officeDocument/2006/relationships/hyperlink" Target="https://podminky.urs.cz/item/CS_URS_2025_01/998214111" TargetMode="External"/><Relationship Id="rId3" Type="http://schemas.openxmlformats.org/officeDocument/2006/relationships/hyperlink" Target="https://podminky.urs.cz/item/CS_URS_2025_01/113151111" TargetMode="External"/><Relationship Id="rId25" Type="http://schemas.openxmlformats.org/officeDocument/2006/relationships/hyperlink" Target="https://podminky.urs.cz/item/CS_URS_2025_01/171201231" TargetMode="External"/><Relationship Id="rId46" Type="http://schemas.openxmlformats.org/officeDocument/2006/relationships/hyperlink" Target="https://podminky.urs.cz/item/CS_URS_2025_01/274326131" TargetMode="External"/><Relationship Id="rId67" Type="http://schemas.openxmlformats.org/officeDocument/2006/relationships/hyperlink" Target="https://podminky.urs.cz/item/CS_URS_2025_01/452368211" TargetMode="External"/><Relationship Id="rId116" Type="http://schemas.openxmlformats.org/officeDocument/2006/relationships/hyperlink" Target="https://podminky.urs.cz/item/CS_URS_2025_01/997211519" TargetMode="External"/><Relationship Id="rId20" Type="http://schemas.openxmlformats.org/officeDocument/2006/relationships/hyperlink" Target="https://podminky.urs.cz/item/CS_URS_2025_01/153822112" TargetMode="External"/><Relationship Id="rId41" Type="http://schemas.openxmlformats.org/officeDocument/2006/relationships/hyperlink" Target="https://podminky.urs.cz/item/CS_URS_2025_01/273313611" TargetMode="External"/><Relationship Id="rId62" Type="http://schemas.openxmlformats.org/officeDocument/2006/relationships/hyperlink" Target="https://podminky.urs.cz/item/CS_URS_2025_01/451315136" TargetMode="External"/><Relationship Id="rId83" Type="http://schemas.openxmlformats.org/officeDocument/2006/relationships/hyperlink" Target="https://podminky.urs.cz/item/CS_URS_2025_01/711112002" TargetMode="External"/><Relationship Id="rId88" Type="http://schemas.openxmlformats.org/officeDocument/2006/relationships/hyperlink" Target="https://podminky.urs.cz/item/CS_URS_2025_01/721173712" TargetMode="External"/><Relationship Id="rId111" Type="http://schemas.openxmlformats.org/officeDocument/2006/relationships/hyperlink" Target="https://podminky.urs.cz/item/CS_URS_2025_01/963021112" TargetMode="External"/><Relationship Id="rId15" Type="http://schemas.openxmlformats.org/officeDocument/2006/relationships/hyperlink" Target="https://podminky.urs.cz/item/CS_URS_2025_01/151712121" TargetMode="External"/><Relationship Id="rId36" Type="http://schemas.openxmlformats.org/officeDocument/2006/relationships/hyperlink" Target="https://podminky.urs.cz/item/CS_URS_2025_01/226213214" TargetMode="External"/><Relationship Id="rId57" Type="http://schemas.openxmlformats.org/officeDocument/2006/relationships/hyperlink" Target="https://podminky.urs.cz/item/CS_URS_2025_01/327323128" TargetMode="External"/><Relationship Id="rId106" Type="http://schemas.openxmlformats.org/officeDocument/2006/relationships/hyperlink" Target="https://podminky.urs.cz/item/CS_URS_2025_01/943211811" TargetMode="External"/><Relationship Id="rId10" Type="http://schemas.openxmlformats.org/officeDocument/2006/relationships/hyperlink" Target="https://podminky.urs.cz/item/CS_URS_2025_01/151301402" TargetMode="External"/><Relationship Id="rId31" Type="http://schemas.openxmlformats.org/officeDocument/2006/relationships/hyperlink" Target="https://podminky.urs.cz/item/CS_URS_2025_01/60511012" TargetMode="External"/><Relationship Id="rId52" Type="http://schemas.openxmlformats.org/officeDocument/2006/relationships/hyperlink" Target="https://podminky.urs.cz/item/CS_URS_2025_01/58932937" TargetMode="External"/><Relationship Id="rId73" Type="http://schemas.openxmlformats.org/officeDocument/2006/relationships/hyperlink" Target="https://podminky.urs.cz/item/CS_URS_2025_01/584121111" TargetMode="External"/><Relationship Id="rId78" Type="http://schemas.openxmlformats.org/officeDocument/2006/relationships/hyperlink" Target="https://podminky.urs.cz/item/CS_URS_2025_01/62855015" TargetMode="External"/><Relationship Id="rId94" Type="http://schemas.openxmlformats.org/officeDocument/2006/relationships/hyperlink" Target="https://podminky.urs.cz/item/CS_URS_2025_01/931991112" TargetMode="External"/><Relationship Id="rId99" Type="http://schemas.openxmlformats.org/officeDocument/2006/relationships/hyperlink" Target="https://podminky.urs.cz/item/CS_URS_2025_01/935112211" TargetMode="External"/><Relationship Id="rId101" Type="http://schemas.openxmlformats.org/officeDocument/2006/relationships/hyperlink" Target="https://podminky.urs.cz/item/CS_URS_2025_01/941321121" TargetMode="External"/><Relationship Id="rId122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1/274311127" TargetMode="External"/><Relationship Id="rId18" Type="http://schemas.openxmlformats.org/officeDocument/2006/relationships/hyperlink" Target="https://podminky.urs.cz/item/CS_URS_2025_01/451315126" TargetMode="External"/><Relationship Id="rId26" Type="http://schemas.openxmlformats.org/officeDocument/2006/relationships/hyperlink" Target="https://podminky.urs.cz/item/CS_URS_2025_01/981511116" TargetMode="External"/><Relationship Id="rId39" Type="http://schemas.openxmlformats.org/officeDocument/2006/relationships/hyperlink" Target="https://podminky.urs.cz/item/CS_URS_2025_01/094002000" TargetMode="External"/><Relationship Id="rId21" Type="http://schemas.openxmlformats.org/officeDocument/2006/relationships/hyperlink" Target="https://podminky.urs.cz/item/CS_URS_2025_01/462512270" TargetMode="External"/><Relationship Id="rId34" Type="http://schemas.openxmlformats.org/officeDocument/2006/relationships/hyperlink" Target="https://podminky.urs.cz/item/CS_URS_2025_01/711491272" TargetMode="External"/><Relationship Id="rId7" Type="http://schemas.openxmlformats.org/officeDocument/2006/relationships/hyperlink" Target="https://podminky.urs.cz/item/CS_URS_2025_01/271572211" TargetMode="External"/><Relationship Id="rId12" Type="http://schemas.openxmlformats.org/officeDocument/2006/relationships/hyperlink" Target="https://podminky.urs.cz/item/CS_URS_2025_01/273361412" TargetMode="External"/><Relationship Id="rId17" Type="http://schemas.openxmlformats.org/officeDocument/2006/relationships/hyperlink" Target="https://podminky.urs.cz/item/CS_URS_2025_01/320101112" TargetMode="External"/><Relationship Id="rId25" Type="http://schemas.openxmlformats.org/officeDocument/2006/relationships/hyperlink" Target="https://podminky.urs.cz/item/CS_URS_2025_01/981511113" TargetMode="External"/><Relationship Id="rId33" Type="http://schemas.openxmlformats.org/officeDocument/2006/relationships/hyperlink" Target="https://podminky.urs.cz/item/CS_URS_2025_01/711341564" TargetMode="External"/><Relationship Id="rId38" Type="http://schemas.openxmlformats.org/officeDocument/2006/relationships/hyperlink" Target="https://podminky.urs.cz/item/CS_URS_2025_01/043103000" TargetMode="External"/><Relationship Id="rId2" Type="http://schemas.openxmlformats.org/officeDocument/2006/relationships/hyperlink" Target="https://podminky.urs.cz/item/CS_URS_2025_01/162751117" TargetMode="External"/><Relationship Id="rId16" Type="http://schemas.openxmlformats.org/officeDocument/2006/relationships/hyperlink" Target="https://podminky.urs.cz/item/CS_URS_2025_01/274354211" TargetMode="External"/><Relationship Id="rId20" Type="http://schemas.openxmlformats.org/officeDocument/2006/relationships/hyperlink" Target="https://podminky.urs.cz/item/CS_URS_2025_01/452368211" TargetMode="External"/><Relationship Id="rId29" Type="http://schemas.openxmlformats.org/officeDocument/2006/relationships/hyperlink" Target="https://podminky.urs.cz/item/CS_URS_2024_02/997211611" TargetMode="External"/><Relationship Id="rId1" Type="http://schemas.openxmlformats.org/officeDocument/2006/relationships/hyperlink" Target="https://podminky.urs.cz/item/CS_URS_2025_01/131251202" TargetMode="External"/><Relationship Id="rId6" Type="http://schemas.openxmlformats.org/officeDocument/2006/relationships/hyperlink" Target="https://podminky.urs.cz/item/CS_URS_2025_01/213141111" TargetMode="External"/><Relationship Id="rId11" Type="http://schemas.openxmlformats.org/officeDocument/2006/relationships/hyperlink" Target="https://podminky.urs.cz/item/CS_URS_2025_01/273351122" TargetMode="External"/><Relationship Id="rId24" Type="http://schemas.openxmlformats.org/officeDocument/2006/relationships/hyperlink" Target="https://podminky.urs.cz/item/CS_URS_2025_01/936942211" TargetMode="External"/><Relationship Id="rId32" Type="http://schemas.openxmlformats.org/officeDocument/2006/relationships/hyperlink" Target="https://podminky.urs.cz/item/CS_URS_2025_01/711112002" TargetMode="External"/><Relationship Id="rId37" Type="http://schemas.openxmlformats.org/officeDocument/2006/relationships/hyperlink" Target="https://podminky.urs.cz/item/CS_URS_2025_01/042903000" TargetMode="External"/><Relationship Id="rId40" Type="http://schemas.openxmlformats.org/officeDocument/2006/relationships/drawing" Target="../drawings/drawing22.xml"/><Relationship Id="rId5" Type="http://schemas.openxmlformats.org/officeDocument/2006/relationships/hyperlink" Target="https://podminky.urs.cz/item/CS_URS_2025_01/171251201" TargetMode="External"/><Relationship Id="rId15" Type="http://schemas.openxmlformats.org/officeDocument/2006/relationships/hyperlink" Target="https://podminky.urs.cz/item/CS_URS_2025_01/274354111" TargetMode="External"/><Relationship Id="rId23" Type="http://schemas.openxmlformats.org/officeDocument/2006/relationships/hyperlink" Target="https://podminky.urs.cz/item/CS_URS_2025_01/629992113" TargetMode="External"/><Relationship Id="rId28" Type="http://schemas.openxmlformats.org/officeDocument/2006/relationships/hyperlink" Target="https://podminky.urs.cz/item/CS_URS_2024_02/997211519" TargetMode="External"/><Relationship Id="rId36" Type="http://schemas.openxmlformats.org/officeDocument/2006/relationships/hyperlink" Target="https://podminky.urs.cz/item/CS_URS_2025_01/042002000" TargetMode="External"/><Relationship Id="rId10" Type="http://schemas.openxmlformats.org/officeDocument/2006/relationships/hyperlink" Target="https://podminky.urs.cz/item/CS_URS_2025_01/273351121" TargetMode="External"/><Relationship Id="rId19" Type="http://schemas.openxmlformats.org/officeDocument/2006/relationships/hyperlink" Target="https://podminky.urs.cz/item/CS_URS_2025_01/452311131" TargetMode="External"/><Relationship Id="rId31" Type="http://schemas.openxmlformats.org/officeDocument/2006/relationships/hyperlink" Target="https://podminky.urs.cz/item/CS_URS_2025_01/711112001" TargetMode="External"/><Relationship Id="rId4" Type="http://schemas.openxmlformats.org/officeDocument/2006/relationships/hyperlink" Target="https://podminky.urs.cz/item/CS_URS_2025_01/171201231" TargetMode="External"/><Relationship Id="rId9" Type="http://schemas.openxmlformats.org/officeDocument/2006/relationships/hyperlink" Target="https://podminky.urs.cz/item/CS_URS_2025_01/273321191" TargetMode="External"/><Relationship Id="rId14" Type="http://schemas.openxmlformats.org/officeDocument/2006/relationships/hyperlink" Target="https://podminky.urs.cz/item/CS_URS_2025_01/274311191" TargetMode="External"/><Relationship Id="rId22" Type="http://schemas.openxmlformats.org/officeDocument/2006/relationships/hyperlink" Target="https://podminky.urs.cz/item/CS_URS_2025_01/465512127" TargetMode="External"/><Relationship Id="rId27" Type="http://schemas.openxmlformats.org/officeDocument/2006/relationships/hyperlink" Target="https://podminky.urs.cz/item/CS_URS_2024_02/997211511" TargetMode="External"/><Relationship Id="rId30" Type="http://schemas.openxmlformats.org/officeDocument/2006/relationships/hyperlink" Target="https://podminky.urs.cz/item/CS_URS_2025_01/998214111" TargetMode="External"/><Relationship Id="rId35" Type="http://schemas.openxmlformats.org/officeDocument/2006/relationships/hyperlink" Target="https://podminky.urs.cz/item/CS_URS_2025_01/998711101" TargetMode="External"/><Relationship Id="rId8" Type="http://schemas.openxmlformats.org/officeDocument/2006/relationships/hyperlink" Target="https://podminky.urs.cz/item/CS_URS_2025_01/273321117" TargetMode="External"/><Relationship Id="rId3" Type="http://schemas.openxmlformats.org/officeDocument/2006/relationships/hyperlink" Target="https://podminky.urs.cz/item/CS_URS_2025_01/162751119" TargetMode="Externa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451571222" TargetMode="External"/><Relationship Id="rId13" Type="http://schemas.openxmlformats.org/officeDocument/2006/relationships/hyperlink" Target="https://podminky.urs.cz/item/CS_URS_2025_01/628635552" TargetMode="External"/><Relationship Id="rId18" Type="http://schemas.openxmlformats.org/officeDocument/2006/relationships/hyperlink" Target="https://podminky.urs.cz/item/CS_URS_2025_01/998214111" TargetMode="External"/><Relationship Id="rId3" Type="http://schemas.openxmlformats.org/officeDocument/2006/relationships/hyperlink" Target="https://podminky.urs.cz/item/CS_URS_2025_01/162751119" TargetMode="External"/><Relationship Id="rId7" Type="http://schemas.openxmlformats.org/officeDocument/2006/relationships/hyperlink" Target="https://podminky.urs.cz/item/CS_URS_2025_01/451315137" TargetMode="External"/><Relationship Id="rId12" Type="http://schemas.openxmlformats.org/officeDocument/2006/relationships/hyperlink" Target="https://podminky.urs.cz/item/CS_URS_2025_01/628613222" TargetMode="External"/><Relationship Id="rId17" Type="http://schemas.openxmlformats.org/officeDocument/2006/relationships/hyperlink" Target="https://podminky.urs.cz/item/CS_URS_2025_01/985323111" TargetMode="External"/><Relationship Id="rId2" Type="http://schemas.openxmlformats.org/officeDocument/2006/relationships/hyperlink" Target="https://podminky.urs.cz/item/CS_URS_2025_01/162751117" TargetMode="External"/><Relationship Id="rId16" Type="http://schemas.openxmlformats.org/officeDocument/2006/relationships/hyperlink" Target="https://podminky.urs.cz/item/CS_URS_2025_01/985311111" TargetMode="External"/><Relationship Id="rId1" Type="http://schemas.openxmlformats.org/officeDocument/2006/relationships/hyperlink" Target="https://podminky.urs.cz/item/CS_URS_2025_01/129153101" TargetMode="External"/><Relationship Id="rId6" Type="http://schemas.openxmlformats.org/officeDocument/2006/relationships/hyperlink" Target="https://podminky.urs.cz/item/CS_URS_2025_01/274311127" TargetMode="External"/><Relationship Id="rId11" Type="http://schemas.openxmlformats.org/officeDocument/2006/relationships/hyperlink" Target="https://podminky.urs.cz/item/CS_URS_2025_01/465513257" TargetMode="External"/><Relationship Id="rId5" Type="http://schemas.openxmlformats.org/officeDocument/2006/relationships/hyperlink" Target="https://podminky.urs.cz/item/CS_URS_2025_01/171251201" TargetMode="External"/><Relationship Id="rId15" Type="http://schemas.openxmlformats.org/officeDocument/2006/relationships/hyperlink" Target="https://podminky.urs.cz/item/CS_URS_2025_01/985121122" TargetMode="External"/><Relationship Id="rId10" Type="http://schemas.openxmlformats.org/officeDocument/2006/relationships/hyperlink" Target="https://podminky.urs.cz/item/CS_URS_2025_01/463212111" TargetMode="External"/><Relationship Id="rId19" Type="http://schemas.openxmlformats.org/officeDocument/2006/relationships/drawing" Target="../drawings/drawing23.xml"/><Relationship Id="rId4" Type="http://schemas.openxmlformats.org/officeDocument/2006/relationships/hyperlink" Target="https://podminky.urs.cz/item/CS_URS_2025_01/171201231" TargetMode="External"/><Relationship Id="rId9" Type="http://schemas.openxmlformats.org/officeDocument/2006/relationships/hyperlink" Target="https://podminky.urs.cz/item/CS_URS_2025_01/452368211" TargetMode="External"/><Relationship Id="rId14" Type="http://schemas.openxmlformats.org/officeDocument/2006/relationships/hyperlink" Target="https://podminky.urs.cz/item/CS_URS_2025_01/789121152" TargetMode="External"/></Relationships>
</file>

<file path=xl/worksheets/_rels/sheet24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167151101" TargetMode="External"/><Relationship Id="rId21" Type="http://schemas.openxmlformats.org/officeDocument/2006/relationships/hyperlink" Target="https://podminky.urs.cz/item/CS_URS_2025_01/153811211" TargetMode="External"/><Relationship Id="rId42" Type="http://schemas.openxmlformats.org/officeDocument/2006/relationships/hyperlink" Target="https://podminky.urs.cz/item/CS_URS_2025_01/273354211" TargetMode="External"/><Relationship Id="rId47" Type="http://schemas.openxmlformats.org/officeDocument/2006/relationships/hyperlink" Target="https://podminky.urs.cz/item/CS_URS_2025_01/274354211" TargetMode="External"/><Relationship Id="rId63" Type="http://schemas.openxmlformats.org/officeDocument/2006/relationships/hyperlink" Target="https://podminky.urs.cz/item/CS_URS_2025_01/452311151" TargetMode="External"/><Relationship Id="rId68" Type="http://schemas.openxmlformats.org/officeDocument/2006/relationships/hyperlink" Target="https://podminky.urs.cz/item/CS_URS_2025_01/457531111" TargetMode="External"/><Relationship Id="rId84" Type="http://schemas.openxmlformats.org/officeDocument/2006/relationships/hyperlink" Target="https://podminky.urs.cz/item/CS_URS_2025_01/977141125" TargetMode="External"/><Relationship Id="rId89" Type="http://schemas.openxmlformats.org/officeDocument/2006/relationships/hyperlink" Target="https://podminky.urs.cz/item/CS_URS_2025_01/998153131" TargetMode="External"/><Relationship Id="rId16" Type="http://schemas.openxmlformats.org/officeDocument/2006/relationships/hyperlink" Target="https://podminky.urs.cz/item/CS_URS_2025_01/153112121" TargetMode="External"/><Relationship Id="rId11" Type="http://schemas.openxmlformats.org/officeDocument/2006/relationships/hyperlink" Target="https://podminky.urs.cz/item/CS_URS_2025_01/151301412" TargetMode="External"/><Relationship Id="rId32" Type="http://schemas.openxmlformats.org/officeDocument/2006/relationships/hyperlink" Target="https://podminky.urs.cz/item/CS_URS_2025_01/181351103" TargetMode="External"/><Relationship Id="rId37" Type="http://schemas.openxmlformats.org/officeDocument/2006/relationships/hyperlink" Target="https://podminky.urs.cz/item/CS_URS_2025_01/226111211" TargetMode="External"/><Relationship Id="rId53" Type="http://schemas.openxmlformats.org/officeDocument/2006/relationships/hyperlink" Target="https://podminky.urs.cz/item/CS_URS_2025_01/327213114" TargetMode="External"/><Relationship Id="rId58" Type="http://schemas.openxmlformats.org/officeDocument/2006/relationships/hyperlink" Target="https://podminky.urs.cz/item/CS_URS_2025_01/451315126" TargetMode="External"/><Relationship Id="rId74" Type="http://schemas.openxmlformats.org/officeDocument/2006/relationships/hyperlink" Target="https://podminky.urs.cz/item/CS_URS_2025_01/931626212" TargetMode="External"/><Relationship Id="rId79" Type="http://schemas.openxmlformats.org/officeDocument/2006/relationships/hyperlink" Target="https://podminky.urs.cz/item/CS_URS_2025_01/931994151" TargetMode="External"/><Relationship Id="rId5" Type="http://schemas.openxmlformats.org/officeDocument/2006/relationships/hyperlink" Target="https://podminky.urs.cz/item/CS_URS_2025_01/115101301" TargetMode="External"/><Relationship Id="rId90" Type="http://schemas.openxmlformats.org/officeDocument/2006/relationships/hyperlink" Target="https://podminky.urs.cz/item/CS_URS_2025_01/998153135" TargetMode="External"/><Relationship Id="rId95" Type="http://schemas.openxmlformats.org/officeDocument/2006/relationships/hyperlink" Target="https://podminky.urs.cz/item/CS_URS_2025_01/711491272" TargetMode="External"/><Relationship Id="rId22" Type="http://schemas.openxmlformats.org/officeDocument/2006/relationships/hyperlink" Target="https://podminky.urs.cz/item/CS_URS_2025_01/153891311" TargetMode="External"/><Relationship Id="rId27" Type="http://schemas.openxmlformats.org/officeDocument/2006/relationships/hyperlink" Target="https://podminky.urs.cz/item/CS_URS_2025_01/171152101" TargetMode="External"/><Relationship Id="rId43" Type="http://schemas.openxmlformats.org/officeDocument/2006/relationships/hyperlink" Target="https://podminky.urs.cz/item/CS_URS_2025_01/273361116" TargetMode="External"/><Relationship Id="rId48" Type="http://schemas.openxmlformats.org/officeDocument/2006/relationships/hyperlink" Target="https://podminky.urs.cz/item/CS_URS_2025_01/281602111R" TargetMode="External"/><Relationship Id="rId64" Type="http://schemas.openxmlformats.org/officeDocument/2006/relationships/hyperlink" Target="https://podminky.urs.cz/item/CS_URS_2025_01/452313131" TargetMode="External"/><Relationship Id="rId69" Type="http://schemas.openxmlformats.org/officeDocument/2006/relationships/hyperlink" Target="https://podminky.urs.cz/item/CS_URS_2025_01/462512270" TargetMode="External"/><Relationship Id="rId80" Type="http://schemas.openxmlformats.org/officeDocument/2006/relationships/hyperlink" Target="https://podminky.urs.cz/item/CS_URS_2025_01/936942211" TargetMode="External"/><Relationship Id="rId85" Type="http://schemas.openxmlformats.org/officeDocument/2006/relationships/hyperlink" Target="https://podminky.urs.cz/item/CS_URS_2025_01/981511113" TargetMode="External"/><Relationship Id="rId3" Type="http://schemas.openxmlformats.org/officeDocument/2006/relationships/hyperlink" Target="https://podminky.urs.cz/item/CS_URS_2025_01/115001106" TargetMode="External"/><Relationship Id="rId12" Type="http://schemas.openxmlformats.org/officeDocument/2006/relationships/hyperlink" Target="https://podminky.urs.cz/item/CS_URS_2025_01/151711121" TargetMode="External"/><Relationship Id="rId17" Type="http://schemas.openxmlformats.org/officeDocument/2006/relationships/hyperlink" Target="https://podminky.urs.cz/item/CS_URS_2025_01/153112122" TargetMode="External"/><Relationship Id="rId25" Type="http://schemas.openxmlformats.org/officeDocument/2006/relationships/hyperlink" Target="https://podminky.urs.cz/item/CS_URS_2025_01/162751119" TargetMode="External"/><Relationship Id="rId33" Type="http://schemas.openxmlformats.org/officeDocument/2006/relationships/hyperlink" Target="https://podminky.urs.cz/item/CS_URS_2025_01/183405211" TargetMode="External"/><Relationship Id="rId38" Type="http://schemas.openxmlformats.org/officeDocument/2006/relationships/hyperlink" Target="https://podminky.urs.cz/item/CS_URS_2025_01/226111213" TargetMode="External"/><Relationship Id="rId46" Type="http://schemas.openxmlformats.org/officeDocument/2006/relationships/hyperlink" Target="https://podminky.urs.cz/item/CS_URS_2025_01/274354111" TargetMode="External"/><Relationship Id="rId59" Type="http://schemas.openxmlformats.org/officeDocument/2006/relationships/hyperlink" Target="https://podminky.urs.cz/item/CS_URS_2025_01/451475121" TargetMode="External"/><Relationship Id="rId67" Type="http://schemas.openxmlformats.org/officeDocument/2006/relationships/hyperlink" Target="https://podminky.urs.cz/item/CS_URS_2025_01/452368211" TargetMode="External"/><Relationship Id="rId20" Type="http://schemas.openxmlformats.org/officeDocument/2006/relationships/hyperlink" Target="https://podminky.urs.cz/item/CS_URS_2025_01/153811112" TargetMode="External"/><Relationship Id="rId41" Type="http://schemas.openxmlformats.org/officeDocument/2006/relationships/hyperlink" Target="https://podminky.urs.cz/item/CS_URS_2025_01/273354111" TargetMode="External"/><Relationship Id="rId54" Type="http://schemas.openxmlformats.org/officeDocument/2006/relationships/hyperlink" Target="https://podminky.urs.cz/item/CS_URS_2025_01/327323128" TargetMode="External"/><Relationship Id="rId62" Type="http://schemas.openxmlformats.org/officeDocument/2006/relationships/hyperlink" Target="https://podminky.urs.cz/item/CS_URS_2025_01/452311131" TargetMode="External"/><Relationship Id="rId70" Type="http://schemas.openxmlformats.org/officeDocument/2006/relationships/hyperlink" Target="https://podminky.urs.cz/item/CS_URS_2025_01/465513157" TargetMode="External"/><Relationship Id="rId75" Type="http://schemas.openxmlformats.org/officeDocument/2006/relationships/hyperlink" Target="https://podminky.urs.cz/item/CS_URS_2025_01/931991112" TargetMode="External"/><Relationship Id="rId83" Type="http://schemas.openxmlformats.org/officeDocument/2006/relationships/hyperlink" Target="https://podminky.urs.cz/item/CS_URS_2025_01/977141114" TargetMode="External"/><Relationship Id="rId88" Type="http://schemas.openxmlformats.org/officeDocument/2006/relationships/hyperlink" Target="https://podminky.urs.cz/item/CS_URS_2025_01/997211612" TargetMode="External"/><Relationship Id="rId91" Type="http://schemas.openxmlformats.org/officeDocument/2006/relationships/hyperlink" Target="https://podminky.urs.cz/item/CS_URS_2025_01/711112001" TargetMode="External"/><Relationship Id="rId96" Type="http://schemas.openxmlformats.org/officeDocument/2006/relationships/hyperlink" Target="https://podminky.urs.cz/item/CS_URS_2025_01/998711101" TargetMode="External"/><Relationship Id="rId1" Type="http://schemas.openxmlformats.org/officeDocument/2006/relationships/hyperlink" Target="https://podminky.urs.cz/item/CS_URS_2025_01/113151111" TargetMode="External"/><Relationship Id="rId6" Type="http://schemas.openxmlformats.org/officeDocument/2006/relationships/hyperlink" Target="https://podminky.urs.cz/item/CS_URS_2025_01/121151113" TargetMode="External"/><Relationship Id="rId15" Type="http://schemas.openxmlformats.org/officeDocument/2006/relationships/hyperlink" Target="https://podminky.urs.cz/item/CS_URS_2025_01/151712121" TargetMode="External"/><Relationship Id="rId23" Type="http://schemas.openxmlformats.org/officeDocument/2006/relationships/hyperlink" Target="https://podminky.urs.cz/item/CS_URS_2025_01/162351103" TargetMode="External"/><Relationship Id="rId28" Type="http://schemas.openxmlformats.org/officeDocument/2006/relationships/hyperlink" Target="https://podminky.urs.cz/item/CS_URS_2025_01/171201231" TargetMode="External"/><Relationship Id="rId36" Type="http://schemas.openxmlformats.org/officeDocument/2006/relationships/hyperlink" Target="https://podminky.urs.cz/item/CS_URS_2025_01/224311114" TargetMode="External"/><Relationship Id="rId49" Type="http://schemas.openxmlformats.org/officeDocument/2006/relationships/hyperlink" Target="https://podminky.urs.cz/item/CS_URS_2025_01/317321018" TargetMode="External"/><Relationship Id="rId57" Type="http://schemas.openxmlformats.org/officeDocument/2006/relationships/hyperlink" Target="https://podminky.urs.cz/item/CS_URS_2025_01/327361006" TargetMode="External"/><Relationship Id="rId10" Type="http://schemas.openxmlformats.org/officeDocument/2006/relationships/hyperlink" Target="https://podminky.urs.cz/item/CS_URS_2025_01/151301402" TargetMode="External"/><Relationship Id="rId31" Type="http://schemas.openxmlformats.org/officeDocument/2006/relationships/hyperlink" Target="https://podminky.urs.cz/item/CS_URS_2025_01/174151101" TargetMode="External"/><Relationship Id="rId44" Type="http://schemas.openxmlformats.org/officeDocument/2006/relationships/hyperlink" Target="https://podminky.urs.cz/item/CS_URS_2025_01/274311127" TargetMode="External"/><Relationship Id="rId52" Type="http://schemas.openxmlformats.org/officeDocument/2006/relationships/hyperlink" Target="https://podminky.urs.cz/item/CS_URS_2025_01/317361016" TargetMode="External"/><Relationship Id="rId60" Type="http://schemas.openxmlformats.org/officeDocument/2006/relationships/hyperlink" Target="https://podminky.urs.cz/item/CS_URS_2025_01/451475122" TargetMode="External"/><Relationship Id="rId65" Type="http://schemas.openxmlformats.org/officeDocument/2006/relationships/hyperlink" Target="https://podminky.urs.cz/item/CS_URS_2025_01/452351111" TargetMode="External"/><Relationship Id="rId73" Type="http://schemas.openxmlformats.org/officeDocument/2006/relationships/hyperlink" Target="https://podminky.urs.cz/item/CS_URS_2025_01/911121111" TargetMode="External"/><Relationship Id="rId78" Type="http://schemas.openxmlformats.org/officeDocument/2006/relationships/hyperlink" Target="https://podminky.urs.cz/item/CS_URS_2025_01/931994132" TargetMode="External"/><Relationship Id="rId81" Type="http://schemas.openxmlformats.org/officeDocument/2006/relationships/hyperlink" Target="https://podminky.urs.cz/item/CS_URS_2025_01/953241113" TargetMode="External"/><Relationship Id="rId86" Type="http://schemas.openxmlformats.org/officeDocument/2006/relationships/hyperlink" Target="https://podminky.urs.cz/item/CS_URS_2025_01/997211521" TargetMode="External"/><Relationship Id="rId94" Type="http://schemas.openxmlformats.org/officeDocument/2006/relationships/hyperlink" Target="https://podminky.urs.cz/item/CS_URS_2025_01/711491172" TargetMode="External"/><Relationship Id="rId4" Type="http://schemas.openxmlformats.org/officeDocument/2006/relationships/hyperlink" Target="https://podminky.urs.cz/item/CS_URS_2025_01/115101201" TargetMode="External"/><Relationship Id="rId9" Type="http://schemas.openxmlformats.org/officeDocument/2006/relationships/hyperlink" Target="https://podminky.urs.cz/item/CS_URS_2025_01/131251107" TargetMode="External"/><Relationship Id="rId13" Type="http://schemas.openxmlformats.org/officeDocument/2006/relationships/hyperlink" Target="https://podminky.urs.cz/item/CS_URS_2025_01/151711141" TargetMode="External"/><Relationship Id="rId18" Type="http://schemas.openxmlformats.org/officeDocument/2006/relationships/hyperlink" Target="https://podminky.urs.cz/item/CS_URS_2025_01/153113111" TargetMode="External"/><Relationship Id="rId39" Type="http://schemas.openxmlformats.org/officeDocument/2006/relationships/hyperlink" Target="https://podminky.urs.cz/item/CS_URS_2025_01/226111214" TargetMode="External"/><Relationship Id="rId34" Type="http://schemas.openxmlformats.org/officeDocument/2006/relationships/hyperlink" Target="https://podminky.urs.cz/item/CS_URS_2025_01/212755216" TargetMode="External"/><Relationship Id="rId50" Type="http://schemas.openxmlformats.org/officeDocument/2006/relationships/hyperlink" Target="https://podminky.urs.cz/item/CS_URS_2025_01/317353111" TargetMode="External"/><Relationship Id="rId55" Type="http://schemas.openxmlformats.org/officeDocument/2006/relationships/hyperlink" Target="https://podminky.urs.cz/item/CS_URS_2025_01/327351211" TargetMode="External"/><Relationship Id="rId76" Type="http://schemas.openxmlformats.org/officeDocument/2006/relationships/hyperlink" Target="https://podminky.urs.cz/item/CS_URS_2025_01/931992121" TargetMode="External"/><Relationship Id="rId97" Type="http://schemas.openxmlformats.org/officeDocument/2006/relationships/hyperlink" Target="https://podminky.urs.cz/item/CS_URS_2025_01/721173711" TargetMode="External"/><Relationship Id="rId7" Type="http://schemas.openxmlformats.org/officeDocument/2006/relationships/hyperlink" Target="https://podminky.urs.cz/item/CS_URS_2025_01/122252205" TargetMode="External"/><Relationship Id="rId71" Type="http://schemas.openxmlformats.org/officeDocument/2006/relationships/hyperlink" Target="https://podminky.urs.cz/item/CS_URS_2025_01/564261011" TargetMode="External"/><Relationship Id="rId92" Type="http://schemas.openxmlformats.org/officeDocument/2006/relationships/hyperlink" Target="https://podminky.urs.cz/item/CS_URS_2025_01/711112002" TargetMode="External"/><Relationship Id="rId2" Type="http://schemas.openxmlformats.org/officeDocument/2006/relationships/hyperlink" Target="https://podminky.urs.cz/item/CS_URS_2025_01/113152111" TargetMode="External"/><Relationship Id="rId29" Type="http://schemas.openxmlformats.org/officeDocument/2006/relationships/hyperlink" Target="https://podminky.urs.cz/item/CS_URS_2025_01/171251201" TargetMode="External"/><Relationship Id="rId24" Type="http://schemas.openxmlformats.org/officeDocument/2006/relationships/hyperlink" Target="https://podminky.urs.cz/item/CS_URS_2025_01/162751117" TargetMode="External"/><Relationship Id="rId40" Type="http://schemas.openxmlformats.org/officeDocument/2006/relationships/hyperlink" Target="https://podminky.urs.cz/item/CS_URS_2025_01/273321118" TargetMode="External"/><Relationship Id="rId45" Type="http://schemas.openxmlformats.org/officeDocument/2006/relationships/hyperlink" Target="https://podminky.urs.cz/item/CS_URS_2025_01/274311191" TargetMode="External"/><Relationship Id="rId66" Type="http://schemas.openxmlformats.org/officeDocument/2006/relationships/hyperlink" Target="https://podminky.urs.cz/item/CS_URS_2025_01/452351112" TargetMode="External"/><Relationship Id="rId87" Type="http://schemas.openxmlformats.org/officeDocument/2006/relationships/hyperlink" Target="https://podminky.urs.cz/item/CS_URS_2025_01/997211529" TargetMode="External"/><Relationship Id="rId61" Type="http://schemas.openxmlformats.org/officeDocument/2006/relationships/hyperlink" Target="https://podminky.urs.cz/item/CS_URS_2025_01/451576121" TargetMode="External"/><Relationship Id="rId82" Type="http://schemas.openxmlformats.org/officeDocument/2006/relationships/hyperlink" Target="https://podminky.urs.cz/item/CS_URS_2025_01/953945143" TargetMode="External"/><Relationship Id="rId19" Type="http://schemas.openxmlformats.org/officeDocument/2006/relationships/hyperlink" Target="https://podminky.urs.cz/item/CS_URS_2025_01/153113112" TargetMode="External"/><Relationship Id="rId14" Type="http://schemas.openxmlformats.org/officeDocument/2006/relationships/hyperlink" Target="https://podminky.urs.cz/item/CS_URS_2025_01/151712111" TargetMode="External"/><Relationship Id="rId30" Type="http://schemas.openxmlformats.org/officeDocument/2006/relationships/hyperlink" Target="https://podminky.urs.cz/item/CS_URS_2025_01/174111311" TargetMode="External"/><Relationship Id="rId35" Type="http://schemas.openxmlformats.org/officeDocument/2006/relationships/hyperlink" Target="https://podminky.urs.cz/item/CS_URS_2025_01/219991116" TargetMode="External"/><Relationship Id="rId56" Type="http://schemas.openxmlformats.org/officeDocument/2006/relationships/hyperlink" Target="https://podminky.urs.cz/item/CS_URS_2025_01/327351221" TargetMode="External"/><Relationship Id="rId77" Type="http://schemas.openxmlformats.org/officeDocument/2006/relationships/hyperlink" Target="https://podminky.urs.cz/item/CS_URS_2025_01/931992124" TargetMode="External"/><Relationship Id="rId8" Type="http://schemas.openxmlformats.org/officeDocument/2006/relationships/hyperlink" Target="https://podminky.urs.cz/item/CS_URS_2025_01/129153101" TargetMode="External"/><Relationship Id="rId51" Type="http://schemas.openxmlformats.org/officeDocument/2006/relationships/hyperlink" Target="https://podminky.urs.cz/item/CS_URS_2025_01/317353112" TargetMode="External"/><Relationship Id="rId72" Type="http://schemas.openxmlformats.org/officeDocument/2006/relationships/hyperlink" Target="https://podminky.urs.cz/item/CS_URS_2025_01/584121112" TargetMode="External"/><Relationship Id="rId93" Type="http://schemas.openxmlformats.org/officeDocument/2006/relationships/hyperlink" Target="https://podminky.urs.cz/item/CS_URS_2025_01/711341564" TargetMode="External"/><Relationship Id="rId98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317353121" TargetMode="External"/><Relationship Id="rId21" Type="http://schemas.openxmlformats.org/officeDocument/2006/relationships/hyperlink" Target="https://podminky.urs.cz/item/CS_URS_2025_01/242111111R" TargetMode="External"/><Relationship Id="rId42" Type="http://schemas.openxmlformats.org/officeDocument/2006/relationships/hyperlink" Target="https://podminky.urs.cz/item/CS_URS_2025_01/463212111" TargetMode="External"/><Relationship Id="rId47" Type="http://schemas.openxmlformats.org/officeDocument/2006/relationships/hyperlink" Target="https://podminky.urs.cz/item/CS_URS_2025_01/628635552" TargetMode="External"/><Relationship Id="rId63" Type="http://schemas.openxmlformats.org/officeDocument/2006/relationships/hyperlink" Target="https://podminky.urs.cz/item/CS_URS_2025_01/938905311" TargetMode="External"/><Relationship Id="rId68" Type="http://schemas.openxmlformats.org/officeDocument/2006/relationships/hyperlink" Target="https://podminky.urs.cz/item/CS_URS_2025_01/997013873" TargetMode="External"/><Relationship Id="rId2" Type="http://schemas.openxmlformats.org/officeDocument/2006/relationships/hyperlink" Target="https://podminky.urs.cz/item/CS_URS_2025_01/094002000" TargetMode="External"/><Relationship Id="rId16" Type="http://schemas.openxmlformats.org/officeDocument/2006/relationships/hyperlink" Target="https://podminky.urs.cz/item/CS_URS_2025_01/17780R" TargetMode="External"/><Relationship Id="rId29" Type="http://schemas.openxmlformats.org/officeDocument/2006/relationships/hyperlink" Target="https://podminky.urs.cz/item/CS_URS_2025_01/31736R" TargetMode="External"/><Relationship Id="rId11" Type="http://schemas.openxmlformats.org/officeDocument/2006/relationships/hyperlink" Target="https://podminky.urs.cz/item/CS_URS_2025_01/17115R" TargetMode="External"/><Relationship Id="rId24" Type="http://schemas.openxmlformats.org/officeDocument/2006/relationships/hyperlink" Target="https://podminky.urs.cz/item/CS_URS_2025_01/317321118" TargetMode="External"/><Relationship Id="rId32" Type="http://schemas.openxmlformats.org/officeDocument/2006/relationships/hyperlink" Target="https://podminky.urs.cz/item/CS_URS_2025_01/327351221" TargetMode="External"/><Relationship Id="rId37" Type="http://schemas.openxmlformats.org/officeDocument/2006/relationships/hyperlink" Target="https://podminky.urs.cz/item/CS_URS_2025_01/452313141" TargetMode="External"/><Relationship Id="rId40" Type="http://schemas.openxmlformats.org/officeDocument/2006/relationships/hyperlink" Target="https://podminky.urs.cz/item/CS_URS_2025_01/458591111" TargetMode="External"/><Relationship Id="rId45" Type="http://schemas.openxmlformats.org/officeDocument/2006/relationships/hyperlink" Target="https://podminky.urs.cz/item/CS_URS_2025_01/584121111" TargetMode="External"/><Relationship Id="rId53" Type="http://schemas.openxmlformats.org/officeDocument/2006/relationships/hyperlink" Target="https://podminky.urs.cz/item/CS_URS_2025_01/711112002" TargetMode="External"/><Relationship Id="rId58" Type="http://schemas.openxmlformats.org/officeDocument/2006/relationships/hyperlink" Target="https://podminky.urs.cz/item/CS_URS_2025_01/931992121" TargetMode="External"/><Relationship Id="rId66" Type="http://schemas.openxmlformats.org/officeDocument/2006/relationships/hyperlink" Target="https://podminky.urs.cz/item/CS_URS_2025_01/985121122" TargetMode="External"/><Relationship Id="rId74" Type="http://schemas.openxmlformats.org/officeDocument/2006/relationships/hyperlink" Target="https://podminky.urs.cz/item/CS_URS_2025_01/997211612" TargetMode="External"/><Relationship Id="rId5" Type="http://schemas.openxmlformats.org/officeDocument/2006/relationships/hyperlink" Target="https://podminky.urs.cz/item/CS_URS_2025_01/115101202" TargetMode="External"/><Relationship Id="rId61" Type="http://schemas.openxmlformats.org/officeDocument/2006/relationships/hyperlink" Target="https://podminky.urs.cz/item/CS_URS_2025_01/936501" TargetMode="External"/><Relationship Id="rId19" Type="http://schemas.openxmlformats.org/officeDocument/2006/relationships/hyperlink" Target="https://podminky.urs.cz/item/CS_URS_2025_01/58344197" TargetMode="External"/><Relationship Id="rId14" Type="http://schemas.openxmlformats.org/officeDocument/2006/relationships/hyperlink" Target="https://podminky.urs.cz/item/CS_URS_2025_01/174151101" TargetMode="External"/><Relationship Id="rId22" Type="http://schemas.openxmlformats.org/officeDocument/2006/relationships/hyperlink" Target="https://podminky.urs.cz/item/CS_URS_2025_01/271542211" TargetMode="External"/><Relationship Id="rId27" Type="http://schemas.openxmlformats.org/officeDocument/2006/relationships/hyperlink" Target="https://podminky.urs.cz/item/CS_URS_2025_01/317353221" TargetMode="External"/><Relationship Id="rId30" Type="http://schemas.openxmlformats.org/officeDocument/2006/relationships/hyperlink" Target="https://podminky.urs.cz/item/CS_URS_2025_01/327323127" TargetMode="External"/><Relationship Id="rId35" Type="http://schemas.openxmlformats.org/officeDocument/2006/relationships/hyperlink" Target="https://podminky.urs.cz/item/CS_URS_2025_01/451315136" TargetMode="External"/><Relationship Id="rId43" Type="http://schemas.openxmlformats.org/officeDocument/2006/relationships/hyperlink" Target="https://podminky.urs.cz/item/CS_URS_2025_01/465513257" TargetMode="External"/><Relationship Id="rId48" Type="http://schemas.openxmlformats.org/officeDocument/2006/relationships/hyperlink" Target="https://podminky.urs.cz/item/CS_URS_2025_01/11163150" TargetMode="External"/><Relationship Id="rId56" Type="http://schemas.openxmlformats.org/officeDocument/2006/relationships/hyperlink" Target="https://podminky.urs.cz/item/CS_URS_2025_01/721173709" TargetMode="External"/><Relationship Id="rId64" Type="http://schemas.openxmlformats.org/officeDocument/2006/relationships/hyperlink" Target="https://podminky.urs.cz/item/CS_URS_2025_01/938905312" TargetMode="External"/><Relationship Id="rId69" Type="http://schemas.openxmlformats.org/officeDocument/2006/relationships/hyperlink" Target="https://podminky.urs.cz/item/CS_URS_2025_01/997211511" TargetMode="External"/><Relationship Id="rId8" Type="http://schemas.openxmlformats.org/officeDocument/2006/relationships/hyperlink" Target="https://podminky.urs.cz/item/CS_URS_2025_01/131251104" TargetMode="External"/><Relationship Id="rId51" Type="http://schemas.openxmlformats.org/officeDocument/2006/relationships/hyperlink" Target="https://podminky.urs.cz/item/CS_URS_2025_01/69311085" TargetMode="External"/><Relationship Id="rId72" Type="http://schemas.openxmlformats.org/officeDocument/2006/relationships/hyperlink" Target="https://podminky.urs.cz/item/CS_URS_2025_01/997211529" TargetMode="External"/><Relationship Id="rId3" Type="http://schemas.openxmlformats.org/officeDocument/2006/relationships/hyperlink" Target="https://podminky.urs.cz/item/CS_URS_2025_01/113151111" TargetMode="External"/><Relationship Id="rId12" Type="http://schemas.openxmlformats.org/officeDocument/2006/relationships/hyperlink" Target="https://podminky.urs.cz/item/CS_URS_2025_01/171201231" TargetMode="External"/><Relationship Id="rId17" Type="http://schemas.openxmlformats.org/officeDocument/2006/relationships/hyperlink" Target="https://podminky.urs.cz/item/CS_URS_2025_01/181951112" TargetMode="External"/><Relationship Id="rId25" Type="http://schemas.openxmlformats.org/officeDocument/2006/relationships/hyperlink" Target="https://podminky.urs.cz/item/CS_URS_2025_01/317321191" TargetMode="External"/><Relationship Id="rId33" Type="http://schemas.openxmlformats.org/officeDocument/2006/relationships/hyperlink" Target="https://podminky.urs.cz/item/CS_URS_2025_01/327361006" TargetMode="External"/><Relationship Id="rId38" Type="http://schemas.openxmlformats.org/officeDocument/2006/relationships/hyperlink" Target="https://podminky.urs.cz/item/CS_URS_2025_01/452368211" TargetMode="External"/><Relationship Id="rId46" Type="http://schemas.openxmlformats.org/officeDocument/2006/relationships/hyperlink" Target="https://podminky.urs.cz/item/CS_URS_2025_01/59381006" TargetMode="External"/><Relationship Id="rId59" Type="http://schemas.openxmlformats.org/officeDocument/2006/relationships/hyperlink" Target="https://podminky.urs.cz/item/CS_URS_2025_01/931994142" TargetMode="External"/><Relationship Id="rId67" Type="http://schemas.openxmlformats.org/officeDocument/2006/relationships/hyperlink" Target="https://podminky.urs.cz/item/CS_URS_2025_01/997013631" TargetMode="External"/><Relationship Id="rId20" Type="http://schemas.openxmlformats.org/officeDocument/2006/relationships/hyperlink" Target="https://podminky.urs.cz/item/CS_URS_2025_01/212755216" TargetMode="External"/><Relationship Id="rId41" Type="http://schemas.openxmlformats.org/officeDocument/2006/relationships/hyperlink" Target="https://podminky.urs.cz/item/CS_URS_2025_01/462512370" TargetMode="External"/><Relationship Id="rId54" Type="http://schemas.openxmlformats.org/officeDocument/2006/relationships/hyperlink" Target="https://podminky.urs.cz/item/CS_URS_2025_01/711131101" TargetMode="External"/><Relationship Id="rId62" Type="http://schemas.openxmlformats.org/officeDocument/2006/relationships/hyperlink" Target="https://podminky.urs.cz/item/CS_URS_2025_01/936942211" TargetMode="External"/><Relationship Id="rId70" Type="http://schemas.openxmlformats.org/officeDocument/2006/relationships/hyperlink" Target="https://podminky.urs.cz/item/CS_URS_2025_01/997211519" TargetMode="External"/><Relationship Id="rId75" Type="http://schemas.openxmlformats.org/officeDocument/2006/relationships/hyperlink" Target="https://podminky.urs.cz/item/CS_URS_2025_01/998214111" TargetMode="External"/><Relationship Id="rId1" Type="http://schemas.openxmlformats.org/officeDocument/2006/relationships/hyperlink" Target="https://podminky.urs.cz/item/CS_URS_2025_01/042903000" TargetMode="External"/><Relationship Id="rId6" Type="http://schemas.openxmlformats.org/officeDocument/2006/relationships/hyperlink" Target="https://podminky.urs.cz/item/CS_URS_2025_01/115101302" TargetMode="External"/><Relationship Id="rId15" Type="http://schemas.openxmlformats.org/officeDocument/2006/relationships/hyperlink" Target="https://podminky.urs.cz/item/CS_URS_2025_01/174151101" TargetMode="External"/><Relationship Id="rId23" Type="http://schemas.openxmlformats.org/officeDocument/2006/relationships/hyperlink" Target="https://podminky.urs.cz/item/CS_URS_2025_01/273313811" TargetMode="External"/><Relationship Id="rId28" Type="http://schemas.openxmlformats.org/officeDocument/2006/relationships/hyperlink" Target="https://podminky.urs.cz/item/CS_URS_2025_01/317361116" TargetMode="External"/><Relationship Id="rId36" Type="http://schemas.openxmlformats.org/officeDocument/2006/relationships/hyperlink" Target="https://podminky.urs.cz/item/CS_URS_2025_01/451576121" TargetMode="External"/><Relationship Id="rId49" Type="http://schemas.openxmlformats.org/officeDocument/2006/relationships/hyperlink" Target="https://podminky.urs.cz/item/CS_URS_2025_01/11163152" TargetMode="External"/><Relationship Id="rId57" Type="http://schemas.openxmlformats.org/officeDocument/2006/relationships/hyperlink" Target="https://podminky.urs.cz/item/CS_URS_2025_01/998711101" TargetMode="External"/><Relationship Id="rId10" Type="http://schemas.openxmlformats.org/officeDocument/2006/relationships/hyperlink" Target="https://podminky.urs.cz/item/CS_URS_2025_01/162751119" TargetMode="External"/><Relationship Id="rId31" Type="http://schemas.openxmlformats.org/officeDocument/2006/relationships/hyperlink" Target="https://podminky.urs.cz/item/CS_URS_2025_01/327351211" TargetMode="External"/><Relationship Id="rId44" Type="http://schemas.openxmlformats.org/officeDocument/2006/relationships/hyperlink" Target="https://podminky.urs.cz/item/CS_URS_2025_01/564251011" TargetMode="External"/><Relationship Id="rId52" Type="http://schemas.openxmlformats.org/officeDocument/2006/relationships/hyperlink" Target="https://podminky.urs.cz/item/CS_URS_2025_01/711112001" TargetMode="External"/><Relationship Id="rId60" Type="http://schemas.openxmlformats.org/officeDocument/2006/relationships/hyperlink" Target="https://podminky.urs.cz/item/CS_URS_2025_01/931994151" TargetMode="External"/><Relationship Id="rId65" Type="http://schemas.openxmlformats.org/officeDocument/2006/relationships/hyperlink" Target="https://podminky.urs.cz/item/CS_URS_2025_01/963021112" TargetMode="External"/><Relationship Id="rId73" Type="http://schemas.openxmlformats.org/officeDocument/2006/relationships/hyperlink" Target="https://podminky.urs.cz/item/CS_URS_2025_01/997211611" TargetMode="External"/><Relationship Id="rId4" Type="http://schemas.openxmlformats.org/officeDocument/2006/relationships/hyperlink" Target="https://podminky.urs.cz/item/CS_URS_2025_01/113152111" TargetMode="External"/><Relationship Id="rId9" Type="http://schemas.openxmlformats.org/officeDocument/2006/relationships/hyperlink" Target="https://podminky.urs.cz/item/CS_URS_2025_01/162751117" TargetMode="External"/><Relationship Id="rId13" Type="http://schemas.openxmlformats.org/officeDocument/2006/relationships/hyperlink" Target="https://podminky.urs.cz/item/CS_URS_2025_01/171251201" TargetMode="External"/><Relationship Id="rId18" Type="http://schemas.openxmlformats.org/officeDocument/2006/relationships/hyperlink" Target="https://podminky.urs.cz/item/CS_URS_2025_01/58344171" TargetMode="External"/><Relationship Id="rId39" Type="http://schemas.openxmlformats.org/officeDocument/2006/relationships/hyperlink" Target="https://podminky.urs.cz/item/CS_URS_2025_01/457532112" TargetMode="External"/><Relationship Id="rId34" Type="http://schemas.openxmlformats.org/officeDocument/2006/relationships/hyperlink" Target="https://podminky.urs.cz/item/CS_URS_2025_01/334213221" TargetMode="External"/><Relationship Id="rId50" Type="http://schemas.openxmlformats.org/officeDocument/2006/relationships/hyperlink" Target="https://podminky.urs.cz/item/CS_URS_2025_01/62855001R" TargetMode="External"/><Relationship Id="rId55" Type="http://schemas.openxmlformats.org/officeDocument/2006/relationships/hyperlink" Target="https://podminky.urs.cz/item/CS_URS_2025_01/711491172" TargetMode="External"/><Relationship Id="rId76" Type="http://schemas.openxmlformats.org/officeDocument/2006/relationships/drawing" Target="../drawings/drawing38.xml"/><Relationship Id="rId7" Type="http://schemas.openxmlformats.org/officeDocument/2006/relationships/hyperlink" Target="https://podminky.urs.cz/item/CS_URS_2025_01/129153101" TargetMode="External"/><Relationship Id="rId71" Type="http://schemas.openxmlformats.org/officeDocument/2006/relationships/hyperlink" Target="https://podminky.urs.cz/item/CS_URS_2025_01/997211521" TargetMode="External"/></Relationships>
</file>

<file path=xl/worksheets/_rels/sheet39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317321118" TargetMode="External"/><Relationship Id="rId21" Type="http://schemas.openxmlformats.org/officeDocument/2006/relationships/hyperlink" Target="https://podminky.urs.cz/item/CS_URS_2025_01/273354211" TargetMode="External"/><Relationship Id="rId42" Type="http://schemas.openxmlformats.org/officeDocument/2006/relationships/hyperlink" Target="https://podminky.urs.cz/item/CS_URS_2025_01/457531111" TargetMode="External"/><Relationship Id="rId47" Type="http://schemas.openxmlformats.org/officeDocument/2006/relationships/hyperlink" Target="https://podminky.urs.cz/item/CS_URS_2025_01/465512127" TargetMode="External"/><Relationship Id="rId63" Type="http://schemas.openxmlformats.org/officeDocument/2006/relationships/hyperlink" Target="https://podminky.urs.cz/item/CS_URS_2024_02/997211519" TargetMode="External"/><Relationship Id="rId68" Type="http://schemas.openxmlformats.org/officeDocument/2006/relationships/hyperlink" Target="https://podminky.urs.cz/item/CS_URS_2025_01/711341564" TargetMode="External"/><Relationship Id="rId2" Type="http://schemas.openxmlformats.org/officeDocument/2006/relationships/hyperlink" Target="https://podminky.urs.cz/item/CS_URS_2025_01/115101301" TargetMode="External"/><Relationship Id="rId16" Type="http://schemas.openxmlformats.org/officeDocument/2006/relationships/hyperlink" Target="https://podminky.urs.cz/item/CS_URS_2025_01/213141111" TargetMode="External"/><Relationship Id="rId29" Type="http://schemas.openxmlformats.org/officeDocument/2006/relationships/hyperlink" Target="https://podminky.urs.cz/item/CS_URS_2025_01/317353221" TargetMode="External"/><Relationship Id="rId11" Type="http://schemas.openxmlformats.org/officeDocument/2006/relationships/hyperlink" Target="https://podminky.urs.cz/item/CS_URS_2025_01/171153101" TargetMode="External"/><Relationship Id="rId24" Type="http://schemas.openxmlformats.org/officeDocument/2006/relationships/hyperlink" Target="https://podminky.urs.cz/item/CS_URS_2025_01/274311127" TargetMode="External"/><Relationship Id="rId32" Type="http://schemas.openxmlformats.org/officeDocument/2006/relationships/hyperlink" Target="https://podminky.urs.cz/item/CS_URS_2025_01/334323218" TargetMode="External"/><Relationship Id="rId37" Type="http://schemas.openxmlformats.org/officeDocument/2006/relationships/hyperlink" Target="https://podminky.urs.cz/item/CS_URS_2025_01/451315126" TargetMode="External"/><Relationship Id="rId40" Type="http://schemas.openxmlformats.org/officeDocument/2006/relationships/hyperlink" Target="https://podminky.urs.cz/item/CS_URS_2025_01/452311131" TargetMode="External"/><Relationship Id="rId45" Type="http://schemas.openxmlformats.org/officeDocument/2006/relationships/hyperlink" Target="https://podminky.urs.cz/item/CS_URS_2025_01/458311111" TargetMode="External"/><Relationship Id="rId53" Type="http://schemas.openxmlformats.org/officeDocument/2006/relationships/hyperlink" Target="https://podminky.urs.cz/item/CS_URS_2025_01/931994132" TargetMode="External"/><Relationship Id="rId58" Type="http://schemas.openxmlformats.org/officeDocument/2006/relationships/hyperlink" Target="https://podminky.urs.cz/item/CS_URS_2025_01/977141125" TargetMode="External"/><Relationship Id="rId66" Type="http://schemas.openxmlformats.org/officeDocument/2006/relationships/hyperlink" Target="https://podminky.urs.cz/item/CS_URS_2025_01/711112001" TargetMode="External"/><Relationship Id="rId74" Type="http://schemas.openxmlformats.org/officeDocument/2006/relationships/hyperlink" Target="https://podminky.urs.cz/item/CS_URS_2025_01/094002000" TargetMode="External"/><Relationship Id="rId5" Type="http://schemas.openxmlformats.org/officeDocument/2006/relationships/hyperlink" Target="https://podminky.urs.cz/item/CS_URS_2025_01/153112121" TargetMode="External"/><Relationship Id="rId61" Type="http://schemas.openxmlformats.org/officeDocument/2006/relationships/hyperlink" Target="https://podminky.urs.cz/item/CS_URS_2025_01/981513116" TargetMode="External"/><Relationship Id="rId19" Type="http://schemas.openxmlformats.org/officeDocument/2006/relationships/hyperlink" Target="https://podminky.urs.cz/item/CS_URS_2025_01/273321118" TargetMode="External"/><Relationship Id="rId14" Type="http://schemas.openxmlformats.org/officeDocument/2006/relationships/hyperlink" Target="https://podminky.urs.cz/item/CS_URS_2025_01/174111311" TargetMode="External"/><Relationship Id="rId22" Type="http://schemas.openxmlformats.org/officeDocument/2006/relationships/hyperlink" Target="https://podminky.urs.cz/item/CS_URS_2025_01/273361116" TargetMode="External"/><Relationship Id="rId27" Type="http://schemas.openxmlformats.org/officeDocument/2006/relationships/hyperlink" Target="https://podminky.urs.cz/item/CS_URS_2025_01/317321191" TargetMode="External"/><Relationship Id="rId30" Type="http://schemas.openxmlformats.org/officeDocument/2006/relationships/hyperlink" Target="https://podminky.urs.cz/item/CS_URS_2025_01/317361116" TargetMode="External"/><Relationship Id="rId35" Type="http://schemas.openxmlformats.org/officeDocument/2006/relationships/hyperlink" Target="https://podminky.urs.cz/item/CS_URS_2025_01/334352211" TargetMode="External"/><Relationship Id="rId43" Type="http://schemas.openxmlformats.org/officeDocument/2006/relationships/hyperlink" Target="https://podminky.urs.cz/item/CS_URS_2025_01/457532112" TargetMode="External"/><Relationship Id="rId48" Type="http://schemas.openxmlformats.org/officeDocument/2006/relationships/hyperlink" Target="https://podminky.urs.cz/item/CS_URS_2025_01/629992113" TargetMode="External"/><Relationship Id="rId56" Type="http://schemas.openxmlformats.org/officeDocument/2006/relationships/hyperlink" Target="https://podminky.urs.cz/item/CS_URS_2025_01/936942211" TargetMode="External"/><Relationship Id="rId64" Type="http://schemas.openxmlformats.org/officeDocument/2006/relationships/hyperlink" Target="https://podminky.urs.cz/item/CS_URS_2024_02/997211611" TargetMode="External"/><Relationship Id="rId69" Type="http://schemas.openxmlformats.org/officeDocument/2006/relationships/hyperlink" Target="https://podminky.urs.cz/item/CS_URS_2025_01/711491272" TargetMode="External"/><Relationship Id="rId8" Type="http://schemas.openxmlformats.org/officeDocument/2006/relationships/hyperlink" Target="https://podminky.urs.cz/item/CS_URS_2025_01/162751117" TargetMode="External"/><Relationship Id="rId51" Type="http://schemas.openxmlformats.org/officeDocument/2006/relationships/hyperlink" Target="https://podminky.urs.cz/item/CS_URS_2025_01/931992121" TargetMode="External"/><Relationship Id="rId72" Type="http://schemas.openxmlformats.org/officeDocument/2006/relationships/hyperlink" Target="https://podminky.urs.cz/item/CS_URS_2025_01/042903000" TargetMode="External"/><Relationship Id="rId3" Type="http://schemas.openxmlformats.org/officeDocument/2006/relationships/hyperlink" Target="https://podminky.urs.cz/item/CS_URS_2025_01/122152501" TargetMode="External"/><Relationship Id="rId12" Type="http://schemas.openxmlformats.org/officeDocument/2006/relationships/hyperlink" Target="https://podminky.urs.cz/item/CS_URS_2025_01/171201231" TargetMode="External"/><Relationship Id="rId17" Type="http://schemas.openxmlformats.org/officeDocument/2006/relationships/hyperlink" Target="https://podminky.urs.cz/item/CS_URS_2025_01/271572211" TargetMode="External"/><Relationship Id="rId25" Type="http://schemas.openxmlformats.org/officeDocument/2006/relationships/hyperlink" Target="https://podminky.urs.cz/item/CS_URS_2025_01/274311191" TargetMode="External"/><Relationship Id="rId33" Type="http://schemas.openxmlformats.org/officeDocument/2006/relationships/hyperlink" Target="https://podminky.urs.cz/item/CS_URS_2025_01/334323291" TargetMode="External"/><Relationship Id="rId38" Type="http://schemas.openxmlformats.org/officeDocument/2006/relationships/hyperlink" Target="https://podminky.urs.cz/item/CS_URS_2025_01/451475121" TargetMode="External"/><Relationship Id="rId46" Type="http://schemas.openxmlformats.org/officeDocument/2006/relationships/hyperlink" Target="https://podminky.urs.cz/item/CS_URS_2025_01/462512270" TargetMode="External"/><Relationship Id="rId59" Type="http://schemas.openxmlformats.org/officeDocument/2006/relationships/hyperlink" Target="https://podminky.urs.cz/item/CS_URS_2025_01/981511113" TargetMode="External"/><Relationship Id="rId67" Type="http://schemas.openxmlformats.org/officeDocument/2006/relationships/hyperlink" Target="https://podminky.urs.cz/item/CS_URS_2025_01/711112002" TargetMode="External"/><Relationship Id="rId20" Type="http://schemas.openxmlformats.org/officeDocument/2006/relationships/hyperlink" Target="https://podminky.urs.cz/item/CS_URS_2025_01/273354111" TargetMode="External"/><Relationship Id="rId41" Type="http://schemas.openxmlformats.org/officeDocument/2006/relationships/hyperlink" Target="https://podminky.urs.cz/item/CS_URS_2025_01/452368211" TargetMode="External"/><Relationship Id="rId54" Type="http://schemas.openxmlformats.org/officeDocument/2006/relationships/hyperlink" Target="https://podminky.urs.cz/item/CS_URS_2025_01/931994151" TargetMode="External"/><Relationship Id="rId62" Type="http://schemas.openxmlformats.org/officeDocument/2006/relationships/hyperlink" Target="https://podminky.urs.cz/item/CS_URS_2024_02/997211511" TargetMode="External"/><Relationship Id="rId70" Type="http://schemas.openxmlformats.org/officeDocument/2006/relationships/hyperlink" Target="https://podminky.urs.cz/item/CS_URS_2025_01/998711101" TargetMode="External"/><Relationship Id="rId75" Type="http://schemas.openxmlformats.org/officeDocument/2006/relationships/drawing" Target="../drawings/drawing39.xml"/><Relationship Id="rId1" Type="http://schemas.openxmlformats.org/officeDocument/2006/relationships/hyperlink" Target="https://podminky.urs.cz/item/CS_URS_2025_01/115101201" TargetMode="External"/><Relationship Id="rId6" Type="http://schemas.openxmlformats.org/officeDocument/2006/relationships/hyperlink" Target="https://podminky.urs.cz/item/CS_URS_2025_01/153113111" TargetMode="External"/><Relationship Id="rId15" Type="http://schemas.openxmlformats.org/officeDocument/2006/relationships/hyperlink" Target="https://podminky.urs.cz/item/CS_URS_2025_01/212755216" TargetMode="External"/><Relationship Id="rId23" Type="http://schemas.openxmlformats.org/officeDocument/2006/relationships/hyperlink" Target="https://podminky.urs.cz/item/CS_URS_2025_01/273361412" TargetMode="External"/><Relationship Id="rId28" Type="http://schemas.openxmlformats.org/officeDocument/2006/relationships/hyperlink" Target="https://podminky.urs.cz/item/CS_URS_2025_01/317353121" TargetMode="External"/><Relationship Id="rId36" Type="http://schemas.openxmlformats.org/officeDocument/2006/relationships/hyperlink" Target="https://podminky.urs.cz/item/CS_URS_2025_01/334361226" TargetMode="External"/><Relationship Id="rId49" Type="http://schemas.openxmlformats.org/officeDocument/2006/relationships/hyperlink" Target="https://podminky.urs.cz/item/CS_URS_2025_01/911121111" TargetMode="External"/><Relationship Id="rId57" Type="http://schemas.openxmlformats.org/officeDocument/2006/relationships/hyperlink" Target="https://podminky.urs.cz/item/CS_URS_2025_01/953945143" TargetMode="External"/><Relationship Id="rId10" Type="http://schemas.openxmlformats.org/officeDocument/2006/relationships/hyperlink" Target="https://podminky.urs.cz/item/CS_URS_2025_01/167151101" TargetMode="External"/><Relationship Id="rId31" Type="http://schemas.openxmlformats.org/officeDocument/2006/relationships/hyperlink" Target="https://podminky.urs.cz/item/CS_URS_2025_01/320101114" TargetMode="External"/><Relationship Id="rId44" Type="http://schemas.openxmlformats.org/officeDocument/2006/relationships/hyperlink" Target="https://podminky.urs.cz/item/CS_URS_2025_01/457542111" TargetMode="External"/><Relationship Id="rId52" Type="http://schemas.openxmlformats.org/officeDocument/2006/relationships/hyperlink" Target="https://podminky.urs.cz/item/CS_URS_2025_01/931992124" TargetMode="External"/><Relationship Id="rId60" Type="http://schemas.openxmlformats.org/officeDocument/2006/relationships/hyperlink" Target="https://podminky.urs.cz/item/CS_URS_2025_01/981511114" TargetMode="External"/><Relationship Id="rId65" Type="http://schemas.openxmlformats.org/officeDocument/2006/relationships/hyperlink" Target="https://podminky.urs.cz/item/CS_URS_2025_01/998214111" TargetMode="External"/><Relationship Id="rId73" Type="http://schemas.openxmlformats.org/officeDocument/2006/relationships/hyperlink" Target="https://podminky.urs.cz/item/CS_URS_2025_01/043103000" TargetMode="External"/><Relationship Id="rId4" Type="http://schemas.openxmlformats.org/officeDocument/2006/relationships/hyperlink" Target="https://podminky.urs.cz/item/CS_URS_2025_01/131251204" TargetMode="External"/><Relationship Id="rId9" Type="http://schemas.openxmlformats.org/officeDocument/2006/relationships/hyperlink" Target="https://podminky.urs.cz/item/CS_URS_2025_01/162751119" TargetMode="External"/><Relationship Id="rId13" Type="http://schemas.openxmlformats.org/officeDocument/2006/relationships/hyperlink" Target="https://podminky.urs.cz/item/CS_URS_2025_01/171251201" TargetMode="External"/><Relationship Id="rId18" Type="http://schemas.openxmlformats.org/officeDocument/2006/relationships/hyperlink" Target="https://podminky.urs.cz/item/CS_URS_2025_01/273321117" TargetMode="External"/><Relationship Id="rId39" Type="http://schemas.openxmlformats.org/officeDocument/2006/relationships/hyperlink" Target="https://podminky.urs.cz/item/CS_URS_2025_01/451475122" TargetMode="External"/><Relationship Id="rId34" Type="http://schemas.openxmlformats.org/officeDocument/2006/relationships/hyperlink" Target="https://podminky.urs.cz/item/CS_URS_2025_01/334352111" TargetMode="External"/><Relationship Id="rId50" Type="http://schemas.openxmlformats.org/officeDocument/2006/relationships/hyperlink" Target="https://podminky.urs.cz/item/CS_URS_2025_01/931991112" TargetMode="External"/><Relationship Id="rId55" Type="http://schemas.openxmlformats.org/officeDocument/2006/relationships/hyperlink" Target="https://podminky.urs.cz/item/CS_URS_2025_01/935112111" TargetMode="External"/><Relationship Id="rId7" Type="http://schemas.openxmlformats.org/officeDocument/2006/relationships/hyperlink" Target="https://podminky.urs.cz/item/CS_URS_2025_01/162351103" TargetMode="External"/><Relationship Id="rId71" Type="http://schemas.openxmlformats.org/officeDocument/2006/relationships/hyperlink" Target="https://podminky.urs.cz/item/CS_URS_2025_01/04200200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317353121" TargetMode="External"/><Relationship Id="rId21" Type="http://schemas.openxmlformats.org/officeDocument/2006/relationships/hyperlink" Target="https://podminky.urs.cz/item/CS_URS_2025_01/273361412" TargetMode="External"/><Relationship Id="rId42" Type="http://schemas.openxmlformats.org/officeDocument/2006/relationships/hyperlink" Target="https://podminky.urs.cz/item/CS_URS_2025_01/457542111" TargetMode="External"/><Relationship Id="rId47" Type="http://schemas.openxmlformats.org/officeDocument/2006/relationships/hyperlink" Target="https://podminky.urs.cz/item/CS_URS_2025_01/911121111" TargetMode="External"/><Relationship Id="rId63" Type="http://schemas.openxmlformats.org/officeDocument/2006/relationships/hyperlink" Target="https://podminky.urs.cz/item/CS_URS_2025_01/711112002" TargetMode="External"/><Relationship Id="rId68" Type="http://schemas.openxmlformats.org/officeDocument/2006/relationships/hyperlink" Target="https://podminky.urs.cz/item/CS_URS_2025_01/042903000" TargetMode="External"/><Relationship Id="rId7" Type="http://schemas.openxmlformats.org/officeDocument/2006/relationships/hyperlink" Target="https://podminky.urs.cz/item/CS_URS_2025_01/162751117" TargetMode="External"/><Relationship Id="rId71" Type="http://schemas.openxmlformats.org/officeDocument/2006/relationships/drawing" Target="../drawings/drawing40.xml"/><Relationship Id="rId2" Type="http://schemas.openxmlformats.org/officeDocument/2006/relationships/hyperlink" Target="https://podminky.urs.cz/item/CS_URS_2025_01/115101301" TargetMode="External"/><Relationship Id="rId16" Type="http://schemas.openxmlformats.org/officeDocument/2006/relationships/hyperlink" Target="https://podminky.urs.cz/item/CS_URS_2025_01/273321117" TargetMode="External"/><Relationship Id="rId29" Type="http://schemas.openxmlformats.org/officeDocument/2006/relationships/hyperlink" Target="https://podminky.urs.cz/item/CS_URS_2025_01/320101114" TargetMode="External"/><Relationship Id="rId11" Type="http://schemas.openxmlformats.org/officeDocument/2006/relationships/hyperlink" Target="https://podminky.urs.cz/item/CS_URS_2025_01/171251201" TargetMode="External"/><Relationship Id="rId24" Type="http://schemas.openxmlformats.org/officeDocument/2006/relationships/hyperlink" Target="https://podminky.urs.cz/item/CS_URS_2025_01/317321118" TargetMode="External"/><Relationship Id="rId32" Type="http://schemas.openxmlformats.org/officeDocument/2006/relationships/hyperlink" Target="https://podminky.urs.cz/item/CS_URS_2025_01/334352111" TargetMode="External"/><Relationship Id="rId37" Type="http://schemas.openxmlformats.org/officeDocument/2006/relationships/hyperlink" Target="https://podminky.urs.cz/item/CS_URS_2025_01/451475122" TargetMode="External"/><Relationship Id="rId40" Type="http://schemas.openxmlformats.org/officeDocument/2006/relationships/hyperlink" Target="https://podminky.urs.cz/item/CS_URS_2025_01/457531111" TargetMode="External"/><Relationship Id="rId45" Type="http://schemas.openxmlformats.org/officeDocument/2006/relationships/hyperlink" Target="https://podminky.urs.cz/item/CS_URS_2025_01/465512127" TargetMode="External"/><Relationship Id="rId53" Type="http://schemas.openxmlformats.org/officeDocument/2006/relationships/hyperlink" Target="https://podminky.urs.cz/item/CS_URS_2025_01/936942211" TargetMode="External"/><Relationship Id="rId58" Type="http://schemas.openxmlformats.org/officeDocument/2006/relationships/hyperlink" Target="https://podminky.urs.cz/item/CS_URS_2025_01/997211511" TargetMode="External"/><Relationship Id="rId66" Type="http://schemas.openxmlformats.org/officeDocument/2006/relationships/hyperlink" Target="https://podminky.urs.cz/item/CS_URS_2025_01/998711101" TargetMode="External"/><Relationship Id="rId5" Type="http://schemas.openxmlformats.org/officeDocument/2006/relationships/hyperlink" Target="https://podminky.urs.cz/item/CS_URS_2025_01/153113111" TargetMode="External"/><Relationship Id="rId61" Type="http://schemas.openxmlformats.org/officeDocument/2006/relationships/hyperlink" Target="https://podminky.urs.cz/item/CS_URS_2025_01/998214111" TargetMode="External"/><Relationship Id="rId19" Type="http://schemas.openxmlformats.org/officeDocument/2006/relationships/hyperlink" Target="https://podminky.urs.cz/item/CS_URS_2025_01/273354211" TargetMode="External"/><Relationship Id="rId14" Type="http://schemas.openxmlformats.org/officeDocument/2006/relationships/hyperlink" Target="https://podminky.urs.cz/item/CS_URS_2025_01/213141111" TargetMode="External"/><Relationship Id="rId22" Type="http://schemas.openxmlformats.org/officeDocument/2006/relationships/hyperlink" Target="https://podminky.urs.cz/item/CS_URS_2025_01/274311127" TargetMode="External"/><Relationship Id="rId27" Type="http://schemas.openxmlformats.org/officeDocument/2006/relationships/hyperlink" Target="https://podminky.urs.cz/item/CS_URS_2025_01/317353221" TargetMode="External"/><Relationship Id="rId30" Type="http://schemas.openxmlformats.org/officeDocument/2006/relationships/hyperlink" Target="https://podminky.urs.cz/item/CS_URS_2025_01/334323218" TargetMode="External"/><Relationship Id="rId35" Type="http://schemas.openxmlformats.org/officeDocument/2006/relationships/hyperlink" Target="https://podminky.urs.cz/item/CS_URS_2025_01/451315126" TargetMode="External"/><Relationship Id="rId43" Type="http://schemas.openxmlformats.org/officeDocument/2006/relationships/hyperlink" Target="https://podminky.urs.cz/item/CS_URS_2025_01/458311111" TargetMode="External"/><Relationship Id="rId48" Type="http://schemas.openxmlformats.org/officeDocument/2006/relationships/hyperlink" Target="https://podminky.urs.cz/item/CS_URS_2025_01/931991112" TargetMode="External"/><Relationship Id="rId56" Type="http://schemas.openxmlformats.org/officeDocument/2006/relationships/hyperlink" Target="https://podminky.urs.cz/item/CS_URS_2025_01/981511113" TargetMode="External"/><Relationship Id="rId64" Type="http://schemas.openxmlformats.org/officeDocument/2006/relationships/hyperlink" Target="https://podminky.urs.cz/item/CS_URS_2025_01/711341564" TargetMode="External"/><Relationship Id="rId69" Type="http://schemas.openxmlformats.org/officeDocument/2006/relationships/hyperlink" Target="https://podminky.urs.cz/item/CS_URS_2025_01/043103000" TargetMode="External"/><Relationship Id="rId8" Type="http://schemas.openxmlformats.org/officeDocument/2006/relationships/hyperlink" Target="https://podminky.urs.cz/item/CS_URS_2025_01/162751119" TargetMode="External"/><Relationship Id="rId51" Type="http://schemas.openxmlformats.org/officeDocument/2006/relationships/hyperlink" Target="https://podminky.urs.cz/item/CS_URS_2025_01/931994132" TargetMode="External"/><Relationship Id="rId3" Type="http://schemas.openxmlformats.org/officeDocument/2006/relationships/hyperlink" Target="https://podminky.urs.cz/item/CS_URS_2025_01/131251204" TargetMode="External"/><Relationship Id="rId12" Type="http://schemas.openxmlformats.org/officeDocument/2006/relationships/hyperlink" Target="https://podminky.urs.cz/item/CS_URS_2025_01/174111311" TargetMode="External"/><Relationship Id="rId17" Type="http://schemas.openxmlformats.org/officeDocument/2006/relationships/hyperlink" Target="https://podminky.urs.cz/item/CS_URS_2025_01/273321118" TargetMode="External"/><Relationship Id="rId25" Type="http://schemas.openxmlformats.org/officeDocument/2006/relationships/hyperlink" Target="https://podminky.urs.cz/item/CS_URS_2025_01/317321191" TargetMode="External"/><Relationship Id="rId33" Type="http://schemas.openxmlformats.org/officeDocument/2006/relationships/hyperlink" Target="https://podminky.urs.cz/item/CS_URS_2025_01/334352211" TargetMode="External"/><Relationship Id="rId38" Type="http://schemas.openxmlformats.org/officeDocument/2006/relationships/hyperlink" Target="https://podminky.urs.cz/item/CS_URS_2025_01/452311131" TargetMode="External"/><Relationship Id="rId46" Type="http://schemas.openxmlformats.org/officeDocument/2006/relationships/hyperlink" Target="https://podminky.urs.cz/item/CS_URS_2025_01/629992113" TargetMode="External"/><Relationship Id="rId59" Type="http://schemas.openxmlformats.org/officeDocument/2006/relationships/hyperlink" Target="https://podminky.urs.cz/item/CS_URS_2025_01/997211519" TargetMode="External"/><Relationship Id="rId67" Type="http://schemas.openxmlformats.org/officeDocument/2006/relationships/hyperlink" Target="https://podminky.urs.cz/item/CS_URS_2025_01/042002000" TargetMode="External"/><Relationship Id="rId20" Type="http://schemas.openxmlformats.org/officeDocument/2006/relationships/hyperlink" Target="https://podminky.urs.cz/item/CS_URS_2025_01/273361116" TargetMode="External"/><Relationship Id="rId41" Type="http://schemas.openxmlformats.org/officeDocument/2006/relationships/hyperlink" Target="https://podminky.urs.cz/item/CS_URS_2025_01/457532112" TargetMode="External"/><Relationship Id="rId54" Type="http://schemas.openxmlformats.org/officeDocument/2006/relationships/hyperlink" Target="https://podminky.urs.cz/item/CS_URS_2025_01/953945143" TargetMode="External"/><Relationship Id="rId62" Type="http://schemas.openxmlformats.org/officeDocument/2006/relationships/hyperlink" Target="https://podminky.urs.cz/item/CS_URS_2025_01/711112001" TargetMode="External"/><Relationship Id="rId70" Type="http://schemas.openxmlformats.org/officeDocument/2006/relationships/hyperlink" Target="https://podminky.urs.cz/item/CS_URS_2025_01/094002000" TargetMode="External"/><Relationship Id="rId1" Type="http://schemas.openxmlformats.org/officeDocument/2006/relationships/hyperlink" Target="https://podminky.urs.cz/item/CS_URS_2025_01/115101201" TargetMode="External"/><Relationship Id="rId6" Type="http://schemas.openxmlformats.org/officeDocument/2006/relationships/hyperlink" Target="https://podminky.urs.cz/item/CS_URS_2025_01/162351103" TargetMode="External"/><Relationship Id="rId15" Type="http://schemas.openxmlformats.org/officeDocument/2006/relationships/hyperlink" Target="https://podminky.urs.cz/item/CS_URS_2025_01/271572211" TargetMode="External"/><Relationship Id="rId23" Type="http://schemas.openxmlformats.org/officeDocument/2006/relationships/hyperlink" Target="https://podminky.urs.cz/item/CS_URS_2025_01/274311191" TargetMode="External"/><Relationship Id="rId28" Type="http://schemas.openxmlformats.org/officeDocument/2006/relationships/hyperlink" Target="https://podminky.urs.cz/item/CS_URS_2025_01/317361116" TargetMode="External"/><Relationship Id="rId36" Type="http://schemas.openxmlformats.org/officeDocument/2006/relationships/hyperlink" Target="https://podminky.urs.cz/item/CS_URS_2025_01/451475121" TargetMode="External"/><Relationship Id="rId49" Type="http://schemas.openxmlformats.org/officeDocument/2006/relationships/hyperlink" Target="https://podminky.urs.cz/item/CS_URS_2025_01/931992121" TargetMode="External"/><Relationship Id="rId57" Type="http://schemas.openxmlformats.org/officeDocument/2006/relationships/hyperlink" Target="https://podminky.urs.cz/item/CS_URS_2025_01/981511114" TargetMode="External"/><Relationship Id="rId10" Type="http://schemas.openxmlformats.org/officeDocument/2006/relationships/hyperlink" Target="https://podminky.urs.cz/item/CS_URS_2025_01/171201231" TargetMode="External"/><Relationship Id="rId31" Type="http://schemas.openxmlformats.org/officeDocument/2006/relationships/hyperlink" Target="https://podminky.urs.cz/item/CS_URS_2025_01/334323291" TargetMode="External"/><Relationship Id="rId44" Type="http://schemas.openxmlformats.org/officeDocument/2006/relationships/hyperlink" Target="https://podminky.urs.cz/item/CS_URS_2025_01/462512270" TargetMode="External"/><Relationship Id="rId52" Type="http://schemas.openxmlformats.org/officeDocument/2006/relationships/hyperlink" Target="https://podminky.urs.cz/item/CS_URS_2025_01/931994151" TargetMode="External"/><Relationship Id="rId60" Type="http://schemas.openxmlformats.org/officeDocument/2006/relationships/hyperlink" Target="https://podminky.urs.cz/item/CS_URS_2025_01/997211611" TargetMode="External"/><Relationship Id="rId65" Type="http://schemas.openxmlformats.org/officeDocument/2006/relationships/hyperlink" Target="https://podminky.urs.cz/item/CS_URS_2025_01/711491272" TargetMode="External"/><Relationship Id="rId4" Type="http://schemas.openxmlformats.org/officeDocument/2006/relationships/hyperlink" Target="https://podminky.urs.cz/item/CS_URS_2025_01/153112121" TargetMode="External"/><Relationship Id="rId9" Type="http://schemas.openxmlformats.org/officeDocument/2006/relationships/hyperlink" Target="https://podminky.urs.cz/item/CS_URS_2025_01/167151101" TargetMode="External"/><Relationship Id="rId13" Type="http://schemas.openxmlformats.org/officeDocument/2006/relationships/hyperlink" Target="https://podminky.urs.cz/item/CS_URS_2025_01/212755216" TargetMode="External"/><Relationship Id="rId18" Type="http://schemas.openxmlformats.org/officeDocument/2006/relationships/hyperlink" Target="https://podminky.urs.cz/item/CS_URS_2025_01/273354111" TargetMode="External"/><Relationship Id="rId39" Type="http://schemas.openxmlformats.org/officeDocument/2006/relationships/hyperlink" Target="https://podminky.urs.cz/item/CS_URS_2025_01/452368211" TargetMode="External"/><Relationship Id="rId34" Type="http://schemas.openxmlformats.org/officeDocument/2006/relationships/hyperlink" Target="https://podminky.urs.cz/item/CS_URS_2025_01/334361226" TargetMode="External"/><Relationship Id="rId50" Type="http://schemas.openxmlformats.org/officeDocument/2006/relationships/hyperlink" Target="https://podminky.urs.cz/item/CS_URS_2025_01/931992124" TargetMode="External"/><Relationship Id="rId55" Type="http://schemas.openxmlformats.org/officeDocument/2006/relationships/hyperlink" Target="https://podminky.urs.cz/item/CS_URS_2025_01/977141125" TargetMode="External"/></Relationships>
</file>

<file path=xl/worksheets/_rels/sheet41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1/273321191" TargetMode="External"/><Relationship Id="rId18" Type="http://schemas.openxmlformats.org/officeDocument/2006/relationships/hyperlink" Target="https://podminky.urs.cz/item/CS_URS_2025_01/451315126" TargetMode="External"/><Relationship Id="rId26" Type="http://schemas.openxmlformats.org/officeDocument/2006/relationships/hyperlink" Target="https://podminky.urs.cz/item/CS_URS_2025_01/997211511" TargetMode="External"/><Relationship Id="rId21" Type="http://schemas.openxmlformats.org/officeDocument/2006/relationships/hyperlink" Target="https://podminky.urs.cz/item/CS_URS_2025_01/465512127" TargetMode="External"/><Relationship Id="rId34" Type="http://schemas.openxmlformats.org/officeDocument/2006/relationships/hyperlink" Target="https://podminky.urs.cz/item/CS_URS_2025_01/042903000" TargetMode="External"/><Relationship Id="rId7" Type="http://schemas.openxmlformats.org/officeDocument/2006/relationships/hyperlink" Target="https://podminky.urs.cz/item/CS_URS_2025_01/171201231" TargetMode="External"/><Relationship Id="rId12" Type="http://schemas.openxmlformats.org/officeDocument/2006/relationships/hyperlink" Target="https://podminky.urs.cz/item/CS_URS_2025_01/273321117" TargetMode="External"/><Relationship Id="rId17" Type="http://schemas.openxmlformats.org/officeDocument/2006/relationships/hyperlink" Target="https://podminky.urs.cz/item/CS_URS_2025_01/320101112" TargetMode="External"/><Relationship Id="rId25" Type="http://schemas.openxmlformats.org/officeDocument/2006/relationships/hyperlink" Target="https://podminky.urs.cz/item/CS_URS_2025_01/981511114" TargetMode="External"/><Relationship Id="rId33" Type="http://schemas.openxmlformats.org/officeDocument/2006/relationships/hyperlink" Target="https://podminky.urs.cz/item/CS_URS_2025_01/042002000" TargetMode="External"/><Relationship Id="rId2" Type="http://schemas.openxmlformats.org/officeDocument/2006/relationships/hyperlink" Target="https://podminky.urs.cz/item/CS_URS_2025_01/115101301" TargetMode="External"/><Relationship Id="rId16" Type="http://schemas.openxmlformats.org/officeDocument/2006/relationships/hyperlink" Target="https://podminky.urs.cz/item/CS_URS_2025_01/273361412" TargetMode="External"/><Relationship Id="rId20" Type="http://schemas.openxmlformats.org/officeDocument/2006/relationships/hyperlink" Target="https://podminky.urs.cz/item/CS_URS_2025_01/452368211" TargetMode="External"/><Relationship Id="rId29" Type="http://schemas.openxmlformats.org/officeDocument/2006/relationships/hyperlink" Target="https://podminky.urs.cz/item/CS_URS_2025_01/998214111" TargetMode="External"/><Relationship Id="rId1" Type="http://schemas.openxmlformats.org/officeDocument/2006/relationships/hyperlink" Target="https://podminky.urs.cz/item/CS_URS_2025_01/115101201" TargetMode="External"/><Relationship Id="rId6" Type="http://schemas.openxmlformats.org/officeDocument/2006/relationships/hyperlink" Target="https://podminky.urs.cz/item/CS_URS_2025_01/167151101" TargetMode="External"/><Relationship Id="rId11" Type="http://schemas.openxmlformats.org/officeDocument/2006/relationships/hyperlink" Target="https://podminky.urs.cz/item/CS_URS_2025_01/271572211" TargetMode="External"/><Relationship Id="rId24" Type="http://schemas.openxmlformats.org/officeDocument/2006/relationships/hyperlink" Target="https://podminky.urs.cz/item/CS_URS_2025_01/981511113" TargetMode="External"/><Relationship Id="rId32" Type="http://schemas.openxmlformats.org/officeDocument/2006/relationships/hyperlink" Target="https://podminky.urs.cz/item/CS_URS_2025_01/998711101" TargetMode="External"/><Relationship Id="rId37" Type="http://schemas.openxmlformats.org/officeDocument/2006/relationships/drawing" Target="../drawings/drawing41.xml"/><Relationship Id="rId5" Type="http://schemas.openxmlformats.org/officeDocument/2006/relationships/hyperlink" Target="https://podminky.urs.cz/item/CS_URS_2025_01/162751119" TargetMode="External"/><Relationship Id="rId15" Type="http://schemas.openxmlformats.org/officeDocument/2006/relationships/hyperlink" Target="https://podminky.urs.cz/item/CS_URS_2025_01/273351122" TargetMode="External"/><Relationship Id="rId23" Type="http://schemas.openxmlformats.org/officeDocument/2006/relationships/hyperlink" Target="https://podminky.urs.cz/item/CS_URS_2025_01/936942211" TargetMode="External"/><Relationship Id="rId28" Type="http://schemas.openxmlformats.org/officeDocument/2006/relationships/hyperlink" Target="https://podminky.urs.cz/item/CS_URS_2025_01/997211611" TargetMode="External"/><Relationship Id="rId36" Type="http://schemas.openxmlformats.org/officeDocument/2006/relationships/hyperlink" Target="https://podminky.urs.cz/item/CS_URS_2025_01/094002000" TargetMode="External"/><Relationship Id="rId10" Type="http://schemas.openxmlformats.org/officeDocument/2006/relationships/hyperlink" Target="https://podminky.urs.cz/item/CS_URS_2025_01/213141111" TargetMode="External"/><Relationship Id="rId19" Type="http://schemas.openxmlformats.org/officeDocument/2006/relationships/hyperlink" Target="https://podminky.urs.cz/item/CS_URS_2025_01/452311131" TargetMode="External"/><Relationship Id="rId31" Type="http://schemas.openxmlformats.org/officeDocument/2006/relationships/hyperlink" Target="https://podminky.urs.cz/item/CS_URS_2025_01/711112002" TargetMode="External"/><Relationship Id="rId4" Type="http://schemas.openxmlformats.org/officeDocument/2006/relationships/hyperlink" Target="https://podminky.urs.cz/item/CS_URS_2025_01/162751117" TargetMode="External"/><Relationship Id="rId9" Type="http://schemas.openxmlformats.org/officeDocument/2006/relationships/hyperlink" Target="https://podminky.urs.cz/item/CS_URS_2025_01/174151101" TargetMode="External"/><Relationship Id="rId14" Type="http://schemas.openxmlformats.org/officeDocument/2006/relationships/hyperlink" Target="https://podminky.urs.cz/item/CS_URS_2025_01/273351121" TargetMode="External"/><Relationship Id="rId22" Type="http://schemas.openxmlformats.org/officeDocument/2006/relationships/hyperlink" Target="https://podminky.urs.cz/item/CS_URS_2025_01/629992113" TargetMode="External"/><Relationship Id="rId27" Type="http://schemas.openxmlformats.org/officeDocument/2006/relationships/hyperlink" Target="https://podminky.urs.cz/item/CS_URS_2025_01/997211519" TargetMode="External"/><Relationship Id="rId30" Type="http://schemas.openxmlformats.org/officeDocument/2006/relationships/hyperlink" Target="https://podminky.urs.cz/item/CS_URS_2025_01/711112001" TargetMode="External"/><Relationship Id="rId35" Type="http://schemas.openxmlformats.org/officeDocument/2006/relationships/hyperlink" Target="https://podminky.urs.cz/item/CS_URS_2025_01/043103000" TargetMode="External"/><Relationship Id="rId8" Type="http://schemas.openxmlformats.org/officeDocument/2006/relationships/hyperlink" Target="https://podminky.urs.cz/item/CS_URS_2025_01/171251201" TargetMode="External"/><Relationship Id="rId3" Type="http://schemas.openxmlformats.org/officeDocument/2006/relationships/hyperlink" Target="https://podminky.urs.cz/item/CS_URS_2025_01/131251204" TargetMode="External"/></Relationships>
</file>

<file path=xl/worksheets/_rels/sheet42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274311127" TargetMode="External"/><Relationship Id="rId21" Type="http://schemas.openxmlformats.org/officeDocument/2006/relationships/hyperlink" Target="https://podminky.urs.cz/item/CS_URS_2025_01/271572211" TargetMode="External"/><Relationship Id="rId42" Type="http://schemas.openxmlformats.org/officeDocument/2006/relationships/hyperlink" Target="https://podminky.urs.cz/item/CS_URS_2025_01/334352211" TargetMode="External"/><Relationship Id="rId47" Type="http://schemas.openxmlformats.org/officeDocument/2006/relationships/hyperlink" Target="https://podminky.urs.cz/item/CS_URS_2025_01/451475122" TargetMode="External"/><Relationship Id="rId63" Type="http://schemas.openxmlformats.org/officeDocument/2006/relationships/hyperlink" Target="https://podminky.urs.cz/item/CS_URS_2025_01/69311085" TargetMode="External"/><Relationship Id="rId68" Type="http://schemas.openxmlformats.org/officeDocument/2006/relationships/hyperlink" Target="https://podminky.urs.cz/item/CS_URS_2025_01/711491272" TargetMode="External"/><Relationship Id="rId84" Type="http://schemas.openxmlformats.org/officeDocument/2006/relationships/hyperlink" Target="https://podminky.urs.cz/item/CS_URS_2025_01/997211511" TargetMode="External"/><Relationship Id="rId89" Type="http://schemas.openxmlformats.org/officeDocument/2006/relationships/hyperlink" Target="https://podminky.urs.cz/item/CS_URS_2025_01/997211612" TargetMode="External"/><Relationship Id="rId16" Type="http://schemas.openxmlformats.org/officeDocument/2006/relationships/hyperlink" Target="https://podminky.urs.cz/item/CS_URS_2025_01/174151101" TargetMode="External"/><Relationship Id="rId11" Type="http://schemas.openxmlformats.org/officeDocument/2006/relationships/hyperlink" Target="https://podminky.urs.cz/item/CS_URS_2025_01/162751119" TargetMode="External"/><Relationship Id="rId32" Type="http://schemas.openxmlformats.org/officeDocument/2006/relationships/hyperlink" Target="https://podminky.urs.cz/item/CS_URS_2025_01/69311081" TargetMode="External"/><Relationship Id="rId37" Type="http://schemas.openxmlformats.org/officeDocument/2006/relationships/hyperlink" Target="https://podminky.urs.cz/item/CS_URS_2025_01/317361116" TargetMode="External"/><Relationship Id="rId53" Type="http://schemas.openxmlformats.org/officeDocument/2006/relationships/hyperlink" Target="https://podminky.urs.cz/item/CS_URS_2025_01/462512270" TargetMode="External"/><Relationship Id="rId58" Type="http://schemas.openxmlformats.org/officeDocument/2006/relationships/hyperlink" Target="https://podminky.urs.cz/item/CS_URS_2025_01/629992113" TargetMode="External"/><Relationship Id="rId74" Type="http://schemas.openxmlformats.org/officeDocument/2006/relationships/hyperlink" Target="https://podminky.urs.cz/item/CS_URS_2025_01/931992124" TargetMode="External"/><Relationship Id="rId79" Type="http://schemas.openxmlformats.org/officeDocument/2006/relationships/hyperlink" Target="https://podminky.urs.cz/item/CS_URS_2025_01/953945133" TargetMode="External"/><Relationship Id="rId5" Type="http://schemas.openxmlformats.org/officeDocument/2006/relationships/hyperlink" Target="https://podminky.urs.cz/item/CS_URS_2025_01/115101201" TargetMode="External"/><Relationship Id="rId90" Type="http://schemas.openxmlformats.org/officeDocument/2006/relationships/hyperlink" Target="https://podminky.urs.cz/item/CS_URS_2025_01/997221862" TargetMode="External"/><Relationship Id="rId14" Type="http://schemas.openxmlformats.org/officeDocument/2006/relationships/hyperlink" Target="https://podminky.urs.cz/item/CS_URS_2025_01/171251201" TargetMode="External"/><Relationship Id="rId22" Type="http://schemas.openxmlformats.org/officeDocument/2006/relationships/hyperlink" Target="https://podminky.urs.cz/item/CS_URS_2025_01/273321117" TargetMode="External"/><Relationship Id="rId27" Type="http://schemas.openxmlformats.org/officeDocument/2006/relationships/hyperlink" Target="https://podminky.urs.cz/item/CS_URS_2025_01/274311191" TargetMode="External"/><Relationship Id="rId30" Type="http://schemas.openxmlformats.org/officeDocument/2006/relationships/hyperlink" Target="https://podminky.urs.cz/item/CS_URS_2025_01/274354111" TargetMode="External"/><Relationship Id="rId35" Type="http://schemas.openxmlformats.org/officeDocument/2006/relationships/hyperlink" Target="https://podminky.urs.cz/item/CS_URS_2025_01/317353121" TargetMode="External"/><Relationship Id="rId43" Type="http://schemas.openxmlformats.org/officeDocument/2006/relationships/hyperlink" Target="https://podminky.urs.cz/item/CS_URS_2025_01/334361226" TargetMode="External"/><Relationship Id="rId48" Type="http://schemas.openxmlformats.org/officeDocument/2006/relationships/hyperlink" Target="https://podminky.urs.cz/item/CS_URS_2025_01/452311131" TargetMode="External"/><Relationship Id="rId56" Type="http://schemas.openxmlformats.org/officeDocument/2006/relationships/hyperlink" Target="https://podminky.urs.cz/item/CS_URS_2025_01/584121111" TargetMode="External"/><Relationship Id="rId64" Type="http://schemas.openxmlformats.org/officeDocument/2006/relationships/hyperlink" Target="https://podminky.urs.cz/item/CS_URS_2025_01/711112001" TargetMode="External"/><Relationship Id="rId69" Type="http://schemas.openxmlformats.org/officeDocument/2006/relationships/hyperlink" Target="https://podminky.urs.cz/item/CS_URS_2025_01/998711101" TargetMode="External"/><Relationship Id="rId77" Type="http://schemas.openxmlformats.org/officeDocument/2006/relationships/hyperlink" Target="https://podminky.urs.cz/item/CS_URS_2025_01/936501" TargetMode="External"/><Relationship Id="rId8" Type="http://schemas.openxmlformats.org/officeDocument/2006/relationships/hyperlink" Target="https://podminky.urs.cz/item/CS_URS_2025_01/131251104" TargetMode="External"/><Relationship Id="rId51" Type="http://schemas.openxmlformats.org/officeDocument/2006/relationships/hyperlink" Target="https://podminky.urs.cz/item/CS_URS_2025_01/457532112" TargetMode="External"/><Relationship Id="rId72" Type="http://schemas.openxmlformats.org/officeDocument/2006/relationships/hyperlink" Target="https://podminky.urs.cz/item/CS_URS_2025_01/931991112" TargetMode="External"/><Relationship Id="rId80" Type="http://schemas.openxmlformats.org/officeDocument/2006/relationships/hyperlink" Target="https://podminky.urs.cz/item/CS_URS_2025_01/963021112" TargetMode="External"/><Relationship Id="rId85" Type="http://schemas.openxmlformats.org/officeDocument/2006/relationships/hyperlink" Target="https://podminky.urs.cz/item/CS_URS_2025_01/997211519" TargetMode="External"/><Relationship Id="rId3" Type="http://schemas.openxmlformats.org/officeDocument/2006/relationships/hyperlink" Target="https://podminky.urs.cz/item/CS_URS_2025_01/113151111" TargetMode="External"/><Relationship Id="rId12" Type="http://schemas.openxmlformats.org/officeDocument/2006/relationships/hyperlink" Target="https://podminky.urs.cz/item/CS_URS_2025_01/167151101" TargetMode="External"/><Relationship Id="rId17" Type="http://schemas.openxmlformats.org/officeDocument/2006/relationships/hyperlink" Target="https://podminky.urs.cz/item/CS_URS_2025_01/181951112" TargetMode="External"/><Relationship Id="rId25" Type="http://schemas.openxmlformats.org/officeDocument/2006/relationships/hyperlink" Target="https://podminky.urs.cz/item/CS_URS_2025_01/273361412" TargetMode="External"/><Relationship Id="rId33" Type="http://schemas.openxmlformats.org/officeDocument/2006/relationships/hyperlink" Target="https://podminky.urs.cz/item/CS_URS_2025_01/317321118" TargetMode="External"/><Relationship Id="rId38" Type="http://schemas.openxmlformats.org/officeDocument/2006/relationships/hyperlink" Target="https://podminky.urs.cz/item/CS_URS_2025_01/320101114" TargetMode="External"/><Relationship Id="rId46" Type="http://schemas.openxmlformats.org/officeDocument/2006/relationships/hyperlink" Target="https://podminky.urs.cz/item/CS_URS_2025_01/451475121" TargetMode="External"/><Relationship Id="rId59" Type="http://schemas.openxmlformats.org/officeDocument/2006/relationships/hyperlink" Target="https://podminky.urs.cz/item/CS_URS_2025_01/11163150" TargetMode="External"/><Relationship Id="rId67" Type="http://schemas.openxmlformats.org/officeDocument/2006/relationships/hyperlink" Target="https://podminky.urs.cz/item/CS_URS_2025_01/711381021" TargetMode="External"/><Relationship Id="rId20" Type="http://schemas.openxmlformats.org/officeDocument/2006/relationships/hyperlink" Target="https://podminky.urs.cz/item/CS_URS_2025_01/212755216" TargetMode="External"/><Relationship Id="rId41" Type="http://schemas.openxmlformats.org/officeDocument/2006/relationships/hyperlink" Target="https://podminky.urs.cz/item/CS_URS_2025_01/334352111" TargetMode="External"/><Relationship Id="rId54" Type="http://schemas.openxmlformats.org/officeDocument/2006/relationships/hyperlink" Target="https://podminky.urs.cz/item/CS_URS_2025_01/465513257" TargetMode="External"/><Relationship Id="rId62" Type="http://schemas.openxmlformats.org/officeDocument/2006/relationships/hyperlink" Target="https://podminky.urs.cz/item/CS_URS_2025_01/69311082" TargetMode="External"/><Relationship Id="rId70" Type="http://schemas.openxmlformats.org/officeDocument/2006/relationships/hyperlink" Target="https://podminky.urs.cz/item/CS_URS_2025_01/911121111" TargetMode="External"/><Relationship Id="rId75" Type="http://schemas.openxmlformats.org/officeDocument/2006/relationships/hyperlink" Target="https://podminky.urs.cz/item/CS_URS_2025_01/931994132" TargetMode="External"/><Relationship Id="rId83" Type="http://schemas.openxmlformats.org/officeDocument/2006/relationships/hyperlink" Target="https://podminky.urs.cz/item/CS_URS_2025_01/997013873" TargetMode="External"/><Relationship Id="rId88" Type="http://schemas.openxmlformats.org/officeDocument/2006/relationships/hyperlink" Target="https://podminky.urs.cz/item/CS_URS_2025_01/997211611" TargetMode="External"/><Relationship Id="rId91" Type="http://schemas.openxmlformats.org/officeDocument/2006/relationships/hyperlink" Target="https://podminky.urs.cz/item/CS_URS_2025_01/998214111" TargetMode="External"/><Relationship Id="rId1" Type="http://schemas.openxmlformats.org/officeDocument/2006/relationships/hyperlink" Target="https://podminky.urs.cz/item/CS_URS_2025_01/042903000" TargetMode="External"/><Relationship Id="rId6" Type="http://schemas.openxmlformats.org/officeDocument/2006/relationships/hyperlink" Target="https://podminky.urs.cz/item/CS_URS_2025_01/115101301" TargetMode="External"/><Relationship Id="rId15" Type="http://schemas.openxmlformats.org/officeDocument/2006/relationships/hyperlink" Target="https://podminky.urs.cz/item/CS_URS_2025_01/174111211" TargetMode="External"/><Relationship Id="rId23" Type="http://schemas.openxmlformats.org/officeDocument/2006/relationships/hyperlink" Target="https://podminky.urs.cz/item/CS_URS_2025_01/273351121" TargetMode="External"/><Relationship Id="rId28" Type="http://schemas.openxmlformats.org/officeDocument/2006/relationships/hyperlink" Target="https://podminky.urs.cz/item/CS_URS_2025_01/274321118" TargetMode="External"/><Relationship Id="rId36" Type="http://schemas.openxmlformats.org/officeDocument/2006/relationships/hyperlink" Target="https://podminky.urs.cz/item/CS_URS_2025_01/317353221" TargetMode="External"/><Relationship Id="rId49" Type="http://schemas.openxmlformats.org/officeDocument/2006/relationships/hyperlink" Target="https://podminky.urs.cz/item/CS_URS_2025_01/452368211" TargetMode="External"/><Relationship Id="rId57" Type="http://schemas.openxmlformats.org/officeDocument/2006/relationships/hyperlink" Target="https://podminky.urs.cz/item/CS_URS_2025_01/59381006" TargetMode="External"/><Relationship Id="rId10" Type="http://schemas.openxmlformats.org/officeDocument/2006/relationships/hyperlink" Target="https://podminky.urs.cz/item/CS_URS_2025_01/162751117" TargetMode="External"/><Relationship Id="rId31" Type="http://schemas.openxmlformats.org/officeDocument/2006/relationships/hyperlink" Target="https://podminky.urs.cz/item/CS_URS_2025_01/274354211" TargetMode="External"/><Relationship Id="rId44" Type="http://schemas.openxmlformats.org/officeDocument/2006/relationships/hyperlink" Target="https://podminky.urs.cz/item/CS_URS_2025_01/59383453" TargetMode="External"/><Relationship Id="rId52" Type="http://schemas.openxmlformats.org/officeDocument/2006/relationships/hyperlink" Target="https://podminky.urs.cz/item/CS_URS_2025_01/458311111" TargetMode="External"/><Relationship Id="rId60" Type="http://schemas.openxmlformats.org/officeDocument/2006/relationships/hyperlink" Target="https://podminky.urs.cz/item/CS_URS_2025_01/11163152" TargetMode="External"/><Relationship Id="rId65" Type="http://schemas.openxmlformats.org/officeDocument/2006/relationships/hyperlink" Target="https://podminky.urs.cz/item/CS_URS_2025_01/711112002" TargetMode="External"/><Relationship Id="rId73" Type="http://schemas.openxmlformats.org/officeDocument/2006/relationships/hyperlink" Target="https://podminky.urs.cz/item/CS_URS_2025_01/931992121" TargetMode="External"/><Relationship Id="rId78" Type="http://schemas.openxmlformats.org/officeDocument/2006/relationships/hyperlink" Target="https://podminky.urs.cz/item/CS_URS_2025_01/936942211" TargetMode="External"/><Relationship Id="rId81" Type="http://schemas.openxmlformats.org/officeDocument/2006/relationships/hyperlink" Target="https://podminky.urs.cz/item/CS_URS_2025_01/963051111" TargetMode="External"/><Relationship Id="rId86" Type="http://schemas.openxmlformats.org/officeDocument/2006/relationships/hyperlink" Target="https://podminky.urs.cz/item/CS_URS_2025_01/997211521" TargetMode="External"/><Relationship Id="rId4" Type="http://schemas.openxmlformats.org/officeDocument/2006/relationships/hyperlink" Target="https://podminky.urs.cz/item/CS_URS_2025_01/113152111" TargetMode="External"/><Relationship Id="rId9" Type="http://schemas.openxmlformats.org/officeDocument/2006/relationships/hyperlink" Target="https://podminky.urs.cz/item/CS_URS_2025_01/162351103" TargetMode="External"/><Relationship Id="rId13" Type="http://schemas.openxmlformats.org/officeDocument/2006/relationships/hyperlink" Target="https://podminky.urs.cz/item/CS_URS_2025_01/171201231" TargetMode="External"/><Relationship Id="rId18" Type="http://schemas.openxmlformats.org/officeDocument/2006/relationships/hyperlink" Target="https://podminky.urs.cz/item/CS_URS_2025_01/58344197" TargetMode="External"/><Relationship Id="rId39" Type="http://schemas.openxmlformats.org/officeDocument/2006/relationships/hyperlink" Target="https://podminky.urs.cz/item/CS_URS_2025_01/334323118" TargetMode="External"/><Relationship Id="rId34" Type="http://schemas.openxmlformats.org/officeDocument/2006/relationships/hyperlink" Target="https://podminky.urs.cz/item/CS_URS_2025_01/317321191" TargetMode="External"/><Relationship Id="rId50" Type="http://schemas.openxmlformats.org/officeDocument/2006/relationships/hyperlink" Target="https://podminky.urs.cz/item/CS_URS_2025_01/457531111" TargetMode="External"/><Relationship Id="rId55" Type="http://schemas.openxmlformats.org/officeDocument/2006/relationships/hyperlink" Target="https://podminky.urs.cz/item/CS_URS_2025_01/564251011" TargetMode="External"/><Relationship Id="rId76" Type="http://schemas.openxmlformats.org/officeDocument/2006/relationships/hyperlink" Target="https://podminky.urs.cz/item/CS_URS_2025_01/931994151" TargetMode="External"/><Relationship Id="rId7" Type="http://schemas.openxmlformats.org/officeDocument/2006/relationships/hyperlink" Target="https://podminky.urs.cz/item/CS_URS_2025_01/129153101" TargetMode="External"/><Relationship Id="rId71" Type="http://schemas.openxmlformats.org/officeDocument/2006/relationships/hyperlink" Target="https://podminky.urs.cz/item/CS_URS_2025_01/931626212" TargetMode="External"/><Relationship Id="rId92" Type="http://schemas.openxmlformats.org/officeDocument/2006/relationships/drawing" Target="../drawings/drawing42.xml"/><Relationship Id="rId2" Type="http://schemas.openxmlformats.org/officeDocument/2006/relationships/hyperlink" Target="https://podminky.urs.cz/item/CS_URS_2025_01/094002000" TargetMode="External"/><Relationship Id="rId29" Type="http://schemas.openxmlformats.org/officeDocument/2006/relationships/hyperlink" Target="https://podminky.urs.cz/item/CS_URS_2025_01/274321191" TargetMode="External"/><Relationship Id="rId24" Type="http://schemas.openxmlformats.org/officeDocument/2006/relationships/hyperlink" Target="https://podminky.urs.cz/item/CS_URS_2025_01/273351122" TargetMode="External"/><Relationship Id="rId40" Type="http://schemas.openxmlformats.org/officeDocument/2006/relationships/hyperlink" Target="https://podminky.urs.cz/item/CS_URS_2025_01/334323191" TargetMode="External"/><Relationship Id="rId45" Type="http://schemas.openxmlformats.org/officeDocument/2006/relationships/hyperlink" Target="https://podminky.urs.cz/item/CS_URS_2025_01/451315136" TargetMode="External"/><Relationship Id="rId66" Type="http://schemas.openxmlformats.org/officeDocument/2006/relationships/hyperlink" Target="https://podminky.urs.cz/item/CS_URS_2025_01/711341564" TargetMode="External"/><Relationship Id="rId87" Type="http://schemas.openxmlformats.org/officeDocument/2006/relationships/hyperlink" Target="https://podminky.urs.cz/item/CS_URS_2025_01/997211529" TargetMode="External"/><Relationship Id="rId61" Type="http://schemas.openxmlformats.org/officeDocument/2006/relationships/hyperlink" Target="https://podminky.urs.cz/item/CS_URS_2025_01/62855015" TargetMode="External"/><Relationship Id="rId82" Type="http://schemas.openxmlformats.org/officeDocument/2006/relationships/hyperlink" Target="https://podminky.urs.cz/item/CS_URS_2025_01/997013631" TargetMode="External"/><Relationship Id="rId19" Type="http://schemas.openxmlformats.org/officeDocument/2006/relationships/hyperlink" Target="https://podminky.urs.cz/item/CS_URS_2025_01/211971110" TargetMode="External"/></Relationships>
</file>

<file path=xl/worksheets/_rels/sheet43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317321018" TargetMode="External"/><Relationship Id="rId21" Type="http://schemas.openxmlformats.org/officeDocument/2006/relationships/hyperlink" Target="https://podminky.urs.cz/item/CS_URS_2025_01/219991116" TargetMode="External"/><Relationship Id="rId42" Type="http://schemas.openxmlformats.org/officeDocument/2006/relationships/hyperlink" Target="https://podminky.urs.cz/item/CS_URS_2025_01/452351112" TargetMode="External"/><Relationship Id="rId47" Type="http://schemas.openxmlformats.org/officeDocument/2006/relationships/hyperlink" Target="https://podminky.urs.cz/item/CS_URS_2025_01/465513257" TargetMode="External"/><Relationship Id="rId63" Type="http://schemas.openxmlformats.org/officeDocument/2006/relationships/hyperlink" Target="https://podminky.urs.cz/item/CS_URS_2025_01/997211511" TargetMode="External"/><Relationship Id="rId68" Type="http://schemas.openxmlformats.org/officeDocument/2006/relationships/hyperlink" Target="https://podminky.urs.cz/item/CS_URS_2025_01/711112001" TargetMode="External"/><Relationship Id="rId2" Type="http://schemas.openxmlformats.org/officeDocument/2006/relationships/hyperlink" Target="https://podminky.urs.cz/item/CS_URS_2025_01/115101301" TargetMode="External"/><Relationship Id="rId16" Type="http://schemas.openxmlformats.org/officeDocument/2006/relationships/hyperlink" Target="https://podminky.urs.cz/item/CS_URS_2025_01/171251201" TargetMode="External"/><Relationship Id="rId29" Type="http://schemas.openxmlformats.org/officeDocument/2006/relationships/hyperlink" Target="https://podminky.urs.cz/item/CS_URS_2025_01/317361016" TargetMode="External"/><Relationship Id="rId11" Type="http://schemas.openxmlformats.org/officeDocument/2006/relationships/hyperlink" Target="https://podminky.urs.cz/item/CS_URS_2025_01/162751117" TargetMode="External"/><Relationship Id="rId24" Type="http://schemas.openxmlformats.org/officeDocument/2006/relationships/hyperlink" Target="https://podminky.urs.cz/item/CS_URS_2025_01/273354211" TargetMode="External"/><Relationship Id="rId32" Type="http://schemas.openxmlformats.org/officeDocument/2006/relationships/hyperlink" Target="https://podminky.urs.cz/item/CS_URS_2025_01/327351211" TargetMode="External"/><Relationship Id="rId37" Type="http://schemas.openxmlformats.org/officeDocument/2006/relationships/hyperlink" Target="https://podminky.urs.cz/item/CS_URS_2025_01/451475122" TargetMode="External"/><Relationship Id="rId40" Type="http://schemas.openxmlformats.org/officeDocument/2006/relationships/hyperlink" Target="https://podminky.urs.cz/item/CS_URS_2025_01/452321151" TargetMode="External"/><Relationship Id="rId45" Type="http://schemas.openxmlformats.org/officeDocument/2006/relationships/hyperlink" Target="https://podminky.urs.cz/item/CS_URS_2025_01/457531112" TargetMode="External"/><Relationship Id="rId53" Type="http://schemas.openxmlformats.org/officeDocument/2006/relationships/hyperlink" Target="https://podminky.urs.cz/item/CS_URS_2025_01/931992124" TargetMode="External"/><Relationship Id="rId58" Type="http://schemas.openxmlformats.org/officeDocument/2006/relationships/hyperlink" Target="https://podminky.urs.cz/item/CS_URS_2025_01/953241113" TargetMode="External"/><Relationship Id="rId66" Type="http://schemas.openxmlformats.org/officeDocument/2006/relationships/hyperlink" Target="https://podminky.urs.cz/item/CS_URS_2025_01/998153131" TargetMode="External"/><Relationship Id="rId5" Type="http://schemas.openxmlformats.org/officeDocument/2006/relationships/hyperlink" Target="https://podminky.urs.cz/item/CS_URS_2025_01/131251107" TargetMode="External"/><Relationship Id="rId61" Type="http://schemas.openxmlformats.org/officeDocument/2006/relationships/hyperlink" Target="https://podminky.urs.cz/item/CS_URS_2025_01/977141125" TargetMode="External"/><Relationship Id="rId19" Type="http://schemas.openxmlformats.org/officeDocument/2006/relationships/hyperlink" Target="https://podminky.urs.cz/item/CS_URS_2025_01/181951112" TargetMode="External"/><Relationship Id="rId14" Type="http://schemas.openxmlformats.org/officeDocument/2006/relationships/hyperlink" Target="https://podminky.urs.cz/item/CS_URS_2025_01/171153101" TargetMode="External"/><Relationship Id="rId22" Type="http://schemas.openxmlformats.org/officeDocument/2006/relationships/hyperlink" Target="https://podminky.urs.cz/item/CS_URS_2025_01/273321118" TargetMode="External"/><Relationship Id="rId27" Type="http://schemas.openxmlformats.org/officeDocument/2006/relationships/hyperlink" Target="https://podminky.urs.cz/item/CS_URS_2025_01/317353111" TargetMode="External"/><Relationship Id="rId30" Type="http://schemas.openxmlformats.org/officeDocument/2006/relationships/hyperlink" Target="https://podminky.urs.cz/item/CS_URS_2025_01/327213114" TargetMode="External"/><Relationship Id="rId35" Type="http://schemas.openxmlformats.org/officeDocument/2006/relationships/hyperlink" Target="https://podminky.urs.cz/item/CS_URS_2025_01/451315126" TargetMode="External"/><Relationship Id="rId43" Type="http://schemas.openxmlformats.org/officeDocument/2006/relationships/hyperlink" Target="https://podminky.urs.cz/item/CS_URS_2025_01/452368113" TargetMode="External"/><Relationship Id="rId48" Type="http://schemas.openxmlformats.org/officeDocument/2006/relationships/hyperlink" Target="https://podminky.urs.cz/item/CS_URS_2025_01/911121111" TargetMode="External"/><Relationship Id="rId56" Type="http://schemas.openxmlformats.org/officeDocument/2006/relationships/hyperlink" Target="https://podminky.urs.cz/item/CS_URS_2025_01/931994171" TargetMode="External"/><Relationship Id="rId64" Type="http://schemas.openxmlformats.org/officeDocument/2006/relationships/hyperlink" Target="https://podminky.urs.cz/item/CS_URS_2025_01/997211519" TargetMode="External"/><Relationship Id="rId69" Type="http://schemas.openxmlformats.org/officeDocument/2006/relationships/hyperlink" Target="https://podminky.urs.cz/item/CS_URS_2025_01/711112002" TargetMode="External"/><Relationship Id="rId8" Type="http://schemas.openxmlformats.org/officeDocument/2006/relationships/hyperlink" Target="https://podminky.urs.cz/item/CS_URS_2025_01/153113111" TargetMode="External"/><Relationship Id="rId51" Type="http://schemas.openxmlformats.org/officeDocument/2006/relationships/hyperlink" Target="https://podminky.urs.cz/item/CS_URS_2025_01/931991112" TargetMode="External"/><Relationship Id="rId72" Type="http://schemas.openxmlformats.org/officeDocument/2006/relationships/hyperlink" Target="https://podminky.urs.cz/item/CS_URS_2025_01/998711101" TargetMode="External"/><Relationship Id="rId3" Type="http://schemas.openxmlformats.org/officeDocument/2006/relationships/hyperlink" Target="https://podminky.urs.cz/item/CS_URS_2025_01/122251103" TargetMode="External"/><Relationship Id="rId12" Type="http://schemas.openxmlformats.org/officeDocument/2006/relationships/hyperlink" Target="https://podminky.urs.cz/item/CS_URS_2025_01/162751119" TargetMode="External"/><Relationship Id="rId17" Type="http://schemas.openxmlformats.org/officeDocument/2006/relationships/hyperlink" Target="https://podminky.urs.cz/item/CS_URS_2025_01/174111311" TargetMode="External"/><Relationship Id="rId25" Type="http://schemas.openxmlformats.org/officeDocument/2006/relationships/hyperlink" Target="https://podminky.urs.cz/item/CS_URS_2025_01/273361116" TargetMode="External"/><Relationship Id="rId33" Type="http://schemas.openxmlformats.org/officeDocument/2006/relationships/hyperlink" Target="https://podminky.urs.cz/item/CS_URS_2025_01/327351221" TargetMode="External"/><Relationship Id="rId38" Type="http://schemas.openxmlformats.org/officeDocument/2006/relationships/hyperlink" Target="https://podminky.urs.cz/item/CS_URS_2025_01/452311131" TargetMode="External"/><Relationship Id="rId46" Type="http://schemas.openxmlformats.org/officeDocument/2006/relationships/hyperlink" Target="https://podminky.urs.cz/item/CS_URS_2025_01/462512270" TargetMode="External"/><Relationship Id="rId59" Type="http://schemas.openxmlformats.org/officeDocument/2006/relationships/hyperlink" Target="https://podminky.urs.cz/item/CS_URS_2025_01/953945143" TargetMode="External"/><Relationship Id="rId67" Type="http://schemas.openxmlformats.org/officeDocument/2006/relationships/hyperlink" Target="https://podminky.urs.cz/item/CS_URS_2025_01/998153135" TargetMode="External"/><Relationship Id="rId20" Type="http://schemas.openxmlformats.org/officeDocument/2006/relationships/hyperlink" Target="https://podminky.urs.cz/item/CS_URS_2025_01/212755216" TargetMode="External"/><Relationship Id="rId41" Type="http://schemas.openxmlformats.org/officeDocument/2006/relationships/hyperlink" Target="https://podminky.urs.cz/item/CS_URS_2025_01/452351111" TargetMode="External"/><Relationship Id="rId54" Type="http://schemas.openxmlformats.org/officeDocument/2006/relationships/hyperlink" Target="https://podminky.urs.cz/item/CS_URS_2025_01/931994132" TargetMode="External"/><Relationship Id="rId62" Type="http://schemas.openxmlformats.org/officeDocument/2006/relationships/hyperlink" Target="https://podminky.urs.cz/item/CS_URS_2025_01/981511113" TargetMode="External"/><Relationship Id="rId70" Type="http://schemas.openxmlformats.org/officeDocument/2006/relationships/hyperlink" Target="https://podminky.urs.cz/item/CS_URS_2025_01/711142559" TargetMode="External"/><Relationship Id="rId1" Type="http://schemas.openxmlformats.org/officeDocument/2006/relationships/hyperlink" Target="https://podminky.urs.cz/item/CS_URS_2025_01/115101201" TargetMode="External"/><Relationship Id="rId6" Type="http://schemas.openxmlformats.org/officeDocument/2006/relationships/hyperlink" Target="https://podminky.urs.cz/item/CS_URS_2025_01/153112121" TargetMode="External"/><Relationship Id="rId15" Type="http://schemas.openxmlformats.org/officeDocument/2006/relationships/hyperlink" Target="https://podminky.urs.cz/item/CS_URS_2025_01/171201231" TargetMode="External"/><Relationship Id="rId23" Type="http://schemas.openxmlformats.org/officeDocument/2006/relationships/hyperlink" Target="https://podminky.urs.cz/item/CS_URS_2025_01/273354111" TargetMode="External"/><Relationship Id="rId28" Type="http://schemas.openxmlformats.org/officeDocument/2006/relationships/hyperlink" Target="https://podminky.urs.cz/item/CS_URS_2025_01/317353112" TargetMode="External"/><Relationship Id="rId36" Type="http://schemas.openxmlformats.org/officeDocument/2006/relationships/hyperlink" Target="https://podminky.urs.cz/item/CS_URS_2025_01/451475121" TargetMode="External"/><Relationship Id="rId49" Type="http://schemas.openxmlformats.org/officeDocument/2006/relationships/hyperlink" Target="https://podminky.urs.cz/item/CS_URS_2025_01/931626111" TargetMode="External"/><Relationship Id="rId57" Type="http://schemas.openxmlformats.org/officeDocument/2006/relationships/hyperlink" Target="https://podminky.urs.cz/item/CS_URS_2025_01/936942211" TargetMode="External"/><Relationship Id="rId10" Type="http://schemas.openxmlformats.org/officeDocument/2006/relationships/hyperlink" Target="https://podminky.urs.cz/item/CS_URS_2025_01/162351103" TargetMode="External"/><Relationship Id="rId31" Type="http://schemas.openxmlformats.org/officeDocument/2006/relationships/hyperlink" Target="https://podminky.urs.cz/item/CS_URS_2025_01/327323128" TargetMode="External"/><Relationship Id="rId44" Type="http://schemas.openxmlformats.org/officeDocument/2006/relationships/hyperlink" Target="https://podminky.urs.cz/item/CS_URS_2025_01/457531111" TargetMode="External"/><Relationship Id="rId52" Type="http://schemas.openxmlformats.org/officeDocument/2006/relationships/hyperlink" Target="https://podminky.urs.cz/item/CS_URS_2025_01/931992121" TargetMode="External"/><Relationship Id="rId60" Type="http://schemas.openxmlformats.org/officeDocument/2006/relationships/hyperlink" Target="https://podminky.urs.cz/item/CS_URS_2025_01/977141114" TargetMode="External"/><Relationship Id="rId65" Type="http://schemas.openxmlformats.org/officeDocument/2006/relationships/hyperlink" Target="https://podminky.urs.cz/item/CS_URS_2025_01/997211611" TargetMode="External"/><Relationship Id="rId73" Type="http://schemas.openxmlformats.org/officeDocument/2006/relationships/drawing" Target="../drawings/drawing43.xml"/><Relationship Id="rId4" Type="http://schemas.openxmlformats.org/officeDocument/2006/relationships/hyperlink" Target="https://podminky.urs.cz/item/CS_URS_2025_01/129153101" TargetMode="External"/><Relationship Id="rId9" Type="http://schemas.openxmlformats.org/officeDocument/2006/relationships/hyperlink" Target="https://podminky.urs.cz/item/CS_URS_2025_01/153113112" TargetMode="External"/><Relationship Id="rId13" Type="http://schemas.openxmlformats.org/officeDocument/2006/relationships/hyperlink" Target="https://podminky.urs.cz/item/CS_URS_2025_01/167151101" TargetMode="External"/><Relationship Id="rId18" Type="http://schemas.openxmlformats.org/officeDocument/2006/relationships/hyperlink" Target="https://podminky.urs.cz/item/CS_URS_2025_01/174151101" TargetMode="External"/><Relationship Id="rId39" Type="http://schemas.openxmlformats.org/officeDocument/2006/relationships/hyperlink" Target="https://podminky.urs.cz/item/CS_URS_2025_01/452368211" TargetMode="External"/><Relationship Id="rId34" Type="http://schemas.openxmlformats.org/officeDocument/2006/relationships/hyperlink" Target="https://podminky.urs.cz/item/CS_URS_2025_01/327361006" TargetMode="External"/><Relationship Id="rId50" Type="http://schemas.openxmlformats.org/officeDocument/2006/relationships/hyperlink" Target="https://podminky.urs.cz/item/CS_URS_2025_01/931626212" TargetMode="External"/><Relationship Id="rId55" Type="http://schemas.openxmlformats.org/officeDocument/2006/relationships/hyperlink" Target="https://podminky.urs.cz/item/CS_URS_2025_01/931994151" TargetMode="External"/><Relationship Id="rId7" Type="http://schemas.openxmlformats.org/officeDocument/2006/relationships/hyperlink" Target="https://podminky.urs.cz/item/CS_URS_2025_01/153112122" TargetMode="External"/><Relationship Id="rId71" Type="http://schemas.openxmlformats.org/officeDocument/2006/relationships/hyperlink" Target="https://podminky.urs.cz/item/CS_URS_2025_01/711491272" TargetMode="Externa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274361116" TargetMode="External"/><Relationship Id="rId21" Type="http://schemas.openxmlformats.org/officeDocument/2006/relationships/hyperlink" Target="https://podminky.urs.cz/item/CS_URS_2025_01/271572211" TargetMode="External"/><Relationship Id="rId42" Type="http://schemas.openxmlformats.org/officeDocument/2006/relationships/hyperlink" Target="https://podminky.urs.cz/item/CS_URS_2025_01/458311111" TargetMode="External"/><Relationship Id="rId47" Type="http://schemas.openxmlformats.org/officeDocument/2006/relationships/hyperlink" Target="https://podminky.urs.cz/item/CS_URS_2025_01/59381006" TargetMode="External"/><Relationship Id="rId63" Type="http://schemas.openxmlformats.org/officeDocument/2006/relationships/hyperlink" Target="https://podminky.urs.cz/item/CS_URS_2025_01/931992121" TargetMode="External"/><Relationship Id="rId68" Type="http://schemas.openxmlformats.org/officeDocument/2006/relationships/hyperlink" Target="https://podminky.urs.cz/item/CS_URS_2025_01/936501" TargetMode="External"/><Relationship Id="rId84" Type="http://schemas.openxmlformats.org/officeDocument/2006/relationships/drawing" Target="../drawings/drawing49.xml"/><Relationship Id="rId16" Type="http://schemas.openxmlformats.org/officeDocument/2006/relationships/hyperlink" Target="https://podminky.urs.cz/item/CS_URS_2025_01/174151101" TargetMode="External"/><Relationship Id="rId11" Type="http://schemas.openxmlformats.org/officeDocument/2006/relationships/hyperlink" Target="https://podminky.urs.cz/item/CS_URS_2025_01/162751119" TargetMode="External"/><Relationship Id="rId32" Type="http://schemas.openxmlformats.org/officeDocument/2006/relationships/hyperlink" Target="https://podminky.urs.cz/item/CS_URS_2025_01/317361116" TargetMode="External"/><Relationship Id="rId37" Type="http://schemas.openxmlformats.org/officeDocument/2006/relationships/hyperlink" Target="https://podminky.urs.cz/item/CS_URS_2025_01/451315116" TargetMode="External"/><Relationship Id="rId53" Type="http://schemas.openxmlformats.org/officeDocument/2006/relationships/hyperlink" Target="https://podminky.urs.cz/item/CS_URS_2025_01/69311085" TargetMode="External"/><Relationship Id="rId58" Type="http://schemas.openxmlformats.org/officeDocument/2006/relationships/hyperlink" Target="https://podminky.urs.cz/item/CS_URS_2025_01/711381021" TargetMode="External"/><Relationship Id="rId74" Type="http://schemas.openxmlformats.org/officeDocument/2006/relationships/hyperlink" Target="https://podminky.urs.cz/item/CS_URS_2025_01/985323111" TargetMode="External"/><Relationship Id="rId79" Type="http://schemas.openxmlformats.org/officeDocument/2006/relationships/hyperlink" Target="https://podminky.urs.cz/item/CS_URS_2025_01/997211521" TargetMode="External"/><Relationship Id="rId5" Type="http://schemas.openxmlformats.org/officeDocument/2006/relationships/hyperlink" Target="https://podminky.urs.cz/item/CS_URS_2025_01/115101201" TargetMode="External"/><Relationship Id="rId61" Type="http://schemas.openxmlformats.org/officeDocument/2006/relationships/hyperlink" Target="https://podminky.urs.cz/item/CS_URS_2025_01/59227029" TargetMode="External"/><Relationship Id="rId82" Type="http://schemas.openxmlformats.org/officeDocument/2006/relationships/hyperlink" Target="https://podminky.urs.cz/item/CS_URS_2025_01/997211612" TargetMode="External"/><Relationship Id="rId19" Type="http://schemas.openxmlformats.org/officeDocument/2006/relationships/hyperlink" Target="https://podminky.urs.cz/item/CS_URS_2025_01/211971110" TargetMode="External"/><Relationship Id="rId14" Type="http://schemas.openxmlformats.org/officeDocument/2006/relationships/hyperlink" Target="https://podminky.urs.cz/item/CS_URS_2025_01/171251201" TargetMode="External"/><Relationship Id="rId22" Type="http://schemas.openxmlformats.org/officeDocument/2006/relationships/hyperlink" Target="https://podminky.urs.cz/item/CS_URS_2025_01/274321191" TargetMode="External"/><Relationship Id="rId27" Type="http://schemas.openxmlformats.org/officeDocument/2006/relationships/hyperlink" Target="https://podminky.urs.cz/item/CS_URS_2025_01/69311081" TargetMode="External"/><Relationship Id="rId30" Type="http://schemas.openxmlformats.org/officeDocument/2006/relationships/hyperlink" Target="https://podminky.urs.cz/item/CS_URS_2025_01/317353121" TargetMode="External"/><Relationship Id="rId35" Type="http://schemas.openxmlformats.org/officeDocument/2006/relationships/hyperlink" Target="https://podminky.urs.cz/item/CS_URS_2025_01/327351221" TargetMode="External"/><Relationship Id="rId43" Type="http://schemas.openxmlformats.org/officeDocument/2006/relationships/hyperlink" Target="https://podminky.urs.cz/item/CS_URS_2025_01/462512270" TargetMode="External"/><Relationship Id="rId48" Type="http://schemas.openxmlformats.org/officeDocument/2006/relationships/hyperlink" Target="https://podminky.urs.cz/item/CS_URS_2025_01/628635552" TargetMode="External"/><Relationship Id="rId56" Type="http://schemas.openxmlformats.org/officeDocument/2006/relationships/hyperlink" Target="https://podminky.urs.cz/item/CS_URS_2025_01/711131101" TargetMode="External"/><Relationship Id="rId64" Type="http://schemas.openxmlformats.org/officeDocument/2006/relationships/hyperlink" Target="https://podminky.urs.cz/item/CS_URS_2025_01/931992124" TargetMode="External"/><Relationship Id="rId69" Type="http://schemas.openxmlformats.org/officeDocument/2006/relationships/hyperlink" Target="https://podminky.urs.cz/item/CS_URS_2025_01/936942211" TargetMode="External"/><Relationship Id="rId77" Type="http://schemas.openxmlformats.org/officeDocument/2006/relationships/hyperlink" Target="https://podminky.urs.cz/item/CS_URS_2025_01/997211511" TargetMode="External"/><Relationship Id="rId8" Type="http://schemas.openxmlformats.org/officeDocument/2006/relationships/hyperlink" Target="https://podminky.urs.cz/item/CS_URS_2025_01/131251104" TargetMode="External"/><Relationship Id="rId51" Type="http://schemas.openxmlformats.org/officeDocument/2006/relationships/hyperlink" Target="https://podminky.urs.cz/item/CS_URS_2025_01/62855015" TargetMode="External"/><Relationship Id="rId72" Type="http://schemas.openxmlformats.org/officeDocument/2006/relationships/hyperlink" Target="https://podminky.urs.cz/item/CS_URS_2025_01/985121122" TargetMode="External"/><Relationship Id="rId80" Type="http://schemas.openxmlformats.org/officeDocument/2006/relationships/hyperlink" Target="https://podminky.urs.cz/item/CS_URS_2025_01/997211529" TargetMode="External"/><Relationship Id="rId3" Type="http://schemas.openxmlformats.org/officeDocument/2006/relationships/hyperlink" Target="https://podminky.urs.cz/item/CS_URS_2025_01/113151111" TargetMode="External"/><Relationship Id="rId12" Type="http://schemas.openxmlformats.org/officeDocument/2006/relationships/hyperlink" Target="https://podminky.urs.cz/item/CS_URS_2025_01/167151101" TargetMode="External"/><Relationship Id="rId17" Type="http://schemas.openxmlformats.org/officeDocument/2006/relationships/hyperlink" Target="https://podminky.urs.cz/item/CS_URS_2025_01/181951112" TargetMode="External"/><Relationship Id="rId25" Type="http://schemas.openxmlformats.org/officeDocument/2006/relationships/hyperlink" Target="https://podminky.urs.cz/item/CS_URS_2025_01/274354211" TargetMode="External"/><Relationship Id="rId33" Type="http://schemas.openxmlformats.org/officeDocument/2006/relationships/hyperlink" Target="https://podminky.urs.cz/item/CS_URS_2025_01/327323128" TargetMode="External"/><Relationship Id="rId38" Type="http://schemas.openxmlformats.org/officeDocument/2006/relationships/hyperlink" Target="https://podminky.urs.cz/item/CS_URS_2025_01/452311131" TargetMode="External"/><Relationship Id="rId46" Type="http://schemas.openxmlformats.org/officeDocument/2006/relationships/hyperlink" Target="https://podminky.urs.cz/item/CS_URS_2025_01/584121111" TargetMode="External"/><Relationship Id="rId59" Type="http://schemas.openxmlformats.org/officeDocument/2006/relationships/hyperlink" Target="https://podminky.urs.cz/item/CS_URS_2025_01/711491272" TargetMode="External"/><Relationship Id="rId67" Type="http://schemas.openxmlformats.org/officeDocument/2006/relationships/hyperlink" Target="https://podminky.urs.cz/item/CS_URS_2025_01/935112211" TargetMode="External"/><Relationship Id="rId20" Type="http://schemas.openxmlformats.org/officeDocument/2006/relationships/hyperlink" Target="https://podminky.urs.cz/item/CS_URS_2025_01/212755216" TargetMode="External"/><Relationship Id="rId41" Type="http://schemas.openxmlformats.org/officeDocument/2006/relationships/hyperlink" Target="https://podminky.urs.cz/item/CS_URS_2025_01/457532112" TargetMode="External"/><Relationship Id="rId54" Type="http://schemas.openxmlformats.org/officeDocument/2006/relationships/hyperlink" Target="https://podminky.urs.cz/item/CS_URS_2025_01/711112001" TargetMode="External"/><Relationship Id="rId62" Type="http://schemas.openxmlformats.org/officeDocument/2006/relationships/hyperlink" Target="https://podminky.urs.cz/item/CS_URS_2025_01/931626212" TargetMode="External"/><Relationship Id="rId70" Type="http://schemas.openxmlformats.org/officeDocument/2006/relationships/hyperlink" Target="https://podminky.urs.cz/item/CS_URS_2025_01/963021112" TargetMode="External"/><Relationship Id="rId75" Type="http://schemas.openxmlformats.org/officeDocument/2006/relationships/hyperlink" Target="https://podminky.urs.cz/item/CS_URS_2025_01/997013631" TargetMode="External"/><Relationship Id="rId83" Type="http://schemas.openxmlformats.org/officeDocument/2006/relationships/hyperlink" Target="https://podminky.urs.cz/item/CS_URS_2025_01/998214111" TargetMode="External"/><Relationship Id="rId1" Type="http://schemas.openxmlformats.org/officeDocument/2006/relationships/hyperlink" Target="https://podminky.urs.cz/item/CS_URS_2025_01/042903000" TargetMode="External"/><Relationship Id="rId6" Type="http://schemas.openxmlformats.org/officeDocument/2006/relationships/hyperlink" Target="https://podminky.urs.cz/item/CS_URS_2025_01/115101301" TargetMode="External"/><Relationship Id="rId15" Type="http://schemas.openxmlformats.org/officeDocument/2006/relationships/hyperlink" Target="https://podminky.urs.cz/item/CS_URS_2025_01/174111211" TargetMode="External"/><Relationship Id="rId23" Type="http://schemas.openxmlformats.org/officeDocument/2006/relationships/hyperlink" Target="https://podminky.urs.cz/item/CS_URS_2025_01/274326131" TargetMode="External"/><Relationship Id="rId28" Type="http://schemas.openxmlformats.org/officeDocument/2006/relationships/hyperlink" Target="https://podminky.urs.cz/item/CS_URS_2025_01/317321118" TargetMode="External"/><Relationship Id="rId36" Type="http://schemas.openxmlformats.org/officeDocument/2006/relationships/hyperlink" Target="https://podminky.urs.cz/item/CS_URS_2025_01/327361006" TargetMode="External"/><Relationship Id="rId49" Type="http://schemas.openxmlformats.org/officeDocument/2006/relationships/hyperlink" Target="https://podminky.urs.cz/item/CS_URS_2025_01/11163150" TargetMode="External"/><Relationship Id="rId57" Type="http://schemas.openxmlformats.org/officeDocument/2006/relationships/hyperlink" Target="https://podminky.urs.cz/item/CS_URS_2025_01/711341564" TargetMode="External"/><Relationship Id="rId10" Type="http://schemas.openxmlformats.org/officeDocument/2006/relationships/hyperlink" Target="https://podminky.urs.cz/item/CS_URS_2025_01/162751117" TargetMode="External"/><Relationship Id="rId31" Type="http://schemas.openxmlformats.org/officeDocument/2006/relationships/hyperlink" Target="https://podminky.urs.cz/item/CS_URS_2025_01/317353221" TargetMode="External"/><Relationship Id="rId44" Type="http://schemas.openxmlformats.org/officeDocument/2006/relationships/hyperlink" Target="https://podminky.urs.cz/item/CS_URS_2025_01/465513157" TargetMode="External"/><Relationship Id="rId52" Type="http://schemas.openxmlformats.org/officeDocument/2006/relationships/hyperlink" Target="https://podminky.urs.cz/item/CS_URS_2025_01/69311082" TargetMode="External"/><Relationship Id="rId60" Type="http://schemas.openxmlformats.org/officeDocument/2006/relationships/hyperlink" Target="https://podminky.urs.cz/item/CS_URS_2025_01/998711101" TargetMode="External"/><Relationship Id="rId65" Type="http://schemas.openxmlformats.org/officeDocument/2006/relationships/hyperlink" Target="https://podminky.urs.cz/item/CS_URS_2025_01/931994132" TargetMode="External"/><Relationship Id="rId73" Type="http://schemas.openxmlformats.org/officeDocument/2006/relationships/hyperlink" Target="https://podminky.urs.cz/item/CS_URS_2025_01/985311111" TargetMode="External"/><Relationship Id="rId78" Type="http://schemas.openxmlformats.org/officeDocument/2006/relationships/hyperlink" Target="https://podminky.urs.cz/item/CS_URS_2025_01/997211519" TargetMode="External"/><Relationship Id="rId81" Type="http://schemas.openxmlformats.org/officeDocument/2006/relationships/hyperlink" Target="https://podminky.urs.cz/item/CS_URS_2025_01/997211611" TargetMode="External"/><Relationship Id="rId4" Type="http://schemas.openxmlformats.org/officeDocument/2006/relationships/hyperlink" Target="https://podminky.urs.cz/item/CS_URS_2025_01/113152111" TargetMode="External"/><Relationship Id="rId9" Type="http://schemas.openxmlformats.org/officeDocument/2006/relationships/hyperlink" Target="https://podminky.urs.cz/item/CS_URS_2025_01/162351103" TargetMode="External"/><Relationship Id="rId13" Type="http://schemas.openxmlformats.org/officeDocument/2006/relationships/hyperlink" Target="https://podminky.urs.cz/item/CS_URS_2025_01/171201231" TargetMode="External"/><Relationship Id="rId18" Type="http://schemas.openxmlformats.org/officeDocument/2006/relationships/hyperlink" Target="https://podminky.urs.cz/item/CS_URS_2025_01/58344197" TargetMode="External"/><Relationship Id="rId39" Type="http://schemas.openxmlformats.org/officeDocument/2006/relationships/hyperlink" Target="https://podminky.urs.cz/item/CS_URS_2025_01/452368211" TargetMode="External"/><Relationship Id="rId34" Type="http://schemas.openxmlformats.org/officeDocument/2006/relationships/hyperlink" Target="https://podminky.urs.cz/item/CS_URS_2025_01/327351211" TargetMode="External"/><Relationship Id="rId50" Type="http://schemas.openxmlformats.org/officeDocument/2006/relationships/hyperlink" Target="https://podminky.urs.cz/item/CS_URS_2025_01/11163152" TargetMode="External"/><Relationship Id="rId55" Type="http://schemas.openxmlformats.org/officeDocument/2006/relationships/hyperlink" Target="https://podminky.urs.cz/item/CS_URS_2025_01/711112002" TargetMode="External"/><Relationship Id="rId76" Type="http://schemas.openxmlformats.org/officeDocument/2006/relationships/hyperlink" Target="https://podminky.urs.cz/item/CS_URS_2025_01/997013873" TargetMode="External"/><Relationship Id="rId7" Type="http://schemas.openxmlformats.org/officeDocument/2006/relationships/hyperlink" Target="https://podminky.urs.cz/item/CS_URS_2025_01/129153101" TargetMode="External"/><Relationship Id="rId71" Type="http://schemas.openxmlformats.org/officeDocument/2006/relationships/hyperlink" Target="https://podminky.urs.cz/item/CS_URS_2025_01/977151125" TargetMode="External"/><Relationship Id="rId2" Type="http://schemas.openxmlformats.org/officeDocument/2006/relationships/hyperlink" Target="https://podminky.urs.cz/item/CS_URS_2025_01/094002000" TargetMode="External"/><Relationship Id="rId29" Type="http://schemas.openxmlformats.org/officeDocument/2006/relationships/hyperlink" Target="https://podminky.urs.cz/item/CS_URS_2025_01/317321191" TargetMode="External"/><Relationship Id="rId24" Type="http://schemas.openxmlformats.org/officeDocument/2006/relationships/hyperlink" Target="https://podminky.urs.cz/item/CS_URS_2025_01/274354111" TargetMode="External"/><Relationship Id="rId40" Type="http://schemas.openxmlformats.org/officeDocument/2006/relationships/hyperlink" Target="https://podminky.urs.cz/item/CS_URS_2025_01/457531111" TargetMode="External"/><Relationship Id="rId45" Type="http://schemas.openxmlformats.org/officeDocument/2006/relationships/hyperlink" Target="https://podminky.urs.cz/item/CS_URS_2025_01/564251011" TargetMode="External"/><Relationship Id="rId66" Type="http://schemas.openxmlformats.org/officeDocument/2006/relationships/hyperlink" Target="https://podminky.urs.cz/item/CS_URS_2025_01/931994151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274311127" TargetMode="External"/><Relationship Id="rId21" Type="http://schemas.openxmlformats.org/officeDocument/2006/relationships/hyperlink" Target="https://podminky.urs.cz/item/CS_URS_2025_01/271572211" TargetMode="External"/><Relationship Id="rId42" Type="http://schemas.openxmlformats.org/officeDocument/2006/relationships/hyperlink" Target="https://podminky.urs.cz/item/CS_URS_2025_01/334352211" TargetMode="External"/><Relationship Id="rId47" Type="http://schemas.openxmlformats.org/officeDocument/2006/relationships/hyperlink" Target="https://podminky.urs.cz/item/CS_URS_2025_01/451475122" TargetMode="External"/><Relationship Id="rId63" Type="http://schemas.openxmlformats.org/officeDocument/2006/relationships/hyperlink" Target="https://podminky.urs.cz/item/CS_URS_2025_01/69311085" TargetMode="External"/><Relationship Id="rId68" Type="http://schemas.openxmlformats.org/officeDocument/2006/relationships/hyperlink" Target="https://podminky.urs.cz/item/CS_URS_2025_01/711491272" TargetMode="External"/><Relationship Id="rId84" Type="http://schemas.openxmlformats.org/officeDocument/2006/relationships/hyperlink" Target="https://podminky.urs.cz/item/CS_URS_2025_01/997013873" TargetMode="External"/><Relationship Id="rId89" Type="http://schemas.openxmlformats.org/officeDocument/2006/relationships/hyperlink" Target="https://podminky.urs.cz/item/CS_URS_2025_01/997211611" TargetMode="External"/><Relationship Id="rId16" Type="http://schemas.openxmlformats.org/officeDocument/2006/relationships/hyperlink" Target="https://podminky.urs.cz/item/CS_URS_2025_01/174151101" TargetMode="External"/><Relationship Id="rId11" Type="http://schemas.openxmlformats.org/officeDocument/2006/relationships/hyperlink" Target="https://podminky.urs.cz/item/CS_URS_2025_01/162751119" TargetMode="External"/><Relationship Id="rId32" Type="http://schemas.openxmlformats.org/officeDocument/2006/relationships/hyperlink" Target="https://podminky.urs.cz/item/CS_URS_2025_01/69311081" TargetMode="External"/><Relationship Id="rId37" Type="http://schemas.openxmlformats.org/officeDocument/2006/relationships/hyperlink" Target="https://podminky.urs.cz/item/CS_URS_2025_01/317361116" TargetMode="External"/><Relationship Id="rId53" Type="http://schemas.openxmlformats.org/officeDocument/2006/relationships/hyperlink" Target="https://podminky.urs.cz/item/CS_URS_2025_01/462512270" TargetMode="External"/><Relationship Id="rId58" Type="http://schemas.openxmlformats.org/officeDocument/2006/relationships/hyperlink" Target="https://podminky.urs.cz/item/CS_URS_2025_01/629992113" TargetMode="External"/><Relationship Id="rId74" Type="http://schemas.openxmlformats.org/officeDocument/2006/relationships/hyperlink" Target="https://podminky.urs.cz/item/CS_URS_2025_01/931992121" TargetMode="External"/><Relationship Id="rId79" Type="http://schemas.openxmlformats.org/officeDocument/2006/relationships/hyperlink" Target="https://podminky.urs.cz/item/CS_URS_2025_01/936942211" TargetMode="External"/><Relationship Id="rId5" Type="http://schemas.openxmlformats.org/officeDocument/2006/relationships/hyperlink" Target="https://podminky.urs.cz/item/CS_URS_2025_01/115101201" TargetMode="External"/><Relationship Id="rId90" Type="http://schemas.openxmlformats.org/officeDocument/2006/relationships/hyperlink" Target="https://podminky.urs.cz/item/CS_URS_2025_01/997211612" TargetMode="External"/><Relationship Id="rId22" Type="http://schemas.openxmlformats.org/officeDocument/2006/relationships/hyperlink" Target="https://podminky.urs.cz/item/CS_URS_2025_01/273321117" TargetMode="External"/><Relationship Id="rId27" Type="http://schemas.openxmlformats.org/officeDocument/2006/relationships/hyperlink" Target="https://podminky.urs.cz/item/CS_URS_2025_01/274311191" TargetMode="External"/><Relationship Id="rId43" Type="http://schemas.openxmlformats.org/officeDocument/2006/relationships/hyperlink" Target="https://podminky.urs.cz/item/CS_URS_2025_01/334361226" TargetMode="External"/><Relationship Id="rId48" Type="http://schemas.openxmlformats.org/officeDocument/2006/relationships/hyperlink" Target="https://podminky.urs.cz/item/CS_URS_2025_01/452311131" TargetMode="External"/><Relationship Id="rId64" Type="http://schemas.openxmlformats.org/officeDocument/2006/relationships/hyperlink" Target="https://podminky.urs.cz/item/CS_URS_2025_01/711112001" TargetMode="External"/><Relationship Id="rId69" Type="http://schemas.openxmlformats.org/officeDocument/2006/relationships/hyperlink" Target="https://podminky.urs.cz/item/CS_URS_2025_01/998711101" TargetMode="External"/><Relationship Id="rId8" Type="http://schemas.openxmlformats.org/officeDocument/2006/relationships/hyperlink" Target="https://podminky.urs.cz/item/CS_URS_2025_01/131251104" TargetMode="External"/><Relationship Id="rId51" Type="http://schemas.openxmlformats.org/officeDocument/2006/relationships/hyperlink" Target="https://podminky.urs.cz/item/CS_URS_2025_01/457532112" TargetMode="External"/><Relationship Id="rId72" Type="http://schemas.openxmlformats.org/officeDocument/2006/relationships/hyperlink" Target="https://podminky.urs.cz/item/CS_URS_2025_01/931626212" TargetMode="External"/><Relationship Id="rId80" Type="http://schemas.openxmlformats.org/officeDocument/2006/relationships/hyperlink" Target="https://podminky.urs.cz/item/CS_URS_2025_01/953945133" TargetMode="External"/><Relationship Id="rId85" Type="http://schemas.openxmlformats.org/officeDocument/2006/relationships/hyperlink" Target="https://podminky.urs.cz/item/CS_URS_2025_01/997211511" TargetMode="External"/><Relationship Id="rId93" Type="http://schemas.openxmlformats.org/officeDocument/2006/relationships/drawing" Target="../drawings/drawing50.xml"/><Relationship Id="rId3" Type="http://schemas.openxmlformats.org/officeDocument/2006/relationships/hyperlink" Target="https://podminky.urs.cz/item/CS_URS_2025_01/113151111" TargetMode="External"/><Relationship Id="rId12" Type="http://schemas.openxmlformats.org/officeDocument/2006/relationships/hyperlink" Target="https://podminky.urs.cz/item/CS_URS_2025_01/167151101" TargetMode="External"/><Relationship Id="rId17" Type="http://schemas.openxmlformats.org/officeDocument/2006/relationships/hyperlink" Target="https://podminky.urs.cz/item/CS_URS_2025_01/181951112" TargetMode="External"/><Relationship Id="rId25" Type="http://schemas.openxmlformats.org/officeDocument/2006/relationships/hyperlink" Target="https://podminky.urs.cz/item/CS_URS_2025_01/273361412" TargetMode="External"/><Relationship Id="rId33" Type="http://schemas.openxmlformats.org/officeDocument/2006/relationships/hyperlink" Target="https://podminky.urs.cz/item/CS_URS_2025_01/317321118" TargetMode="External"/><Relationship Id="rId38" Type="http://schemas.openxmlformats.org/officeDocument/2006/relationships/hyperlink" Target="https://podminky.urs.cz/item/CS_URS_2025_01/320101114" TargetMode="External"/><Relationship Id="rId46" Type="http://schemas.openxmlformats.org/officeDocument/2006/relationships/hyperlink" Target="https://podminky.urs.cz/item/CS_URS_2025_01/451475121" TargetMode="External"/><Relationship Id="rId59" Type="http://schemas.openxmlformats.org/officeDocument/2006/relationships/hyperlink" Target="https://podminky.urs.cz/item/CS_URS_2025_01/11163150" TargetMode="External"/><Relationship Id="rId67" Type="http://schemas.openxmlformats.org/officeDocument/2006/relationships/hyperlink" Target="https://podminky.urs.cz/item/CS_URS_2025_01/711381021" TargetMode="External"/><Relationship Id="rId20" Type="http://schemas.openxmlformats.org/officeDocument/2006/relationships/hyperlink" Target="https://podminky.urs.cz/item/CS_URS_2025_01/212755216" TargetMode="External"/><Relationship Id="rId41" Type="http://schemas.openxmlformats.org/officeDocument/2006/relationships/hyperlink" Target="https://podminky.urs.cz/item/CS_URS_2025_01/334352111" TargetMode="External"/><Relationship Id="rId54" Type="http://schemas.openxmlformats.org/officeDocument/2006/relationships/hyperlink" Target="https://podminky.urs.cz/item/CS_URS_2025_01/465513257" TargetMode="External"/><Relationship Id="rId62" Type="http://schemas.openxmlformats.org/officeDocument/2006/relationships/hyperlink" Target="https://podminky.urs.cz/item/CS_URS_2025_01/69311082" TargetMode="External"/><Relationship Id="rId70" Type="http://schemas.openxmlformats.org/officeDocument/2006/relationships/hyperlink" Target="https://podminky.urs.cz/item/CS_URS_2025_01/59227029" TargetMode="External"/><Relationship Id="rId75" Type="http://schemas.openxmlformats.org/officeDocument/2006/relationships/hyperlink" Target="https://podminky.urs.cz/item/CS_URS_2025_01/931992124" TargetMode="External"/><Relationship Id="rId83" Type="http://schemas.openxmlformats.org/officeDocument/2006/relationships/hyperlink" Target="https://podminky.urs.cz/item/CS_URS_2025_01/997013631" TargetMode="External"/><Relationship Id="rId88" Type="http://schemas.openxmlformats.org/officeDocument/2006/relationships/hyperlink" Target="https://podminky.urs.cz/item/CS_URS_2025_01/997211529" TargetMode="External"/><Relationship Id="rId91" Type="http://schemas.openxmlformats.org/officeDocument/2006/relationships/hyperlink" Target="https://podminky.urs.cz/item/CS_URS_2025_01/997221862" TargetMode="External"/><Relationship Id="rId1" Type="http://schemas.openxmlformats.org/officeDocument/2006/relationships/hyperlink" Target="https://podminky.urs.cz/item/CS_URS_2025_01/042903000" TargetMode="External"/><Relationship Id="rId6" Type="http://schemas.openxmlformats.org/officeDocument/2006/relationships/hyperlink" Target="https://podminky.urs.cz/item/CS_URS_2025_01/115101301" TargetMode="External"/><Relationship Id="rId15" Type="http://schemas.openxmlformats.org/officeDocument/2006/relationships/hyperlink" Target="https://podminky.urs.cz/item/CS_URS_2025_01/174111211" TargetMode="External"/><Relationship Id="rId23" Type="http://schemas.openxmlformats.org/officeDocument/2006/relationships/hyperlink" Target="https://podminky.urs.cz/item/CS_URS_2025_01/273351121" TargetMode="External"/><Relationship Id="rId28" Type="http://schemas.openxmlformats.org/officeDocument/2006/relationships/hyperlink" Target="https://podminky.urs.cz/item/CS_URS_2025_01/274321118" TargetMode="External"/><Relationship Id="rId36" Type="http://schemas.openxmlformats.org/officeDocument/2006/relationships/hyperlink" Target="https://podminky.urs.cz/item/CS_URS_2025_01/317353221" TargetMode="External"/><Relationship Id="rId49" Type="http://schemas.openxmlformats.org/officeDocument/2006/relationships/hyperlink" Target="https://podminky.urs.cz/item/CS_URS_2025_01/452368211" TargetMode="External"/><Relationship Id="rId57" Type="http://schemas.openxmlformats.org/officeDocument/2006/relationships/hyperlink" Target="https://podminky.urs.cz/item/CS_URS_2025_01/59381006" TargetMode="External"/><Relationship Id="rId10" Type="http://schemas.openxmlformats.org/officeDocument/2006/relationships/hyperlink" Target="https://podminky.urs.cz/item/CS_URS_2025_01/162751117" TargetMode="External"/><Relationship Id="rId31" Type="http://schemas.openxmlformats.org/officeDocument/2006/relationships/hyperlink" Target="https://podminky.urs.cz/item/CS_URS_2025_01/274354211" TargetMode="External"/><Relationship Id="rId44" Type="http://schemas.openxmlformats.org/officeDocument/2006/relationships/hyperlink" Target="https://podminky.urs.cz/item/CS_URS_2025_01/59383453" TargetMode="External"/><Relationship Id="rId52" Type="http://schemas.openxmlformats.org/officeDocument/2006/relationships/hyperlink" Target="https://podminky.urs.cz/item/CS_URS_2025_01/458311111" TargetMode="External"/><Relationship Id="rId60" Type="http://schemas.openxmlformats.org/officeDocument/2006/relationships/hyperlink" Target="https://podminky.urs.cz/item/CS_URS_2025_01/11163152" TargetMode="External"/><Relationship Id="rId65" Type="http://schemas.openxmlformats.org/officeDocument/2006/relationships/hyperlink" Target="https://podminky.urs.cz/item/CS_URS_2025_01/711112002" TargetMode="External"/><Relationship Id="rId73" Type="http://schemas.openxmlformats.org/officeDocument/2006/relationships/hyperlink" Target="https://podminky.urs.cz/item/CS_URS_2025_01/931991112" TargetMode="External"/><Relationship Id="rId78" Type="http://schemas.openxmlformats.org/officeDocument/2006/relationships/hyperlink" Target="https://podminky.urs.cz/item/CS_URS_2025_01/935112211" TargetMode="External"/><Relationship Id="rId81" Type="http://schemas.openxmlformats.org/officeDocument/2006/relationships/hyperlink" Target="https://podminky.urs.cz/item/CS_URS_2025_01/963021112" TargetMode="External"/><Relationship Id="rId86" Type="http://schemas.openxmlformats.org/officeDocument/2006/relationships/hyperlink" Target="https://podminky.urs.cz/item/CS_URS_2025_01/997211519" TargetMode="External"/><Relationship Id="rId4" Type="http://schemas.openxmlformats.org/officeDocument/2006/relationships/hyperlink" Target="https://podminky.urs.cz/item/CS_URS_2025_01/113152111" TargetMode="External"/><Relationship Id="rId9" Type="http://schemas.openxmlformats.org/officeDocument/2006/relationships/hyperlink" Target="https://podminky.urs.cz/item/CS_URS_2025_01/162351103" TargetMode="External"/><Relationship Id="rId13" Type="http://schemas.openxmlformats.org/officeDocument/2006/relationships/hyperlink" Target="https://podminky.urs.cz/item/CS_URS_2025_01/171201231" TargetMode="External"/><Relationship Id="rId18" Type="http://schemas.openxmlformats.org/officeDocument/2006/relationships/hyperlink" Target="https://podminky.urs.cz/item/CS_URS_2025_01/58344197" TargetMode="External"/><Relationship Id="rId39" Type="http://schemas.openxmlformats.org/officeDocument/2006/relationships/hyperlink" Target="https://podminky.urs.cz/item/CS_URS_2025_01/334323118" TargetMode="External"/><Relationship Id="rId34" Type="http://schemas.openxmlformats.org/officeDocument/2006/relationships/hyperlink" Target="https://podminky.urs.cz/item/CS_URS_2025_01/317321191" TargetMode="External"/><Relationship Id="rId50" Type="http://schemas.openxmlformats.org/officeDocument/2006/relationships/hyperlink" Target="https://podminky.urs.cz/item/CS_URS_2025_01/457531111" TargetMode="External"/><Relationship Id="rId55" Type="http://schemas.openxmlformats.org/officeDocument/2006/relationships/hyperlink" Target="https://podminky.urs.cz/item/CS_URS_2025_01/564251011" TargetMode="External"/><Relationship Id="rId76" Type="http://schemas.openxmlformats.org/officeDocument/2006/relationships/hyperlink" Target="https://podminky.urs.cz/item/CS_URS_2025_01/931994132" TargetMode="External"/><Relationship Id="rId7" Type="http://schemas.openxmlformats.org/officeDocument/2006/relationships/hyperlink" Target="https://podminky.urs.cz/item/CS_URS_2025_01/129153101" TargetMode="External"/><Relationship Id="rId71" Type="http://schemas.openxmlformats.org/officeDocument/2006/relationships/hyperlink" Target="https://podminky.urs.cz/item/CS_URS_2025_01/911121111" TargetMode="External"/><Relationship Id="rId92" Type="http://schemas.openxmlformats.org/officeDocument/2006/relationships/hyperlink" Target="https://podminky.urs.cz/item/CS_URS_2025_01/998214111" TargetMode="External"/><Relationship Id="rId2" Type="http://schemas.openxmlformats.org/officeDocument/2006/relationships/hyperlink" Target="https://podminky.urs.cz/item/CS_URS_2025_01/094002000" TargetMode="External"/><Relationship Id="rId29" Type="http://schemas.openxmlformats.org/officeDocument/2006/relationships/hyperlink" Target="https://podminky.urs.cz/item/CS_URS_2025_01/274321191" TargetMode="External"/><Relationship Id="rId24" Type="http://schemas.openxmlformats.org/officeDocument/2006/relationships/hyperlink" Target="https://podminky.urs.cz/item/CS_URS_2025_01/273351122" TargetMode="External"/><Relationship Id="rId40" Type="http://schemas.openxmlformats.org/officeDocument/2006/relationships/hyperlink" Target="https://podminky.urs.cz/item/CS_URS_2025_01/334323191" TargetMode="External"/><Relationship Id="rId45" Type="http://schemas.openxmlformats.org/officeDocument/2006/relationships/hyperlink" Target="https://podminky.urs.cz/item/CS_URS_2025_01/451315136" TargetMode="External"/><Relationship Id="rId66" Type="http://schemas.openxmlformats.org/officeDocument/2006/relationships/hyperlink" Target="https://podminky.urs.cz/item/CS_URS_2025_01/711341564" TargetMode="External"/><Relationship Id="rId87" Type="http://schemas.openxmlformats.org/officeDocument/2006/relationships/hyperlink" Target="https://podminky.urs.cz/item/CS_URS_2025_01/997211521" TargetMode="External"/><Relationship Id="rId61" Type="http://schemas.openxmlformats.org/officeDocument/2006/relationships/hyperlink" Target="https://podminky.urs.cz/item/CS_URS_2025_01/62855015" TargetMode="External"/><Relationship Id="rId82" Type="http://schemas.openxmlformats.org/officeDocument/2006/relationships/hyperlink" Target="https://podminky.urs.cz/item/CS_URS_2025_01/963051111" TargetMode="External"/><Relationship Id="rId19" Type="http://schemas.openxmlformats.org/officeDocument/2006/relationships/hyperlink" Target="https://podminky.urs.cz/item/CS_URS_2025_01/211971110" TargetMode="External"/><Relationship Id="rId14" Type="http://schemas.openxmlformats.org/officeDocument/2006/relationships/hyperlink" Target="https://podminky.urs.cz/item/CS_URS_2025_01/171251201" TargetMode="External"/><Relationship Id="rId30" Type="http://schemas.openxmlformats.org/officeDocument/2006/relationships/hyperlink" Target="https://podminky.urs.cz/item/CS_URS_2025_01/274354111" TargetMode="External"/><Relationship Id="rId35" Type="http://schemas.openxmlformats.org/officeDocument/2006/relationships/hyperlink" Target="https://podminky.urs.cz/item/CS_URS_2025_01/317353121" TargetMode="External"/><Relationship Id="rId56" Type="http://schemas.openxmlformats.org/officeDocument/2006/relationships/hyperlink" Target="https://podminky.urs.cz/item/CS_URS_2025_01/584121111" TargetMode="External"/><Relationship Id="rId77" Type="http://schemas.openxmlformats.org/officeDocument/2006/relationships/hyperlink" Target="https://podminky.urs.cz/item/CS_URS_2025_01/931994151" TargetMode="External"/></Relationships>
</file>

<file path=xl/worksheets/_rels/sheet51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273361412" TargetMode="External"/><Relationship Id="rId21" Type="http://schemas.openxmlformats.org/officeDocument/2006/relationships/hyperlink" Target="https://podminky.urs.cz/item/CS_URS_2025_01/212755216" TargetMode="External"/><Relationship Id="rId42" Type="http://schemas.openxmlformats.org/officeDocument/2006/relationships/hyperlink" Target="https://podminky.urs.cz/item/CS_URS_2025_01/334352111" TargetMode="External"/><Relationship Id="rId47" Type="http://schemas.openxmlformats.org/officeDocument/2006/relationships/hyperlink" Target="https://podminky.urs.cz/item/CS_URS_2025_01/451475121" TargetMode="External"/><Relationship Id="rId63" Type="http://schemas.openxmlformats.org/officeDocument/2006/relationships/hyperlink" Target="https://podminky.urs.cz/item/CS_URS_2025_01/69311082" TargetMode="External"/><Relationship Id="rId68" Type="http://schemas.openxmlformats.org/officeDocument/2006/relationships/hyperlink" Target="https://podminky.urs.cz/item/CS_URS_2025_01/711381021" TargetMode="External"/><Relationship Id="rId84" Type="http://schemas.openxmlformats.org/officeDocument/2006/relationships/hyperlink" Target="https://podminky.urs.cz/item/CS_URS_2025_01/997013631" TargetMode="External"/><Relationship Id="rId89" Type="http://schemas.openxmlformats.org/officeDocument/2006/relationships/hyperlink" Target="https://podminky.urs.cz/item/CS_URS_2025_01/997211529" TargetMode="External"/><Relationship Id="rId16" Type="http://schemas.openxmlformats.org/officeDocument/2006/relationships/hyperlink" Target="https://podminky.urs.cz/item/CS_URS_2025_01/174111211" TargetMode="External"/><Relationship Id="rId11" Type="http://schemas.openxmlformats.org/officeDocument/2006/relationships/hyperlink" Target="https://podminky.urs.cz/item/CS_URS_2025_01/162751117" TargetMode="External"/><Relationship Id="rId32" Type="http://schemas.openxmlformats.org/officeDocument/2006/relationships/hyperlink" Target="https://podminky.urs.cz/item/CS_URS_2025_01/274354211" TargetMode="External"/><Relationship Id="rId37" Type="http://schemas.openxmlformats.org/officeDocument/2006/relationships/hyperlink" Target="https://podminky.urs.cz/item/CS_URS_2025_01/317353221" TargetMode="External"/><Relationship Id="rId53" Type="http://schemas.openxmlformats.org/officeDocument/2006/relationships/hyperlink" Target="https://podminky.urs.cz/item/CS_URS_2025_01/458311111" TargetMode="External"/><Relationship Id="rId58" Type="http://schemas.openxmlformats.org/officeDocument/2006/relationships/hyperlink" Target="https://podminky.urs.cz/item/CS_URS_2025_01/59381006" TargetMode="External"/><Relationship Id="rId74" Type="http://schemas.openxmlformats.org/officeDocument/2006/relationships/hyperlink" Target="https://podminky.urs.cz/item/CS_URS_2025_01/931991112" TargetMode="External"/><Relationship Id="rId79" Type="http://schemas.openxmlformats.org/officeDocument/2006/relationships/hyperlink" Target="https://podminky.urs.cz/item/CS_URS_2025_01/935112211" TargetMode="External"/><Relationship Id="rId5" Type="http://schemas.openxmlformats.org/officeDocument/2006/relationships/hyperlink" Target="https://podminky.urs.cz/item/CS_URS_2025_01/115001104" TargetMode="External"/><Relationship Id="rId90" Type="http://schemas.openxmlformats.org/officeDocument/2006/relationships/hyperlink" Target="https://podminky.urs.cz/item/CS_URS_2025_01/997211611" TargetMode="External"/><Relationship Id="rId22" Type="http://schemas.openxmlformats.org/officeDocument/2006/relationships/hyperlink" Target="https://podminky.urs.cz/item/CS_URS_2025_01/271572211" TargetMode="External"/><Relationship Id="rId27" Type="http://schemas.openxmlformats.org/officeDocument/2006/relationships/hyperlink" Target="https://podminky.urs.cz/item/CS_URS_2025_01/274311127" TargetMode="External"/><Relationship Id="rId43" Type="http://schemas.openxmlformats.org/officeDocument/2006/relationships/hyperlink" Target="https://podminky.urs.cz/item/CS_URS_2025_01/334352211" TargetMode="External"/><Relationship Id="rId48" Type="http://schemas.openxmlformats.org/officeDocument/2006/relationships/hyperlink" Target="https://podminky.urs.cz/item/CS_URS_2025_01/451475122" TargetMode="External"/><Relationship Id="rId64" Type="http://schemas.openxmlformats.org/officeDocument/2006/relationships/hyperlink" Target="https://podminky.urs.cz/item/CS_URS_2025_01/69311085" TargetMode="External"/><Relationship Id="rId69" Type="http://schemas.openxmlformats.org/officeDocument/2006/relationships/hyperlink" Target="https://podminky.urs.cz/item/CS_URS_2025_01/711491272" TargetMode="External"/><Relationship Id="rId8" Type="http://schemas.openxmlformats.org/officeDocument/2006/relationships/hyperlink" Target="https://podminky.urs.cz/item/CS_URS_2025_01/129153101" TargetMode="External"/><Relationship Id="rId51" Type="http://schemas.openxmlformats.org/officeDocument/2006/relationships/hyperlink" Target="https://podminky.urs.cz/item/CS_URS_2025_01/457531111" TargetMode="External"/><Relationship Id="rId72" Type="http://schemas.openxmlformats.org/officeDocument/2006/relationships/hyperlink" Target="https://podminky.urs.cz/item/CS_URS_2025_01/911121111" TargetMode="External"/><Relationship Id="rId80" Type="http://schemas.openxmlformats.org/officeDocument/2006/relationships/hyperlink" Target="https://podminky.urs.cz/item/CS_URS_2025_01/936942211" TargetMode="External"/><Relationship Id="rId85" Type="http://schemas.openxmlformats.org/officeDocument/2006/relationships/hyperlink" Target="https://podminky.urs.cz/item/CS_URS_2025_01/997013873" TargetMode="External"/><Relationship Id="rId93" Type="http://schemas.openxmlformats.org/officeDocument/2006/relationships/hyperlink" Target="https://podminky.urs.cz/item/CS_URS_2025_01/998214111" TargetMode="External"/><Relationship Id="rId3" Type="http://schemas.openxmlformats.org/officeDocument/2006/relationships/hyperlink" Target="https://podminky.urs.cz/item/CS_URS_2025_01/113151111" TargetMode="External"/><Relationship Id="rId12" Type="http://schemas.openxmlformats.org/officeDocument/2006/relationships/hyperlink" Target="https://podminky.urs.cz/item/CS_URS_2025_01/162751119" TargetMode="External"/><Relationship Id="rId17" Type="http://schemas.openxmlformats.org/officeDocument/2006/relationships/hyperlink" Target="https://podminky.urs.cz/item/CS_URS_2025_01/174151101" TargetMode="External"/><Relationship Id="rId25" Type="http://schemas.openxmlformats.org/officeDocument/2006/relationships/hyperlink" Target="https://podminky.urs.cz/item/CS_URS_2025_01/273351122" TargetMode="External"/><Relationship Id="rId33" Type="http://schemas.openxmlformats.org/officeDocument/2006/relationships/hyperlink" Target="https://podminky.urs.cz/item/CS_URS_2025_01/69311081" TargetMode="External"/><Relationship Id="rId38" Type="http://schemas.openxmlformats.org/officeDocument/2006/relationships/hyperlink" Target="https://podminky.urs.cz/item/CS_URS_2025_01/317361116" TargetMode="External"/><Relationship Id="rId46" Type="http://schemas.openxmlformats.org/officeDocument/2006/relationships/hyperlink" Target="https://podminky.urs.cz/item/CS_URS_2025_01/451315136" TargetMode="External"/><Relationship Id="rId59" Type="http://schemas.openxmlformats.org/officeDocument/2006/relationships/hyperlink" Target="https://podminky.urs.cz/item/CS_URS_2025_01/629992113" TargetMode="External"/><Relationship Id="rId67" Type="http://schemas.openxmlformats.org/officeDocument/2006/relationships/hyperlink" Target="https://podminky.urs.cz/item/CS_URS_2025_01/711341564" TargetMode="External"/><Relationship Id="rId20" Type="http://schemas.openxmlformats.org/officeDocument/2006/relationships/hyperlink" Target="https://podminky.urs.cz/item/CS_URS_2025_01/211971110" TargetMode="External"/><Relationship Id="rId41" Type="http://schemas.openxmlformats.org/officeDocument/2006/relationships/hyperlink" Target="https://podminky.urs.cz/item/CS_URS_2025_01/334323191" TargetMode="External"/><Relationship Id="rId54" Type="http://schemas.openxmlformats.org/officeDocument/2006/relationships/hyperlink" Target="https://podminky.urs.cz/item/CS_URS_2025_01/462512270" TargetMode="External"/><Relationship Id="rId62" Type="http://schemas.openxmlformats.org/officeDocument/2006/relationships/hyperlink" Target="https://podminky.urs.cz/item/CS_URS_2025_01/62855015" TargetMode="External"/><Relationship Id="rId70" Type="http://schemas.openxmlformats.org/officeDocument/2006/relationships/hyperlink" Target="https://podminky.urs.cz/item/CS_URS_2025_01/998711101" TargetMode="External"/><Relationship Id="rId75" Type="http://schemas.openxmlformats.org/officeDocument/2006/relationships/hyperlink" Target="https://podminky.urs.cz/item/CS_URS_2025_01/931992121" TargetMode="External"/><Relationship Id="rId83" Type="http://schemas.openxmlformats.org/officeDocument/2006/relationships/hyperlink" Target="https://podminky.urs.cz/item/CS_URS_2025_01/963051111" TargetMode="External"/><Relationship Id="rId88" Type="http://schemas.openxmlformats.org/officeDocument/2006/relationships/hyperlink" Target="https://podminky.urs.cz/item/CS_URS_2025_01/997211521" TargetMode="External"/><Relationship Id="rId91" Type="http://schemas.openxmlformats.org/officeDocument/2006/relationships/hyperlink" Target="https://podminky.urs.cz/item/CS_URS_2025_01/997211612" TargetMode="External"/><Relationship Id="rId1" Type="http://schemas.openxmlformats.org/officeDocument/2006/relationships/hyperlink" Target="https://podminky.urs.cz/item/CS_URS_2025_01/042903000" TargetMode="External"/><Relationship Id="rId6" Type="http://schemas.openxmlformats.org/officeDocument/2006/relationships/hyperlink" Target="https://podminky.urs.cz/item/CS_URS_2025_01/115101201" TargetMode="External"/><Relationship Id="rId15" Type="http://schemas.openxmlformats.org/officeDocument/2006/relationships/hyperlink" Target="https://podminky.urs.cz/item/CS_URS_2025_01/171251201" TargetMode="External"/><Relationship Id="rId23" Type="http://schemas.openxmlformats.org/officeDocument/2006/relationships/hyperlink" Target="https://podminky.urs.cz/item/CS_URS_2025_01/273321117" TargetMode="External"/><Relationship Id="rId28" Type="http://schemas.openxmlformats.org/officeDocument/2006/relationships/hyperlink" Target="https://podminky.urs.cz/item/CS_URS_2025_01/274311191" TargetMode="External"/><Relationship Id="rId36" Type="http://schemas.openxmlformats.org/officeDocument/2006/relationships/hyperlink" Target="https://podminky.urs.cz/item/CS_URS_2025_01/317353121" TargetMode="External"/><Relationship Id="rId49" Type="http://schemas.openxmlformats.org/officeDocument/2006/relationships/hyperlink" Target="https://podminky.urs.cz/item/CS_URS_2025_01/452311131" TargetMode="External"/><Relationship Id="rId57" Type="http://schemas.openxmlformats.org/officeDocument/2006/relationships/hyperlink" Target="https://podminky.urs.cz/item/CS_URS_2025_01/584121111" TargetMode="External"/><Relationship Id="rId10" Type="http://schemas.openxmlformats.org/officeDocument/2006/relationships/hyperlink" Target="https://podminky.urs.cz/item/CS_URS_2025_01/162351103" TargetMode="External"/><Relationship Id="rId31" Type="http://schemas.openxmlformats.org/officeDocument/2006/relationships/hyperlink" Target="https://podminky.urs.cz/item/CS_URS_2025_01/274354111" TargetMode="External"/><Relationship Id="rId44" Type="http://schemas.openxmlformats.org/officeDocument/2006/relationships/hyperlink" Target="https://podminky.urs.cz/item/CS_URS_2025_01/334361226" TargetMode="External"/><Relationship Id="rId52" Type="http://schemas.openxmlformats.org/officeDocument/2006/relationships/hyperlink" Target="https://podminky.urs.cz/item/CS_URS_2025_01/457532112" TargetMode="External"/><Relationship Id="rId60" Type="http://schemas.openxmlformats.org/officeDocument/2006/relationships/hyperlink" Target="https://podminky.urs.cz/item/CS_URS_2025_01/11163150" TargetMode="External"/><Relationship Id="rId65" Type="http://schemas.openxmlformats.org/officeDocument/2006/relationships/hyperlink" Target="https://podminky.urs.cz/item/CS_URS_2025_01/711112001" TargetMode="External"/><Relationship Id="rId73" Type="http://schemas.openxmlformats.org/officeDocument/2006/relationships/hyperlink" Target="https://podminky.urs.cz/item/CS_URS_2025_01/931626212" TargetMode="External"/><Relationship Id="rId78" Type="http://schemas.openxmlformats.org/officeDocument/2006/relationships/hyperlink" Target="https://podminky.urs.cz/item/CS_URS_2025_01/931994151" TargetMode="External"/><Relationship Id="rId81" Type="http://schemas.openxmlformats.org/officeDocument/2006/relationships/hyperlink" Target="https://podminky.urs.cz/item/CS_URS_2025_01/953945133" TargetMode="External"/><Relationship Id="rId86" Type="http://schemas.openxmlformats.org/officeDocument/2006/relationships/hyperlink" Target="https://podminky.urs.cz/item/CS_URS_2025_01/997211511" TargetMode="External"/><Relationship Id="rId94" Type="http://schemas.openxmlformats.org/officeDocument/2006/relationships/drawing" Target="../drawings/drawing51.xml"/><Relationship Id="rId4" Type="http://schemas.openxmlformats.org/officeDocument/2006/relationships/hyperlink" Target="https://podminky.urs.cz/item/CS_URS_2025_01/113152111" TargetMode="External"/><Relationship Id="rId9" Type="http://schemas.openxmlformats.org/officeDocument/2006/relationships/hyperlink" Target="https://podminky.urs.cz/item/CS_URS_2025_01/131251104" TargetMode="External"/><Relationship Id="rId13" Type="http://schemas.openxmlformats.org/officeDocument/2006/relationships/hyperlink" Target="https://podminky.urs.cz/item/CS_URS_2025_01/167151101" TargetMode="External"/><Relationship Id="rId18" Type="http://schemas.openxmlformats.org/officeDocument/2006/relationships/hyperlink" Target="https://podminky.urs.cz/item/CS_URS_2025_01/181951112" TargetMode="External"/><Relationship Id="rId39" Type="http://schemas.openxmlformats.org/officeDocument/2006/relationships/hyperlink" Target="https://podminky.urs.cz/item/CS_URS_2025_01/320101114" TargetMode="External"/><Relationship Id="rId34" Type="http://schemas.openxmlformats.org/officeDocument/2006/relationships/hyperlink" Target="https://podminky.urs.cz/item/CS_URS_2025_01/317321118" TargetMode="External"/><Relationship Id="rId50" Type="http://schemas.openxmlformats.org/officeDocument/2006/relationships/hyperlink" Target="https://podminky.urs.cz/item/CS_URS_2025_01/452368211" TargetMode="External"/><Relationship Id="rId55" Type="http://schemas.openxmlformats.org/officeDocument/2006/relationships/hyperlink" Target="https://podminky.urs.cz/item/CS_URS_2025_01/465513257" TargetMode="External"/><Relationship Id="rId76" Type="http://schemas.openxmlformats.org/officeDocument/2006/relationships/hyperlink" Target="https://podminky.urs.cz/item/CS_URS_2025_01/931992124" TargetMode="External"/><Relationship Id="rId7" Type="http://schemas.openxmlformats.org/officeDocument/2006/relationships/hyperlink" Target="https://podminky.urs.cz/item/CS_URS_2025_01/115101301" TargetMode="External"/><Relationship Id="rId71" Type="http://schemas.openxmlformats.org/officeDocument/2006/relationships/hyperlink" Target="https://podminky.urs.cz/item/CS_URS_2025_01/59227029" TargetMode="External"/><Relationship Id="rId92" Type="http://schemas.openxmlformats.org/officeDocument/2006/relationships/hyperlink" Target="https://podminky.urs.cz/item/CS_URS_2025_01/997221862" TargetMode="External"/><Relationship Id="rId2" Type="http://schemas.openxmlformats.org/officeDocument/2006/relationships/hyperlink" Target="https://podminky.urs.cz/item/CS_URS_2025_01/094002000" TargetMode="External"/><Relationship Id="rId29" Type="http://schemas.openxmlformats.org/officeDocument/2006/relationships/hyperlink" Target="https://podminky.urs.cz/item/CS_URS_2025_01/274321118" TargetMode="External"/><Relationship Id="rId24" Type="http://schemas.openxmlformats.org/officeDocument/2006/relationships/hyperlink" Target="https://podminky.urs.cz/item/CS_URS_2025_01/273351121" TargetMode="External"/><Relationship Id="rId40" Type="http://schemas.openxmlformats.org/officeDocument/2006/relationships/hyperlink" Target="https://podminky.urs.cz/item/CS_URS_2025_01/334323118" TargetMode="External"/><Relationship Id="rId45" Type="http://schemas.openxmlformats.org/officeDocument/2006/relationships/hyperlink" Target="https://podminky.urs.cz/item/CS_URS_2025_01/59383453" TargetMode="External"/><Relationship Id="rId66" Type="http://schemas.openxmlformats.org/officeDocument/2006/relationships/hyperlink" Target="https://podminky.urs.cz/item/CS_URS_2025_01/711112002" TargetMode="External"/><Relationship Id="rId87" Type="http://schemas.openxmlformats.org/officeDocument/2006/relationships/hyperlink" Target="https://podminky.urs.cz/item/CS_URS_2025_01/997211519" TargetMode="External"/><Relationship Id="rId61" Type="http://schemas.openxmlformats.org/officeDocument/2006/relationships/hyperlink" Target="https://podminky.urs.cz/item/CS_URS_2025_01/11163152" TargetMode="External"/><Relationship Id="rId82" Type="http://schemas.openxmlformats.org/officeDocument/2006/relationships/hyperlink" Target="https://podminky.urs.cz/item/CS_URS_2025_01/963021112" TargetMode="External"/><Relationship Id="rId19" Type="http://schemas.openxmlformats.org/officeDocument/2006/relationships/hyperlink" Target="https://podminky.urs.cz/item/CS_URS_2025_01/58344197" TargetMode="External"/><Relationship Id="rId14" Type="http://schemas.openxmlformats.org/officeDocument/2006/relationships/hyperlink" Target="https://podminky.urs.cz/item/CS_URS_2025_01/171201231" TargetMode="External"/><Relationship Id="rId30" Type="http://schemas.openxmlformats.org/officeDocument/2006/relationships/hyperlink" Target="https://podminky.urs.cz/item/CS_URS_2025_01/274321191" TargetMode="External"/><Relationship Id="rId35" Type="http://schemas.openxmlformats.org/officeDocument/2006/relationships/hyperlink" Target="https://podminky.urs.cz/item/CS_URS_2025_01/317321191" TargetMode="External"/><Relationship Id="rId56" Type="http://schemas.openxmlformats.org/officeDocument/2006/relationships/hyperlink" Target="https://podminky.urs.cz/item/CS_URS_2025_01/564251011" TargetMode="External"/><Relationship Id="rId77" Type="http://schemas.openxmlformats.org/officeDocument/2006/relationships/hyperlink" Target="https://podminky.urs.cz/item/CS_URS_2025_01/931994132" TargetMode="External"/></Relationships>
</file>

<file path=xl/worksheets/_rels/sheet5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997221655" TargetMode="External"/><Relationship Id="rId3" Type="http://schemas.openxmlformats.org/officeDocument/2006/relationships/hyperlink" Target="https://podminky.urs.cz/item/CS_URS_2025_01/997013811" TargetMode="External"/><Relationship Id="rId7" Type="http://schemas.openxmlformats.org/officeDocument/2006/relationships/hyperlink" Target="https://podminky.urs.cz/item/CS_URS_2025_01/997221625" TargetMode="External"/><Relationship Id="rId2" Type="http://schemas.openxmlformats.org/officeDocument/2006/relationships/hyperlink" Target="https://podminky.urs.cz/item/CS_URS_2025_01/997013645" TargetMode="External"/><Relationship Id="rId1" Type="http://schemas.openxmlformats.org/officeDocument/2006/relationships/hyperlink" Target="https://podminky.urs.cz/item/CS_URS_2025_01/997013631" TargetMode="External"/><Relationship Id="rId6" Type="http://schemas.openxmlformats.org/officeDocument/2006/relationships/hyperlink" Target="https://podminky.urs.cz/item/CS_URS_2025_01/997221615" TargetMode="External"/><Relationship Id="rId5" Type="http://schemas.openxmlformats.org/officeDocument/2006/relationships/hyperlink" Target="https://podminky.urs.cz/item/CS_URS_2025_01/997013873" TargetMode="External"/><Relationship Id="rId10" Type="http://schemas.openxmlformats.org/officeDocument/2006/relationships/drawing" Target="../drawings/drawing52.xml"/><Relationship Id="rId4" Type="http://schemas.openxmlformats.org/officeDocument/2006/relationships/hyperlink" Target="https://podminky.urs.cz/item/CS_URS_2025_01/997013813" TargetMode="External"/><Relationship Id="rId9" Type="http://schemas.openxmlformats.org/officeDocument/2006/relationships/hyperlink" Target="https://podminky.urs.cz/item/CS_URS_2025_01/997221655R" TargetMode="External"/></Relationships>
</file>

<file path=xl/worksheets/_rels/sheet5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043103000" TargetMode="External"/><Relationship Id="rId3" Type="http://schemas.openxmlformats.org/officeDocument/2006/relationships/hyperlink" Target="https://podminky.urs.cz/item/CS_URS_2025_01/012403000" TargetMode="External"/><Relationship Id="rId7" Type="http://schemas.openxmlformats.org/officeDocument/2006/relationships/hyperlink" Target="https://podminky.urs.cz/item/CS_URS_2025_01/032503000" TargetMode="External"/><Relationship Id="rId2" Type="http://schemas.openxmlformats.org/officeDocument/2006/relationships/hyperlink" Target="https://podminky.urs.cz/item/CS_URS_2025_01/012344000" TargetMode="External"/><Relationship Id="rId1" Type="http://schemas.openxmlformats.org/officeDocument/2006/relationships/hyperlink" Target="https://podminky.urs.cz/item/CS_URS_2025_01/012303000" TargetMode="External"/><Relationship Id="rId6" Type="http://schemas.openxmlformats.org/officeDocument/2006/relationships/hyperlink" Target="https://podminky.urs.cz/item/CS_URS_2025_01/032403000" TargetMode="External"/><Relationship Id="rId5" Type="http://schemas.openxmlformats.org/officeDocument/2006/relationships/hyperlink" Target="https://podminky.urs.cz/item/CS_URS_2025_01/030001000" TargetMode="External"/><Relationship Id="rId4" Type="http://schemas.openxmlformats.org/officeDocument/2006/relationships/hyperlink" Target="https://podminky.urs.cz/item/CS_URS_2025_01/013254000" TargetMode="External"/><Relationship Id="rId9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997211511" TargetMode="External"/><Relationship Id="rId13" Type="http://schemas.openxmlformats.org/officeDocument/2006/relationships/drawing" Target="../drawings/drawing8.xml"/><Relationship Id="rId3" Type="http://schemas.openxmlformats.org/officeDocument/2006/relationships/hyperlink" Target="https://podminky.urs.cz/item/CS_URS_2025_01/966075212" TargetMode="External"/><Relationship Id="rId7" Type="http://schemas.openxmlformats.org/officeDocument/2006/relationships/hyperlink" Target="https://podminky.urs.cz/item/CS_URS_2025_01/985323111" TargetMode="External"/><Relationship Id="rId12" Type="http://schemas.openxmlformats.org/officeDocument/2006/relationships/hyperlink" Target="https://podminky.urs.cz/item/CS_URS_2025_01/789121152" TargetMode="External"/><Relationship Id="rId2" Type="http://schemas.openxmlformats.org/officeDocument/2006/relationships/hyperlink" Target="https://podminky.urs.cz/item/CS_URS_2025_01/911121111" TargetMode="External"/><Relationship Id="rId1" Type="http://schemas.openxmlformats.org/officeDocument/2006/relationships/hyperlink" Target="https://podminky.urs.cz/item/CS_URS_2025_01/628613222" TargetMode="External"/><Relationship Id="rId6" Type="http://schemas.openxmlformats.org/officeDocument/2006/relationships/hyperlink" Target="https://podminky.urs.cz/item/CS_URS_2025_01/985311116" TargetMode="External"/><Relationship Id="rId11" Type="http://schemas.openxmlformats.org/officeDocument/2006/relationships/hyperlink" Target="https://podminky.urs.cz/item/CS_URS_2025_01/998214111" TargetMode="External"/><Relationship Id="rId5" Type="http://schemas.openxmlformats.org/officeDocument/2006/relationships/hyperlink" Target="https://podminky.urs.cz/item/CS_URS_2025_01/985311111" TargetMode="External"/><Relationship Id="rId10" Type="http://schemas.openxmlformats.org/officeDocument/2006/relationships/hyperlink" Target="https://podminky.urs.cz/item/CS_URS_2025_01/997211611" TargetMode="External"/><Relationship Id="rId4" Type="http://schemas.openxmlformats.org/officeDocument/2006/relationships/hyperlink" Target="https://podminky.urs.cz/item/CS_URS_2025_01/985121122" TargetMode="External"/><Relationship Id="rId9" Type="http://schemas.openxmlformats.org/officeDocument/2006/relationships/hyperlink" Target="https://podminky.urs.cz/item/CS_URS_2025_01/997211519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275321117" TargetMode="External"/><Relationship Id="rId13" Type="http://schemas.openxmlformats.org/officeDocument/2006/relationships/hyperlink" Target="https://podminky.urs.cz/item/CS_URS_2025_01/334213121" TargetMode="External"/><Relationship Id="rId18" Type="http://schemas.openxmlformats.org/officeDocument/2006/relationships/hyperlink" Target="https://podminky.urs.cz/item/CS_URS_2025_01/998212111" TargetMode="External"/><Relationship Id="rId3" Type="http://schemas.openxmlformats.org/officeDocument/2006/relationships/hyperlink" Target="https://podminky.urs.cz/item/CS_URS_2025_01/115101201" TargetMode="External"/><Relationship Id="rId7" Type="http://schemas.openxmlformats.org/officeDocument/2006/relationships/hyperlink" Target="https://podminky.urs.cz/item/CS_URS_2025_01/182251101" TargetMode="External"/><Relationship Id="rId12" Type="http://schemas.openxmlformats.org/officeDocument/2006/relationships/hyperlink" Target="https://podminky.urs.cz/item/CS_URS_2025_01/275361116" TargetMode="External"/><Relationship Id="rId17" Type="http://schemas.openxmlformats.org/officeDocument/2006/relationships/hyperlink" Target="https://podminky.urs.cz/item/CS_URS_2025_01/628633112" TargetMode="External"/><Relationship Id="rId2" Type="http://schemas.openxmlformats.org/officeDocument/2006/relationships/hyperlink" Target="https://podminky.urs.cz/item/CS_URS_2025_01/112155315" TargetMode="External"/><Relationship Id="rId16" Type="http://schemas.openxmlformats.org/officeDocument/2006/relationships/hyperlink" Target="https://podminky.urs.cz/item/CS_URS_2025_01/452368211" TargetMode="External"/><Relationship Id="rId1" Type="http://schemas.openxmlformats.org/officeDocument/2006/relationships/hyperlink" Target="https://podminky.urs.cz/item/CS_URS_2025_01/111251201" TargetMode="External"/><Relationship Id="rId6" Type="http://schemas.openxmlformats.org/officeDocument/2006/relationships/hyperlink" Target="https://podminky.urs.cz/item/CS_URS_2025_01/153113111" TargetMode="External"/><Relationship Id="rId11" Type="http://schemas.openxmlformats.org/officeDocument/2006/relationships/hyperlink" Target="https://podminky.urs.cz/item/CS_URS_2025_01/275354211" TargetMode="External"/><Relationship Id="rId5" Type="http://schemas.openxmlformats.org/officeDocument/2006/relationships/hyperlink" Target="https://podminky.urs.cz/item/CS_URS_2025_01/153112121" TargetMode="External"/><Relationship Id="rId15" Type="http://schemas.openxmlformats.org/officeDocument/2006/relationships/hyperlink" Target="https://podminky.urs.cz/item/CS_URS_2025_01/452311131" TargetMode="External"/><Relationship Id="rId10" Type="http://schemas.openxmlformats.org/officeDocument/2006/relationships/hyperlink" Target="https://podminky.urs.cz/item/CS_URS_2025_01/275354111" TargetMode="External"/><Relationship Id="rId19" Type="http://schemas.openxmlformats.org/officeDocument/2006/relationships/drawing" Target="../drawings/drawing9.xml"/><Relationship Id="rId4" Type="http://schemas.openxmlformats.org/officeDocument/2006/relationships/hyperlink" Target="https://podminky.urs.cz/item/CS_URS_2025_01/115101301" TargetMode="External"/><Relationship Id="rId9" Type="http://schemas.openxmlformats.org/officeDocument/2006/relationships/hyperlink" Target="https://podminky.urs.cz/item/CS_URS_2025_01/275321191" TargetMode="External"/><Relationship Id="rId14" Type="http://schemas.openxmlformats.org/officeDocument/2006/relationships/hyperlink" Target="https://podminky.urs.cz/item/CS_URS_2025_01/451576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9"/>
  <sheetViews>
    <sheetView showGridLines="0" tabSelected="1" topLeftCell="A4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7" width="2.6640625" customWidth="1"/>
    <col min="8" max="8" width="6.33203125" customWidth="1"/>
    <col min="9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ht="36.950000000000003" customHeight="1">
      <c r="AR2" s="286"/>
      <c r="AS2" s="286"/>
      <c r="AT2" s="286"/>
      <c r="AU2" s="286"/>
      <c r="AV2" s="286"/>
      <c r="AW2" s="286"/>
      <c r="AX2" s="286"/>
      <c r="AY2" s="286"/>
      <c r="AZ2" s="286"/>
      <c r="BA2" s="286"/>
      <c r="BB2" s="286"/>
      <c r="BC2" s="286"/>
      <c r="BD2" s="286"/>
      <c r="BE2" s="286"/>
      <c r="BS2" s="18" t="s">
        <v>6</v>
      </c>
      <c r="BT2" s="18" t="s">
        <v>7</v>
      </c>
    </row>
    <row r="3" spans="1:74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ht="24.95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pans="1:74" ht="12" customHeight="1">
      <c r="B5" s="21"/>
      <c r="D5" s="25" t="s">
        <v>13</v>
      </c>
      <c r="K5" s="285" t="s">
        <v>14</v>
      </c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6"/>
      <c r="W5" s="286"/>
      <c r="X5" s="286"/>
      <c r="Y5" s="286"/>
      <c r="Z5" s="286"/>
      <c r="AA5" s="286"/>
      <c r="AB5" s="286"/>
      <c r="AC5" s="286"/>
      <c r="AD5" s="286"/>
      <c r="AE5" s="286"/>
      <c r="AF5" s="286"/>
      <c r="AG5" s="286"/>
      <c r="AH5" s="286"/>
      <c r="AI5" s="286"/>
      <c r="AJ5" s="286"/>
      <c r="AK5" s="286"/>
      <c r="AL5" s="286"/>
      <c r="AM5" s="286"/>
      <c r="AN5" s="286"/>
      <c r="AO5" s="286"/>
      <c r="AR5" s="21"/>
      <c r="BE5" s="282" t="s">
        <v>15</v>
      </c>
      <c r="BS5" s="18" t="s">
        <v>6</v>
      </c>
    </row>
    <row r="6" spans="1:74" ht="36.950000000000003" customHeight="1">
      <c r="B6" s="21"/>
      <c r="D6" s="27" t="s">
        <v>16</v>
      </c>
      <c r="K6" s="287" t="s">
        <v>17</v>
      </c>
      <c r="L6" s="286"/>
      <c r="M6" s="286"/>
      <c r="N6" s="286"/>
      <c r="O6" s="286"/>
      <c r="P6" s="286"/>
      <c r="Q6" s="286"/>
      <c r="R6" s="286"/>
      <c r="S6" s="286"/>
      <c r="T6" s="286"/>
      <c r="U6" s="286"/>
      <c r="V6" s="286"/>
      <c r="W6" s="286"/>
      <c r="X6" s="286"/>
      <c r="Y6" s="286"/>
      <c r="Z6" s="286"/>
      <c r="AA6" s="286"/>
      <c r="AB6" s="286"/>
      <c r="AC6" s="286"/>
      <c r="AD6" s="286"/>
      <c r="AE6" s="286"/>
      <c r="AF6" s="286"/>
      <c r="AG6" s="286"/>
      <c r="AH6" s="286"/>
      <c r="AI6" s="286"/>
      <c r="AJ6" s="286"/>
      <c r="AK6" s="286"/>
      <c r="AL6" s="286"/>
      <c r="AM6" s="286"/>
      <c r="AN6" s="286"/>
      <c r="AO6" s="286"/>
      <c r="AR6" s="21"/>
      <c r="BE6" s="283"/>
      <c r="BS6" s="18" t="s">
        <v>6</v>
      </c>
    </row>
    <row r="7" spans="1:74" ht="12" customHeight="1">
      <c r="B7" s="21"/>
      <c r="D7" s="28" t="s">
        <v>18</v>
      </c>
      <c r="K7" s="26" t="s">
        <v>19</v>
      </c>
      <c r="AK7" s="28" t="s">
        <v>20</v>
      </c>
      <c r="AN7" s="26" t="s">
        <v>19</v>
      </c>
      <c r="AR7" s="21"/>
      <c r="BE7" s="283"/>
      <c r="BS7" s="18" t="s">
        <v>6</v>
      </c>
    </row>
    <row r="8" spans="1:74" ht="12" customHeight="1">
      <c r="B8" s="21"/>
      <c r="D8" s="28" t="s">
        <v>21</v>
      </c>
      <c r="K8" s="26" t="s">
        <v>22</v>
      </c>
      <c r="AK8" s="28" t="s">
        <v>23</v>
      </c>
      <c r="AN8" s="29" t="s">
        <v>24</v>
      </c>
      <c r="AR8" s="21"/>
      <c r="BE8" s="283"/>
      <c r="BS8" s="18" t="s">
        <v>6</v>
      </c>
    </row>
    <row r="9" spans="1:74" ht="14.45" customHeight="1">
      <c r="B9" s="21"/>
      <c r="AR9" s="21"/>
      <c r="BE9" s="283"/>
      <c r="BS9" s="18" t="s">
        <v>6</v>
      </c>
    </row>
    <row r="10" spans="1:74" ht="12" customHeight="1">
      <c r="B10" s="21"/>
      <c r="D10" s="28" t="s">
        <v>25</v>
      </c>
      <c r="AK10" s="28" t="s">
        <v>26</v>
      </c>
      <c r="AN10" s="26" t="s">
        <v>27</v>
      </c>
      <c r="AR10" s="21"/>
      <c r="BE10" s="283"/>
      <c r="BS10" s="18" t="s">
        <v>6</v>
      </c>
    </row>
    <row r="11" spans="1:74" ht="18.399999999999999" customHeight="1">
      <c r="B11" s="21"/>
      <c r="E11" s="26" t="s">
        <v>28</v>
      </c>
      <c r="AK11" s="28" t="s">
        <v>29</v>
      </c>
      <c r="AN11" s="26" t="s">
        <v>30</v>
      </c>
      <c r="AR11" s="21"/>
      <c r="BE11" s="283"/>
      <c r="BS11" s="18" t="s">
        <v>6</v>
      </c>
    </row>
    <row r="12" spans="1:74" ht="6.95" customHeight="1">
      <c r="B12" s="21"/>
      <c r="AR12" s="21"/>
      <c r="BE12" s="283"/>
      <c r="BS12" s="18" t="s">
        <v>6</v>
      </c>
    </row>
    <row r="13" spans="1:74" ht="12" customHeight="1">
      <c r="B13" s="21"/>
      <c r="D13" s="28" t="s">
        <v>31</v>
      </c>
      <c r="AK13" s="28" t="s">
        <v>26</v>
      </c>
      <c r="AN13" s="30" t="s">
        <v>32</v>
      </c>
      <c r="AR13" s="21"/>
      <c r="BE13" s="283"/>
      <c r="BS13" s="18" t="s">
        <v>6</v>
      </c>
    </row>
    <row r="14" spans="1:74" ht="12.75">
      <c r="B14" s="21"/>
      <c r="E14" s="288" t="s">
        <v>32</v>
      </c>
      <c r="F14" s="289"/>
      <c r="G14" s="289"/>
      <c r="H14" s="289"/>
      <c r="I14" s="289"/>
      <c r="J14" s="289"/>
      <c r="K14" s="289"/>
      <c r="L14" s="289"/>
      <c r="M14" s="289"/>
      <c r="N14" s="289"/>
      <c r="O14" s="289"/>
      <c r="P14" s="289"/>
      <c r="Q14" s="289"/>
      <c r="R14" s="289"/>
      <c r="S14" s="289"/>
      <c r="T14" s="289"/>
      <c r="U14" s="289"/>
      <c r="V14" s="289"/>
      <c r="W14" s="289"/>
      <c r="X14" s="289"/>
      <c r="Y14" s="289"/>
      <c r="Z14" s="289"/>
      <c r="AA14" s="289"/>
      <c r="AB14" s="289"/>
      <c r="AC14" s="289"/>
      <c r="AD14" s="289"/>
      <c r="AE14" s="289"/>
      <c r="AF14" s="289"/>
      <c r="AG14" s="289"/>
      <c r="AH14" s="289"/>
      <c r="AI14" s="289"/>
      <c r="AJ14" s="289"/>
      <c r="AK14" s="28" t="s">
        <v>29</v>
      </c>
      <c r="AN14" s="30" t="s">
        <v>32</v>
      </c>
      <c r="AR14" s="21"/>
      <c r="BE14" s="283"/>
      <c r="BS14" s="18" t="s">
        <v>6</v>
      </c>
    </row>
    <row r="15" spans="1:74" ht="6.95" customHeight="1">
      <c r="B15" s="21"/>
      <c r="AR15" s="21"/>
      <c r="BE15" s="283"/>
      <c r="BS15" s="18" t="s">
        <v>4</v>
      </c>
    </row>
    <row r="16" spans="1:74" ht="12" customHeight="1">
      <c r="B16" s="21"/>
      <c r="D16" s="28" t="s">
        <v>33</v>
      </c>
      <c r="AK16" s="28" t="s">
        <v>26</v>
      </c>
      <c r="AN16" s="26" t="s">
        <v>34</v>
      </c>
      <c r="AR16" s="21"/>
      <c r="BE16" s="283"/>
      <c r="BS16" s="18" t="s">
        <v>4</v>
      </c>
    </row>
    <row r="17" spans="2:71" ht="18.399999999999999" customHeight="1">
      <c r="B17" s="21"/>
      <c r="E17" s="26" t="s">
        <v>35</v>
      </c>
      <c r="AK17" s="28" t="s">
        <v>29</v>
      </c>
      <c r="AN17" s="26" t="s">
        <v>36</v>
      </c>
      <c r="AR17" s="21"/>
      <c r="BE17" s="283"/>
      <c r="BS17" s="18" t="s">
        <v>37</v>
      </c>
    </row>
    <row r="18" spans="2:71" ht="6.95" customHeight="1">
      <c r="B18" s="21"/>
      <c r="AR18" s="21"/>
      <c r="BE18" s="283"/>
      <c r="BS18" s="18" t="s">
        <v>6</v>
      </c>
    </row>
    <row r="19" spans="2:71" ht="12" customHeight="1">
      <c r="B19" s="21"/>
      <c r="D19" s="28" t="s">
        <v>38</v>
      </c>
      <c r="AK19" s="28" t="s">
        <v>26</v>
      </c>
      <c r="AN19" s="26" t="s">
        <v>19</v>
      </c>
      <c r="AR19" s="21"/>
      <c r="BE19" s="283"/>
      <c r="BS19" s="18" t="s">
        <v>6</v>
      </c>
    </row>
    <row r="20" spans="2:71" ht="18.399999999999999" customHeight="1">
      <c r="B20" s="21"/>
      <c r="E20" s="26" t="s">
        <v>22</v>
      </c>
      <c r="AK20" s="28" t="s">
        <v>29</v>
      </c>
      <c r="AN20" s="26" t="s">
        <v>19</v>
      </c>
      <c r="AR20" s="21"/>
      <c r="BE20" s="283"/>
      <c r="BS20" s="18" t="s">
        <v>4</v>
      </c>
    </row>
    <row r="21" spans="2:71" ht="6.95" customHeight="1">
      <c r="B21" s="21"/>
      <c r="AR21" s="21"/>
      <c r="BE21" s="283"/>
    </row>
    <row r="22" spans="2:71" ht="12" customHeight="1">
      <c r="B22" s="21"/>
      <c r="D22" s="28" t="s">
        <v>39</v>
      </c>
      <c r="AR22" s="21"/>
      <c r="BE22" s="283"/>
    </row>
    <row r="23" spans="2:71" ht="47.25" customHeight="1">
      <c r="B23" s="21"/>
      <c r="E23" s="290" t="s">
        <v>40</v>
      </c>
      <c r="F23" s="290"/>
      <c r="G23" s="290"/>
      <c r="H23" s="290"/>
      <c r="I23" s="290"/>
      <c r="J23" s="290"/>
      <c r="K23" s="290"/>
      <c r="L23" s="290"/>
      <c r="M23" s="290"/>
      <c r="N23" s="290"/>
      <c r="O23" s="290"/>
      <c r="P23" s="290"/>
      <c r="Q23" s="290"/>
      <c r="R23" s="290"/>
      <c r="S23" s="290"/>
      <c r="T23" s="290"/>
      <c r="U23" s="290"/>
      <c r="V23" s="290"/>
      <c r="W23" s="290"/>
      <c r="X23" s="290"/>
      <c r="Y23" s="290"/>
      <c r="Z23" s="290"/>
      <c r="AA23" s="290"/>
      <c r="AB23" s="290"/>
      <c r="AC23" s="290"/>
      <c r="AD23" s="290"/>
      <c r="AE23" s="290"/>
      <c r="AF23" s="290"/>
      <c r="AG23" s="290"/>
      <c r="AH23" s="290"/>
      <c r="AI23" s="290"/>
      <c r="AJ23" s="290"/>
      <c r="AK23" s="290"/>
      <c r="AL23" s="290"/>
      <c r="AM23" s="290"/>
      <c r="AN23" s="290"/>
      <c r="AR23" s="21"/>
      <c r="BE23" s="283"/>
    </row>
    <row r="24" spans="2:71" ht="6.95" customHeight="1">
      <c r="B24" s="21"/>
      <c r="AR24" s="21"/>
      <c r="BE24" s="283"/>
    </row>
    <row r="25" spans="2:7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83"/>
    </row>
    <row r="26" spans="2:71" s="1" customFormat="1" ht="25.9" customHeight="1">
      <c r="B26" s="33"/>
      <c r="D26" s="34" t="s">
        <v>41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91">
        <f>ROUND(AG54,2)</f>
        <v>0</v>
      </c>
      <c r="AL26" s="292"/>
      <c r="AM26" s="292"/>
      <c r="AN26" s="292"/>
      <c r="AO26" s="292"/>
      <c r="AR26" s="33"/>
      <c r="BE26" s="283"/>
    </row>
    <row r="27" spans="2:71" s="1" customFormat="1" ht="6.95" customHeight="1">
      <c r="B27" s="33"/>
      <c r="AR27" s="33"/>
      <c r="BE27" s="283"/>
    </row>
    <row r="28" spans="2:71" s="1" customFormat="1" ht="12.75">
      <c r="B28" s="33"/>
      <c r="L28" s="293" t="s">
        <v>42</v>
      </c>
      <c r="M28" s="293"/>
      <c r="N28" s="293"/>
      <c r="O28" s="293"/>
      <c r="P28" s="293"/>
      <c r="W28" s="293" t="s">
        <v>43</v>
      </c>
      <c r="X28" s="293"/>
      <c r="Y28" s="293"/>
      <c r="Z28" s="293"/>
      <c r="AA28" s="293"/>
      <c r="AB28" s="293"/>
      <c r="AC28" s="293"/>
      <c r="AD28" s="293"/>
      <c r="AE28" s="293"/>
      <c r="AK28" s="293" t="s">
        <v>44</v>
      </c>
      <c r="AL28" s="293"/>
      <c r="AM28" s="293"/>
      <c r="AN28" s="293"/>
      <c r="AO28" s="293"/>
      <c r="AR28" s="33"/>
      <c r="BE28" s="283"/>
    </row>
    <row r="29" spans="2:71" s="2" customFormat="1" ht="14.45" customHeight="1">
      <c r="B29" s="37"/>
      <c r="D29" s="28" t="s">
        <v>45</v>
      </c>
      <c r="F29" s="28" t="s">
        <v>46</v>
      </c>
      <c r="L29" s="296">
        <v>0.21</v>
      </c>
      <c r="M29" s="295"/>
      <c r="N29" s="295"/>
      <c r="O29" s="295"/>
      <c r="P29" s="295"/>
      <c r="W29" s="294">
        <f>ROUND(AZ54, 2)</f>
        <v>0</v>
      </c>
      <c r="X29" s="295"/>
      <c r="Y29" s="295"/>
      <c r="Z29" s="295"/>
      <c r="AA29" s="295"/>
      <c r="AB29" s="295"/>
      <c r="AC29" s="295"/>
      <c r="AD29" s="295"/>
      <c r="AE29" s="295"/>
      <c r="AK29" s="294">
        <f>ROUND(AV54, 2)</f>
        <v>0</v>
      </c>
      <c r="AL29" s="295"/>
      <c r="AM29" s="295"/>
      <c r="AN29" s="295"/>
      <c r="AO29" s="295"/>
      <c r="AR29" s="37"/>
      <c r="BE29" s="284"/>
    </row>
    <row r="30" spans="2:71" s="2" customFormat="1" ht="14.45" customHeight="1">
      <c r="B30" s="37"/>
      <c r="F30" s="28" t="s">
        <v>47</v>
      </c>
      <c r="L30" s="296">
        <v>0.12</v>
      </c>
      <c r="M30" s="295"/>
      <c r="N30" s="295"/>
      <c r="O30" s="295"/>
      <c r="P30" s="295"/>
      <c r="W30" s="294">
        <f>ROUND(BA54, 2)</f>
        <v>0</v>
      </c>
      <c r="X30" s="295"/>
      <c r="Y30" s="295"/>
      <c r="Z30" s="295"/>
      <c r="AA30" s="295"/>
      <c r="AB30" s="295"/>
      <c r="AC30" s="295"/>
      <c r="AD30" s="295"/>
      <c r="AE30" s="295"/>
      <c r="AK30" s="294">
        <f>ROUND(AW54, 2)</f>
        <v>0</v>
      </c>
      <c r="AL30" s="295"/>
      <c r="AM30" s="295"/>
      <c r="AN30" s="295"/>
      <c r="AO30" s="295"/>
      <c r="AR30" s="37"/>
      <c r="BE30" s="284"/>
    </row>
    <row r="31" spans="2:71" s="2" customFormat="1" ht="14.45" hidden="1" customHeight="1">
      <c r="B31" s="37"/>
      <c r="F31" s="28" t="s">
        <v>48</v>
      </c>
      <c r="L31" s="296">
        <v>0.21</v>
      </c>
      <c r="M31" s="295"/>
      <c r="N31" s="295"/>
      <c r="O31" s="295"/>
      <c r="P31" s="295"/>
      <c r="W31" s="294">
        <f>ROUND(BB54, 2)</f>
        <v>0</v>
      </c>
      <c r="X31" s="295"/>
      <c r="Y31" s="295"/>
      <c r="Z31" s="295"/>
      <c r="AA31" s="295"/>
      <c r="AB31" s="295"/>
      <c r="AC31" s="295"/>
      <c r="AD31" s="295"/>
      <c r="AE31" s="295"/>
      <c r="AK31" s="294">
        <v>0</v>
      </c>
      <c r="AL31" s="295"/>
      <c r="AM31" s="295"/>
      <c r="AN31" s="295"/>
      <c r="AO31" s="295"/>
      <c r="AR31" s="37"/>
      <c r="BE31" s="284"/>
    </row>
    <row r="32" spans="2:71" s="2" customFormat="1" ht="14.45" hidden="1" customHeight="1">
      <c r="B32" s="37"/>
      <c r="F32" s="28" t="s">
        <v>49</v>
      </c>
      <c r="L32" s="296">
        <v>0.12</v>
      </c>
      <c r="M32" s="295"/>
      <c r="N32" s="295"/>
      <c r="O32" s="295"/>
      <c r="P32" s="295"/>
      <c r="W32" s="294">
        <f>ROUND(BC54, 2)</f>
        <v>0</v>
      </c>
      <c r="X32" s="295"/>
      <c r="Y32" s="295"/>
      <c r="Z32" s="295"/>
      <c r="AA32" s="295"/>
      <c r="AB32" s="295"/>
      <c r="AC32" s="295"/>
      <c r="AD32" s="295"/>
      <c r="AE32" s="295"/>
      <c r="AK32" s="294">
        <v>0</v>
      </c>
      <c r="AL32" s="295"/>
      <c r="AM32" s="295"/>
      <c r="AN32" s="295"/>
      <c r="AO32" s="295"/>
      <c r="AR32" s="37"/>
      <c r="BE32" s="284"/>
    </row>
    <row r="33" spans="2:44" s="2" customFormat="1" ht="14.45" hidden="1" customHeight="1">
      <c r="B33" s="37"/>
      <c r="F33" s="28" t="s">
        <v>50</v>
      </c>
      <c r="L33" s="296">
        <v>0</v>
      </c>
      <c r="M33" s="295"/>
      <c r="N33" s="295"/>
      <c r="O33" s="295"/>
      <c r="P33" s="295"/>
      <c r="W33" s="294">
        <f>ROUND(BD54, 2)</f>
        <v>0</v>
      </c>
      <c r="X33" s="295"/>
      <c r="Y33" s="295"/>
      <c r="Z33" s="295"/>
      <c r="AA33" s="295"/>
      <c r="AB33" s="295"/>
      <c r="AC33" s="295"/>
      <c r="AD33" s="295"/>
      <c r="AE33" s="295"/>
      <c r="AK33" s="294">
        <v>0</v>
      </c>
      <c r="AL33" s="295"/>
      <c r="AM33" s="295"/>
      <c r="AN33" s="295"/>
      <c r="AO33" s="295"/>
      <c r="AR33" s="37"/>
    </row>
    <row r="34" spans="2:44" s="1" customFormat="1" ht="6.95" customHeight="1">
      <c r="B34" s="33"/>
      <c r="AR34" s="33"/>
    </row>
    <row r="35" spans="2:44" s="1" customFormat="1" ht="25.9" customHeight="1">
      <c r="B35" s="33"/>
      <c r="C35" s="38"/>
      <c r="D35" s="39" t="s">
        <v>51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52</v>
      </c>
      <c r="U35" s="40"/>
      <c r="V35" s="40"/>
      <c r="W35" s="40"/>
      <c r="X35" s="300" t="s">
        <v>53</v>
      </c>
      <c r="Y35" s="298"/>
      <c r="Z35" s="298"/>
      <c r="AA35" s="298"/>
      <c r="AB35" s="298"/>
      <c r="AC35" s="40"/>
      <c r="AD35" s="40"/>
      <c r="AE35" s="40"/>
      <c r="AF35" s="40"/>
      <c r="AG35" s="40"/>
      <c r="AH35" s="40"/>
      <c r="AI35" s="40"/>
      <c r="AJ35" s="40"/>
      <c r="AK35" s="297">
        <f>SUM(AK26:AK33)</f>
        <v>0</v>
      </c>
      <c r="AL35" s="298"/>
      <c r="AM35" s="298"/>
      <c r="AN35" s="298"/>
      <c r="AO35" s="299"/>
      <c r="AP35" s="38"/>
      <c r="AQ35" s="38"/>
      <c r="AR35" s="33"/>
    </row>
    <row r="36" spans="2:44" s="1" customFormat="1" ht="6.95" customHeight="1">
      <c r="B36" s="33"/>
      <c r="AR36" s="33"/>
    </row>
    <row r="37" spans="2:44" s="1" customFormat="1" ht="6.9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33"/>
    </row>
    <row r="41" spans="2:44" s="1" customFormat="1" ht="6.95" customHeight="1"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33"/>
    </row>
    <row r="42" spans="2:44" s="1" customFormat="1" ht="24.95" customHeight="1">
      <c r="B42" s="33"/>
      <c r="C42" s="22" t="s">
        <v>54</v>
      </c>
      <c r="AR42" s="33"/>
    </row>
    <row r="43" spans="2:44" s="1" customFormat="1" ht="6.95" customHeight="1">
      <c r="B43" s="33"/>
      <c r="AR43" s="33"/>
    </row>
    <row r="44" spans="2:44" s="3" customFormat="1" ht="12" customHeight="1">
      <c r="B44" s="46"/>
      <c r="C44" s="28" t="s">
        <v>13</v>
      </c>
      <c r="L44" s="3" t="str">
        <f>K5</f>
        <v>10_04_2025</v>
      </c>
      <c r="AR44" s="46"/>
    </row>
    <row r="45" spans="2:44" s="4" customFormat="1" ht="36.950000000000003" customHeight="1">
      <c r="B45" s="47"/>
      <c r="C45" s="48" t="s">
        <v>16</v>
      </c>
      <c r="L45" s="315" t="str">
        <f>K6</f>
        <v>Odstranění havarijního stavu po povodních 2024 - komplexní oprava trati v úseku Vápenná - Javorník ve Slezsku - PD</v>
      </c>
      <c r="M45" s="316"/>
      <c r="N45" s="316"/>
      <c r="O45" s="316"/>
      <c r="P45" s="316"/>
      <c r="Q45" s="316"/>
      <c r="R45" s="316"/>
      <c r="S45" s="316"/>
      <c r="T45" s="316"/>
      <c r="U45" s="316"/>
      <c r="V45" s="316"/>
      <c r="W45" s="316"/>
      <c r="X45" s="316"/>
      <c r="Y45" s="316"/>
      <c r="Z45" s="316"/>
      <c r="AA45" s="316"/>
      <c r="AB45" s="316"/>
      <c r="AC45" s="316"/>
      <c r="AD45" s="316"/>
      <c r="AE45" s="316"/>
      <c r="AF45" s="316"/>
      <c r="AG45" s="316"/>
      <c r="AH45" s="316"/>
      <c r="AI45" s="316"/>
      <c r="AJ45" s="316"/>
      <c r="AK45" s="316"/>
      <c r="AL45" s="316"/>
      <c r="AM45" s="316"/>
      <c r="AN45" s="316"/>
      <c r="AO45" s="316"/>
      <c r="AR45" s="47"/>
    </row>
    <row r="46" spans="2:44" s="1" customFormat="1" ht="6.95" customHeight="1">
      <c r="B46" s="33"/>
      <c r="AR46" s="33"/>
    </row>
    <row r="47" spans="2:44" s="1" customFormat="1" ht="12" customHeight="1">
      <c r="B47" s="33"/>
      <c r="C47" s="28" t="s">
        <v>21</v>
      </c>
      <c r="L47" s="49" t="str">
        <f>IF(K8="","",K8)</f>
        <v xml:space="preserve"> </v>
      </c>
      <c r="AI47" s="28" t="s">
        <v>23</v>
      </c>
      <c r="AM47" s="317" t="str">
        <f>IF(AN8= "","",AN8)</f>
        <v>10. 4. 2025</v>
      </c>
      <c r="AN47" s="317"/>
      <c r="AR47" s="33"/>
    </row>
    <row r="48" spans="2:44" s="1" customFormat="1" ht="6.95" customHeight="1">
      <c r="B48" s="33"/>
      <c r="AR48" s="33"/>
    </row>
    <row r="49" spans="1:91" s="1" customFormat="1" ht="15.2" customHeight="1">
      <c r="B49" s="33"/>
      <c r="C49" s="28" t="s">
        <v>25</v>
      </c>
      <c r="L49" s="3" t="str">
        <f>IF(E11= "","",E11)</f>
        <v xml:space="preserve">Správa železnic, státní organizace </v>
      </c>
      <c r="AI49" s="28" t="s">
        <v>33</v>
      </c>
      <c r="AM49" s="301" t="str">
        <f>IF(E17="","",E17)</f>
        <v>Prodin a.s.</v>
      </c>
      <c r="AN49" s="302"/>
      <c r="AO49" s="302"/>
      <c r="AP49" s="302"/>
      <c r="AR49" s="33"/>
      <c r="AS49" s="305" t="s">
        <v>55</v>
      </c>
      <c r="AT49" s="306"/>
      <c r="AU49" s="51"/>
      <c r="AV49" s="51"/>
      <c r="AW49" s="51"/>
      <c r="AX49" s="51"/>
      <c r="AY49" s="51"/>
      <c r="AZ49" s="51"/>
      <c r="BA49" s="51"/>
      <c r="BB49" s="51"/>
      <c r="BC49" s="51"/>
      <c r="BD49" s="52"/>
    </row>
    <row r="50" spans="1:91" s="1" customFormat="1" ht="15.2" customHeight="1">
      <c r="B50" s="33"/>
      <c r="C50" s="28" t="s">
        <v>31</v>
      </c>
      <c r="L50" s="3" t="str">
        <f>IF(E14= "Vyplň údaj","",E14)</f>
        <v/>
      </c>
      <c r="AI50" s="28" t="s">
        <v>38</v>
      </c>
      <c r="AM50" s="301" t="str">
        <f>IF(E20="","",E20)</f>
        <v xml:space="preserve"> </v>
      </c>
      <c r="AN50" s="302"/>
      <c r="AO50" s="302"/>
      <c r="AP50" s="302"/>
      <c r="AR50" s="33"/>
      <c r="AS50" s="307"/>
      <c r="AT50" s="308"/>
      <c r="BD50" s="54"/>
    </row>
    <row r="51" spans="1:91" s="1" customFormat="1" ht="10.9" customHeight="1">
      <c r="B51" s="33"/>
      <c r="AR51" s="33"/>
      <c r="AS51" s="307"/>
      <c r="AT51" s="308"/>
      <c r="BD51" s="54"/>
    </row>
    <row r="52" spans="1:91" s="1" customFormat="1" ht="29.25" customHeight="1">
      <c r="B52" s="33"/>
      <c r="C52" s="318" t="s">
        <v>56</v>
      </c>
      <c r="D52" s="310"/>
      <c r="E52" s="310"/>
      <c r="F52" s="310"/>
      <c r="G52" s="310"/>
      <c r="H52" s="55"/>
      <c r="I52" s="309" t="s">
        <v>57</v>
      </c>
      <c r="J52" s="310"/>
      <c r="K52" s="310"/>
      <c r="L52" s="310"/>
      <c r="M52" s="310"/>
      <c r="N52" s="310"/>
      <c r="O52" s="310"/>
      <c r="P52" s="310"/>
      <c r="Q52" s="310"/>
      <c r="R52" s="310"/>
      <c r="S52" s="310"/>
      <c r="T52" s="310"/>
      <c r="U52" s="310"/>
      <c r="V52" s="310"/>
      <c r="W52" s="310"/>
      <c r="X52" s="310"/>
      <c r="Y52" s="310"/>
      <c r="Z52" s="310"/>
      <c r="AA52" s="310"/>
      <c r="AB52" s="310"/>
      <c r="AC52" s="310"/>
      <c r="AD52" s="310"/>
      <c r="AE52" s="310"/>
      <c r="AF52" s="310"/>
      <c r="AG52" s="311" t="s">
        <v>58</v>
      </c>
      <c r="AH52" s="310"/>
      <c r="AI52" s="310"/>
      <c r="AJ52" s="310"/>
      <c r="AK52" s="310"/>
      <c r="AL52" s="310"/>
      <c r="AM52" s="310"/>
      <c r="AN52" s="309" t="s">
        <v>59</v>
      </c>
      <c r="AO52" s="310"/>
      <c r="AP52" s="310"/>
      <c r="AQ52" s="56" t="s">
        <v>60</v>
      </c>
      <c r="AR52" s="33"/>
      <c r="AS52" s="57" t="s">
        <v>61</v>
      </c>
      <c r="AT52" s="58" t="s">
        <v>62</v>
      </c>
      <c r="AU52" s="58" t="s">
        <v>63</v>
      </c>
      <c r="AV52" s="58" t="s">
        <v>64</v>
      </c>
      <c r="AW52" s="58" t="s">
        <v>65</v>
      </c>
      <c r="AX52" s="58" t="s">
        <v>66</v>
      </c>
      <c r="AY52" s="58" t="s">
        <v>67</v>
      </c>
      <c r="AZ52" s="58" t="s">
        <v>68</v>
      </c>
      <c r="BA52" s="58" t="s">
        <v>69</v>
      </c>
      <c r="BB52" s="58" t="s">
        <v>70</v>
      </c>
      <c r="BC52" s="58" t="s">
        <v>71</v>
      </c>
      <c r="BD52" s="59" t="s">
        <v>72</v>
      </c>
    </row>
    <row r="53" spans="1:91" s="1" customFormat="1" ht="10.9" customHeight="1">
      <c r="B53" s="33"/>
      <c r="AR53" s="33"/>
      <c r="AS53" s="60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2"/>
    </row>
    <row r="54" spans="1:91" s="5" customFormat="1" ht="32.450000000000003" customHeight="1">
      <c r="B54" s="61"/>
      <c r="C54" s="62" t="s">
        <v>73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312">
        <f>ROUND(SUM(AG55:AG107),2)</f>
        <v>0</v>
      </c>
      <c r="AH54" s="312"/>
      <c r="AI54" s="312"/>
      <c r="AJ54" s="312"/>
      <c r="AK54" s="312"/>
      <c r="AL54" s="312"/>
      <c r="AM54" s="312"/>
      <c r="AN54" s="313">
        <f t="shared" ref="AN54:AN85" si="0">SUM(AG54,AT54)</f>
        <v>0</v>
      </c>
      <c r="AO54" s="313"/>
      <c r="AP54" s="313"/>
      <c r="AQ54" s="65" t="s">
        <v>19</v>
      </c>
      <c r="AR54" s="61"/>
      <c r="AS54" s="66">
        <f>ROUND(SUM(AS55:AS107),2)</f>
        <v>0</v>
      </c>
      <c r="AT54" s="67">
        <f t="shared" ref="AT54:AT85" si="1">ROUND(SUM(AV54:AW54),2)</f>
        <v>0</v>
      </c>
      <c r="AU54" s="68">
        <f>ROUND(SUM(AU55:AU107),5)</f>
        <v>0</v>
      </c>
      <c r="AV54" s="67">
        <f>ROUND(AZ54*L29,2)</f>
        <v>0</v>
      </c>
      <c r="AW54" s="67">
        <f>ROUND(BA54*L30,2)</f>
        <v>0</v>
      </c>
      <c r="AX54" s="67">
        <f>ROUND(BB54*L29,2)</f>
        <v>0</v>
      </c>
      <c r="AY54" s="67">
        <f>ROUND(BC54*L30,2)</f>
        <v>0</v>
      </c>
      <c r="AZ54" s="67">
        <f>ROUND(SUM(AZ55:AZ107),2)</f>
        <v>0</v>
      </c>
      <c r="BA54" s="67">
        <f>ROUND(SUM(BA55:BA107),2)</f>
        <v>0</v>
      </c>
      <c r="BB54" s="67">
        <f>ROUND(SUM(BB55:BB107),2)</f>
        <v>0</v>
      </c>
      <c r="BC54" s="67">
        <f>ROUND(SUM(BC55:BC107),2)</f>
        <v>0</v>
      </c>
      <c r="BD54" s="69">
        <f>ROUND(SUM(BD55:BD107),2)</f>
        <v>0</v>
      </c>
      <c r="BS54" s="70" t="s">
        <v>74</v>
      </c>
      <c r="BT54" s="70" t="s">
        <v>75</v>
      </c>
      <c r="BU54" s="71" t="s">
        <v>76</v>
      </c>
      <c r="BV54" s="70" t="s">
        <v>77</v>
      </c>
      <c r="BW54" s="70" t="s">
        <v>5</v>
      </c>
      <c r="BX54" s="70" t="s">
        <v>78</v>
      </c>
      <c r="CL54" s="70" t="s">
        <v>19</v>
      </c>
    </row>
    <row r="55" spans="1:91" s="6" customFormat="1" ht="24.75" customHeight="1">
      <c r="A55" s="72" t="s">
        <v>79</v>
      </c>
      <c r="B55" s="73"/>
      <c r="C55" s="74"/>
      <c r="D55" s="314" t="s">
        <v>80</v>
      </c>
      <c r="E55" s="314"/>
      <c r="F55" s="314"/>
      <c r="G55" s="314"/>
      <c r="H55" s="314"/>
      <c r="I55" s="75"/>
      <c r="J55" s="314" t="s">
        <v>81</v>
      </c>
      <c r="K55" s="314"/>
      <c r="L55" s="314"/>
      <c r="M55" s="314"/>
      <c r="N55" s="314"/>
      <c r="O55" s="314"/>
      <c r="P55" s="314"/>
      <c r="Q55" s="314"/>
      <c r="R55" s="314"/>
      <c r="S55" s="314"/>
      <c r="T55" s="314"/>
      <c r="U55" s="314"/>
      <c r="V55" s="314"/>
      <c r="W55" s="314"/>
      <c r="X55" s="314"/>
      <c r="Y55" s="314"/>
      <c r="Z55" s="314"/>
      <c r="AA55" s="314"/>
      <c r="AB55" s="314"/>
      <c r="AC55" s="314"/>
      <c r="AD55" s="314"/>
      <c r="AE55" s="314"/>
      <c r="AF55" s="314"/>
      <c r="AG55" s="303">
        <f>'PS 11-01-11 - Obnova SZZ,...'!J30</f>
        <v>0</v>
      </c>
      <c r="AH55" s="304"/>
      <c r="AI55" s="304"/>
      <c r="AJ55" s="304"/>
      <c r="AK55" s="304"/>
      <c r="AL55" s="304"/>
      <c r="AM55" s="304"/>
      <c r="AN55" s="303">
        <f t="shared" si="0"/>
        <v>0</v>
      </c>
      <c r="AO55" s="304"/>
      <c r="AP55" s="304"/>
      <c r="AQ55" s="76" t="s">
        <v>82</v>
      </c>
      <c r="AR55" s="73"/>
      <c r="AS55" s="77">
        <v>0</v>
      </c>
      <c r="AT55" s="78">
        <f t="shared" si="1"/>
        <v>0</v>
      </c>
      <c r="AU55" s="79">
        <f>'PS 11-01-11 - Obnova SZZ,...'!P81</f>
        <v>0</v>
      </c>
      <c r="AV55" s="78">
        <f>'PS 11-01-11 - Obnova SZZ,...'!J33</f>
        <v>0</v>
      </c>
      <c r="AW55" s="78">
        <f>'PS 11-01-11 - Obnova SZZ,...'!J34</f>
        <v>0</v>
      </c>
      <c r="AX55" s="78">
        <f>'PS 11-01-11 - Obnova SZZ,...'!J35</f>
        <v>0</v>
      </c>
      <c r="AY55" s="78">
        <f>'PS 11-01-11 - Obnova SZZ,...'!J36</f>
        <v>0</v>
      </c>
      <c r="AZ55" s="78">
        <f>'PS 11-01-11 - Obnova SZZ,...'!F33</f>
        <v>0</v>
      </c>
      <c r="BA55" s="78">
        <f>'PS 11-01-11 - Obnova SZZ,...'!F34</f>
        <v>0</v>
      </c>
      <c r="BB55" s="78">
        <f>'PS 11-01-11 - Obnova SZZ,...'!F35</f>
        <v>0</v>
      </c>
      <c r="BC55" s="78">
        <f>'PS 11-01-11 - Obnova SZZ,...'!F36</f>
        <v>0</v>
      </c>
      <c r="BD55" s="80">
        <f>'PS 11-01-11 - Obnova SZZ,...'!F37</f>
        <v>0</v>
      </c>
      <c r="BT55" s="81" t="s">
        <v>83</v>
      </c>
      <c r="BV55" s="81" t="s">
        <v>77</v>
      </c>
      <c r="BW55" s="81" t="s">
        <v>84</v>
      </c>
      <c r="BX55" s="81" t="s">
        <v>5</v>
      </c>
      <c r="CL55" s="81" t="s">
        <v>19</v>
      </c>
      <c r="CM55" s="81" t="s">
        <v>85</v>
      </c>
    </row>
    <row r="56" spans="1:91" s="6" customFormat="1" ht="24.75" customHeight="1">
      <c r="A56" s="72" t="s">
        <v>79</v>
      </c>
      <c r="B56" s="73"/>
      <c r="C56" s="74"/>
      <c r="D56" s="314" t="s">
        <v>86</v>
      </c>
      <c r="E56" s="314"/>
      <c r="F56" s="314"/>
      <c r="G56" s="314"/>
      <c r="H56" s="314"/>
      <c r="I56" s="75"/>
      <c r="J56" s="314" t="s">
        <v>87</v>
      </c>
      <c r="K56" s="314"/>
      <c r="L56" s="314"/>
      <c r="M56" s="314"/>
      <c r="N56" s="314"/>
      <c r="O56" s="314"/>
      <c r="P56" s="314"/>
      <c r="Q56" s="314"/>
      <c r="R56" s="314"/>
      <c r="S56" s="314"/>
      <c r="T56" s="314"/>
      <c r="U56" s="314"/>
      <c r="V56" s="314"/>
      <c r="W56" s="314"/>
      <c r="X56" s="314"/>
      <c r="Y56" s="314"/>
      <c r="Z56" s="314"/>
      <c r="AA56" s="314"/>
      <c r="AB56" s="314"/>
      <c r="AC56" s="314"/>
      <c r="AD56" s="314"/>
      <c r="AE56" s="314"/>
      <c r="AF56" s="314"/>
      <c r="AG56" s="303">
        <f>'PS 12-01-21 - Obnova TZZ,...'!J30</f>
        <v>0</v>
      </c>
      <c r="AH56" s="304"/>
      <c r="AI56" s="304"/>
      <c r="AJ56" s="304"/>
      <c r="AK56" s="304"/>
      <c r="AL56" s="304"/>
      <c r="AM56" s="304"/>
      <c r="AN56" s="303">
        <f t="shared" si="0"/>
        <v>0</v>
      </c>
      <c r="AO56" s="304"/>
      <c r="AP56" s="304"/>
      <c r="AQ56" s="76" t="s">
        <v>82</v>
      </c>
      <c r="AR56" s="73"/>
      <c r="AS56" s="77">
        <v>0</v>
      </c>
      <c r="AT56" s="78">
        <f t="shared" si="1"/>
        <v>0</v>
      </c>
      <c r="AU56" s="79">
        <f>'PS 12-01-21 - Obnova TZZ,...'!P81</f>
        <v>0</v>
      </c>
      <c r="AV56" s="78">
        <f>'PS 12-01-21 - Obnova TZZ,...'!J33</f>
        <v>0</v>
      </c>
      <c r="AW56" s="78">
        <f>'PS 12-01-21 - Obnova TZZ,...'!J34</f>
        <v>0</v>
      </c>
      <c r="AX56" s="78">
        <f>'PS 12-01-21 - Obnova TZZ,...'!J35</f>
        <v>0</v>
      </c>
      <c r="AY56" s="78">
        <f>'PS 12-01-21 - Obnova TZZ,...'!J36</f>
        <v>0</v>
      </c>
      <c r="AZ56" s="78">
        <f>'PS 12-01-21 - Obnova TZZ,...'!F33</f>
        <v>0</v>
      </c>
      <c r="BA56" s="78">
        <f>'PS 12-01-21 - Obnova TZZ,...'!F34</f>
        <v>0</v>
      </c>
      <c r="BB56" s="78">
        <f>'PS 12-01-21 - Obnova TZZ,...'!F35</f>
        <v>0</v>
      </c>
      <c r="BC56" s="78">
        <f>'PS 12-01-21 - Obnova TZZ,...'!F36</f>
        <v>0</v>
      </c>
      <c r="BD56" s="80">
        <f>'PS 12-01-21 - Obnova TZZ,...'!F37</f>
        <v>0</v>
      </c>
      <c r="BT56" s="81" t="s">
        <v>83</v>
      </c>
      <c r="BV56" s="81" t="s">
        <v>77</v>
      </c>
      <c r="BW56" s="81" t="s">
        <v>88</v>
      </c>
      <c r="BX56" s="81" t="s">
        <v>5</v>
      </c>
      <c r="CL56" s="81" t="s">
        <v>19</v>
      </c>
      <c r="CM56" s="81" t="s">
        <v>85</v>
      </c>
    </row>
    <row r="57" spans="1:91" s="6" customFormat="1" ht="24.75" customHeight="1">
      <c r="A57" s="72" t="s">
        <v>79</v>
      </c>
      <c r="B57" s="73"/>
      <c r="C57" s="74"/>
      <c r="D57" s="314" t="s">
        <v>89</v>
      </c>
      <c r="E57" s="314"/>
      <c r="F57" s="314"/>
      <c r="G57" s="314"/>
      <c r="H57" s="314"/>
      <c r="I57" s="75"/>
      <c r="J57" s="314" t="s">
        <v>90</v>
      </c>
      <c r="K57" s="314"/>
      <c r="L57" s="314"/>
      <c r="M57" s="314"/>
      <c r="N57" s="314"/>
      <c r="O57" s="314"/>
      <c r="P57" s="314"/>
      <c r="Q57" s="314"/>
      <c r="R57" s="314"/>
      <c r="S57" s="314"/>
      <c r="T57" s="314"/>
      <c r="U57" s="314"/>
      <c r="V57" s="314"/>
      <c r="W57" s="314"/>
      <c r="X57" s="314"/>
      <c r="Y57" s="314"/>
      <c r="Z57" s="314"/>
      <c r="AA57" s="314"/>
      <c r="AB57" s="314"/>
      <c r="AC57" s="314"/>
      <c r="AD57" s="314"/>
      <c r="AE57" s="314"/>
      <c r="AF57" s="314"/>
      <c r="AG57" s="303">
        <f>'PS 13-01-11 - Obnova SZZ,...'!J30</f>
        <v>0</v>
      </c>
      <c r="AH57" s="304"/>
      <c r="AI57" s="304"/>
      <c r="AJ57" s="304"/>
      <c r="AK57" s="304"/>
      <c r="AL57" s="304"/>
      <c r="AM57" s="304"/>
      <c r="AN57" s="303">
        <f t="shared" si="0"/>
        <v>0</v>
      </c>
      <c r="AO57" s="304"/>
      <c r="AP57" s="304"/>
      <c r="AQ57" s="76" t="s">
        <v>82</v>
      </c>
      <c r="AR57" s="73"/>
      <c r="AS57" s="77">
        <v>0</v>
      </c>
      <c r="AT57" s="78">
        <f t="shared" si="1"/>
        <v>0</v>
      </c>
      <c r="AU57" s="79">
        <f>'PS 13-01-11 - Obnova SZZ,...'!P81</f>
        <v>0</v>
      </c>
      <c r="AV57" s="78">
        <f>'PS 13-01-11 - Obnova SZZ,...'!J33</f>
        <v>0</v>
      </c>
      <c r="AW57" s="78">
        <f>'PS 13-01-11 - Obnova SZZ,...'!J34</f>
        <v>0</v>
      </c>
      <c r="AX57" s="78">
        <f>'PS 13-01-11 - Obnova SZZ,...'!J35</f>
        <v>0</v>
      </c>
      <c r="AY57" s="78">
        <f>'PS 13-01-11 - Obnova SZZ,...'!J36</f>
        <v>0</v>
      </c>
      <c r="AZ57" s="78">
        <f>'PS 13-01-11 - Obnova SZZ,...'!F33</f>
        <v>0</v>
      </c>
      <c r="BA57" s="78">
        <f>'PS 13-01-11 - Obnova SZZ,...'!F34</f>
        <v>0</v>
      </c>
      <c r="BB57" s="78">
        <f>'PS 13-01-11 - Obnova SZZ,...'!F35</f>
        <v>0</v>
      </c>
      <c r="BC57" s="78">
        <f>'PS 13-01-11 - Obnova SZZ,...'!F36</f>
        <v>0</v>
      </c>
      <c r="BD57" s="80">
        <f>'PS 13-01-11 - Obnova SZZ,...'!F37</f>
        <v>0</v>
      </c>
      <c r="BT57" s="81" t="s">
        <v>83</v>
      </c>
      <c r="BV57" s="81" t="s">
        <v>77</v>
      </c>
      <c r="BW57" s="81" t="s">
        <v>91</v>
      </c>
      <c r="BX57" s="81" t="s">
        <v>5</v>
      </c>
      <c r="CL57" s="81" t="s">
        <v>19</v>
      </c>
      <c r="CM57" s="81" t="s">
        <v>85</v>
      </c>
    </row>
    <row r="58" spans="1:91" s="6" customFormat="1" ht="24.75" customHeight="1">
      <c r="A58" s="72" t="s">
        <v>79</v>
      </c>
      <c r="B58" s="73"/>
      <c r="C58" s="74"/>
      <c r="D58" s="314" t="s">
        <v>92</v>
      </c>
      <c r="E58" s="314"/>
      <c r="F58" s="314"/>
      <c r="G58" s="314"/>
      <c r="H58" s="314"/>
      <c r="I58" s="75"/>
      <c r="J58" s="314" t="s">
        <v>93</v>
      </c>
      <c r="K58" s="314"/>
      <c r="L58" s="314"/>
      <c r="M58" s="314"/>
      <c r="N58" s="314"/>
      <c r="O58" s="314"/>
      <c r="P58" s="314"/>
      <c r="Q58" s="314"/>
      <c r="R58" s="314"/>
      <c r="S58" s="314"/>
      <c r="T58" s="314"/>
      <c r="U58" s="314"/>
      <c r="V58" s="314"/>
      <c r="W58" s="314"/>
      <c r="X58" s="314"/>
      <c r="Y58" s="314"/>
      <c r="Z58" s="314"/>
      <c r="AA58" s="314"/>
      <c r="AB58" s="314"/>
      <c r="AC58" s="314"/>
      <c r="AD58" s="314"/>
      <c r="AE58" s="314"/>
      <c r="AF58" s="314"/>
      <c r="AG58" s="303">
        <f>'SO 00-10-01 - Úprava GPK ...'!J30</f>
        <v>0</v>
      </c>
      <c r="AH58" s="304"/>
      <c r="AI58" s="304"/>
      <c r="AJ58" s="304"/>
      <c r="AK58" s="304"/>
      <c r="AL58" s="304"/>
      <c r="AM58" s="304"/>
      <c r="AN58" s="303">
        <f t="shared" si="0"/>
        <v>0</v>
      </c>
      <c r="AO58" s="304"/>
      <c r="AP58" s="304"/>
      <c r="AQ58" s="76" t="s">
        <v>82</v>
      </c>
      <c r="AR58" s="73"/>
      <c r="AS58" s="77">
        <v>0</v>
      </c>
      <c r="AT58" s="78">
        <f t="shared" si="1"/>
        <v>0</v>
      </c>
      <c r="AU58" s="79">
        <f>'SO 00-10-01 - Úprava GPK ...'!P82</f>
        <v>0</v>
      </c>
      <c r="AV58" s="78">
        <f>'SO 00-10-01 - Úprava GPK ...'!J33</f>
        <v>0</v>
      </c>
      <c r="AW58" s="78">
        <f>'SO 00-10-01 - Úprava GPK ...'!J34</f>
        <v>0</v>
      </c>
      <c r="AX58" s="78">
        <f>'SO 00-10-01 - Úprava GPK ...'!J35</f>
        <v>0</v>
      </c>
      <c r="AY58" s="78">
        <f>'SO 00-10-01 - Úprava GPK ...'!J36</f>
        <v>0</v>
      </c>
      <c r="AZ58" s="78">
        <f>'SO 00-10-01 - Úprava GPK ...'!F33</f>
        <v>0</v>
      </c>
      <c r="BA58" s="78">
        <f>'SO 00-10-01 - Úprava GPK ...'!F34</f>
        <v>0</v>
      </c>
      <c r="BB58" s="78">
        <f>'SO 00-10-01 - Úprava GPK ...'!F35</f>
        <v>0</v>
      </c>
      <c r="BC58" s="78">
        <f>'SO 00-10-01 - Úprava GPK ...'!F36</f>
        <v>0</v>
      </c>
      <c r="BD58" s="80">
        <f>'SO 00-10-01 - Úprava GPK ...'!F37</f>
        <v>0</v>
      </c>
      <c r="BT58" s="81" t="s">
        <v>83</v>
      </c>
      <c r="BV58" s="81" t="s">
        <v>77</v>
      </c>
      <c r="BW58" s="81" t="s">
        <v>94</v>
      </c>
      <c r="BX58" s="81" t="s">
        <v>5</v>
      </c>
      <c r="CL58" s="81" t="s">
        <v>19</v>
      </c>
      <c r="CM58" s="81" t="s">
        <v>85</v>
      </c>
    </row>
    <row r="59" spans="1:91" s="6" customFormat="1" ht="24.75" customHeight="1">
      <c r="A59" s="72" t="s">
        <v>79</v>
      </c>
      <c r="B59" s="73"/>
      <c r="C59" s="74"/>
      <c r="D59" s="314" t="s">
        <v>95</v>
      </c>
      <c r="E59" s="314"/>
      <c r="F59" s="314"/>
      <c r="G59" s="314"/>
      <c r="H59" s="314"/>
      <c r="I59" s="75"/>
      <c r="J59" s="314" t="s">
        <v>96</v>
      </c>
      <c r="K59" s="314"/>
      <c r="L59" s="314"/>
      <c r="M59" s="314"/>
      <c r="N59" s="314"/>
      <c r="O59" s="314"/>
      <c r="P59" s="314"/>
      <c r="Q59" s="314"/>
      <c r="R59" s="314"/>
      <c r="S59" s="314"/>
      <c r="T59" s="314"/>
      <c r="U59" s="314"/>
      <c r="V59" s="314"/>
      <c r="W59" s="314"/>
      <c r="X59" s="314"/>
      <c r="Y59" s="314"/>
      <c r="Z59" s="314"/>
      <c r="AA59" s="314"/>
      <c r="AB59" s="314"/>
      <c r="AC59" s="314"/>
      <c r="AD59" s="314"/>
      <c r="AE59" s="314"/>
      <c r="AF59" s="314"/>
      <c r="AG59" s="303">
        <f>'SO 00-14-01 - Přejezdy v ...'!J30</f>
        <v>0</v>
      </c>
      <c r="AH59" s="304"/>
      <c r="AI59" s="304"/>
      <c r="AJ59" s="304"/>
      <c r="AK59" s="304"/>
      <c r="AL59" s="304"/>
      <c r="AM59" s="304"/>
      <c r="AN59" s="303">
        <f t="shared" si="0"/>
        <v>0</v>
      </c>
      <c r="AO59" s="304"/>
      <c r="AP59" s="304"/>
      <c r="AQ59" s="76" t="s">
        <v>82</v>
      </c>
      <c r="AR59" s="73"/>
      <c r="AS59" s="77">
        <v>0</v>
      </c>
      <c r="AT59" s="78">
        <f t="shared" si="1"/>
        <v>0</v>
      </c>
      <c r="AU59" s="79">
        <f>'SO 00-14-01 - Přejezdy v ...'!P82</f>
        <v>0</v>
      </c>
      <c r="AV59" s="78">
        <f>'SO 00-14-01 - Přejezdy v ...'!J33</f>
        <v>0</v>
      </c>
      <c r="AW59" s="78">
        <f>'SO 00-14-01 - Přejezdy v ...'!J34</f>
        <v>0</v>
      </c>
      <c r="AX59" s="78">
        <f>'SO 00-14-01 - Přejezdy v ...'!J35</f>
        <v>0</v>
      </c>
      <c r="AY59" s="78">
        <f>'SO 00-14-01 - Přejezdy v ...'!J36</f>
        <v>0</v>
      </c>
      <c r="AZ59" s="78">
        <f>'SO 00-14-01 - Přejezdy v ...'!F33</f>
        <v>0</v>
      </c>
      <c r="BA59" s="78">
        <f>'SO 00-14-01 - Přejezdy v ...'!F34</f>
        <v>0</v>
      </c>
      <c r="BB59" s="78">
        <f>'SO 00-14-01 - Přejezdy v ...'!F35</f>
        <v>0</v>
      </c>
      <c r="BC59" s="78">
        <f>'SO 00-14-01 - Přejezdy v ...'!F36</f>
        <v>0</v>
      </c>
      <c r="BD59" s="80">
        <f>'SO 00-14-01 - Přejezdy v ...'!F37</f>
        <v>0</v>
      </c>
      <c r="BT59" s="81" t="s">
        <v>83</v>
      </c>
      <c r="BV59" s="81" t="s">
        <v>77</v>
      </c>
      <c r="BW59" s="81" t="s">
        <v>97</v>
      </c>
      <c r="BX59" s="81" t="s">
        <v>5</v>
      </c>
      <c r="CL59" s="81" t="s">
        <v>19</v>
      </c>
      <c r="CM59" s="81" t="s">
        <v>85</v>
      </c>
    </row>
    <row r="60" spans="1:91" s="6" customFormat="1" ht="24.75" customHeight="1">
      <c r="A60" s="72" t="s">
        <v>79</v>
      </c>
      <c r="B60" s="73"/>
      <c r="C60" s="74"/>
      <c r="D60" s="314" t="s">
        <v>98</v>
      </c>
      <c r="E60" s="314"/>
      <c r="F60" s="314"/>
      <c r="G60" s="314"/>
      <c r="H60" s="314"/>
      <c r="I60" s="75"/>
      <c r="J60" s="314" t="s">
        <v>99</v>
      </c>
      <c r="K60" s="314"/>
      <c r="L60" s="314"/>
      <c r="M60" s="314"/>
      <c r="N60" s="314"/>
      <c r="O60" s="314"/>
      <c r="P60" s="314"/>
      <c r="Q60" s="314"/>
      <c r="R60" s="314"/>
      <c r="S60" s="314"/>
      <c r="T60" s="314"/>
      <c r="U60" s="314"/>
      <c r="V60" s="314"/>
      <c r="W60" s="314"/>
      <c r="X60" s="314"/>
      <c r="Y60" s="314"/>
      <c r="Z60" s="314"/>
      <c r="AA60" s="314"/>
      <c r="AB60" s="314"/>
      <c r="AC60" s="314"/>
      <c r="AD60" s="314"/>
      <c r="AE60" s="314"/>
      <c r="AF60" s="314"/>
      <c r="AG60" s="303">
        <f>'SO 00-14-03 - Výstroj trati'!J30</f>
        <v>0</v>
      </c>
      <c r="AH60" s="304"/>
      <c r="AI60" s="304"/>
      <c r="AJ60" s="304"/>
      <c r="AK60" s="304"/>
      <c r="AL60" s="304"/>
      <c r="AM60" s="304"/>
      <c r="AN60" s="303">
        <f t="shared" si="0"/>
        <v>0</v>
      </c>
      <c r="AO60" s="304"/>
      <c r="AP60" s="304"/>
      <c r="AQ60" s="76" t="s">
        <v>82</v>
      </c>
      <c r="AR60" s="73"/>
      <c r="AS60" s="77">
        <v>0</v>
      </c>
      <c r="AT60" s="78">
        <f t="shared" si="1"/>
        <v>0</v>
      </c>
      <c r="AU60" s="79">
        <f>'SO 00-14-03 - Výstroj trati'!P81</f>
        <v>0</v>
      </c>
      <c r="AV60" s="78">
        <f>'SO 00-14-03 - Výstroj trati'!J33</f>
        <v>0</v>
      </c>
      <c r="AW60" s="78">
        <f>'SO 00-14-03 - Výstroj trati'!J34</f>
        <v>0</v>
      </c>
      <c r="AX60" s="78">
        <f>'SO 00-14-03 - Výstroj trati'!J35</f>
        <v>0</v>
      </c>
      <c r="AY60" s="78">
        <f>'SO 00-14-03 - Výstroj trati'!J36</f>
        <v>0</v>
      </c>
      <c r="AZ60" s="78">
        <f>'SO 00-14-03 - Výstroj trati'!F33</f>
        <v>0</v>
      </c>
      <c r="BA60" s="78">
        <f>'SO 00-14-03 - Výstroj trati'!F34</f>
        <v>0</v>
      </c>
      <c r="BB60" s="78">
        <f>'SO 00-14-03 - Výstroj trati'!F35</f>
        <v>0</v>
      </c>
      <c r="BC60" s="78">
        <f>'SO 00-14-03 - Výstroj trati'!F36</f>
        <v>0</v>
      </c>
      <c r="BD60" s="80">
        <f>'SO 00-14-03 - Výstroj trati'!F37</f>
        <v>0</v>
      </c>
      <c r="BT60" s="81" t="s">
        <v>83</v>
      </c>
      <c r="BV60" s="81" t="s">
        <v>77</v>
      </c>
      <c r="BW60" s="81" t="s">
        <v>100</v>
      </c>
      <c r="BX60" s="81" t="s">
        <v>5</v>
      </c>
      <c r="CL60" s="81" t="s">
        <v>19</v>
      </c>
      <c r="CM60" s="81" t="s">
        <v>85</v>
      </c>
    </row>
    <row r="61" spans="1:91" s="6" customFormat="1" ht="24.75" customHeight="1">
      <c r="A61" s="72" t="s">
        <v>79</v>
      </c>
      <c r="B61" s="73"/>
      <c r="C61" s="74"/>
      <c r="D61" s="314" t="s">
        <v>101</v>
      </c>
      <c r="E61" s="314"/>
      <c r="F61" s="314"/>
      <c r="G61" s="314"/>
      <c r="H61" s="314"/>
      <c r="I61" s="75"/>
      <c r="J61" s="314" t="s">
        <v>102</v>
      </c>
      <c r="K61" s="314"/>
      <c r="L61" s="314"/>
      <c r="M61" s="314"/>
      <c r="N61" s="314"/>
      <c r="O61" s="314"/>
      <c r="P61" s="314"/>
      <c r="Q61" s="314"/>
      <c r="R61" s="314"/>
      <c r="S61" s="314"/>
      <c r="T61" s="314"/>
      <c r="U61" s="314"/>
      <c r="V61" s="314"/>
      <c r="W61" s="314"/>
      <c r="X61" s="314"/>
      <c r="Y61" s="314"/>
      <c r="Z61" s="314"/>
      <c r="AA61" s="314"/>
      <c r="AB61" s="314"/>
      <c r="AC61" s="314"/>
      <c r="AD61" s="314"/>
      <c r="AE61" s="314"/>
      <c r="AF61" s="314"/>
      <c r="AG61" s="303">
        <f>'SO 00-20-11 - Drobné opra...'!J30</f>
        <v>0</v>
      </c>
      <c r="AH61" s="304"/>
      <c r="AI61" s="304"/>
      <c r="AJ61" s="304"/>
      <c r="AK61" s="304"/>
      <c r="AL61" s="304"/>
      <c r="AM61" s="304"/>
      <c r="AN61" s="303">
        <f t="shared" si="0"/>
        <v>0</v>
      </c>
      <c r="AO61" s="304"/>
      <c r="AP61" s="304"/>
      <c r="AQ61" s="76" t="s">
        <v>82</v>
      </c>
      <c r="AR61" s="73"/>
      <c r="AS61" s="77">
        <v>0</v>
      </c>
      <c r="AT61" s="78">
        <f t="shared" si="1"/>
        <v>0</v>
      </c>
      <c r="AU61" s="79">
        <f>'SO 00-20-11 - Drobné opra...'!P86</f>
        <v>0</v>
      </c>
      <c r="AV61" s="78">
        <f>'SO 00-20-11 - Drobné opra...'!J33</f>
        <v>0</v>
      </c>
      <c r="AW61" s="78">
        <f>'SO 00-20-11 - Drobné opra...'!J34</f>
        <v>0</v>
      </c>
      <c r="AX61" s="78">
        <f>'SO 00-20-11 - Drobné opra...'!J35</f>
        <v>0</v>
      </c>
      <c r="AY61" s="78">
        <f>'SO 00-20-11 - Drobné opra...'!J36</f>
        <v>0</v>
      </c>
      <c r="AZ61" s="78">
        <f>'SO 00-20-11 - Drobné opra...'!F33</f>
        <v>0</v>
      </c>
      <c r="BA61" s="78">
        <f>'SO 00-20-11 - Drobné opra...'!F34</f>
        <v>0</v>
      </c>
      <c r="BB61" s="78">
        <f>'SO 00-20-11 - Drobné opra...'!F35</f>
        <v>0</v>
      </c>
      <c r="BC61" s="78">
        <f>'SO 00-20-11 - Drobné opra...'!F36</f>
        <v>0</v>
      </c>
      <c r="BD61" s="80">
        <f>'SO 00-20-11 - Drobné opra...'!F37</f>
        <v>0</v>
      </c>
      <c r="BT61" s="81" t="s">
        <v>83</v>
      </c>
      <c r="BV61" s="81" t="s">
        <v>77</v>
      </c>
      <c r="BW61" s="81" t="s">
        <v>103</v>
      </c>
      <c r="BX61" s="81" t="s">
        <v>5</v>
      </c>
      <c r="CL61" s="81" t="s">
        <v>19</v>
      </c>
      <c r="CM61" s="81" t="s">
        <v>85</v>
      </c>
    </row>
    <row r="62" spans="1:91" s="6" customFormat="1" ht="24.75" customHeight="1">
      <c r="A62" s="72" t="s">
        <v>79</v>
      </c>
      <c r="B62" s="73"/>
      <c r="C62" s="74"/>
      <c r="D62" s="314" t="s">
        <v>104</v>
      </c>
      <c r="E62" s="314"/>
      <c r="F62" s="314"/>
      <c r="G62" s="314"/>
      <c r="H62" s="314"/>
      <c r="I62" s="75"/>
      <c r="J62" s="314" t="s">
        <v>105</v>
      </c>
      <c r="K62" s="314"/>
      <c r="L62" s="314"/>
      <c r="M62" s="314"/>
      <c r="N62" s="314"/>
      <c r="O62" s="314"/>
      <c r="P62" s="314"/>
      <c r="Q62" s="314"/>
      <c r="R62" s="314"/>
      <c r="S62" s="314"/>
      <c r="T62" s="314"/>
      <c r="U62" s="314"/>
      <c r="V62" s="314"/>
      <c r="W62" s="314"/>
      <c r="X62" s="314"/>
      <c r="Y62" s="314"/>
      <c r="Z62" s="314"/>
      <c r="AA62" s="314"/>
      <c r="AB62" s="314"/>
      <c r="AC62" s="314"/>
      <c r="AD62" s="314"/>
      <c r="AE62" s="314"/>
      <c r="AF62" s="314"/>
      <c r="AG62" s="303">
        <f>'SO 00-20-11.1 - Drobné op...'!J30</f>
        <v>0</v>
      </c>
      <c r="AH62" s="304"/>
      <c r="AI62" s="304"/>
      <c r="AJ62" s="304"/>
      <c r="AK62" s="304"/>
      <c r="AL62" s="304"/>
      <c r="AM62" s="304"/>
      <c r="AN62" s="303">
        <f t="shared" si="0"/>
        <v>0</v>
      </c>
      <c r="AO62" s="304"/>
      <c r="AP62" s="304"/>
      <c r="AQ62" s="76" t="s">
        <v>82</v>
      </c>
      <c r="AR62" s="73"/>
      <c r="AS62" s="77">
        <v>0</v>
      </c>
      <c r="AT62" s="78">
        <f t="shared" si="1"/>
        <v>0</v>
      </c>
      <c r="AU62" s="79">
        <f>'SO 00-20-11.1 - Drobné op...'!P86</f>
        <v>0</v>
      </c>
      <c r="AV62" s="78">
        <f>'SO 00-20-11.1 - Drobné op...'!J33</f>
        <v>0</v>
      </c>
      <c r="AW62" s="78">
        <f>'SO 00-20-11.1 - Drobné op...'!J34</f>
        <v>0</v>
      </c>
      <c r="AX62" s="78">
        <f>'SO 00-20-11.1 - Drobné op...'!J35</f>
        <v>0</v>
      </c>
      <c r="AY62" s="78">
        <f>'SO 00-20-11.1 - Drobné op...'!J36</f>
        <v>0</v>
      </c>
      <c r="AZ62" s="78">
        <f>'SO 00-20-11.1 - Drobné op...'!F33</f>
        <v>0</v>
      </c>
      <c r="BA62" s="78">
        <f>'SO 00-20-11.1 - Drobné op...'!F34</f>
        <v>0</v>
      </c>
      <c r="BB62" s="78">
        <f>'SO 00-20-11.1 - Drobné op...'!F35</f>
        <v>0</v>
      </c>
      <c r="BC62" s="78">
        <f>'SO 00-20-11.1 - Drobné op...'!F36</f>
        <v>0</v>
      </c>
      <c r="BD62" s="80">
        <f>'SO 00-20-11.1 - Drobné op...'!F37</f>
        <v>0</v>
      </c>
      <c r="BT62" s="81" t="s">
        <v>83</v>
      </c>
      <c r="BV62" s="81" t="s">
        <v>77</v>
      </c>
      <c r="BW62" s="81" t="s">
        <v>106</v>
      </c>
      <c r="BX62" s="81" t="s">
        <v>5</v>
      </c>
      <c r="CL62" s="81" t="s">
        <v>19</v>
      </c>
      <c r="CM62" s="81" t="s">
        <v>85</v>
      </c>
    </row>
    <row r="63" spans="1:91" s="6" customFormat="1" ht="24.75" customHeight="1">
      <c r="A63" s="72" t="s">
        <v>79</v>
      </c>
      <c r="B63" s="73"/>
      <c r="C63" s="74"/>
      <c r="D63" s="314" t="s">
        <v>107</v>
      </c>
      <c r="E63" s="314"/>
      <c r="F63" s="314"/>
      <c r="G63" s="314"/>
      <c r="H63" s="314"/>
      <c r="I63" s="75"/>
      <c r="J63" s="314" t="s">
        <v>108</v>
      </c>
      <c r="K63" s="314"/>
      <c r="L63" s="314"/>
      <c r="M63" s="314"/>
      <c r="N63" s="314"/>
      <c r="O63" s="314"/>
      <c r="P63" s="314"/>
      <c r="Q63" s="314"/>
      <c r="R63" s="314"/>
      <c r="S63" s="314"/>
      <c r="T63" s="314"/>
      <c r="U63" s="314"/>
      <c r="V63" s="314"/>
      <c r="W63" s="314"/>
      <c r="X63" s="314"/>
      <c r="Y63" s="314"/>
      <c r="Z63" s="314"/>
      <c r="AA63" s="314"/>
      <c r="AB63" s="314"/>
      <c r="AC63" s="314"/>
      <c r="AD63" s="314"/>
      <c r="AE63" s="314"/>
      <c r="AF63" s="314"/>
      <c r="AG63" s="303">
        <f>'SO 00-20-11.2 - Drobné op...'!J30</f>
        <v>0</v>
      </c>
      <c r="AH63" s="304"/>
      <c r="AI63" s="304"/>
      <c r="AJ63" s="304"/>
      <c r="AK63" s="304"/>
      <c r="AL63" s="304"/>
      <c r="AM63" s="304"/>
      <c r="AN63" s="303">
        <f t="shared" si="0"/>
        <v>0</v>
      </c>
      <c r="AO63" s="304"/>
      <c r="AP63" s="304"/>
      <c r="AQ63" s="76" t="s">
        <v>82</v>
      </c>
      <c r="AR63" s="73"/>
      <c r="AS63" s="77">
        <v>0</v>
      </c>
      <c r="AT63" s="78">
        <f t="shared" si="1"/>
        <v>0</v>
      </c>
      <c r="AU63" s="79">
        <f>'SO 00-20-11.2 - Drobné op...'!P83</f>
        <v>0</v>
      </c>
      <c r="AV63" s="78">
        <f>'SO 00-20-11.2 - Drobné op...'!J33</f>
        <v>0</v>
      </c>
      <c r="AW63" s="78">
        <f>'SO 00-20-11.2 - Drobné op...'!J34</f>
        <v>0</v>
      </c>
      <c r="AX63" s="78">
        <f>'SO 00-20-11.2 - Drobné op...'!J35</f>
        <v>0</v>
      </c>
      <c r="AY63" s="78">
        <f>'SO 00-20-11.2 - Drobné op...'!J36</f>
        <v>0</v>
      </c>
      <c r="AZ63" s="78">
        <f>'SO 00-20-11.2 - Drobné op...'!F33</f>
        <v>0</v>
      </c>
      <c r="BA63" s="78">
        <f>'SO 00-20-11.2 - Drobné op...'!F34</f>
        <v>0</v>
      </c>
      <c r="BB63" s="78">
        <f>'SO 00-20-11.2 - Drobné op...'!F35</f>
        <v>0</v>
      </c>
      <c r="BC63" s="78">
        <f>'SO 00-20-11.2 - Drobné op...'!F36</f>
        <v>0</v>
      </c>
      <c r="BD63" s="80">
        <f>'SO 00-20-11.2 - Drobné op...'!F37</f>
        <v>0</v>
      </c>
      <c r="BT63" s="81" t="s">
        <v>83</v>
      </c>
      <c r="BV63" s="81" t="s">
        <v>77</v>
      </c>
      <c r="BW63" s="81" t="s">
        <v>109</v>
      </c>
      <c r="BX63" s="81" t="s">
        <v>5</v>
      </c>
      <c r="CL63" s="81" t="s">
        <v>19</v>
      </c>
      <c r="CM63" s="81" t="s">
        <v>85</v>
      </c>
    </row>
    <row r="64" spans="1:91" s="6" customFormat="1" ht="24.75" customHeight="1">
      <c r="A64" s="72" t="s">
        <v>79</v>
      </c>
      <c r="B64" s="73"/>
      <c r="C64" s="74"/>
      <c r="D64" s="314" t="s">
        <v>110</v>
      </c>
      <c r="E64" s="314"/>
      <c r="F64" s="314"/>
      <c r="G64" s="314"/>
      <c r="H64" s="314"/>
      <c r="I64" s="75"/>
      <c r="J64" s="314" t="s">
        <v>111</v>
      </c>
      <c r="K64" s="314"/>
      <c r="L64" s="314"/>
      <c r="M64" s="314"/>
      <c r="N64" s="314"/>
      <c r="O64" s="314"/>
      <c r="P64" s="314"/>
      <c r="Q64" s="314"/>
      <c r="R64" s="314"/>
      <c r="S64" s="314"/>
      <c r="T64" s="314"/>
      <c r="U64" s="314"/>
      <c r="V64" s="314"/>
      <c r="W64" s="314"/>
      <c r="X64" s="314"/>
      <c r="Y64" s="314"/>
      <c r="Z64" s="314"/>
      <c r="AA64" s="314"/>
      <c r="AB64" s="314"/>
      <c r="AC64" s="314"/>
      <c r="AD64" s="314"/>
      <c r="AE64" s="314"/>
      <c r="AF64" s="314"/>
      <c r="AG64" s="303">
        <f>'SO 00-20-11.3 - Drobné op...'!J30</f>
        <v>0</v>
      </c>
      <c r="AH64" s="304"/>
      <c r="AI64" s="304"/>
      <c r="AJ64" s="304"/>
      <c r="AK64" s="304"/>
      <c r="AL64" s="304"/>
      <c r="AM64" s="304"/>
      <c r="AN64" s="303">
        <f t="shared" si="0"/>
        <v>0</v>
      </c>
      <c r="AO64" s="304"/>
      <c r="AP64" s="304"/>
      <c r="AQ64" s="76" t="s">
        <v>82</v>
      </c>
      <c r="AR64" s="73"/>
      <c r="AS64" s="77">
        <v>0</v>
      </c>
      <c r="AT64" s="78">
        <f t="shared" si="1"/>
        <v>0</v>
      </c>
      <c r="AU64" s="79">
        <f>'SO 00-20-11.3 - Drobné op...'!P84</f>
        <v>0</v>
      </c>
      <c r="AV64" s="78">
        <f>'SO 00-20-11.3 - Drobné op...'!J33</f>
        <v>0</v>
      </c>
      <c r="AW64" s="78">
        <f>'SO 00-20-11.3 - Drobné op...'!J34</f>
        <v>0</v>
      </c>
      <c r="AX64" s="78">
        <f>'SO 00-20-11.3 - Drobné op...'!J35</f>
        <v>0</v>
      </c>
      <c r="AY64" s="78">
        <f>'SO 00-20-11.3 - Drobné op...'!J36</f>
        <v>0</v>
      </c>
      <c r="AZ64" s="78">
        <f>'SO 00-20-11.3 - Drobné op...'!F33</f>
        <v>0</v>
      </c>
      <c r="BA64" s="78">
        <f>'SO 00-20-11.3 - Drobné op...'!F34</f>
        <v>0</v>
      </c>
      <c r="BB64" s="78">
        <f>'SO 00-20-11.3 - Drobné op...'!F35</f>
        <v>0</v>
      </c>
      <c r="BC64" s="78">
        <f>'SO 00-20-11.3 - Drobné op...'!F36</f>
        <v>0</v>
      </c>
      <c r="BD64" s="80">
        <f>'SO 00-20-11.3 - Drobné op...'!F37</f>
        <v>0</v>
      </c>
      <c r="BT64" s="81" t="s">
        <v>83</v>
      </c>
      <c r="BV64" s="81" t="s">
        <v>77</v>
      </c>
      <c r="BW64" s="81" t="s">
        <v>112</v>
      </c>
      <c r="BX64" s="81" t="s">
        <v>5</v>
      </c>
      <c r="CL64" s="81" t="s">
        <v>19</v>
      </c>
      <c r="CM64" s="81" t="s">
        <v>85</v>
      </c>
    </row>
    <row r="65" spans="1:91" s="6" customFormat="1" ht="24.75" customHeight="1">
      <c r="A65" s="72" t="s">
        <v>79</v>
      </c>
      <c r="B65" s="73"/>
      <c r="C65" s="74"/>
      <c r="D65" s="314" t="s">
        <v>113</v>
      </c>
      <c r="E65" s="314"/>
      <c r="F65" s="314"/>
      <c r="G65" s="314"/>
      <c r="H65" s="314"/>
      <c r="I65" s="75"/>
      <c r="J65" s="314" t="s">
        <v>114</v>
      </c>
      <c r="K65" s="314"/>
      <c r="L65" s="314"/>
      <c r="M65" s="314"/>
      <c r="N65" s="314"/>
      <c r="O65" s="314"/>
      <c r="P65" s="314"/>
      <c r="Q65" s="314"/>
      <c r="R65" s="314"/>
      <c r="S65" s="314"/>
      <c r="T65" s="314"/>
      <c r="U65" s="314"/>
      <c r="V65" s="314"/>
      <c r="W65" s="314"/>
      <c r="X65" s="314"/>
      <c r="Y65" s="314"/>
      <c r="Z65" s="314"/>
      <c r="AA65" s="314"/>
      <c r="AB65" s="314"/>
      <c r="AC65" s="314"/>
      <c r="AD65" s="314"/>
      <c r="AE65" s="314"/>
      <c r="AF65" s="314"/>
      <c r="AG65" s="303">
        <f>'SO 00-20-11.4 - Drobné op...'!J30</f>
        <v>0</v>
      </c>
      <c r="AH65" s="304"/>
      <c r="AI65" s="304"/>
      <c r="AJ65" s="304"/>
      <c r="AK65" s="304"/>
      <c r="AL65" s="304"/>
      <c r="AM65" s="304"/>
      <c r="AN65" s="303">
        <f t="shared" si="0"/>
        <v>0</v>
      </c>
      <c r="AO65" s="304"/>
      <c r="AP65" s="304"/>
      <c r="AQ65" s="76" t="s">
        <v>82</v>
      </c>
      <c r="AR65" s="73"/>
      <c r="AS65" s="77">
        <v>0</v>
      </c>
      <c r="AT65" s="78">
        <f t="shared" si="1"/>
        <v>0</v>
      </c>
      <c r="AU65" s="79">
        <f>'SO 00-20-11.4 - Drobné op...'!P83</f>
        <v>0</v>
      </c>
      <c r="AV65" s="78">
        <f>'SO 00-20-11.4 - Drobné op...'!J33</f>
        <v>0</v>
      </c>
      <c r="AW65" s="78">
        <f>'SO 00-20-11.4 - Drobné op...'!J34</f>
        <v>0</v>
      </c>
      <c r="AX65" s="78">
        <f>'SO 00-20-11.4 - Drobné op...'!J35</f>
        <v>0</v>
      </c>
      <c r="AY65" s="78">
        <f>'SO 00-20-11.4 - Drobné op...'!J36</f>
        <v>0</v>
      </c>
      <c r="AZ65" s="78">
        <f>'SO 00-20-11.4 - Drobné op...'!F33</f>
        <v>0</v>
      </c>
      <c r="BA65" s="78">
        <f>'SO 00-20-11.4 - Drobné op...'!F34</f>
        <v>0</v>
      </c>
      <c r="BB65" s="78">
        <f>'SO 00-20-11.4 - Drobné op...'!F35</f>
        <v>0</v>
      </c>
      <c r="BC65" s="78">
        <f>'SO 00-20-11.4 - Drobné op...'!F36</f>
        <v>0</v>
      </c>
      <c r="BD65" s="80">
        <f>'SO 00-20-11.4 - Drobné op...'!F37</f>
        <v>0</v>
      </c>
      <c r="BT65" s="81" t="s">
        <v>83</v>
      </c>
      <c r="BV65" s="81" t="s">
        <v>77</v>
      </c>
      <c r="BW65" s="81" t="s">
        <v>115</v>
      </c>
      <c r="BX65" s="81" t="s">
        <v>5</v>
      </c>
      <c r="CL65" s="81" t="s">
        <v>19</v>
      </c>
      <c r="CM65" s="81" t="s">
        <v>85</v>
      </c>
    </row>
    <row r="66" spans="1:91" s="6" customFormat="1" ht="24.75" customHeight="1">
      <c r="A66" s="72" t="s">
        <v>79</v>
      </c>
      <c r="B66" s="73"/>
      <c r="C66" s="74"/>
      <c r="D66" s="314" t="s">
        <v>116</v>
      </c>
      <c r="E66" s="314"/>
      <c r="F66" s="314"/>
      <c r="G66" s="314"/>
      <c r="H66" s="314"/>
      <c r="I66" s="75"/>
      <c r="J66" s="314" t="s">
        <v>117</v>
      </c>
      <c r="K66" s="314"/>
      <c r="L66" s="314"/>
      <c r="M66" s="314"/>
      <c r="N66" s="314"/>
      <c r="O66" s="314"/>
      <c r="P66" s="314"/>
      <c r="Q66" s="314"/>
      <c r="R66" s="314"/>
      <c r="S66" s="314"/>
      <c r="T66" s="314"/>
      <c r="U66" s="314"/>
      <c r="V66" s="314"/>
      <c r="W66" s="314"/>
      <c r="X66" s="314"/>
      <c r="Y66" s="314"/>
      <c r="Z66" s="314"/>
      <c r="AA66" s="314"/>
      <c r="AB66" s="314"/>
      <c r="AC66" s="314"/>
      <c r="AD66" s="314"/>
      <c r="AE66" s="314"/>
      <c r="AF66" s="314"/>
      <c r="AG66" s="303">
        <f>'SO 00-21-11 - Drobné opra...'!J30</f>
        <v>0</v>
      </c>
      <c r="AH66" s="304"/>
      <c r="AI66" s="304"/>
      <c r="AJ66" s="304"/>
      <c r="AK66" s="304"/>
      <c r="AL66" s="304"/>
      <c r="AM66" s="304"/>
      <c r="AN66" s="303">
        <f t="shared" si="0"/>
        <v>0</v>
      </c>
      <c r="AO66" s="304"/>
      <c r="AP66" s="304"/>
      <c r="AQ66" s="76" t="s">
        <v>82</v>
      </c>
      <c r="AR66" s="73"/>
      <c r="AS66" s="77">
        <v>0</v>
      </c>
      <c r="AT66" s="78">
        <f t="shared" si="1"/>
        <v>0</v>
      </c>
      <c r="AU66" s="79">
        <f>'SO 00-21-11 - Drobné opra...'!P85</f>
        <v>0</v>
      </c>
      <c r="AV66" s="78">
        <f>'SO 00-21-11 - Drobné opra...'!J33</f>
        <v>0</v>
      </c>
      <c r="AW66" s="78">
        <f>'SO 00-21-11 - Drobné opra...'!J34</f>
        <v>0</v>
      </c>
      <c r="AX66" s="78">
        <f>'SO 00-21-11 - Drobné opra...'!J35</f>
        <v>0</v>
      </c>
      <c r="AY66" s="78">
        <f>'SO 00-21-11 - Drobné opra...'!J36</f>
        <v>0</v>
      </c>
      <c r="AZ66" s="78">
        <f>'SO 00-21-11 - Drobné opra...'!F33</f>
        <v>0</v>
      </c>
      <c r="BA66" s="78">
        <f>'SO 00-21-11 - Drobné opra...'!F34</f>
        <v>0</v>
      </c>
      <c r="BB66" s="78">
        <f>'SO 00-21-11 - Drobné opra...'!F35</f>
        <v>0</v>
      </c>
      <c r="BC66" s="78">
        <f>'SO 00-21-11 - Drobné opra...'!F36</f>
        <v>0</v>
      </c>
      <c r="BD66" s="80">
        <f>'SO 00-21-11 - Drobné opra...'!F37</f>
        <v>0</v>
      </c>
      <c r="BT66" s="81" t="s">
        <v>83</v>
      </c>
      <c r="BV66" s="81" t="s">
        <v>77</v>
      </c>
      <c r="BW66" s="81" t="s">
        <v>118</v>
      </c>
      <c r="BX66" s="81" t="s">
        <v>5</v>
      </c>
      <c r="CL66" s="81" t="s">
        <v>19</v>
      </c>
      <c r="CM66" s="81" t="s">
        <v>85</v>
      </c>
    </row>
    <row r="67" spans="1:91" s="6" customFormat="1" ht="24.75" customHeight="1">
      <c r="A67" s="72" t="s">
        <v>79</v>
      </c>
      <c r="B67" s="73"/>
      <c r="C67" s="74"/>
      <c r="D67" s="314" t="s">
        <v>119</v>
      </c>
      <c r="E67" s="314"/>
      <c r="F67" s="314"/>
      <c r="G67" s="314"/>
      <c r="H67" s="314"/>
      <c r="I67" s="75"/>
      <c r="J67" s="314" t="s">
        <v>120</v>
      </c>
      <c r="K67" s="314"/>
      <c r="L67" s="314"/>
      <c r="M67" s="314"/>
      <c r="N67" s="314"/>
      <c r="O67" s="314"/>
      <c r="P67" s="314"/>
      <c r="Q67" s="314"/>
      <c r="R67" s="314"/>
      <c r="S67" s="314"/>
      <c r="T67" s="314"/>
      <c r="U67" s="314"/>
      <c r="V67" s="314"/>
      <c r="W67" s="314"/>
      <c r="X67" s="314"/>
      <c r="Y67" s="314"/>
      <c r="Z67" s="314"/>
      <c r="AA67" s="314"/>
      <c r="AB67" s="314"/>
      <c r="AC67" s="314"/>
      <c r="AD67" s="314"/>
      <c r="AE67" s="314"/>
      <c r="AF67" s="314"/>
      <c r="AG67" s="303">
        <f>'SO 00-21-11.1 - Drobné op...'!J30</f>
        <v>0</v>
      </c>
      <c r="AH67" s="304"/>
      <c r="AI67" s="304"/>
      <c r="AJ67" s="304"/>
      <c r="AK67" s="304"/>
      <c r="AL67" s="304"/>
      <c r="AM67" s="304"/>
      <c r="AN67" s="303">
        <f t="shared" si="0"/>
        <v>0</v>
      </c>
      <c r="AO67" s="304"/>
      <c r="AP67" s="304"/>
      <c r="AQ67" s="76" t="s">
        <v>82</v>
      </c>
      <c r="AR67" s="73"/>
      <c r="AS67" s="77">
        <v>0</v>
      </c>
      <c r="AT67" s="78">
        <f t="shared" si="1"/>
        <v>0</v>
      </c>
      <c r="AU67" s="79">
        <f>'SO 00-21-11.1 - Drobné op...'!P88</f>
        <v>0</v>
      </c>
      <c r="AV67" s="78">
        <f>'SO 00-21-11.1 - Drobné op...'!J33</f>
        <v>0</v>
      </c>
      <c r="AW67" s="78">
        <f>'SO 00-21-11.1 - Drobné op...'!J34</f>
        <v>0</v>
      </c>
      <c r="AX67" s="78">
        <f>'SO 00-21-11.1 - Drobné op...'!J35</f>
        <v>0</v>
      </c>
      <c r="AY67" s="78">
        <f>'SO 00-21-11.1 - Drobné op...'!J36</f>
        <v>0</v>
      </c>
      <c r="AZ67" s="78">
        <f>'SO 00-21-11.1 - Drobné op...'!F33</f>
        <v>0</v>
      </c>
      <c r="BA67" s="78">
        <f>'SO 00-21-11.1 - Drobné op...'!F34</f>
        <v>0</v>
      </c>
      <c r="BB67" s="78">
        <f>'SO 00-21-11.1 - Drobné op...'!F35</f>
        <v>0</v>
      </c>
      <c r="BC67" s="78">
        <f>'SO 00-21-11.1 - Drobné op...'!F36</f>
        <v>0</v>
      </c>
      <c r="BD67" s="80">
        <f>'SO 00-21-11.1 - Drobné op...'!F37</f>
        <v>0</v>
      </c>
      <c r="BT67" s="81" t="s">
        <v>83</v>
      </c>
      <c r="BV67" s="81" t="s">
        <v>77</v>
      </c>
      <c r="BW67" s="81" t="s">
        <v>121</v>
      </c>
      <c r="BX67" s="81" t="s">
        <v>5</v>
      </c>
      <c r="CL67" s="81" t="s">
        <v>19</v>
      </c>
      <c r="CM67" s="81" t="s">
        <v>85</v>
      </c>
    </row>
    <row r="68" spans="1:91" s="6" customFormat="1" ht="24.75" customHeight="1">
      <c r="A68" s="72" t="s">
        <v>79</v>
      </c>
      <c r="B68" s="73"/>
      <c r="C68" s="74"/>
      <c r="D68" s="314" t="s">
        <v>122</v>
      </c>
      <c r="E68" s="314"/>
      <c r="F68" s="314"/>
      <c r="G68" s="314"/>
      <c r="H68" s="314"/>
      <c r="I68" s="75"/>
      <c r="J68" s="314" t="s">
        <v>123</v>
      </c>
      <c r="K68" s="314"/>
      <c r="L68" s="314"/>
      <c r="M68" s="314"/>
      <c r="N68" s="314"/>
      <c r="O68" s="314"/>
      <c r="P68" s="314"/>
      <c r="Q68" s="314"/>
      <c r="R68" s="314"/>
      <c r="S68" s="314"/>
      <c r="T68" s="314"/>
      <c r="U68" s="314"/>
      <c r="V68" s="314"/>
      <c r="W68" s="314"/>
      <c r="X68" s="314"/>
      <c r="Y68" s="314"/>
      <c r="Z68" s="314"/>
      <c r="AA68" s="314"/>
      <c r="AB68" s="314"/>
      <c r="AC68" s="314"/>
      <c r="AD68" s="314"/>
      <c r="AE68" s="314"/>
      <c r="AF68" s="314"/>
      <c r="AG68" s="303">
        <f>'SO 11-10-01 - Železniční ...'!J30</f>
        <v>0</v>
      </c>
      <c r="AH68" s="304"/>
      <c r="AI68" s="304"/>
      <c r="AJ68" s="304"/>
      <c r="AK68" s="304"/>
      <c r="AL68" s="304"/>
      <c r="AM68" s="304"/>
      <c r="AN68" s="303">
        <f t="shared" si="0"/>
        <v>0</v>
      </c>
      <c r="AO68" s="304"/>
      <c r="AP68" s="304"/>
      <c r="AQ68" s="76" t="s">
        <v>82</v>
      </c>
      <c r="AR68" s="73"/>
      <c r="AS68" s="77">
        <v>0</v>
      </c>
      <c r="AT68" s="78">
        <f t="shared" si="1"/>
        <v>0</v>
      </c>
      <c r="AU68" s="79">
        <f>'SO 11-10-01 - Železniční ...'!P82</f>
        <v>0</v>
      </c>
      <c r="AV68" s="78">
        <f>'SO 11-10-01 - Železniční ...'!J33</f>
        <v>0</v>
      </c>
      <c r="AW68" s="78">
        <f>'SO 11-10-01 - Železniční ...'!J34</f>
        <v>0</v>
      </c>
      <c r="AX68" s="78">
        <f>'SO 11-10-01 - Železniční ...'!J35</f>
        <v>0</v>
      </c>
      <c r="AY68" s="78">
        <f>'SO 11-10-01 - Železniční ...'!J36</f>
        <v>0</v>
      </c>
      <c r="AZ68" s="78">
        <f>'SO 11-10-01 - Železniční ...'!F33</f>
        <v>0</v>
      </c>
      <c r="BA68" s="78">
        <f>'SO 11-10-01 - Železniční ...'!F34</f>
        <v>0</v>
      </c>
      <c r="BB68" s="78">
        <f>'SO 11-10-01 - Železniční ...'!F35</f>
        <v>0</v>
      </c>
      <c r="BC68" s="78">
        <f>'SO 11-10-01 - Železniční ...'!F36</f>
        <v>0</v>
      </c>
      <c r="BD68" s="80">
        <f>'SO 11-10-01 - Železniční ...'!F37</f>
        <v>0</v>
      </c>
      <c r="BT68" s="81" t="s">
        <v>83</v>
      </c>
      <c r="BV68" s="81" t="s">
        <v>77</v>
      </c>
      <c r="BW68" s="81" t="s">
        <v>124</v>
      </c>
      <c r="BX68" s="81" t="s">
        <v>5</v>
      </c>
      <c r="CL68" s="81" t="s">
        <v>19</v>
      </c>
      <c r="CM68" s="81" t="s">
        <v>85</v>
      </c>
    </row>
    <row r="69" spans="1:91" s="6" customFormat="1" ht="24.75" customHeight="1">
      <c r="A69" s="72" t="s">
        <v>79</v>
      </c>
      <c r="B69" s="73"/>
      <c r="C69" s="74"/>
      <c r="D69" s="314" t="s">
        <v>125</v>
      </c>
      <c r="E69" s="314"/>
      <c r="F69" s="314"/>
      <c r="G69" s="314"/>
      <c r="H69" s="314"/>
      <c r="I69" s="75"/>
      <c r="J69" s="314" t="s">
        <v>126</v>
      </c>
      <c r="K69" s="314"/>
      <c r="L69" s="314"/>
      <c r="M69" s="314"/>
      <c r="N69" s="314"/>
      <c r="O69" s="314"/>
      <c r="P69" s="314"/>
      <c r="Q69" s="314"/>
      <c r="R69" s="314"/>
      <c r="S69" s="314"/>
      <c r="T69" s="314"/>
      <c r="U69" s="314"/>
      <c r="V69" s="314"/>
      <c r="W69" s="314"/>
      <c r="X69" s="314"/>
      <c r="Y69" s="314"/>
      <c r="Z69" s="314"/>
      <c r="AA69" s="314"/>
      <c r="AB69" s="314"/>
      <c r="AC69" s="314"/>
      <c r="AD69" s="314"/>
      <c r="AE69" s="314"/>
      <c r="AF69" s="314"/>
      <c r="AG69" s="303">
        <f>'SO 11-10-01.1 - Následná ...'!J30</f>
        <v>0</v>
      </c>
      <c r="AH69" s="304"/>
      <c r="AI69" s="304"/>
      <c r="AJ69" s="304"/>
      <c r="AK69" s="304"/>
      <c r="AL69" s="304"/>
      <c r="AM69" s="304"/>
      <c r="AN69" s="303">
        <f t="shared" si="0"/>
        <v>0</v>
      </c>
      <c r="AO69" s="304"/>
      <c r="AP69" s="304"/>
      <c r="AQ69" s="76" t="s">
        <v>82</v>
      </c>
      <c r="AR69" s="73"/>
      <c r="AS69" s="77">
        <v>0</v>
      </c>
      <c r="AT69" s="78">
        <f t="shared" si="1"/>
        <v>0</v>
      </c>
      <c r="AU69" s="79">
        <f>'SO 11-10-01.1 - Následná ...'!P82</f>
        <v>0</v>
      </c>
      <c r="AV69" s="78">
        <f>'SO 11-10-01.1 - Následná ...'!J33</f>
        <v>0</v>
      </c>
      <c r="AW69" s="78">
        <f>'SO 11-10-01.1 - Následná ...'!J34</f>
        <v>0</v>
      </c>
      <c r="AX69" s="78">
        <f>'SO 11-10-01.1 - Následná ...'!J35</f>
        <v>0</v>
      </c>
      <c r="AY69" s="78">
        <f>'SO 11-10-01.1 - Následná ...'!J36</f>
        <v>0</v>
      </c>
      <c r="AZ69" s="78">
        <f>'SO 11-10-01.1 - Následná ...'!F33</f>
        <v>0</v>
      </c>
      <c r="BA69" s="78">
        <f>'SO 11-10-01.1 - Následná ...'!F34</f>
        <v>0</v>
      </c>
      <c r="BB69" s="78">
        <f>'SO 11-10-01.1 - Následná ...'!F35</f>
        <v>0</v>
      </c>
      <c r="BC69" s="78">
        <f>'SO 11-10-01.1 - Následná ...'!F36</f>
        <v>0</v>
      </c>
      <c r="BD69" s="80">
        <f>'SO 11-10-01.1 - Následná ...'!F37</f>
        <v>0</v>
      </c>
      <c r="BT69" s="81" t="s">
        <v>83</v>
      </c>
      <c r="BV69" s="81" t="s">
        <v>77</v>
      </c>
      <c r="BW69" s="81" t="s">
        <v>127</v>
      </c>
      <c r="BX69" s="81" t="s">
        <v>5</v>
      </c>
      <c r="CL69" s="81" t="s">
        <v>19</v>
      </c>
      <c r="CM69" s="81" t="s">
        <v>85</v>
      </c>
    </row>
    <row r="70" spans="1:91" s="6" customFormat="1" ht="24.75" customHeight="1">
      <c r="A70" s="72" t="s">
        <v>79</v>
      </c>
      <c r="B70" s="73"/>
      <c r="C70" s="74"/>
      <c r="D70" s="314" t="s">
        <v>128</v>
      </c>
      <c r="E70" s="314"/>
      <c r="F70" s="314"/>
      <c r="G70" s="314"/>
      <c r="H70" s="314"/>
      <c r="I70" s="75"/>
      <c r="J70" s="314" t="s">
        <v>129</v>
      </c>
      <c r="K70" s="314"/>
      <c r="L70" s="314"/>
      <c r="M70" s="314"/>
      <c r="N70" s="314"/>
      <c r="O70" s="314"/>
      <c r="P70" s="314"/>
      <c r="Q70" s="314"/>
      <c r="R70" s="314"/>
      <c r="S70" s="314"/>
      <c r="T70" s="314"/>
      <c r="U70" s="314"/>
      <c r="V70" s="314"/>
      <c r="W70" s="314"/>
      <c r="X70" s="314"/>
      <c r="Y70" s="314"/>
      <c r="Z70" s="314"/>
      <c r="AA70" s="314"/>
      <c r="AB70" s="314"/>
      <c r="AC70" s="314"/>
      <c r="AD70" s="314"/>
      <c r="AE70" s="314"/>
      <c r="AF70" s="314"/>
      <c r="AG70" s="303">
        <f>'SO 11-11-01 - Železnični ...'!J30</f>
        <v>0</v>
      </c>
      <c r="AH70" s="304"/>
      <c r="AI70" s="304"/>
      <c r="AJ70" s="304"/>
      <c r="AK70" s="304"/>
      <c r="AL70" s="304"/>
      <c r="AM70" s="304"/>
      <c r="AN70" s="303">
        <f t="shared" si="0"/>
        <v>0</v>
      </c>
      <c r="AO70" s="304"/>
      <c r="AP70" s="304"/>
      <c r="AQ70" s="76" t="s">
        <v>82</v>
      </c>
      <c r="AR70" s="73"/>
      <c r="AS70" s="77">
        <v>0</v>
      </c>
      <c r="AT70" s="78">
        <f t="shared" si="1"/>
        <v>0</v>
      </c>
      <c r="AU70" s="79">
        <f>'SO 11-11-01 - Železnični ...'!P82</f>
        <v>0</v>
      </c>
      <c r="AV70" s="78">
        <f>'SO 11-11-01 - Železnični ...'!J33</f>
        <v>0</v>
      </c>
      <c r="AW70" s="78">
        <f>'SO 11-11-01 - Železnični ...'!J34</f>
        <v>0</v>
      </c>
      <c r="AX70" s="78">
        <f>'SO 11-11-01 - Železnični ...'!J35</f>
        <v>0</v>
      </c>
      <c r="AY70" s="78">
        <f>'SO 11-11-01 - Železnični ...'!J36</f>
        <v>0</v>
      </c>
      <c r="AZ70" s="78">
        <f>'SO 11-11-01 - Železnični ...'!F33</f>
        <v>0</v>
      </c>
      <c r="BA70" s="78">
        <f>'SO 11-11-01 - Železnični ...'!F34</f>
        <v>0</v>
      </c>
      <c r="BB70" s="78">
        <f>'SO 11-11-01 - Železnični ...'!F35</f>
        <v>0</v>
      </c>
      <c r="BC70" s="78">
        <f>'SO 11-11-01 - Železnični ...'!F36</f>
        <v>0</v>
      </c>
      <c r="BD70" s="80">
        <f>'SO 11-11-01 - Železnični ...'!F37</f>
        <v>0</v>
      </c>
      <c r="BT70" s="81" t="s">
        <v>83</v>
      </c>
      <c r="BV70" s="81" t="s">
        <v>77</v>
      </c>
      <c r="BW70" s="81" t="s">
        <v>130</v>
      </c>
      <c r="BX70" s="81" t="s">
        <v>5</v>
      </c>
      <c r="CL70" s="81" t="s">
        <v>19</v>
      </c>
      <c r="CM70" s="81" t="s">
        <v>85</v>
      </c>
    </row>
    <row r="71" spans="1:91" s="6" customFormat="1" ht="24.75" customHeight="1">
      <c r="A71" s="72" t="s">
        <v>79</v>
      </c>
      <c r="B71" s="73"/>
      <c r="C71" s="74"/>
      <c r="D71" s="314" t="s">
        <v>131</v>
      </c>
      <c r="E71" s="314"/>
      <c r="F71" s="314"/>
      <c r="G71" s="314"/>
      <c r="H71" s="314"/>
      <c r="I71" s="75"/>
      <c r="J71" s="314" t="s">
        <v>132</v>
      </c>
      <c r="K71" s="314"/>
      <c r="L71" s="314"/>
      <c r="M71" s="314"/>
      <c r="N71" s="314"/>
      <c r="O71" s="314"/>
      <c r="P71" s="314"/>
      <c r="Q71" s="314"/>
      <c r="R71" s="314"/>
      <c r="S71" s="314"/>
      <c r="T71" s="314"/>
      <c r="U71" s="314"/>
      <c r="V71" s="314"/>
      <c r="W71" s="314"/>
      <c r="X71" s="314"/>
      <c r="Y71" s="314"/>
      <c r="Z71" s="314"/>
      <c r="AA71" s="314"/>
      <c r="AB71" s="314"/>
      <c r="AC71" s="314"/>
      <c r="AD71" s="314"/>
      <c r="AE71" s="314"/>
      <c r="AF71" s="314"/>
      <c r="AG71" s="303">
        <f>'SO 11-11-02 - Železniční ...'!J30</f>
        <v>0</v>
      </c>
      <c r="AH71" s="304"/>
      <c r="AI71" s="304"/>
      <c r="AJ71" s="304"/>
      <c r="AK71" s="304"/>
      <c r="AL71" s="304"/>
      <c r="AM71" s="304"/>
      <c r="AN71" s="303">
        <f t="shared" si="0"/>
        <v>0</v>
      </c>
      <c r="AO71" s="304"/>
      <c r="AP71" s="304"/>
      <c r="AQ71" s="76" t="s">
        <v>82</v>
      </c>
      <c r="AR71" s="73"/>
      <c r="AS71" s="77">
        <v>0</v>
      </c>
      <c r="AT71" s="78">
        <f t="shared" si="1"/>
        <v>0</v>
      </c>
      <c r="AU71" s="79">
        <f>'SO 11-11-02 - Železniční ...'!P82</f>
        <v>0</v>
      </c>
      <c r="AV71" s="78">
        <f>'SO 11-11-02 - Železniční ...'!J33</f>
        <v>0</v>
      </c>
      <c r="AW71" s="78">
        <f>'SO 11-11-02 - Železniční ...'!J34</f>
        <v>0</v>
      </c>
      <c r="AX71" s="78">
        <f>'SO 11-11-02 - Železniční ...'!J35</f>
        <v>0</v>
      </c>
      <c r="AY71" s="78">
        <f>'SO 11-11-02 - Železniční ...'!J36</f>
        <v>0</v>
      </c>
      <c r="AZ71" s="78">
        <f>'SO 11-11-02 - Železniční ...'!F33</f>
        <v>0</v>
      </c>
      <c r="BA71" s="78">
        <f>'SO 11-11-02 - Železniční ...'!F34</f>
        <v>0</v>
      </c>
      <c r="BB71" s="78">
        <f>'SO 11-11-02 - Železniční ...'!F35</f>
        <v>0</v>
      </c>
      <c r="BC71" s="78">
        <f>'SO 11-11-02 - Železniční ...'!F36</f>
        <v>0</v>
      </c>
      <c r="BD71" s="80">
        <f>'SO 11-11-02 - Železniční ...'!F37</f>
        <v>0</v>
      </c>
      <c r="BT71" s="81" t="s">
        <v>83</v>
      </c>
      <c r="BV71" s="81" t="s">
        <v>77</v>
      </c>
      <c r="BW71" s="81" t="s">
        <v>133</v>
      </c>
      <c r="BX71" s="81" t="s">
        <v>5</v>
      </c>
      <c r="CL71" s="81" t="s">
        <v>19</v>
      </c>
      <c r="CM71" s="81" t="s">
        <v>85</v>
      </c>
    </row>
    <row r="72" spans="1:91" s="6" customFormat="1" ht="24.75" customHeight="1">
      <c r="A72" s="72" t="s">
        <v>79</v>
      </c>
      <c r="B72" s="73"/>
      <c r="C72" s="74"/>
      <c r="D72" s="314" t="s">
        <v>134</v>
      </c>
      <c r="E72" s="314"/>
      <c r="F72" s="314"/>
      <c r="G72" s="314"/>
      <c r="H72" s="314"/>
      <c r="I72" s="75"/>
      <c r="J72" s="314" t="s">
        <v>135</v>
      </c>
      <c r="K72" s="314"/>
      <c r="L72" s="314"/>
      <c r="M72" s="314"/>
      <c r="N72" s="314"/>
      <c r="O72" s="314"/>
      <c r="P72" s="314"/>
      <c r="Q72" s="314"/>
      <c r="R72" s="314"/>
      <c r="S72" s="314"/>
      <c r="T72" s="314"/>
      <c r="U72" s="314"/>
      <c r="V72" s="314"/>
      <c r="W72" s="314"/>
      <c r="X72" s="314"/>
      <c r="Y72" s="314"/>
      <c r="Z72" s="314"/>
      <c r="AA72" s="314"/>
      <c r="AB72" s="314"/>
      <c r="AC72" s="314"/>
      <c r="AD72" s="314"/>
      <c r="AE72" s="314"/>
      <c r="AF72" s="314"/>
      <c r="AG72" s="303">
        <f>'SO 11-13-01 - Obnova nást...'!J30</f>
        <v>0</v>
      </c>
      <c r="AH72" s="304"/>
      <c r="AI72" s="304"/>
      <c r="AJ72" s="304"/>
      <c r="AK72" s="304"/>
      <c r="AL72" s="304"/>
      <c r="AM72" s="304"/>
      <c r="AN72" s="303">
        <f t="shared" si="0"/>
        <v>0</v>
      </c>
      <c r="AO72" s="304"/>
      <c r="AP72" s="304"/>
      <c r="AQ72" s="76" t="s">
        <v>82</v>
      </c>
      <c r="AR72" s="73"/>
      <c r="AS72" s="77">
        <v>0</v>
      </c>
      <c r="AT72" s="78">
        <f t="shared" si="1"/>
        <v>0</v>
      </c>
      <c r="AU72" s="79">
        <f>'SO 11-13-01 - Obnova nást...'!P82</f>
        <v>0</v>
      </c>
      <c r="AV72" s="78">
        <f>'SO 11-13-01 - Obnova nást...'!J33</f>
        <v>0</v>
      </c>
      <c r="AW72" s="78">
        <f>'SO 11-13-01 - Obnova nást...'!J34</f>
        <v>0</v>
      </c>
      <c r="AX72" s="78">
        <f>'SO 11-13-01 - Obnova nást...'!J35</f>
        <v>0</v>
      </c>
      <c r="AY72" s="78">
        <f>'SO 11-13-01 - Obnova nást...'!J36</f>
        <v>0</v>
      </c>
      <c r="AZ72" s="78">
        <f>'SO 11-13-01 - Obnova nást...'!F33</f>
        <v>0</v>
      </c>
      <c r="BA72" s="78">
        <f>'SO 11-13-01 - Obnova nást...'!F34</f>
        <v>0</v>
      </c>
      <c r="BB72" s="78">
        <f>'SO 11-13-01 - Obnova nást...'!F35</f>
        <v>0</v>
      </c>
      <c r="BC72" s="78">
        <f>'SO 11-13-01 - Obnova nást...'!F36</f>
        <v>0</v>
      </c>
      <c r="BD72" s="80">
        <f>'SO 11-13-01 - Obnova nást...'!F37</f>
        <v>0</v>
      </c>
      <c r="BT72" s="81" t="s">
        <v>83</v>
      </c>
      <c r="BV72" s="81" t="s">
        <v>77</v>
      </c>
      <c r="BW72" s="81" t="s">
        <v>136</v>
      </c>
      <c r="BX72" s="81" t="s">
        <v>5</v>
      </c>
      <c r="CL72" s="81" t="s">
        <v>19</v>
      </c>
      <c r="CM72" s="81" t="s">
        <v>85</v>
      </c>
    </row>
    <row r="73" spans="1:91" s="6" customFormat="1" ht="24.75" customHeight="1">
      <c r="A73" s="72" t="s">
        <v>79</v>
      </c>
      <c r="B73" s="73"/>
      <c r="C73" s="74"/>
      <c r="D73" s="314" t="s">
        <v>137</v>
      </c>
      <c r="E73" s="314"/>
      <c r="F73" s="314"/>
      <c r="G73" s="314"/>
      <c r="H73" s="314"/>
      <c r="I73" s="75"/>
      <c r="J73" s="314" t="s">
        <v>138</v>
      </c>
      <c r="K73" s="314"/>
      <c r="L73" s="314"/>
      <c r="M73" s="314"/>
      <c r="N73" s="314"/>
      <c r="O73" s="314"/>
      <c r="P73" s="314"/>
      <c r="Q73" s="314"/>
      <c r="R73" s="314"/>
      <c r="S73" s="314"/>
      <c r="T73" s="314"/>
      <c r="U73" s="314"/>
      <c r="V73" s="314"/>
      <c r="W73" s="314"/>
      <c r="X73" s="314"/>
      <c r="Y73" s="314"/>
      <c r="Z73" s="314"/>
      <c r="AA73" s="314"/>
      <c r="AB73" s="314"/>
      <c r="AC73" s="314"/>
      <c r="AD73" s="314"/>
      <c r="AE73" s="314"/>
      <c r="AF73" s="314"/>
      <c r="AG73" s="303">
        <f>'SO 11-86-01 - Žst. Žulová...'!J30</f>
        <v>0</v>
      </c>
      <c r="AH73" s="304"/>
      <c r="AI73" s="304"/>
      <c r="AJ73" s="304"/>
      <c r="AK73" s="304"/>
      <c r="AL73" s="304"/>
      <c r="AM73" s="304"/>
      <c r="AN73" s="303">
        <f t="shared" si="0"/>
        <v>0</v>
      </c>
      <c r="AO73" s="304"/>
      <c r="AP73" s="304"/>
      <c r="AQ73" s="76" t="s">
        <v>82</v>
      </c>
      <c r="AR73" s="73"/>
      <c r="AS73" s="77">
        <v>0</v>
      </c>
      <c r="AT73" s="78">
        <f t="shared" si="1"/>
        <v>0</v>
      </c>
      <c r="AU73" s="79">
        <f>'SO 11-86-01 - Žst. Žulová...'!P107</f>
        <v>0</v>
      </c>
      <c r="AV73" s="78">
        <f>'SO 11-86-01 - Žst. Žulová...'!J33</f>
        <v>0</v>
      </c>
      <c r="AW73" s="78">
        <f>'SO 11-86-01 - Žst. Žulová...'!J34</f>
        <v>0</v>
      </c>
      <c r="AX73" s="78">
        <f>'SO 11-86-01 - Žst. Žulová...'!J35</f>
        <v>0</v>
      </c>
      <c r="AY73" s="78">
        <f>'SO 11-86-01 - Žst. Žulová...'!J36</f>
        <v>0</v>
      </c>
      <c r="AZ73" s="78">
        <f>'SO 11-86-01 - Žst. Žulová...'!F33</f>
        <v>0</v>
      </c>
      <c r="BA73" s="78">
        <f>'SO 11-86-01 - Žst. Žulová...'!F34</f>
        <v>0</v>
      </c>
      <c r="BB73" s="78">
        <f>'SO 11-86-01 - Žst. Žulová...'!F35</f>
        <v>0</v>
      </c>
      <c r="BC73" s="78">
        <f>'SO 11-86-01 - Žst. Žulová...'!F36</f>
        <v>0</v>
      </c>
      <c r="BD73" s="80">
        <f>'SO 11-86-01 - Žst. Žulová...'!F37</f>
        <v>0</v>
      </c>
      <c r="BT73" s="81" t="s">
        <v>83</v>
      </c>
      <c r="BV73" s="81" t="s">
        <v>77</v>
      </c>
      <c r="BW73" s="81" t="s">
        <v>139</v>
      </c>
      <c r="BX73" s="81" t="s">
        <v>5</v>
      </c>
      <c r="CL73" s="81" t="s">
        <v>19</v>
      </c>
      <c r="CM73" s="81" t="s">
        <v>85</v>
      </c>
    </row>
    <row r="74" spans="1:91" s="6" customFormat="1" ht="24.75" customHeight="1">
      <c r="A74" s="72" t="s">
        <v>79</v>
      </c>
      <c r="B74" s="73"/>
      <c r="C74" s="74"/>
      <c r="D74" s="314" t="s">
        <v>140</v>
      </c>
      <c r="E74" s="314"/>
      <c r="F74" s="314"/>
      <c r="G74" s="314"/>
      <c r="H74" s="314"/>
      <c r="I74" s="75"/>
      <c r="J74" s="314" t="s">
        <v>141</v>
      </c>
      <c r="K74" s="314"/>
      <c r="L74" s="314"/>
      <c r="M74" s="314"/>
      <c r="N74" s="314"/>
      <c r="O74" s="314"/>
      <c r="P74" s="314"/>
      <c r="Q74" s="314"/>
      <c r="R74" s="314"/>
      <c r="S74" s="314"/>
      <c r="T74" s="314"/>
      <c r="U74" s="314"/>
      <c r="V74" s="314"/>
      <c r="W74" s="314"/>
      <c r="X74" s="314"/>
      <c r="Y74" s="314"/>
      <c r="Z74" s="314"/>
      <c r="AA74" s="314"/>
      <c r="AB74" s="314"/>
      <c r="AC74" s="314"/>
      <c r="AD74" s="314"/>
      <c r="AE74" s="314"/>
      <c r="AF74" s="314"/>
      <c r="AG74" s="303">
        <f>'SO 11-20-01 - Oprava most...'!J30</f>
        <v>0</v>
      </c>
      <c r="AH74" s="304"/>
      <c r="AI74" s="304"/>
      <c r="AJ74" s="304"/>
      <c r="AK74" s="304"/>
      <c r="AL74" s="304"/>
      <c r="AM74" s="304"/>
      <c r="AN74" s="303">
        <f t="shared" si="0"/>
        <v>0</v>
      </c>
      <c r="AO74" s="304"/>
      <c r="AP74" s="304"/>
      <c r="AQ74" s="76" t="s">
        <v>82</v>
      </c>
      <c r="AR74" s="73"/>
      <c r="AS74" s="77">
        <v>0</v>
      </c>
      <c r="AT74" s="78">
        <f t="shared" si="1"/>
        <v>0</v>
      </c>
      <c r="AU74" s="79">
        <f>'SO 11-20-01 - Oprava most...'!P89</f>
        <v>0</v>
      </c>
      <c r="AV74" s="78">
        <f>'SO 11-20-01 - Oprava most...'!J33</f>
        <v>0</v>
      </c>
      <c r="AW74" s="78">
        <f>'SO 11-20-01 - Oprava most...'!J34</f>
        <v>0</v>
      </c>
      <c r="AX74" s="78">
        <f>'SO 11-20-01 - Oprava most...'!J35</f>
        <v>0</v>
      </c>
      <c r="AY74" s="78">
        <f>'SO 11-20-01 - Oprava most...'!J36</f>
        <v>0</v>
      </c>
      <c r="AZ74" s="78">
        <f>'SO 11-20-01 - Oprava most...'!F33</f>
        <v>0</v>
      </c>
      <c r="BA74" s="78">
        <f>'SO 11-20-01 - Oprava most...'!F34</f>
        <v>0</v>
      </c>
      <c r="BB74" s="78">
        <f>'SO 11-20-01 - Oprava most...'!F35</f>
        <v>0</v>
      </c>
      <c r="BC74" s="78">
        <f>'SO 11-20-01 - Oprava most...'!F36</f>
        <v>0</v>
      </c>
      <c r="BD74" s="80">
        <f>'SO 11-20-01 - Oprava most...'!F37</f>
        <v>0</v>
      </c>
      <c r="BT74" s="81" t="s">
        <v>83</v>
      </c>
      <c r="BV74" s="81" t="s">
        <v>77</v>
      </c>
      <c r="BW74" s="81" t="s">
        <v>142</v>
      </c>
      <c r="BX74" s="81" t="s">
        <v>5</v>
      </c>
      <c r="CL74" s="81" t="s">
        <v>19</v>
      </c>
      <c r="CM74" s="81" t="s">
        <v>85</v>
      </c>
    </row>
    <row r="75" spans="1:91" s="6" customFormat="1" ht="24.75" customHeight="1">
      <c r="A75" s="72" t="s">
        <v>79</v>
      </c>
      <c r="B75" s="73"/>
      <c r="C75" s="74"/>
      <c r="D75" s="314" t="s">
        <v>143</v>
      </c>
      <c r="E75" s="314"/>
      <c r="F75" s="314"/>
      <c r="G75" s="314"/>
      <c r="H75" s="314"/>
      <c r="I75" s="75"/>
      <c r="J75" s="314" t="s">
        <v>144</v>
      </c>
      <c r="K75" s="314"/>
      <c r="L75" s="314"/>
      <c r="M75" s="314"/>
      <c r="N75" s="314"/>
      <c r="O75" s="314"/>
      <c r="P75" s="314"/>
      <c r="Q75" s="314"/>
      <c r="R75" s="314"/>
      <c r="S75" s="314"/>
      <c r="T75" s="314"/>
      <c r="U75" s="314"/>
      <c r="V75" s="314"/>
      <c r="W75" s="314"/>
      <c r="X75" s="314"/>
      <c r="Y75" s="314"/>
      <c r="Z75" s="314"/>
      <c r="AA75" s="314"/>
      <c r="AB75" s="314"/>
      <c r="AC75" s="314"/>
      <c r="AD75" s="314"/>
      <c r="AE75" s="314"/>
      <c r="AF75" s="314"/>
      <c r="AG75" s="303">
        <f>'SO 11-21-01 - Obnova prop...'!J30</f>
        <v>0</v>
      </c>
      <c r="AH75" s="304"/>
      <c r="AI75" s="304"/>
      <c r="AJ75" s="304"/>
      <c r="AK75" s="304"/>
      <c r="AL75" s="304"/>
      <c r="AM75" s="304"/>
      <c r="AN75" s="303">
        <f t="shared" si="0"/>
        <v>0</v>
      </c>
      <c r="AO75" s="304"/>
      <c r="AP75" s="304"/>
      <c r="AQ75" s="76" t="s">
        <v>82</v>
      </c>
      <c r="AR75" s="73"/>
      <c r="AS75" s="77">
        <v>0</v>
      </c>
      <c r="AT75" s="78">
        <f t="shared" si="1"/>
        <v>0</v>
      </c>
      <c r="AU75" s="79">
        <f>'SO 11-21-01 - Obnova prop...'!P93</f>
        <v>0</v>
      </c>
      <c r="AV75" s="78">
        <f>'SO 11-21-01 - Obnova prop...'!J33</f>
        <v>0</v>
      </c>
      <c r="AW75" s="78">
        <f>'SO 11-21-01 - Obnova prop...'!J34</f>
        <v>0</v>
      </c>
      <c r="AX75" s="78">
        <f>'SO 11-21-01 - Obnova prop...'!J35</f>
        <v>0</v>
      </c>
      <c r="AY75" s="78">
        <f>'SO 11-21-01 - Obnova prop...'!J36</f>
        <v>0</v>
      </c>
      <c r="AZ75" s="78">
        <f>'SO 11-21-01 - Obnova prop...'!F33</f>
        <v>0</v>
      </c>
      <c r="BA75" s="78">
        <f>'SO 11-21-01 - Obnova prop...'!F34</f>
        <v>0</v>
      </c>
      <c r="BB75" s="78">
        <f>'SO 11-21-01 - Obnova prop...'!F35</f>
        <v>0</v>
      </c>
      <c r="BC75" s="78">
        <f>'SO 11-21-01 - Obnova prop...'!F36</f>
        <v>0</v>
      </c>
      <c r="BD75" s="80">
        <f>'SO 11-21-01 - Obnova prop...'!F37</f>
        <v>0</v>
      </c>
      <c r="BT75" s="81" t="s">
        <v>83</v>
      </c>
      <c r="BV75" s="81" t="s">
        <v>77</v>
      </c>
      <c r="BW75" s="81" t="s">
        <v>145</v>
      </c>
      <c r="BX75" s="81" t="s">
        <v>5</v>
      </c>
      <c r="CL75" s="81" t="s">
        <v>19</v>
      </c>
      <c r="CM75" s="81" t="s">
        <v>85</v>
      </c>
    </row>
    <row r="76" spans="1:91" s="6" customFormat="1" ht="24.75" customHeight="1">
      <c r="A76" s="72" t="s">
        <v>79</v>
      </c>
      <c r="B76" s="73"/>
      <c r="C76" s="74"/>
      <c r="D76" s="314" t="s">
        <v>146</v>
      </c>
      <c r="E76" s="314"/>
      <c r="F76" s="314"/>
      <c r="G76" s="314"/>
      <c r="H76" s="314"/>
      <c r="I76" s="75"/>
      <c r="J76" s="314" t="s">
        <v>147</v>
      </c>
      <c r="K76" s="314"/>
      <c r="L76" s="314"/>
      <c r="M76" s="314"/>
      <c r="N76" s="314"/>
      <c r="O76" s="314"/>
      <c r="P76" s="314"/>
      <c r="Q76" s="314"/>
      <c r="R76" s="314"/>
      <c r="S76" s="314"/>
      <c r="T76" s="314"/>
      <c r="U76" s="314"/>
      <c r="V76" s="314"/>
      <c r="W76" s="314"/>
      <c r="X76" s="314"/>
      <c r="Y76" s="314"/>
      <c r="Z76" s="314"/>
      <c r="AA76" s="314"/>
      <c r="AB76" s="314"/>
      <c r="AC76" s="314"/>
      <c r="AD76" s="314"/>
      <c r="AE76" s="314"/>
      <c r="AF76" s="314"/>
      <c r="AG76" s="303">
        <f>'SO 11-21-02 - Oprava prop...'!J30</f>
        <v>0</v>
      </c>
      <c r="AH76" s="304"/>
      <c r="AI76" s="304"/>
      <c r="AJ76" s="304"/>
      <c r="AK76" s="304"/>
      <c r="AL76" s="304"/>
      <c r="AM76" s="304"/>
      <c r="AN76" s="303">
        <f t="shared" si="0"/>
        <v>0</v>
      </c>
      <c r="AO76" s="304"/>
      <c r="AP76" s="304"/>
      <c r="AQ76" s="76" t="s">
        <v>82</v>
      </c>
      <c r="AR76" s="73"/>
      <c r="AS76" s="77">
        <v>0</v>
      </c>
      <c r="AT76" s="78">
        <f t="shared" si="1"/>
        <v>0</v>
      </c>
      <c r="AU76" s="79">
        <f>'SO 11-21-02 - Oprava prop...'!P85</f>
        <v>0</v>
      </c>
      <c r="AV76" s="78">
        <f>'SO 11-21-02 - Oprava prop...'!J33</f>
        <v>0</v>
      </c>
      <c r="AW76" s="78">
        <f>'SO 11-21-02 - Oprava prop...'!J34</f>
        <v>0</v>
      </c>
      <c r="AX76" s="78">
        <f>'SO 11-21-02 - Oprava prop...'!J35</f>
        <v>0</v>
      </c>
      <c r="AY76" s="78">
        <f>'SO 11-21-02 - Oprava prop...'!J36</f>
        <v>0</v>
      </c>
      <c r="AZ76" s="78">
        <f>'SO 11-21-02 - Oprava prop...'!F33</f>
        <v>0</v>
      </c>
      <c r="BA76" s="78">
        <f>'SO 11-21-02 - Oprava prop...'!F34</f>
        <v>0</v>
      </c>
      <c r="BB76" s="78">
        <f>'SO 11-21-02 - Oprava prop...'!F35</f>
        <v>0</v>
      </c>
      <c r="BC76" s="78">
        <f>'SO 11-21-02 - Oprava prop...'!F36</f>
        <v>0</v>
      </c>
      <c r="BD76" s="80">
        <f>'SO 11-21-02 - Oprava prop...'!F37</f>
        <v>0</v>
      </c>
      <c r="BT76" s="81" t="s">
        <v>83</v>
      </c>
      <c r="BV76" s="81" t="s">
        <v>77</v>
      </c>
      <c r="BW76" s="81" t="s">
        <v>148</v>
      </c>
      <c r="BX76" s="81" t="s">
        <v>5</v>
      </c>
      <c r="CL76" s="81" t="s">
        <v>19</v>
      </c>
      <c r="CM76" s="81" t="s">
        <v>85</v>
      </c>
    </row>
    <row r="77" spans="1:91" s="6" customFormat="1" ht="24.75" customHeight="1">
      <c r="A77" s="72" t="s">
        <v>79</v>
      </c>
      <c r="B77" s="73"/>
      <c r="C77" s="74"/>
      <c r="D77" s="314" t="s">
        <v>149</v>
      </c>
      <c r="E77" s="314"/>
      <c r="F77" s="314"/>
      <c r="G77" s="314"/>
      <c r="H77" s="314"/>
      <c r="I77" s="75"/>
      <c r="J77" s="314" t="s">
        <v>150</v>
      </c>
      <c r="K77" s="314"/>
      <c r="L77" s="314"/>
      <c r="M77" s="314"/>
      <c r="N77" s="314"/>
      <c r="O77" s="314"/>
      <c r="P77" s="314"/>
      <c r="Q77" s="314"/>
      <c r="R77" s="314"/>
      <c r="S77" s="314"/>
      <c r="T77" s="314"/>
      <c r="U77" s="314"/>
      <c r="V77" s="314"/>
      <c r="W77" s="314"/>
      <c r="X77" s="314"/>
      <c r="Y77" s="314"/>
      <c r="Z77" s="314"/>
      <c r="AA77" s="314"/>
      <c r="AB77" s="314"/>
      <c r="AC77" s="314"/>
      <c r="AD77" s="314"/>
      <c r="AE77" s="314"/>
      <c r="AF77" s="314"/>
      <c r="AG77" s="303">
        <f>'SO 11-23-01 - Obnova opěr...'!J30</f>
        <v>0</v>
      </c>
      <c r="AH77" s="304"/>
      <c r="AI77" s="304"/>
      <c r="AJ77" s="304"/>
      <c r="AK77" s="304"/>
      <c r="AL77" s="304"/>
      <c r="AM77" s="304"/>
      <c r="AN77" s="303">
        <f t="shared" si="0"/>
        <v>0</v>
      </c>
      <c r="AO77" s="304"/>
      <c r="AP77" s="304"/>
      <c r="AQ77" s="76" t="s">
        <v>82</v>
      </c>
      <c r="AR77" s="73"/>
      <c r="AS77" s="77">
        <v>0</v>
      </c>
      <c r="AT77" s="78">
        <f t="shared" si="1"/>
        <v>0</v>
      </c>
      <c r="AU77" s="79">
        <f>'SO 11-23-01 - Obnova opěr...'!P91</f>
        <v>0</v>
      </c>
      <c r="AV77" s="78">
        <f>'SO 11-23-01 - Obnova opěr...'!J33</f>
        <v>0</v>
      </c>
      <c r="AW77" s="78">
        <f>'SO 11-23-01 - Obnova opěr...'!J34</f>
        <v>0</v>
      </c>
      <c r="AX77" s="78">
        <f>'SO 11-23-01 - Obnova opěr...'!J35</f>
        <v>0</v>
      </c>
      <c r="AY77" s="78">
        <f>'SO 11-23-01 - Obnova opěr...'!J36</f>
        <v>0</v>
      </c>
      <c r="AZ77" s="78">
        <f>'SO 11-23-01 - Obnova opěr...'!F33</f>
        <v>0</v>
      </c>
      <c r="BA77" s="78">
        <f>'SO 11-23-01 - Obnova opěr...'!F34</f>
        <v>0</v>
      </c>
      <c r="BB77" s="78">
        <f>'SO 11-23-01 - Obnova opěr...'!F35</f>
        <v>0</v>
      </c>
      <c r="BC77" s="78">
        <f>'SO 11-23-01 - Obnova opěr...'!F36</f>
        <v>0</v>
      </c>
      <c r="BD77" s="80">
        <f>'SO 11-23-01 - Obnova opěr...'!F37</f>
        <v>0</v>
      </c>
      <c r="BT77" s="81" t="s">
        <v>83</v>
      </c>
      <c r="BV77" s="81" t="s">
        <v>77</v>
      </c>
      <c r="BW77" s="81" t="s">
        <v>151</v>
      </c>
      <c r="BX77" s="81" t="s">
        <v>5</v>
      </c>
      <c r="CL77" s="81" t="s">
        <v>19</v>
      </c>
      <c r="CM77" s="81" t="s">
        <v>85</v>
      </c>
    </row>
    <row r="78" spans="1:91" s="6" customFormat="1" ht="24.75" customHeight="1">
      <c r="A78" s="72" t="s">
        <v>79</v>
      </c>
      <c r="B78" s="73"/>
      <c r="C78" s="74"/>
      <c r="D78" s="314" t="s">
        <v>152</v>
      </c>
      <c r="E78" s="314"/>
      <c r="F78" s="314"/>
      <c r="G78" s="314"/>
      <c r="H78" s="314"/>
      <c r="I78" s="75"/>
      <c r="J78" s="314" t="s">
        <v>153</v>
      </c>
      <c r="K78" s="314"/>
      <c r="L78" s="314"/>
      <c r="M78" s="314"/>
      <c r="N78" s="314"/>
      <c r="O78" s="314"/>
      <c r="P78" s="314"/>
      <c r="Q78" s="314"/>
      <c r="R78" s="314"/>
      <c r="S78" s="314"/>
      <c r="T78" s="314"/>
      <c r="U78" s="314"/>
      <c r="V78" s="314"/>
      <c r="W78" s="314"/>
      <c r="X78" s="314"/>
      <c r="Y78" s="314"/>
      <c r="Z78" s="314"/>
      <c r="AA78" s="314"/>
      <c r="AB78" s="314"/>
      <c r="AC78" s="314"/>
      <c r="AD78" s="314"/>
      <c r="AE78" s="314"/>
      <c r="AF78" s="314"/>
      <c r="AG78" s="303">
        <f>'SO 12-10-01 - Propracován...'!J30</f>
        <v>0</v>
      </c>
      <c r="AH78" s="304"/>
      <c r="AI78" s="304"/>
      <c r="AJ78" s="304"/>
      <c r="AK78" s="304"/>
      <c r="AL78" s="304"/>
      <c r="AM78" s="304"/>
      <c r="AN78" s="303">
        <f t="shared" si="0"/>
        <v>0</v>
      </c>
      <c r="AO78" s="304"/>
      <c r="AP78" s="304"/>
      <c r="AQ78" s="76" t="s">
        <v>82</v>
      </c>
      <c r="AR78" s="73"/>
      <c r="AS78" s="77">
        <v>0</v>
      </c>
      <c r="AT78" s="78">
        <f t="shared" si="1"/>
        <v>0</v>
      </c>
      <c r="AU78" s="79">
        <f>'SO 12-10-01 - Propracován...'!P82</f>
        <v>0</v>
      </c>
      <c r="AV78" s="78">
        <f>'SO 12-10-01 - Propracován...'!J33</f>
        <v>0</v>
      </c>
      <c r="AW78" s="78">
        <f>'SO 12-10-01 - Propracován...'!J34</f>
        <v>0</v>
      </c>
      <c r="AX78" s="78">
        <f>'SO 12-10-01 - Propracován...'!J35</f>
        <v>0</v>
      </c>
      <c r="AY78" s="78">
        <f>'SO 12-10-01 - Propracován...'!J36</f>
        <v>0</v>
      </c>
      <c r="AZ78" s="78">
        <f>'SO 12-10-01 - Propracován...'!F33</f>
        <v>0</v>
      </c>
      <c r="BA78" s="78">
        <f>'SO 12-10-01 - Propracován...'!F34</f>
        <v>0</v>
      </c>
      <c r="BB78" s="78">
        <f>'SO 12-10-01 - Propracován...'!F35</f>
        <v>0</v>
      </c>
      <c r="BC78" s="78">
        <f>'SO 12-10-01 - Propracován...'!F36</f>
        <v>0</v>
      </c>
      <c r="BD78" s="80">
        <f>'SO 12-10-01 - Propracován...'!F37</f>
        <v>0</v>
      </c>
      <c r="BT78" s="81" t="s">
        <v>83</v>
      </c>
      <c r="BV78" s="81" t="s">
        <v>77</v>
      </c>
      <c r="BW78" s="81" t="s">
        <v>154</v>
      </c>
      <c r="BX78" s="81" t="s">
        <v>5</v>
      </c>
      <c r="CL78" s="81" t="s">
        <v>19</v>
      </c>
      <c r="CM78" s="81" t="s">
        <v>85</v>
      </c>
    </row>
    <row r="79" spans="1:91" s="6" customFormat="1" ht="24.75" customHeight="1">
      <c r="A79" s="72" t="s">
        <v>79</v>
      </c>
      <c r="B79" s="73"/>
      <c r="C79" s="74"/>
      <c r="D79" s="314" t="s">
        <v>155</v>
      </c>
      <c r="E79" s="314"/>
      <c r="F79" s="314"/>
      <c r="G79" s="314"/>
      <c r="H79" s="314"/>
      <c r="I79" s="75"/>
      <c r="J79" s="314" t="s">
        <v>156</v>
      </c>
      <c r="K79" s="314"/>
      <c r="L79" s="314"/>
      <c r="M79" s="314"/>
      <c r="N79" s="314"/>
      <c r="O79" s="314"/>
      <c r="P79" s="314"/>
      <c r="Q79" s="314"/>
      <c r="R79" s="314"/>
      <c r="S79" s="314"/>
      <c r="T79" s="314"/>
      <c r="U79" s="314"/>
      <c r="V79" s="314"/>
      <c r="W79" s="314"/>
      <c r="X79" s="314"/>
      <c r="Y79" s="314"/>
      <c r="Z79" s="314"/>
      <c r="AA79" s="314"/>
      <c r="AB79" s="314"/>
      <c r="AC79" s="314"/>
      <c r="AD79" s="314"/>
      <c r="AE79" s="314"/>
      <c r="AF79" s="314"/>
      <c r="AG79" s="303">
        <f>'SO 12-10-01.1 - Propracov...'!J30</f>
        <v>0</v>
      </c>
      <c r="AH79" s="304"/>
      <c r="AI79" s="304"/>
      <c r="AJ79" s="304"/>
      <c r="AK79" s="304"/>
      <c r="AL79" s="304"/>
      <c r="AM79" s="304"/>
      <c r="AN79" s="303">
        <f t="shared" si="0"/>
        <v>0</v>
      </c>
      <c r="AO79" s="304"/>
      <c r="AP79" s="304"/>
      <c r="AQ79" s="76" t="s">
        <v>82</v>
      </c>
      <c r="AR79" s="73"/>
      <c r="AS79" s="77">
        <v>0</v>
      </c>
      <c r="AT79" s="78">
        <f t="shared" si="1"/>
        <v>0</v>
      </c>
      <c r="AU79" s="79">
        <f>'SO 12-10-01.1 - Propracov...'!P82</f>
        <v>0</v>
      </c>
      <c r="AV79" s="78">
        <f>'SO 12-10-01.1 - Propracov...'!J33</f>
        <v>0</v>
      </c>
      <c r="AW79" s="78">
        <f>'SO 12-10-01.1 - Propracov...'!J34</f>
        <v>0</v>
      </c>
      <c r="AX79" s="78">
        <f>'SO 12-10-01.1 - Propracov...'!J35</f>
        <v>0</v>
      </c>
      <c r="AY79" s="78">
        <f>'SO 12-10-01.1 - Propracov...'!J36</f>
        <v>0</v>
      </c>
      <c r="AZ79" s="78">
        <f>'SO 12-10-01.1 - Propracov...'!F33</f>
        <v>0</v>
      </c>
      <c r="BA79" s="78">
        <f>'SO 12-10-01.1 - Propracov...'!F34</f>
        <v>0</v>
      </c>
      <c r="BB79" s="78">
        <f>'SO 12-10-01.1 - Propracov...'!F35</f>
        <v>0</v>
      </c>
      <c r="BC79" s="78">
        <f>'SO 12-10-01.1 - Propracov...'!F36</f>
        <v>0</v>
      </c>
      <c r="BD79" s="80">
        <f>'SO 12-10-01.1 - Propracov...'!F37</f>
        <v>0</v>
      </c>
      <c r="BT79" s="81" t="s">
        <v>83</v>
      </c>
      <c r="BV79" s="81" t="s">
        <v>77</v>
      </c>
      <c r="BW79" s="81" t="s">
        <v>157</v>
      </c>
      <c r="BX79" s="81" t="s">
        <v>5</v>
      </c>
      <c r="CL79" s="81" t="s">
        <v>19</v>
      </c>
      <c r="CM79" s="81" t="s">
        <v>85</v>
      </c>
    </row>
    <row r="80" spans="1:91" s="6" customFormat="1" ht="37.5" customHeight="1">
      <c r="A80" s="72" t="s">
        <v>79</v>
      </c>
      <c r="B80" s="73"/>
      <c r="C80" s="74"/>
      <c r="D80" s="314" t="s">
        <v>158</v>
      </c>
      <c r="E80" s="314"/>
      <c r="F80" s="314"/>
      <c r="G80" s="314"/>
      <c r="H80" s="314"/>
      <c r="I80" s="75"/>
      <c r="J80" s="314" t="s">
        <v>159</v>
      </c>
      <c r="K80" s="314"/>
      <c r="L80" s="314"/>
      <c r="M80" s="314"/>
      <c r="N80" s="314"/>
      <c r="O80" s="314"/>
      <c r="P80" s="314"/>
      <c r="Q80" s="314"/>
      <c r="R80" s="314"/>
      <c r="S80" s="314"/>
      <c r="T80" s="314"/>
      <c r="U80" s="314"/>
      <c r="V80" s="314"/>
      <c r="W80" s="314"/>
      <c r="X80" s="314"/>
      <c r="Y80" s="314"/>
      <c r="Z80" s="314"/>
      <c r="AA80" s="314"/>
      <c r="AB80" s="314"/>
      <c r="AC80" s="314"/>
      <c r="AD80" s="314"/>
      <c r="AE80" s="314"/>
      <c r="AF80" s="314"/>
      <c r="AG80" s="303">
        <f>'SO 12-10-01.2 - Propracov...'!J30</f>
        <v>0</v>
      </c>
      <c r="AH80" s="304"/>
      <c r="AI80" s="304"/>
      <c r="AJ80" s="304"/>
      <c r="AK80" s="304"/>
      <c r="AL80" s="304"/>
      <c r="AM80" s="304"/>
      <c r="AN80" s="303">
        <f t="shared" si="0"/>
        <v>0</v>
      </c>
      <c r="AO80" s="304"/>
      <c r="AP80" s="304"/>
      <c r="AQ80" s="76" t="s">
        <v>82</v>
      </c>
      <c r="AR80" s="73"/>
      <c r="AS80" s="77">
        <v>0</v>
      </c>
      <c r="AT80" s="78">
        <f t="shared" si="1"/>
        <v>0</v>
      </c>
      <c r="AU80" s="79">
        <f>'SO 12-10-01.2 - Propracov...'!P82</f>
        <v>0</v>
      </c>
      <c r="AV80" s="78">
        <f>'SO 12-10-01.2 - Propracov...'!J33</f>
        <v>0</v>
      </c>
      <c r="AW80" s="78">
        <f>'SO 12-10-01.2 - Propracov...'!J34</f>
        <v>0</v>
      </c>
      <c r="AX80" s="78">
        <f>'SO 12-10-01.2 - Propracov...'!J35</f>
        <v>0</v>
      </c>
      <c r="AY80" s="78">
        <f>'SO 12-10-01.2 - Propracov...'!J36</f>
        <v>0</v>
      </c>
      <c r="AZ80" s="78">
        <f>'SO 12-10-01.2 - Propracov...'!F33</f>
        <v>0</v>
      </c>
      <c r="BA80" s="78">
        <f>'SO 12-10-01.2 - Propracov...'!F34</f>
        <v>0</v>
      </c>
      <c r="BB80" s="78">
        <f>'SO 12-10-01.2 - Propracov...'!F35</f>
        <v>0</v>
      </c>
      <c r="BC80" s="78">
        <f>'SO 12-10-01.2 - Propracov...'!F36</f>
        <v>0</v>
      </c>
      <c r="BD80" s="80">
        <f>'SO 12-10-01.2 - Propracov...'!F37</f>
        <v>0</v>
      </c>
      <c r="BT80" s="81" t="s">
        <v>83</v>
      </c>
      <c r="BV80" s="81" t="s">
        <v>77</v>
      </c>
      <c r="BW80" s="81" t="s">
        <v>160</v>
      </c>
      <c r="BX80" s="81" t="s">
        <v>5</v>
      </c>
      <c r="CL80" s="81" t="s">
        <v>19</v>
      </c>
      <c r="CM80" s="81" t="s">
        <v>85</v>
      </c>
    </row>
    <row r="81" spans="1:91" s="6" customFormat="1" ht="24.75" customHeight="1">
      <c r="A81" s="72" t="s">
        <v>79</v>
      </c>
      <c r="B81" s="73"/>
      <c r="C81" s="74"/>
      <c r="D81" s="314" t="s">
        <v>161</v>
      </c>
      <c r="E81" s="314"/>
      <c r="F81" s="314"/>
      <c r="G81" s="314"/>
      <c r="H81" s="314"/>
      <c r="I81" s="75"/>
      <c r="J81" s="314" t="s">
        <v>162</v>
      </c>
      <c r="K81" s="314"/>
      <c r="L81" s="314"/>
      <c r="M81" s="314"/>
      <c r="N81" s="314"/>
      <c r="O81" s="314"/>
      <c r="P81" s="314"/>
      <c r="Q81" s="314"/>
      <c r="R81" s="314"/>
      <c r="S81" s="314"/>
      <c r="T81" s="314"/>
      <c r="U81" s="314"/>
      <c r="V81" s="314"/>
      <c r="W81" s="314"/>
      <c r="X81" s="314"/>
      <c r="Y81" s="314"/>
      <c r="Z81" s="314"/>
      <c r="AA81" s="314"/>
      <c r="AB81" s="314"/>
      <c r="AC81" s="314"/>
      <c r="AD81" s="314"/>
      <c r="AE81" s="314"/>
      <c r="AF81" s="314"/>
      <c r="AG81" s="303">
        <f>'SO 12-10-01.3 - Přejezdy ...'!J30</f>
        <v>0</v>
      </c>
      <c r="AH81" s="304"/>
      <c r="AI81" s="304"/>
      <c r="AJ81" s="304"/>
      <c r="AK81" s="304"/>
      <c r="AL81" s="304"/>
      <c r="AM81" s="304"/>
      <c r="AN81" s="303">
        <f t="shared" si="0"/>
        <v>0</v>
      </c>
      <c r="AO81" s="304"/>
      <c r="AP81" s="304"/>
      <c r="AQ81" s="76" t="s">
        <v>82</v>
      </c>
      <c r="AR81" s="73"/>
      <c r="AS81" s="77">
        <v>0</v>
      </c>
      <c r="AT81" s="78">
        <f t="shared" si="1"/>
        <v>0</v>
      </c>
      <c r="AU81" s="79">
        <f>'SO 12-10-01.3 - Přejezdy ...'!P82</f>
        <v>0</v>
      </c>
      <c r="AV81" s="78">
        <f>'SO 12-10-01.3 - Přejezdy ...'!J33</f>
        <v>0</v>
      </c>
      <c r="AW81" s="78">
        <f>'SO 12-10-01.3 - Přejezdy ...'!J34</f>
        <v>0</v>
      </c>
      <c r="AX81" s="78">
        <f>'SO 12-10-01.3 - Přejezdy ...'!J35</f>
        <v>0</v>
      </c>
      <c r="AY81" s="78">
        <f>'SO 12-10-01.3 - Přejezdy ...'!J36</f>
        <v>0</v>
      </c>
      <c r="AZ81" s="78">
        <f>'SO 12-10-01.3 - Přejezdy ...'!F33</f>
        <v>0</v>
      </c>
      <c r="BA81" s="78">
        <f>'SO 12-10-01.3 - Přejezdy ...'!F34</f>
        <v>0</v>
      </c>
      <c r="BB81" s="78">
        <f>'SO 12-10-01.3 - Přejezdy ...'!F35</f>
        <v>0</v>
      </c>
      <c r="BC81" s="78">
        <f>'SO 12-10-01.3 - Přejezdy ...'!F36</f>
        <v>0</v>
      </c>
      <c r="BD81" s="80">
        <f>'SO 12-10-01.3 - Přejezdy ...'!F37</f>
        <v>0</v>
      </c>
      <c r="BT81" s="81" t="s">
        <v>83</v>
      </c>
      <c r="BV81" s="81" t="s">
        <v>77</v>
      </c>
      <c r="BW81" s="81" t="s">
        <v>163</v>
      </c>
      <c r="BX81" s="81" t="s">
        <v>5</v>
      </c>
      <c r="CL81" s="81" t="s">
        <v>19</v>
      </c>
      <c r="CM81" s="81" t="s">
        <v>85</v>
      </c>
    </row>
    <row r="82" spans="1:91" s="6" customFormat="1" ht="24.75" customHeight="1">
      <c r="A82" s="72" t="s">
        <v>79</v>
      </c>
      <c r="B82" s="73"/>
      <c r="C82" s="74"/>
      <c r="D82" s="314" t="s">
        <v>164</v>
      </c>
      <c r="E82" s="314"/>
      <c r="F82" s="314"/>
      <c r="G82" s="314"/>
      <c r="H82" s="314"/>
      <c r="I82" s="75"/>
      <c r="J82" s="314" t="s">
        <v>165</v>
      </c>
      <c r="K82" s="314"/>
      <c r="L82" s="314"/>
      <c r="M82" s="314"/>
      <c r="N82" s="314"/>
      <c r="O82" s="314"/>
      <c r="P82" s="314"/>
      <c r="Q82" s="314"/>
      <c r="R82" s="314"/>
      <c r="S82" s="314"/>
      <c r="T82" s="314"/>
      <c r="U82" s="314"/>
      <c r="V82" s="314"/>
      <c r="W82" s="314"/>
      <c r="X82" s="314"/>
      <c r="Y82" s="314"/>
      <c r="Z82" s="314"/>
      <c r="AA82" s="314"/>
      <c r="AB82" s="314"/>
      <c r="AC82" s="314"/>
      <c r="AD82" s="314"/>
      <c r="AE82" s="314"/>
      <c r="AF82" s="314"/>
      <c r="AG82" s="303">
        <f>'SO 12-10-01.4 - Následná ...'!J30</f>
        <v>0</v>
      </c>
      <c r="AH82" s="304"/>
      <c r="AI82" s="304"/>
      <c r="AJ82" s="304"/>
      <c r="AK82" s="304"/>
      <c r="AL82" s="304"/>
      <c r="AM82" s="304"/>
      <c r="AN82" s="303">
        <f t="shared" si="0"/>
        <v>0</v>
      </c>
      <c r="AO82" s="304"/>
      <c r="AP82" s="304"/>
      <c r="AQ82" s="76" t="s">
        <v>82</v>
      </c>
      <c r="AR82" s="73"/>
      <c r="AS82" s="77">
        <v>0</v>
      </c>
      <c r="AT82" s="78">
        <f t="shared" si="1"/>
        <v>0</v>
      </c>
      <c r="AU82" s="79">
        <f>'SO 12-10-01.4 - Následná ...'!P82</f>
        <v>0</v>
      </c>
      <c r="AV82" s="78">
        <f>'SO 12-10-01.4 - Následná ...'!J33</f>
        <v>0</v>
      </c>
      <c r="AW82" s="78">
        <f>'SO 12-10-01.4 - Následná ...'!J34</f>
        <v>0</v>
      </c>
      <c r="AX82" s="78">
        <f>'SO 12-10-01.4 - Následná ...'!J35</f>
        <v>0</v>
      </c>
      <c r="AY82" s="78">
        <f>'SO 12-10-01.4 - Následná ...'!J36</f>
        <v>0</v>
      </c>
      <c r="AZ82" s="78">
        <f>'SO 12-10-01.4 - Následná ...'!F33</f>
        <v>0</v>
      </c>
      <c r="BA82" s="78">
        <f>'SO 12-10-01.4 - Následná ...'!F34</f>
        <v>0</v>
      </c>
      <c r="BB82" s="78">
        <f>'SO 12-10-01.4 - Následná ...'!F35</f>
        <v>0</v>
      </c>
      <c r="BC82" s="78">
        <f>'SO 12-10-01.4 - Následná ...'!F36</f>
        <v>0</v>
      </c>
      <c r="BD82" s="80">
        <f>'SO 12-10-01.4 - Následná ...'!F37</f>
        <v>0</v>
      </c>
      <c r="BT82" s="81" t="s">
        <v>83</v>
      </c>
      <c r="BV82" s="81" t="s">
        <v>77</v>
      </c>
      <c r="BW82" s="81" t="s">
        <v>166</v>
      </c>
      <c r="BX82" s="81" t="s">
        <v>5</v>
      </c>
      <c r="CL82" s="81" t="s">
        <v>19</v>
      </c>
      <c r="CM82" s="81" t="s">
        <v>85</v>
      </c>
    </row>
    <row r="83" spans="1:91" s="6" customFormat="1" ht="24.75" customHeight="1">
      <c r="A83" s="72" t="s">
        <v>79</v>
      </c>
      <c r="B83" s="73"/>
      <c r="C83" s="74"/>
      <c r="D83" s="314" t="s">
        <v>167</v>
      </c>
      <c r="E83" s="314"/>
      <c r="F83" s="314"/>
      <c r="G83" s="314"/>
      <c r="H83" s="314"/>
      <c r="I83" s="75"/>
      <c r="J83" s="314" t="s">
        <v>168</v>
      </c>
      <c r="K83" s="314"/>
      <c r="L83" s="314"/>
      <c r="M83" s="314"/>
      <c r="N83" s="314"/>
      <c r="O83" s="314"/>
      <c r="P83" s="314"/>
      <c r="Q83" s="314"/>
      <c r="R83" s="314"/>
      <c r="S83" s="314"/>
      <c r="T83" s="314"/>
      <c r="U83" s="314"/>
      <c r="V83" s="314"/>
      <c r="W83" s="314"/>
      <c r="X83" s="314"/>
      <c r="Y83" s="314"/>
      <c r="Z83" s="314"/>
      <c r="AA83" s="314"/>
      <c r="AB83" s="314"/>
      <c r="AC83" s="314"/>
      <c r="AD83" s="314"/>
      <c r="AE83" s="314"/>
      <c r="AF83" s="314"/>
      <c r="AG83" s="303">
        <f>'SO 12-10-02 - Železniční ...'!J30</f>
        <v>0</v>
      </c>
      <c r="AH83" s="304"/>
      <c r="AI83" s="304"/>
      <c r="AJ83" s="304"/>
      <c r="AK83" s="304"/>
      <c r="AL83" s="304"/>
      <c r="AM83" s="304"/>
      <c r="AN83" s="303">
        <f t="shared" si="0"/>
        <v>0</v>
      </c>
      <c r="AO83" s="304"/>
      <c r="AP83" s="304"/>
      <c r="AQ83" s="76" t="s">
        <v>82</v>
      </c>
      <c r="AR83" s="73"/>
      <c r="AS83" s="77">
        <v>0</v>
      </c>
      <c r="AT83" s="78">
        <f t="shared" si="1"/>
        <v>0</v>
      </c>
      <c r="AU83" s="79">
        <f>'SO 12-10-02 - Železniční ...'!P82</f>
        <v>0</v>
      </c>
      <c r="AV83" s="78">
        <f>'SO 12-10-02 - Železniční ...'!J33</f>
        <v>0</v>
      </c>
      <c r="AW83" s="78">
        <f>'SO 12-10-02 - Železniční ...'!J34</f>
        <v>0</v>
      </c>
      <c r="AX83" s="78">
        <f>'SO 12-10-02 - Železniční ...'!J35</f>
        <v>0</v>
      </c>
      <c r="AY83" s="78">
        <f>'SO 12-10-02 - Železniční ...'!J36</f>
        <v>0</v>
      </c>
      <c r="AZ83" s="78">
        <f>'SO 12-10-02 - Železniční ...'!F33</f>
        <v>0</v>
      </c>
      <c r="BA83" s="78">
        <f>'SO 12-10-02 - Železniční ...'!F34</f>
        <v>0</v>
      </c>
      <c r="BB83" s="78">
        <f>'SO 12-10-02 - Železniční ...'!F35</f>
        <v>0</v>
      </c>
      <c r="BC83" s="78">
        <f>'SO 12-10-02 - Železniční ...'!F36</f>
        <v>0</v>
      </c>
      <c r="BD83" s="80">
        <f>'SO 12-10-02 - Železniční ...'!F37</f>
        <v>0</v>
      </c>
      <c r="BT83" s="81" t="s">
        <v>83</v>
      </c>
      <c r="BV83" s="81" t="s">
        <v>77</v>
      </c>
      <c r="BW83" s="81" t="s">
        <v>169</v>
      </c>
      <c r="BX83" s="81" t="s">
        <v>5</v>
      </c>
      <c r="CL83" s="81" t="s">
        <v>19</v>
      </c>
      <c r="CM83" s="81" t="s">
        <v>85</v>
      </c>
    </row>
    <row r="84" spans="1:91" s="6" customFormat="1" ht="24.75" customHeight="1">
      <c r="A84" s="72" t="s">
        <v>79</v>
      </c>
      <c r="B84" s="73"/>
      <c r="C84" s="74"/>
      <c r="D84" s="314" t="s">
        <v>170</v>
      </c>
      <c r="E84" s="314"/>
      <c r="F84" s="314"/>
      <c r="G84" s="314"/>
      <c r="H84" s="314"/>
      <c r="I84" s="75"/>
      <c r="J84" s="314" t="s">
        <v>171</v>
      </c>
      <c r="K84" s="314"/>
      <c r="L84" s="314"/>
      <c r="M84" s="314"/>
      <c r="N84" s="314"/>
      <c r="O84" s="314"/>
      <c r="P84" s="314"/>
      <c r="Q84" s="314"/>
      <c r="R84" s="314"/>
      <c r="S84" s="314"/>
      <c r="T84" s="314"/>
      <c r="U84" s="314"/>
      <c r="V84" s="314"/>
      <c r="W84" s="314"/>
      <c r="X84" s="314"/>
      <c r="Y84" s="314"/>
      <c r="Z84" s="314"/>
      <c r="AA84" s="314"/>
      <c r="AB84" s="314"/>
      <c r="AC84" s="314"/>
      <c r="AD84" s="314"/>
      <c r="AE84" s="314"/>
      <c r="AF84" s="314"/>
      <c r="AG84" s="303">
        <f>'SO 12-10-02.1 - Následná ...'!J30</f>
        <v>0</v>
      </c>
      <c r="AH84" s="304"/>
      <c r="AI84" s="304"/>
      <c r="AJ84" s="304"/>
      <c r="AK84" s="304"/>
      <c r="AL84" s="304"/>
      <c r="AM84" s="304"/>
      <c r="AN84" s="303">
        <f t="shared" si="0"/>
        <v>0</v>
      </c>
      <c r="AO84" s="304"/>
      <c r="AP84" s="304"/>
      <c r="AQ84" s="76" t="s">
        <v>82</v>
      </c>
      <c r="AR84" s="73"/>
      <c r="AS84" s="77">
        <v>0</v>
      </c>
      <c r="AT84" s="78">
        <f t="shared" si="1"/>
        <v>0</v>
      </c>
      <c r="AU84" s="79">
        <f>'SO 12-10-02.1 - Následná ...'!P82</f>
        <v>0</v>
      </c>
      <c r="AV84" s="78">
        <f>'SO 12-10-02.1 - Následná ...'!J33</f>
        <v>0</v>
      </c>
      <c r="AW84" s="78">
        <f>'SO 12-10-02.1 - Následná ...'!J34</f>
        <v>0</v>
      </c>
      <c r="AX84" s="78">
        <f>'SO 12-10-02.1 - Následná ...'!J35</f>
        <v>0</v>
      </c>
      <c r="AY84" s="78">
        <f>'SO 12-10-02.1 - Následná ...'!J36</f>
        <v>0</v>
      </c>
      <c r="AZ84" s="78">
        <f>'SO 12-10-02.1 - Následná ...'!F33</f>
        <v>0</v>
      </c>
      <c r="BA84" s="78">
        <f>'SO 12-10-02.1 - Následná ...'!F34</f>
        <v>0</v>
      </c>
      <c r="BB84" s="78">
        <f>'SO 12-10-02.1 - Následná ...'!F35</f>
        <v>0</v>
      </c>
      <c r="BC84" s="78">
        <f>'SO 12-10-02.1 - Následná ...'!F36</f>
        <v>0</v>
      </c>
      <c r="BD84" s="80">
        <f>'SO 12-10-02.1 - Následná ...'!F37</f>
        <v>0</v>
      </c>
      <c r="BT84" s="81" t="s">
        <v>83</v>
      </c>
      <c r="BV84" s="81" t="s">
        <v>77</v>
      </c>
      <c r="BW84" s="81" t="s">
        <v>172</v>
      </c>
      <c r="BX84" s="81" t="s">
        <v>5</v>
      </c>
      <c r="CL84" s="81" t="s">
        <v>19</v>
      </c>
      <c r="CM84" s="81" t="s">
        <v>85</v>
      </c>
    </row>
    <row r="85" spans="1:91" s="6" customFormat="1" ht="24.75" customHeight="1">
      <c r="A85" s="72" t="s">
        <v>79</v>
      </c>
      <c r="B85" s="73"/>
      <c r="C85" s="74"/>
      <c r="D85" s="314" t="s">
        <v>173</v>
      </c>
      <c r="E85" s="314"/>
      <c r="F85" s="314"/>
      <c r="G85" s="314"/>
      <c r="H85" s="314"/>
      <c r="I85" s="75"/>
      <c r="J85" s="314" t="s">
        <v>174</v>
      </c>
      <c r="K85" s="314"/>
      <c r="L85" s="314"/>
      <c r="M85" s="314"/>
      <c r="N85" s="314"/>
      <c r="O85" s="314"/>
      <c r="P85" s="314"/>
      <c r="Q85" s="314"/>
      <c r="R85" s="314"/>
      <c r="S85" s="314"/>
      <c r="T85" s="314"/>
      <c r="U85" s="314"/>
      <c r="V85" s="314"/>
      <c r="W85" s="314"/>
      <c r="X85" s="314"/>
      <c r="Y85" s="314"/>
      <c r="Z85" s="314"/>
      <c r="AA85" s="314"/>
      <c r="AB85" s="314"/>
      <c r="AC85" s="314"/>
      <c r="AD85" s="314"/>
      <c r="AE85" s="314"/>
      <c r="AF85" s="314"/>
      <c r="AG85" s="303">
        <f>'SO 12-11-01 - Železniční ...'!J30</f>
        <v>0</v>
      </c>
      <c r="AH85" s="304"/>
      <c r="AI85" s="304"/>
      <c r="AJ85" s="304"/>
      <c r="AK85" s="304"/>
      <c r="AL85" s="304"/>
      <c r="AM85" s="304"/>
      <c r="AN85" s="303">
        <f t="shared" si="0"/>
        <v>0</v>
      </c>
      <c r="AO85" s="304"/>
      <c r="AP85" s="304"/>
      <c r="AQ85" s="76" t="s">
        <v>82</v>
      </c>
      <c r="AR85" s="73"/>
      <c r="AS85" s="77">
        <v>0</v>
      </c>
      <c r="AT85" s="78">
        <f t="shared" si="1"/>
        <v>0</v>
      </c>
      <c r="AU85" s="79">
        <f>'SO 12-11-01 - Železniční ...'!P82</f>
        <v>0</v>
      </c>
      <c r="AV85" s="78">
        <f>'SO 12-11-01 - Železniční ...'!J33</f>
        <v>0</v>
      </c>
      <c r="AW85" s="78">
        <f>'SO 12-11-01 - Železniční ...'!J34</f>
        <v>0</v>
      </c>
      <c r="AX85" s="78">
        <f>'SO 12-11-01 - Železniční ...'!J35</f>
        <v>0</v>
      </c>
      <c r="AY85" s="78">
        <f>'SO 12-11-01 - Železniční ...'!J36</f>
        <v>0</v>
      </c>
      <c r="AZ85" s="78">
        <f>'SO 12-11-01 - Železniční ...'!F33</f>
        <v>0</v>
      </c>
      <c r="BA85" s="78">
        <f>'SO 12-11-01 - Železniční ...'!F34</f>
        <v>0</v>
      </c>
      <c r="BB85" s="78">
        <f>'SO 12-11-01 - Železniční ...'!F35</f>
        <v>0</v>
      </c>
      <c r="BC85" s="78">
        <f>'SO 12-11-01 - Železniční ...'!F36</f>
        <v>0</v>
      </c>
      <c r="BD85" s="80">
        <f>'SO 12-11-01 - Železniční ...'!F37</f>
        <v>0</v>
      </c>
      <c r="BT85" s="81" t="s">
        <v>83</v>
      </c>
      <c r="BV85" s="81" t="s">
        <v>77</v>
      </c>
      <c r="BW85" s="81" t="s">
        <v>175</v>
      </c>
      <c r="BX85" s="81" t="s">
        <v>5</v>
      </c>
      <c r="CL85" s="81" t="s">
        <v>19</v>
      </c>
      <c r="CM85" s="81" t="s">
        <v>85</v>
      </c>
    </row>
    <row r="86" spans="1:91" s="6" customFormat="1" ht="24.75" customHeight="1">
      <c r="A86" s="72" t="s">
        <v>79</v>
      </c>
      <c r="B86" s="73"/>
      <c r="C86" s="74"/>
      <c r="D86" s="314" t="s">
        <v>176</v>
      </c>
      <c r="E86" s="314"/>
      <c r="F86" s="314"/>
      <c r="G86" s="314"/>
      <c r="H86" s="314"/>
      <c r="I86" s="75"/>
      <c r="J86" s="314" t="s">
        <v>177</v>
      </c>
      <c r="K86" s="314"/>
      <c r="L86" s="314"/>
      <c r="M86" s="314"/>
      <c r="N86" s="314"/>
      <c r="O86" s="314"/>
      <c r="P86" s="314"/>
      <c r="Q86" s="314"/>
      <c r="R86" s="314"/>
      <c r="S86" s="314"/>
      <c r="T86" s="314"/>
      <c r="U86" s="314"/>
      <c r="V86" s="314"/>
      <c r="W86" s="314"/>
      <c r="X86" s="314"/>
      <c r="Y86" s="314"/>
      <c r="Z86" s="314"/>
      <c r="AA86" s="314"/>
      <c r="AB86" s="314"/>
      <c r="AC86" s="314"/>
      <c r="AD86" s="314"/>
      <c r="AE86" s="314"/>
      <c r="AF86" s="314"/>
      <c r="AG86" s="303">
        <f>'SO 12-11-02 - Železniční ...'!J30</f>
        <v>0</v>
      </c>
      <c r="AH86" s="304"/>
      <c r="AI86" s="304"/>
      <c r="AJ86" s="304"/>
      <c r="AK86" s="304"/>
      <c r="AL86" s="304"/>
      <c r="AM86" s="304"/>
      <c r="AN86" s="303">
        <f t="shared" ref="AN86:AN107" si="2">SUM(AG86,AT86)</f>
        <v>0</v>
      </c>
      <c r="AO86" s="304"/>
      <c r="AP86" s="304"/>
      <c r="AQ86" s="76" t="s">
        <v>82</v>
      </c>
      <c r="AR86" s="73"/>
      <c r="AS86" s="77">
        <v>0</v>
      </c>
      <c r="AT86" s="78">
        <f t="shared" ref="AT86:AT107" si="3">ROUND(SUM(AV86:AW86),2)</f>
        <v>0</v>
      </c>
      <c r="AU86" s="79">
        <f>'SO 12-11-02 - Železniční ...'!P82</f>
        <v>0</v>
      </c>
      <c r="AV86" s="78">
        <f>'SO 12-11-02 - Železniční ...'!J33</f>
        <v>0</v>
      </c>
      <c r="AW86" s="78">
        <f>'SO 12-11-02 - Železniční ...'!J34</f>
        <v>0</v>
      </c>
      <c r="AX86" s="78">
        <f>'SO 12-11-02 - Železniční ...'!J35</f>
        <v>0</v>
      </c>
      <c r="AY86" s="78">
        <f>'SO 12-11-02 - Železniční ...'!J36</f>
        <v>0</v>
      </c>
      <c r="AZ86" s="78">
        <f>'SO 12-11-02 - Železniční ...'!F33</f>
        <v>0</v>
      </c>
      <c r="BA86" s="78">
        <f>'SO 12-11-02 - Železniční ...'!F34</f>
        <v>0</v>
      </c>
      <c r="BB86" s="78">
        <f>'SO 12-11-02 - Železniční ...'!F35</f>
        <v>0</v>
      </c>
      <c r="BC86" s="78">
        <f>'SO 12-11-02 - Železniční ...'!F36</f>
        <v>0</v>
      </c>
      <c r="BD86" s="80">
        <f>'SO 12-11-02 - Železniční ...'!F37</f>
        <v>0</v>
      </c>
      <c r="BT86" s="81" t="s">
        <v>83</v>
      </c>
      <c r="BV86" s="81" t="s">
        <v>77</v>
      </c>
      <c r="BW86" s="81" t="s">
        <v>178</v>
      </c>
      <c r="BX86" s="81" t="s">
        <v>5</v>
      </c>
      <c r="CL86" s="81" t="s">
        <v>19</v>
      </c>
      <c r="CM86" s="81" t="s">
        <v>85</v>
      </c>
    </row>
    <row r="87" spans="1:91" s="6" customFormat="1" ht="24.75" customHeight="1">
      <c r="A87" s="72" t="s">
        <v>79</v>
      </c>
      <c r="B87" s="73"/>
      <c r="C87" s="74"/>
      <c r="D87" s="314" t="s">
        <v>179</v>
      </c>
      <c r="E87" s="314"/>
      <c r="F87" s="314"/>
      <c r="G87" s="314"/>
      <c r="H87" s="314"/>
      <c r="I87" s="75"/>
      <c r="J87" s="314" t="s">
        <v>180</v>
      </c>
      <c r="K87" s="314"/>
      <c r="L87" s="314"/>
      <c r="M87" s="314"/>
      <c r="N87" s="314"/>
      <c r="O87" s="314"/>
      <c r="P87" s="314"/>
      <c r="Q87" s="314"/>
      <c r="R87" s="314"/>
      <c r="S87" s="314"/>
      <c r="T87" s="314"/>
      <c r="U87" s="314"/>
      <c r="V87" s="314"/>
      <c r="W87" s="314"/>
      <c r="X87" s="314"/>
      <c r="Y87" s="314"/>
      <c r="Z87" s="314"/>
      <c r="AA87" s="314"/>
      <c r="AB87" s="314"/>
      <c r="AC87" s="314"/>
      <c r="AD87" s="314"/>
      <c r="AE87" s="314"/>
      <c r="AF87" s="314"/>
      <c r="AG87" s="303">
        <f>'SO 12-14-01 - Oprava přej...'!J30</f>
        <v>0</v>
      </c>
      <c r="AH87" s="304"/>
      <c r="AI87" s="304"/>
      <c r="AJ87" s="304"/>
      <c r="AK87" s="304"/>
      <c r="AL87" s="304"/>
      <c r="AM87" s="304"/>
      <c r="AN87" s="303">
        <f t="shared" si="2"/>
        <v>0</v>
      </c>
      <c r="AO87" s="304"/>
      <c r="AP87" s="304"/>
      <c r="AQ87" s="76" t="s">
        <v>82</v>
      </c>
      <c r="AR87" s="73"/>
      <c r="AS87" s="77">
        <v>0</v>
      </c>
      <c r="AT87" s="78">
        <f t="shared" si="3"/>
        <v>0</v>
      </c>
      <c r="AU87" s="79">
        <f>'SO 12-14-01 - Oprava přej...'!P82</f>
        <v>0</v>
      </c>
      <c r="AV87" s="78">
        <f>'SO 12-14-01 - Oprava přej...'!J33</f>
        <v>0</v>
      </c>
      <c r="AW87" s="78">
        <f>'SO 12-14-01 - Oprava přej...'!J34</f>
        <v>0</v>
      </c>
      <c r="AX87" s="78">
        <f>'SO 12-14-01 - Oprava přej...'!J35</f>
        <v>0</v>
      </c>
      <c r="AY87" s="78">
        <f>'SO 12-14-01 - Oprava přej...'!J36</f>
        <v>0</v>
      </c>
      <c r="AZ87" s="78">
        <f>'SO 12-14-01 - Oprava přej...'!F33</f>
        <v>0</v>
      </c>
      <c r="BA87" s="78">
        <f>'SO 12-14-01 - Oprava přej...'!F34</f>
        <v>0</v>
      </c>
      <c r="BB87" s="78">
        <f>'SO 12-14-01 - Oprava přej...'!F35</f>
        <v>0</v>
      </c>
      <c r="BC87" s="78">
        <f>'SO 12-14-01 - Oprava přej...'!F36</f>
        <v>0</v>
      </c>
      <c r="BD87" s="80">
        <f>'SO 12-14-01 - Oprava přej...'!F37</f>
        <v>0</v>
      </c>
      <c r="BT87" s="81" t="s">
        <v>83</v>
      </c>
      <c r="BV87" s="81" t="s">
        <v>77</v>
      </c>
      <c r="BW87" s="81" t="s">
        <v>181</v>
      </c>
      <c r="BX87" s="81" t="s">
        <v>5</v>
      </c>
      <c r="CL87" s="81" t="s">
        <v>19</v>
      </c>
      <c r="CM87" s="81" t="s">
        <v>85</v>
      </c>
    </row>
    <row r="88" spans="1:91" s="6" customFormat="1" ht="24.75" customHeight="1">
      <c r="A88" s="72" t="s">
        <v>79</v>
      </c>
      <c r="B88" s="73"/>
      <c r="C88" s="74"/>
      <c r="D88" s="314" t="s">
        <v>182</v>
      </c>
      <c r="E88" s="314"/>
      <c r="F88" s="314"/>
      <c r="G88" s="314"/>
      <c r="H88" s="314"/>
      <c r="I88" s="75"/>
      <c r="J88" s="314" t="s">
        <v>183</v>
      </c>
      <c r="K88" s="314"/>
      <c r="L88" s="314"/>
      <c r="M88" s="314"/>
      <c r="N88" s="314"/>
      <c r="O88" s="314"/>
      <c r="P88" s="314"/>
      <c r="Q88" s="314"/>
      <c r="R88" s="314"/>
      <c r="S88" s="314"/>
      <c r="T88" s="314"/>
      <c r="U88" s="314"/>
      <c r="V88" s="314"/>
      <c r="W88" s="314"/>
      <c r="X88" s="314"/>
      <c r="Y88" s="314"/>
      <c r="Z88" s="314"/>
      <c r="AA88" s="314"/>
      <c r="AB88" s="314"/>
      <c r="AC88" s="314"/>
      <c r="AD88" s="314"/>
      <c r="AE88" s="314"/>
      <c r="AF88" s="314"/>
      <c r="AG88" s="303">
        <f>'SO 12-14-02 - Obnova přej...'!J30</f>
        <v>0</v>
      </c>
      <c r="AH88" s="304"/>
      <c r="AI88" s="304"/>
      <c r="AJ88" s="304"/>
      <c r="AK88" s="304"/>
      <c r="AL88" s="304"/>
      <c r="AM88" s="304"/>
      <c r="AN88" s="303">
        <f t="shared" si="2"/>
        <v>0</v>
      </c>
      <c r="AO88" s="304"/>
      <c r="AP88" s="304"/>
      <c r="AQ88" s="76" t="s">
        <v>82</v>
      </c>
      <c r="AR88" s="73"/>
      <c r="AS88" s="77">
        <v>0</v>
      </c>
      <c r="AT88" s="78">
        <f t="shared" si="3"/>
        <v>0</v>
      </c>
      <c r="AU88" s="79">
        <f>'SO 12-14-02 - Obnova přej...'!P82</f>
        <v>0</v>
      </c>
      <c r="AV88" s="78">
        <f>'SO 12-14-02 - Obnova přej...'!J33</f>
        <v>0</v>
      </c>
      <c r="AW88" s="78">
        <f>'SO 12-14-02 - Obnova přej...'!J34</f>
        <v>0</v>
      </c>
      <c r="AX88" s="78">
        <f>'SO 12-14-02 - Obnova přej...'!J35</f>
        <v>0</v>
      </c>
      <c r="AY88" s="78">
        <f>'SO 12-14-02 - Obnova přej...'!J36</f>
        <v>0</v>
      </c>
      <c r="AZ88" s="78">
        <f>'SO 12-14-02 - Obnova přej...'!F33</f>
        <v>0</v>
      </c>
      <c r="BA88" s="78">
        <f>'SO 12-14-02 - Obnova přej...'!F34</f>
        <v>0</v>
      </c>
      <c r="BB88" s="78">
        <f>'SO 12-14-02 - Obnova přej...'!F35</f>
        <v>0</v>
      </c>
      <c r="BC88" s="78">
        <f>'SO 12-14-02 - Obnova přej...'!F36</f>
        <v>0</v>
      </c>
      <c r="BD88" s="80">
        <f>'SO 12-14-02 - Obnova přej...'!F37</f>
        <v>0</v>
      </c>
      <c r="BT88" s="81" t="s">
        <v>83</v>
      </c>
      <c r="BV88" s="81" t="s">
        <v>77</v>
      </c>
      <c r="BW88" s="81" t="s">
        <v>184</v>
      </c>
      <c r="BX88" s="81" t="s">
        <v>5</v>
      </c>
      <c r="CL88" s="81" t="s">
        <v>19</v>
      </c>
      <c r="CM88" s="81" t="s">
        <v>85</v>
      </c>
    </row>
    <row r="89" spans="1:91" s="6" customFormat="1" ht="24.75" customHeight="1">
      <c r="A89" s="72" t="s">
        <v>79</v>
      </c>
      <c r="B89" s="73"/>
      <c r="C89" s="74"/>
      <c r="D89" s="314" t="s">
        <v>185</v>
      </c>
      <c r="E89" s="314"/>
      <c r="F89" s="314"/>
      <c r="G89" s="314"/>
      <c r="H89" s="314"/>
      <c r="I89" s="75"/>
      <c r="J89" s="314" t="s">
        <v>186</v>
      </c>
      <c r="K89" s="314"/>
      <c r="L89" s="314"/>
      <c r="M89" s="314"/>
      <c r="N89" s="314"/>
      <c r="O89" s="314"/>
      <c r="P89" s="314"/>
      <c r="Q89" s="314"/>
      <c r="R89" s="314"/>
      <c r="S89" s="314"/>
      <c r="T89" s="314"/>
      <c r="U89" s="314"/>
      <c r="V89" s="314"/>
      <c r="W89" s="314"/>
      <c r="X89" s="314"/>
      <c r="Y89" s="314"/>
      <c r="Z89" s="314"/>
      <c r="AA89" s="314"/>
      <c r="AB89" s="314"/>
      <c r="AC89" s="314"/>
      <c r="AD89" s="314"/>
      <c r="AE89" s="314"/>
      <c r="AF89" s="314"/>
      <c r="AG89" s="303">
        <f>'SO 12-14-03 - Oprava přej...'!J30</f>
        <v>0</v>
      </c>
      <c r="AH89" s="304"/>
      <c r="AI89" s="304"/>
      <c r="AJ89" s="304"/>
      <c r="AK89" s="304"/>
      <c r="AL89" s="304"/>
      <c r="AM89" s="304"/>
      <c r="AN89" s="303">
        <f t="shared" si="2"/>
        <v>0</v>
      </c>
      <c r="AO89" s="304"/>
      <c r="AP89" s="304"/>
      <c r="AQ89" s="76" t="s">
        <v>82</v>
      </c>
      <c r="AR89" s="73"/>
      <c r="AS89" s="77">
        <v>0</v>
      </c>
      <c r="AT89" s="78">
        <f t="shared" si="3"/>
        <v>0</v>
      </c>
      <c r="AU89" s="79">
        <f>'SO 12-14-03 - Oprava přej...'!P82</f>
        <v>0</v>
      </c>
      <c r="AV89" s="78">
        <f>'SO 12-14-03 - Oprava přej...'!J33</f>
        <v>0</v>
      </c>
      <c r="AW89" s="78">
        <f>'SO 12-14-03 - Oprava přej...'!J34</f>
        <v>0</v>
      </c>
      <c r="AX89" s="78">
        <f>'SO 12-14-03 - Oprava přej...'!J35</f>
        <v>0</v>
      </c>
      <c r="AY89" s="78">
        <f>'SO 12-14-03 - Oprava přej...'!J36</f>
        <v>0</v>
      </c>
      <c r="AZ89" s="78">
        <f>'SO 12-14-03 - Oprava přej...'!F33</f>
        <v>0</v>
      </c>
      <c r="BA89" s="78">
        <f>'SO 12-14-03 - Oprava přej...'!F34</f>
        <v>0</v>
      </c>
      <c r="BB89" s="78">
        <f>'SO 12-14-03 - Oprava přej...'!F35</f>
        <v>0</v>
      </c>
      <c r="BC89" s="78">
        <f>'SO 12-14-03 - Oprava přej...'!F36</f>
        <v>0</v>
      </c>
      <c r="BD89" s="80">
        <f>'SO 12-14-03 - Oprava přej...'!F37</f>
        <v>0</v>
      </c>
      <c r="BT89" s="81" t="s">
        <v>83</v>
      </c>
      <c r="BV89" s="81" t="s">
        <v>77</v>
      </c>
      <c r="BW89" s="81" t="s">
        <v>187</v>
      </c>
      <c r="BX89" s="81" t="s">
        <v>5</v>
      </c>
      <c r="CL89" s="81" t="s">
        <v>19</v>
      </c>
      <c r="CM89" s="81" t="s">
        <v>85</v>
      </c>
    </row>
    <row r="90" spans="1:91" s="6" customFormat="1" ht="24.75" customHeight="1">
      <c r="A90" s="72" t="s">
        <v>79</v>
      </c>
      <c r="B90" s="73"/>
      <c r="C90" s="74"/>
      <c r="D90" s="314" t="s">
        <v>188</v>
      </c>
      <c r="E90" s="314"/>
      <c r="F90" s="314"/>
      <c r="G90" s="314"/>
      <c r="H90" s="314"/>
      <c r="I90" s="75"/>
      <c r="J90" s="314" t="s">
        <v>189</v>
      </c>
      <c r="K90" s="314"/>
      <c r="L90" s="314"/>
      <c r="M90" s="314"/>
      <c r="N90" s="314"/>
      <c r="O90" s="314"/>
      <c r="P90" s="314"/>
      <c r="Q90" s="314"/>
      <c r="R90" s="314"/>
      <c r="S90" s="314"/>
      <c r="T90" s="314"/>
      <c r="U90" s="314"/>
      <c r="V90" s="314"/>
      <c r="W90" s="314"/>
      <c r="X90" s="314"/>
      <c r="Y90" s="314"/>
      <c r="Z90" s="314"/>
      <c r="AA90" s="314"/>
      <c r="AB90" s="314"/>
      <c r="AC90" s="314"/>
      <c r="AD90" s="314"/>
      <c r="AE90" s="314"/>
      <c r="AF90" s="314"/>
      <c r="AG90" s="303">
        <f>'SO 12-14-04 - Obnova přej...'!J30</f>
        <v>0</v>
      </c>
      <c r="AH90" s="304"/>
      <c r="AI90" s="304"/>
      <c r="AJ90" s="304"/>
      <c r="AK90" s="304"/>
      <c r="AL90" s="304"/>
      <c r="AM90" s="304"/>
      <c r="AN90" s="303">
        <f t="shared" si="2"/>
        <v>0</v>
      </c>
      <c r="AO90" s="304"/>
      <c r="AP90" s="304"/>
      <c r="AQ90" s="76" t="s">
        <v>82</v>
      </c>
      <c r="AR90" s="73"/>
      <c r="AS90" s="77">
        <v>0</v>
      </c>
      <c r="AT90" s="78">
        <f t="shared" si="3"/>
        <v>0</v>
      </c>
      <c r="AU90" s="79">
        <f>'SO 12-14-04 - Obnova přej...'!P82</f>
        <v>0</v>
      </c>
      <c r="AV90" s="78">
        <f>'SO 12-14-04 - Obnova přej...'!J33</f>
        <v>0</v>
      </c>
      <c r="AW90" s="78">
        <f>'SO 12-14-04 - Obnova přej...'!J34</f>
        <v>0</v>
      </c>
      <c r="AX90" s="78">
        <f>'SO 12-14-04 - Obnova přej...'!J35</f>
        <v>0</v>
      </c>
      <c r="AY90" s="78">
        <f>'SO 12-14-04 - Obnova přej...'!J36</f>
        <v>0</v>
      </c>
      <c r="AZ90" s="78">
        <f>'SO 12-14-04 - Obnova přej...'!F33</f>
        <v>0</v>
      </c>
      <c r="BA90" s="78">
        <f>'SO 12-14-04 - Obnova přej...'!F34</f>
        <v>0</v>
      </c>
      <c r="BB90" s="78">
        <f>'SO 12-14-04 - Obnova přej...'!F35</f>
        <v>0</v>
      </c>
      <c r="BC90" s="78">
        <f>'SO 12-14-04 - Obnova přej...'!F36</f>
        <v>0</v>
      </c>
      <c r="BD90" s="80">
        <f>'SO 12-14-04 - Obnova přej...'!F37</f>
        <v>0</v>
      </c>
      <c r="BT90" s="81" t="s">
        <v>83</v>
      </c>
      <c r="BV90" s="81" t="s">
        <v>77</v>
      </c>
      <c r="BW90" s="81" t="s">
        <v>190</v>
      </c>
      <c r="BX90" s="81" t="s">
        <v>5</v>
      </c>
      <c r="CL90" s="81" t="s">
        <v>19</v>
      </c>
      <c r="CM90" s="81" t="s">
        <v>85</v>
      </c>
    </row>
    <row r="91" spans="1:91" s="6" customFormat="1" ht="24.75" customHeight="1">
      <c r="A91" s="72" t="s">
        <v>79</v>
      </c>
      <c r="B91" s="73"/>
      <c r="C91" s="74"/>
      <c r="D91" s="314" t="s">
        <v>191</v>
      </c>
      <c r="E91" s="314"/>
      <c r="F91" s="314"/>
      <c r="G91" s="314"/>
      <c r="H91" s="314"/>
      <c r="I91" s="75"/>
      <c r="J91" s="314" t="s">
        <v>192</v>
      </c>
      <c r="K91" s="314"/>
      <c r="L91" s="314"/>
      <c r="M91" s="314"/>
      <c r="N91" s="314"/>
      <c r="O91" s="314"/>
      <c r="P91" s="314"/>
      <c r="Q91" s="314"/>
      <c r="R91" s="314"/>
      <c r="S91" s="314"/>
      <c r="T91" s="314"/>
      <c r="U91" s="314"/>
      <c r="V91" s="314"/>
      <c r="W91" s="314"/>
      <c r="X91" s="314"/>
      <c r="Y91" s="314"/>
      <c r="Z91" s="314"/>
      <c r="AA91" s="314"/>
      <c r="AB91" s="314"/>
      <c r="AC91" s="314"/>
      <c r="AD91" s="314"/>
      <c r="AE91" s="314"/>
      <c r="AF91" s="314"/>
      <c r="AG91" s="303">
        <f>'SO 12-20-01 - Oprava most...'!J30</f>
        <v>0</v>
      </c>
      <c r="AH91" s="304"/>
      <c r="AI91" s="304"/>
      <c r="AJ91" s="304"/>
      <c r="AK91" s="304"/>
      <c r="AL91" s="304"/>
      <c r="AM91" s="304"/>
      <c r="AN91" s="303">
        <f t="shared" si="2"/>
        <v>0</v>
      </c>
      <c r="AO91" s="304"/>
      <c r="AP91" s="304"/>
      <c r="AQ91" s="76" t="s">
        <v>82</v>
      </c>
      <c r="AR91" s="73"/>
      <c r="AS91" s="77">
        <v>0</v>
      </c>
      <c r="AT91" s="78">
        <f t="shared" si="3"/>
        <v>0</v>
      </c>
      <c r="AU91" s="79">
        <f>'SO 12-20-01 - Oprava most...'!P88</f>
        <v>0</v>
      </c>
      <c r="AV91" s="78">
        <f>'SO 12-20-01 - Oprava most...'!J33</f>
        <v>0</v>
      </c>
      <c r="AW91" s="78">
        <f>'SO 12-20-01 - Oprava most...'!J34</f>
        <v>0</v>
      </c>
      <c r="AX91" s="78">
        <f>'SO 12-20-01 - Oprava most...'!J35</f>
        <v>0</v>
      </c>
      <c r="AY91" s="78">
        <f>'SO 12-20-01 - Oprava most...'!J36</f>
        <v>0</v>
      </c>
      <c r="AZ91" s="78">
        <f>'SO 12-20-01 - Oprava most...'!F33</f>
        <v>0</v>
      </c>
      <c r="BA91" s="78">
        <f>'SO 12-20-01 - Oprava most...'!F34</f>
        <v>0</v>
      </c>
      <c r="BB91" s="78">
        <f>'SO 12-20-01 - Oprava most...'!F35</f>
        <v>0</v>
      </c>
      <c r="BC91" s="78">
        <f>'SO 12-20-01 - Oprava most...'!F36</f>
        <v>0</v>
      </c>
      <c r="BD91" s="80">
        <f>'SO 12-20-01 - Oprava most...'!F37</f>
        <v>0</v>
      </c>
      <c r="BT91" s="81" t="s">
        <v>83</v>
      </c>
      <c r="BV91" s="81" t="s">
        <v>77</v>
      </c>
      <c r="BW91" s="81" t="s">
        <v>193</v>
      </c>
      <c r="BX91" s="81" t="s">
        <v>5</v>
      </c>
      <c r="CL91" s="81" t="s">
        <v>19</v>
      </c>
      <c r="CM91" s="81" t="s">
        <v>85</v>
      </c>
    </row>
    <row r="92" spans="1:91" s="6" customFormat="1" ht="24.75" customHeight="1">
      <c r="A92" s="72" t="s">
        <v>79</v>
      </c>
      <c r="B92" s="73"/>
      <c r="C92" s="74"/>
      <c r="D92" s="314" t="s">
        <v>194</v>
      </c>
      <c r="E92" s="314"/>
      <c r="F92" s="314"/>
      <c r="G92" s="314"/>
      <c r="H92" s="314"/>
      <c r="I92" s="75"/>
      <c r="J92" s="314" t="s">
        <v>195</v>
      </c>
      <c r="K92" s="314"/>
      <c r="L92" s="314"/>
      <c r="M92" s="314"/>
      <c r="N92" s="314"/>
      <c r="O92" s="314"/>
      <c r="P92" s="314"/>
      <c r="Q92" s="314"/>
      <c r="R92" s="314"/>
      <c r="S92" s="314"/>
      <c r="T92" s="314"/>
      <c r="U92" s="314"/>
      <c r="V92" s="314"/>
      <c r="W92" s="314"/>
      <c r="X92" s="314"/>
      <c r="Y92" s="314"/>
      <c r="Z92" s="314"/>
      <c r="AA92" s="314"/>
      <c r="AB92" s="314"/>
      <c r="AC92" s="314"/>
      <c r="AD92" s="314"/>
      <c r="AE92" s="314"/>
      <c r="AF92" s="314"/>
      <c r="AG92" s="303">
        <f>'SO 12-21-01 - Obnova prop...'!J30</f>
        <v>0</v>
      </c>
      <c r="AH92" s="304"/>
      <c r="AI92" s="304"/>
      <c r="AJ92" s="304"/>
      <c r="AK92" s="304"/>
      <c r="AL92" s="304"/>
      <c r="AM92" s="304"/>
      <c r="AN92" s="303">
        <f t="shared" si="2"/>
        <v>0</v>
      </c>
      <c r="AO92" s="304"/>
      <c r="AP92" s="304"/>
      <c r="AQ92" s="76" t="s">
        <v>82</v>
      </c>
      <c r="AR92" s="73"/>
      <c r="AS92" s="77">
        <v>0</v>
      </c>
      <c r="AT92" s="78">
        <f t="shared" si="3"/>
        <v>0</v>
      </c>
      <c r="AU92" s="79">
        <f>'SO 12-21-01 - Obnova prop...'!P93</f>
        <v>0</v>
      </c>
      <c r="AV92" s="78">
        <f>'SO 12-21-01 - Obnova prop...'!J33</f>
        <v>0</v>
      </c>
      <c r="AW92" s="78">
        <f>'SO 12-21-01 - Obnova prop...'!J34</f>
        <v>0</v>
      </c>
      <c r="AX92" s="78">
        <f>'SO 12-21-01 - Obnova prop...'!J35</f>
        <v>0</v>
      </c>
      <c r="AY92" s="78">
        <f>'SO 12-21-01 - Obnova prop...'!J36</f>
        <v>0</v>
      </c>
      <c r="AZ92" s="78">
        <f>'SO 12-21-01 - Obnova prop...'!F33</f>
        <v>0</v>
      </c>
      <c r="BA92" s="78">
        <f>'SO 12-21-01 - Obnova prop...'!F34</f>
        <v>0</v>
      </c>
      <c r="BB92" s="78">
        <f>'SO 12-21-01 - Obnova prop...'!F35</f>
        <v>0</v>
      </c>
      <c r="BC92" s="78">
        <f>'SO 12-21-01 - Obnova prop...'!F36</f>
        <v>0</v>
      </c>
      <c r="BD92" s="80">
        <f>'SO 12-21-01 - Obnova prop...'!F37</f>
        <v>0</v>
      </c>
      <c r="BT92" s="81" t="s">
        <v>83</v>
      </c>
      <c r="BV92" s="81" t="s">
        <v>77</v>
      </c>
      <c r="BW92" s="81" t="s">
        <v>196</v>
      </c>
      <c r="BX92" s="81" t="s">
        <v>5</v>
      </c>
      <c r="CL92" s="81" t="s">
        <v>19</v>
      </c>
      <c r="CM92" s="81" t="s">
        <v>85</v>
      </c>
    </row>
    <row r="93" spans="1:91" s="6" customFormat="1" ht="24.75" customHeight="1">
      <c r="A93" s="72" t="s">
        <v>79</v>
      </c>
      <c r="B93" s="73"/>
      <c r="C93" s="74"/>
      <c r="D93" s="314" t="s">
        <v>197</v>
      </c>
      <c r="E93" s="314"/>
      <c r="F93" s="314"/>
      <c r="G93" s="314"/>
      <c r="H93" s="314"/>
      <c r="I93" s="75"/>
      <c r="J93" s="314" t="s">
        <v>198</v>
      </c>
      <c r="K93" s="314"/>
      <c r="L93" s="314"/>
      <c r="M93" s="314"/>
      <c r="N93" s="314"/>
      <c r="O93" s="314"/>
      <c r="P93" s="314"/>
      <c r="Q93" s="314"/>
      <c r="R93" s="314"/>
      <c r="S93" s="314"/>
      <c r="T93" s="314"/>
      <c r="U93" s="314"/>
      <c r="V93" s="314"/>
      <c r="W93" s="314"/>
      <c r="X93" s="314"/>
      <c r="Y93" s="314"/>
      <c r="Z93" s="314"/>
      <c r="AA93" s="314"/>
      <c r="AB93" s="314"/>
      <c r="AC93" s="314"/>
      <c r="AD93" s="314"/>
      <c r="AE93" s="314"/>
      <c r="AF93" s="314"/>
      <c r="AG93" s="303">
        <f>'SO 12-21-02 - Obnova prop...'!J30</f>
        <v>0</v>
      </c>
      <c r="AH93" s="304"/>
      <c r="AI93" s="304"/>
      <c r="AJ93" s="304"/>
      <c r="AK93" s="304"/>
      <c r="AL93" s="304"/>
      <c r="AM93" s="304"/>
      <c r="AN93" s="303">
        <f t="shared" si="2"/>
        <v>0</v>
      </c>
      <c r="AO93" s="304"/>
      <c r="AP93" s="304"/>
      <c r="AQ93" s="76" t="s">
        <v>82</v>
      </c>
      <c r="AR93" s="73"/>
      <c r="AS93" s="77">
        <v>0</v>
      </c>
      <c r="AT93" s="78">
        <f t="shared" si="3"/>
        <v>0</v>
      </c>
      <c r="AU93" s="79">
        <f>'SO 12-21-02 - Obnova prop...'!P93</f>
        <v>0</v>
      </c>
      <c r="AV93" s="78">
        <f>'SO 12-21-02 - Obnova prop...'!J33</f>
        <v>0</v>
      </c>
      <c r="AW93" s="78">
        <f>'SO 12-21-02 - Obnova prop...'!J34</f>
        <v>0</v>
      </c>
      <c r="AX93" s="78">
        <f>'SO 12-21-02 - Obnova prop...'!J35</f>
        <v>0</v>
      </c>
      <c r="AY93" s="78">
        <f>'SO 12-21-02 - Obnova prop...'!J36</f>
        <v>0</v>
      </c>
      <c r="AZ93" s="78">
        <f>'SO 12-21-02 - Obnova prop...'!F33</f>
        <v>0</v>
      </c>
      <c r="BA93" s="78">
        <f>'SO 12-21-02 - Obnova prop...'!F34</f>
        <v>0</v>
      </c>
      <c r="BB93" s="78">
        <f>'SO 12-21-02 - Obnova prop...'!F35</f>
        <v>0</v>
      </c>
      <c r="BC93" s="78">
        <f>'SO 12-21-02 - Obnova prop...'!F36</f>
        <v>0</v>
      </c>
      <c r="BD93" s="80">
        <f>'SO 12-21-02 - Obnova prop...'!F37</f>
        <v>0</v>
      </c>
      <c r="BT93" s="81" t="s">
        <v>83</v>
      </c>
      <c r="BV93" s="81" t="s">
        <v>77</v>
      </c>
      <c r="BW93" s="81" t="s">
        <v>199</v>
      </c>
      <c r="BX93" s="81" t="s">
        <v>5</v>
      </c>
      <c r="CL93" s="81" t="s">
        <v>19</v>
      </c>
      <c r="CM93" s="81" t="s">
        <v>85</v>
      </c>
    </row>
    <row r="94" spans="1:91" s="6" customFormat="1" ht="24.75" customHeight="1">
      <c r="A94" s="72" t="s">
        <v>79</v>
      </c>
      <c r="B94" s="73"/>
      <c r="C94" s="74"/>
      <c r="D94" s="314" t="s">
        <v>200</v>
      </c>
      <c r="E94" s="314"/>
      <c r="F94" s="314"/>
      <c r="G94" s="314"/>
      <c r="H94" s="314"/>
      <c r="I94" s="75"/>
      <c r="J94" s="314" t="s">
        <v>201</v>
      </c>
      <c r="K94" s="314"/>
      <c r="L94" s="314"/>
      <c r="M94" s="314"/>
      <c r="N94" s="314"/>
      <c r="O94" s="314"/>
      <c r="P94" s="314"/>
      <c r="Q94" s="314"/>
      <c r="R94" s="314"/>
      <c r="S94" s="314"/>
      <c r="T94" s="314"/>
      <c r="U94" s="314"/>
      <c r="V94" s="314"/>
      <c r="W94" s="314"/>
      <c r="X94" s="314"/>
      <c r="Y94" s="314"/>
      <c r="Z94" s="314"/>
      <c r="AA94" s="314"/>
      <c r="AB94" s="314"/>
      <c r="AC94" s="314"/>
      <c r="AD94" s="314"/>
      <c r="AE94" s="314"/>
      <c r="AF94" s="314"/>
      <c r="AG94" s="303">
        <f>'SO 12-21-03 - Obnova prop...'!J30</f>
        <v>0</v>
      </c>
      <c r="AH94" s="304"/>
      <c r="AI94" s="304"/>
      <c r="AJ94" s="304"/>
      <c r="AK94" s="304"/>
      <c r="AL94" s="304"/>
      <c r="AM94" s="304"/>
      <c r="AN94" s="303">
        <f t="shared" si="2"/>
        <v>0</v>
      </c>
      <c r="AO94" s="304"/>
      <c r="AP94" s="304"/>
      <c r="AQ94" s="76" t="s">
        <v>82</v>
      </c>
      <c r="AR94" s="73"/>
      <c r="AS94" s="77">
        <v>0</v>
      </c>
      <c r="AT94" s="78">
        <f t="shared" si="3"/>
        <v>0</v>
      </c>
      <c r="AU94" s="79">
        <f>'SO 12-21-03 - Obnova prop...'!P93</f>
        <v>0</v>
      </c>
      <c r="AV94" s="78">
        <f>'SO 12-21-03 - Obnova prop...'!J33</f>
        <v>0</v>
      </c>
      <c r="AW94" s="78">
        <f>'SO 12-21-03 - Obnova prop...'!J34</f>
        <v>0</v>
      </c>
      <c r="AX94" s="78">
        <f>'SO 12-21-03 - Obnova prop...'!J35</f>
        <v>0</v>
      </c>
      <c r="AY94" s="78">
        <f>'SO 12-21-03 - Obnova prop...'!J36</f>
        <v>0</v>
      </c>
      <c r="AZ94" s="78">
        <f>'SO 12-21-03 - Obnova prop...'!F33</f>
        <v>0</v>
      </c>
      <c r="BA94" s="78">
        <f>'SO 12-21-03 - Obnova prop...'!F34</f>
        <v>0</v>
      </c>
      <c r="BB94" s="78">
        <f>'SO 12-21-03 - Obnova prop...'!F35</f>
        <v>0</v>
      </c>
      <c r="BC94" s="78">
        <f>'SO 12-21-03 - Obnova prop...'!F36</f>
        <v>0</v>
      </c>
      <c r="BD94" s="80">
        <f>'SO 12-21-03 - Obnova prop...'!F37</f>
        <v>0</v>
      </c>
      <c r="BT94" s="81" t="s">
        <v>83</v>
      </c>
      <c r="BV94" s="81" t="s">
        <v>77</v>
      </c>
      <c r="BW94" s="81" t="s">
        <v>202</v>
      </c>
      <c r="BX94" s="81" t="s">
        <v>5</v>
      </c>
      <c r="CL94" s="81" t="s">
        <v>19</v>
      </c>
      <c r="CM94" s="81" t="s">
        <v>85</v>
      </c>
    </row>
    <row r="95" spans="1:91" s="6" customFormat="1" ht="24.75" customHeight="1">
      <c r="A95" s="72" t="s">
        <v>79</v>
      </c>
      <c r="B95" s="73"/>
      <c r="C95" s="74"/>
      <c r="D95" s="314" t="s">
        <v>203</v>
      </c>
      <c r="E95" s="314"/>
      <c r="F95" s="314"/>
      <c r="G95" s="314"/>
      <c r="H95" s="314"/>
      <c r="I95" s="75"/>
      <c r="J95" s="314" t="s">
        <v>204</v>
      </c>
      <c r="K95" s="314"/>
      <c r="L95" s="314"/>
      <c r="M95" s="314"/>
      <c r="N95" s="314"/>
      <c r="O95" s="314"/>
      <c r="P95" s="314"/>
      <c r="Q95" s="314"/>
      <c r="R95" s="314"/>
      <c r="S95" s="314"/>
      <c r="T95" s="314"/>
      <c r="U95" s="314"/>
      <c r="V95" s="314"/>
      <c r="W95" s="314"/>
      <c r="X95" s="314"/>
      <c r="Y95" s="314"/>
      <c r="Z95" s="314"/>
      <c r="AA95" s="314"/>
      <c r="AB95" s="314"/>
      <c r="AC95" s="314"/>
      <c r="AD95" s="314"/>
      <c r="AE95" s="314"/>
      <c r="AF95" s="314"/>
      <c r="AG95" s="303">
        <f>'SO 12-21-04 - Obnova prop...'!J30</f>
        <v>0</v>
      </c>
      <c r="AH95" s="304"/>
      <c r="AI95" s="304"/>
      <c r="AJ95" s="304"/>
      <c r="AK95" s="304"/>
      <c r="AL95" s="304"/>
      <c r="AM95" s="304"/>
      <c r="AN95" s="303">
        <f t="shared" si="2"/>
        <v>0</v>
      </c>
      <c r="AO95" s="304"/>
      <c r="AP95" s="304"/>
      <c r="AQ95" s="76" t="s">
        <v>82</v>
      </c>
      <c r="AR95" s="73"/>
      <c r="AS95" s="77">
        <v>0</v>
      </c>
      <c r="AT95" s="78">
        <f t="shared" si="3"/>
        <v>0</v>
      </c>
      <c r="AU95" s="79">
        <f>'SO 12-21-04 - Obnova prop...'!P88</f>
        <v>0</v>
      </c>
      <c r="AV95" s="78">
        <f>'SO 12-21-04 - Obnova prop...'!J33</f>
        <v>0</v>
      </c>
      <c r="AW95" s="78">
        <f>'SO 12-21-04 - Obnova prop...'!J34</f>
        <v>0</v>
      </c>
      <c r="AX95" s="78">
        <f>'SO 12-21-04 - Obnova prop...'!J35</f>
        <v>0</v>
      </c>
      <c r="AY95" s="78">
        <f>'SO 12-21-04 - Obnova prop...'!J36</f>
        <v>0</v>
      </c>
      <c r="AZ95" s="78">
        <f>'SO 12-21-04 - Obnova prop...'!F33</f>
        <v>0</v>
      </c>
      <c r="BA95" s="78">
        <f>'SO 12-21-04 - Obnova prop...'!F34</f>
        <v>0</v>
      </c>
      <c r="BB95" s="78">
        <f>'SO 12-21-04 - Obnova prop...'!F35</f>
        <v>0</v>
      </c>
      <c r="BC95" s="78">
        <f>'SO 12-21-04 - Obnova prop...'!F36</f>
        <v>0</v>
      </c>
      <c r="BD95" s="80">
        <f>'SO 12-21-04 - Obnova prop...'!F37</f>
        <v>0</v>
      </c>
      <c r="BT95" s="81" t="s">
        <v>83</v>
      </c>
      <c r="BV95" s="81" t="s">
        <v>77</v>
      </c>
      <c r="BW95" s="81" t="s">
        <v>205</v>
      </c>
      <c r="BX95" s="81" t="s">
        <v>5</v>
      </c>
      <c r="CL95" s="81" t="s">
        <v>19</v>
      </c>
      <c r="CM95" s="81" t="s">
        <v>85</v>
      </c>
    </row>
    <row r="96" spans="1:91" s="6" customFormat="1" ht="24.75" customHeight="1">
      <c r="A96" s="72" t="s">
        <v>79</v>
      </c>
      <c r="B96" s="73"/>
      <c r="C96" s="74"/>
      <c r="D96" s="314" t="s">
        <v>206</v>
      </c>
      <c r="E96" s="314"/>
      <c r="F96" s="314"/>
      <c r="G96" s="314"/>
      <c r="H96" s="314"/>
      <c r="I96" s="75"/>
      <c r="J96" s="314" t="s">
        <v>207</v>
      </c>
      <c r="K96" s="314"/>
      <c r="L96" s="314"/>
      <c r="M96" s="314"/>
      <c r="N96" s="314"/>
      <c r="O96" s="314"/>
      <c r="P96" s="314"/>
      <c r="Q96" s="314"/>
      <c r="R96" s="314"/>
      <c r="S96" s="314"/>
      <c r="T96" s="314"/>
      <c r="U96" s="314"/>
      <c r="V96" s="314"/>
      <c r="W96" s="314"/>
      <c r="X96" s="314"/>
      <c r="Y96" s="314"/>
      <c r="Z96" s="314"/>
      <c r="AA96" s="314"/>
      <c r="AB96" s="314"/>
      <c r="AC96" s="314"/>
      <c r="AD96" s="314"/>
      <c r="AE96" s="314"/>
      <c r="AF96" s="314"/>
      <c r="AG96" s="303">
        <f>'SO 12-23-01 - Obnova opěr...'!J30</f>
        <v>0</v>
      </c>
      <c r="AH96" s="304"/>
      <c r="AI96" s="304"/>
      <c r="AJ96" s="304"/>
      <c r="AK96" s="304"/>
      <c r="AL96" s="304"/>
      <c r="AM96" s="304"/>
      <c r="AN96" s="303">
        <f t="shared" si="2"/>
        <v>0</v>
      </c>
      <c r="AO96" s="304"/>
      <c r="AP96" s="304"/>
      <c r="AQ96" s="76" t="s">
        <v>82</v>
      </c>
      <c r="AR96" s="73"/>
      <c r="AS96" s="77">
        <v>0</v>
      </c>
      <c r="AT96" s="78">
        <f t="shared" si="3"/>
        <v>0</v>
      </c>
      <c r="AU96" s="79">
        <f>'SO 12-23-01 - Obnova opěr...'!P89</f>
        <v>0</v>
      </c>
      <c r="AV96" s="78">
        <f>'SO 12-23-01 - Obnova opěr...'!J33</f>
        <v>0</v>
      </c>
      <c r="AW96" s="78">
        <f>'SO 12-23-01 - Obnova opěr...'!J34</f>
        <v>0</v>
      </c>
      <c r="AX96" s="78">
        <f>'SO 12-23-01 - Obnova opěr...'!J35</f>
        <v>0</v>
      </c>
      <c r="AY96" s="78">
        <f>'SO 12-23-01 - Obnova opěr...'!J36</f>
        <v>0</v>
      </c>
      <c r="AZ96" s="78">
        <f>'SO 12-23-01 - Obnova opěr...'!F33</f>
        <v>0</v>
      </c>
      <c r="BA96" s="78">
        <f>'SO 12-23-01 - Obnova opěr...'!F34</f>
        <v>0</v>
      </c>
      <c r="BB96" s="78">
        <f>'SO 12-23-01 - Obnova opěr...'!F35</f>
        <v>0</v>
      </c>
      <c r="BC96" s="78">
        <f>'SO 12-23-01 - Obnova opěr...'!F36</f>
        <v>0</v>
      </c>
      <c r="BD96" s="80">
        <f>'SO 12-23-01 - Obnova opěr...'!F37</f>
        <v>0</v>
      </c>
      <c r="BT96" s="81" t="s">
        <v>83</v>
      </c>
      <c r="BV96" s="81" t="s">
        <v>77</v>
      </c>
      <c r="BW96" s="81" t="s">
        <v>208</v>
      </c>
      <c r="BX96" s="81" t="s">
        <v>5</v>
      </c>
      <c r="CL96" s="81" t="s">
        <v>19</v>
      </c>
      <c r="CM96" s="81" t="s">
        <v>85</v>
      </c>
    </row>
    <row r="97" spans="1:91" s="6" customFormat="1" ht="24.75" customHeight="1">
      <c r="A97" s="72" t="s">
        <v>79</v>
      </c>
      <c r="B97" s="73"/>
      <c r="C97" s="74"/>
      <c r="D97" s="314" t="s">
        <v>209</v>
      </c>
      <c r="E97" s="314"/>
      <c r="F97" s="314"/>
      <c r="G97" s="314"/>
      <c r="H97" s="314"/>
      <c r="I97" s="75"/>
      <c r="J97" s="314" t="s">
        <v>210</v>
      </c>
      <c r="K97" s="314"/>
      <c r="L97" s="314"/>
      <c r="M97" s="314"/>
      <c r="N97" s="314"/>
      <c r="O97" s="314"/>
      <c r="P97" s="314"/>
      <c r="Q97" s="314"/>
      <c r="R97" s="314"/>
      <c r="S97" s="314"/>
      <c r="T97" s="314"/>
      <c r="U97" s="314"/>
      <c r="V97" s="314"/>
      <c r="W97" s="314"/>
      <c r="X97" s="314"/>
      <c r="Y97" s="314"/>
      <c r="Z97" s="314"/>
      <c r="AA97" s="314"/>
      <c r="AB97" s="314"/>
      <c r="AC97" s="314"/>
      <c r="AD97" s="314"/>
      <c r="AE97" s="314"/>
      <c r="AF97" s="314"/>
      <c r="AG97" s="303">
        <f>'SO 13-10-01 - Železniční ...'!J30</f>
        <v>0</v>
      </c>
      <c r="AH97" s="304"/>
      <c r="AI97" s="304"/>
      <c r="AJ97" s="304"/>
      <c r="AK97" s="304"/>
      <c r="AL97" s="304"/>
      <c r="AM97" s="304"/>
      <c r="AN97" s="303">
        <f t="shared" si="2"/>
        <v>0</v>
      </c>
      <c r="AO97" s="304"/>
      <c r="AP97" s="304"/>
      <c r="AQ97" s="76" t="s">
        <v>82</v>
      </c>
      <c r="AR97" s="73"/>
      <c r="AS97" s="77">
        <v>0</v>
      </c>
      <c r="AT97" s="78">
        <f t="shared" si="3"/>
        <v>0</v>
      </c>
      <c r="AU97" s="79">
        <f>'SO 13-10-01 - Železniční ...'!P81</f>
        <v>0</v>
      </c>
      <c r="AV97" s="78">
        <f>'SO 13-10-01 - Železniční ...'!J33</f>
        <v>0</v>
      </c>
      <c r="AW97" s="78">
        <f>'SO 13-10-01 - Železniční ...'!J34</f>
        <v>0</v>
      </c>
      <c r="AX97" s="78">
        <f>'SO 13-10-01 - Železniční ...'!J35</f>
        <v>0</v>
      </c>
      <c r="AY97" s="78">
        <f>'SO 13-10-01 - Železniční ...'!J36</f>
        <v>0</v>
      </c>
      <c r="AZ97" s="78">
        <f>'SO 13-10-01 - Železniční ...'!F33</f>
        <v>0</v>
      </c>
      <c r="BA97" s="78">
        <f>'SO 13-10-01 - Železniční ...'!F34</f>
        <v>0</v>
      </c>
      <c r="BB97" s="78">
        <f>'SO 13-10-01 - Železniční ...'!F35</f>
        <v>0</v>
      </c>
      <c r="BC97" s="78">
        <f>'SO 13-10-01 - Železniční ...'!F36</f>
        <v>0</v>
      </c>
      <c r="BD97" s="80">
        <f>'SO 13-10-01 - Železniční ...'!F37</f>
        <v>0</v>
      </c>
      <c r="BT97" s="81" t="s">
        <v>83</v>
      </c>
      <c r="BV97" s="81" t="s">
        <v>77</v>
      </c>
      <c r="BW97" s="81" t="s">
        <v>211</v>
      </c>
      <c r="BX97" s="81" t="s">
        <v>5</v>
      </c>
      <c r="CL97" s="81" t="s">
        <v>19</v>
      </c>
      <c r="CM97" s="81" t="s">
        <v>85</v>
      </c>
    </row>
    <row r="98" spans="1:91" s="6" customFormat="1" ht="24.75" customHeight="1">
      <c r="A98" s="72" t="s">
        <v>79</v>
      </c>
      <c r="B98" s="73"/>
      <c r="C98" s="74"/>
      <c r="D98" s="314" t="s">
        <v>212</v>
      </c>
      <c r="E98" s="314"/>
      <c r="F98" s="314"/>
      <c r="G98" s="314"/>
      <c r="H98" s="314"/>
      <c r="I98" s="75"/>
      <c r="J98" s="314" t="s">
        <v>213</v>
      </c>
      <c r="K98" s="314"/>
      <c r="L98" s="314"/>
      <c r="M98" s="314"/>
      <c r="N98" s="314"/>
      <c r="O98" s="314"/>
      <c r="P98" s="314"/>
      <c r="Q98" s="314"/>
      <c r="R98" s="314"/>
      <c r="S98" s="314"/>
      <c r="T98" s="314"/>
      <c r="U98" s="314"/>
      <c r="V98" s="314"/>
      <c r="W98" s="314"/>
      <c r="X98" s="314"/>
      <c r="Y98" s="314"/>
      <c r="Z98" s="314"/>
      <c r="AA98" s="314"/>
      <c r="AB98" s="314"/>
      <c r="AC98" s="314"/>
      <c r="AD98" s="314"/>
      <c r="AE98" s="314"/>
      <c r="AF98" s="314"/>
      <c r="AG98" s="303">
        <f>'SO 13-11-01 - Oprava odvo...'!J30</f>
        <v>0</v>
      </c>
      <c r="AH98" s="304"/>
      <c r="AI98" s="304"/>
      <c r="AJ98" s="304"/>
      <c r="AK98" s="304"/>
      <c r="AL98" s="304"/>
      <c r="AM98" s="304"/>
      <c r="AN98" s="303">
        <f t="shared" si="2"/>
        <v>0</v>
      </c>
      <c r="AO98" s="304"/>
      <c r="AP98" s="304"/>
      <c r="AQ98" s="76" t="s">
        <v>82</v>
      </c>
      <c r="AR98" s="73"/>
      <c r="AS98" s="77">
        <v>0</v>
      </c>
      <c r="AT98" s="78">
        <f t="shared" si="3"/>
        <v>0</v>
      </c>
      <c r="AU98" s="79">
        <f>'SO 13-11-01 - Oprava odvo...'!P82</f>
        <v>0</v>
      </c>
      <c r="AV98" s="78">
        <f>'SO 13-11-01 - Oprava odvo...'!J33</f>
        <v>0</v>
      </c>
      <c r="AW98" s="78">
        <f>'SO 13-11-01 - Oprava odvo...'!J34</f>
        <v>0</v>
      </c>
      <c r="AX98" s="78">
        <f>'SO 13-11-01 - Oprava odvo...'!J35</f>
        <v>0</v>
      </c>
      <c r="AY98" s="78">
        <f>'SO 13-11-01 - Oprava odvo...'!J36</f>
        <v>0</v>
      </c>
      <c r="AZ98" s="78">
        <f>'SO 13-11-01 - Oprava odvo...'!F33</f>
        <v>0</v>
      </c>
      <c r="BA98" s="78">
        <f>'SO 13-11-01 - Oprava odvo...'!F34</f>
        <v>0</v>
      </c>
      <c r="BB98" s="78">
        <f>'SO 13-11-01 - Oprava odvo...'!F35</f>
        <v>0</v>
      </c>
      <c r="BC98" s="78">
        <f>'SO 13-11-01 - Oprava odvo...'!F36</f>
        <v>0</v>
      </c>
      <c r="BD98" s="80">
        <f>'SO 13-11-01 - Oprava odvo...'!F37</f>
        <v>0</v>
      </c>
      <c r="BT98" s="81" t="s">
        <v>83</v>
      </c>
      <c r="BV98" s="81" t="s">
        <v>77</v>
      </c>
      <c r="BW98" s="81" t="s">
        <v>214</v>
      </c>
      <c r="BX98" s="81" t="s">
        <v>5</v>
      </c>
      <c r="CL98" s="81" t="s">
        <v>19</v>
      </c>
      <c r="CM98" s="81" t="s">
        <v>85</v>
      </c>
    </row>
    <row r="99" spans="1:91" s="6" customFormat="1" ht="24.75" customHeight="1">
      <c r="A99" s="72" t="s">
        <v>79</v>
      </c>
      <c r="B99" s="73"/>
      <c r="C99" s="74"/>
      <c r="D99" s="314" t="s">
        <v>215</v>
      </c>
      <c r="E99" s="314"/>
      <c r="F99" s="314"/>
      <c r="G99" s="314"/>
      <c r="H99" s="314"/>
      <c r="I99" s="75"/>
      <c r="J99" s="314" t="s">
        <v>216</v>
      </c>
      <c r="K99" s="314"/>
      <c r="L99" s="314"/>
      <c r="M99" s="314"/>
      <c r="N99" s="314"/>
      <c r="O99" s="314"/>
      <c r="P99" s="314"/>
      <c r="Q99" s="314"/>
      <c r="R99" s="314"/>
      <c r="S99" s="314"/>
      <c r="T99" s="314"/>
      <c r="U99" s="314"/>
      <c r="V99" s="314"/>
      <c r="W99" s="314"/>
      <c r="X99" s="314"/>
      <c r="Y99" s="314"/>
      <c r="Z99" s="314"/>
      <c r="AA99" s="314"/>
      <c r="AB99" s="314"/>
      <c r="AC99" s="314"/>
      <c r="AD99" s="314"/>
      <c r="AE99" s="314"/>
      <c r="AF99" s="314"/>
      <c r="AG99" s="303">
        <f>'SO 14-10-01 - Železniční ...'!J30</f>
        <v>0</v>
      </c>
      <c r="AH99" s="304"/>
      <c r="AI99" s="304"/>
      <c r="AJ99" s="304"/>
      <c r="AK99" s="304"/>
      <c r="AL99" s="304"/>
      <c r="AM99" s="304"/>
      <c r="AN99" s="303">
        <f t="shared" si="2"/>
        <v>0</v>
      </c>
      <c r="AO99" s="304"/>
      <c r="AP99" s="304"/>
      <c r="AQ99" s="76" t="s">
        <v>82</v>
      </c>
      <c r="AR99" s="73"/>
      <c r="AS99" s="77">
        <v>0</v>
      </c>
      <c r="AT99" s="78">
        <f t="shared" si="3"/>
        <v>0</v>
      </c>
      <c r="AU99" s="79">
        <f>'SO 14-10-01 - Železniční ...'!P82</f>
        <v>0</v>
      </c>
      <c r="AV99" s="78">
        <f>'SO 14-10-01 - Železniční ...'!J33</f>
        <v>0</v>
      </c>
      <c r="AW99" s="78">
        <f>'SO 14-10-01 - Železniční ...'!J34</f>
        <v>0</v>
      </c>
      <c r="AX99" s="78">
        <f>'SO 14-10-01 - Železniční ...'!J35</f>
        <v>0</v>
      </c>
      <c r="AY99" s="78">
        <f>'SO 14-10-01 - Železniční ...'!J36</f>
        <v>0</v>
      </c>
      <c r="AZ99" s="78">
        <f>'SO 14-10-01 - Železniční ...'!F33</f>
        <v>0</v>
      </c>
      <c r="BA99" s="78">
        <f>'SO 14-10-01 - Železniční ...'!F34</f>
        <v>0</v>
      </c>
      <c r="BB99" s="78">
        <f>'SO 14-10-01 - Železniční ...'!F35</f>
        <v>0</v>
      </c>
      <c r="BC99" s="78">
        <f>'SO 14-10-01 - Železniční ...'!F36</f>
        <v>0</v>
      </c>
      <c r="BD99" s="80">
        <f>'SO 14-10-01 - Železniční ...'!F37</f>
        <v>0</v>
      </c>
      <c r="BT99" s="81" t="s">
        <v>83</v>
      </c>
      <c r="BV99" s="81" t="s">
        <v>77</v>
      </c>
      <c r="BW99" s="81" t="s">
        <v>217</v>
      </c>
      <c r="BX99" s="81" t="s">
        <v>5</v>
      </c>
      <c r="CL99" s="81" t="s">
        <v>19</v>
      </c>
      <c r="CM99" s="81" t="s">
        <v>85</v>
      </c>
    </row>
    <row r="100" spans="1:91" s="6" customFormat="1" ht="24.75" customHeight="1">
      <c r="A100" s="72" t="s">
        <v>79</v>
      </c>
      <c r="B100" s="73"/>
      <c r="C100" s="74"/>
      <c r="D100" s="314" t="s">
        <v>218</v>
      </c>
      <c r="E100" s="314"/>
      <c r="F100" s="314"/>
      <c r="G100" s="314"/>
      <c r="H100" s="314"/>
      <c r="I100" s="75"/>
      <c r="J100" s="314" t="s">
        <v>219</v>
      </c>
      <c r="K100" s="314"/>
      <c r="L100" s="314"/>
      <c r="M100" s="314"/>
      <c r="N100" s="314"/>
      <c r="O100" s="314"/>
      <c r="P100" s="314"/>
      <c r="Q100" s="314"/>
      <c r="R100" s="314"/>
      <c r="S100" s="314"/>
      <c r="T100" s="314"/>
      <c r="U100" s="314"/>
      <c r="V100" s="314"/>
      <c r="W100" s="314"/>
      <c r="X100" s="314"/>
      <c r="Y100" s="314"/>
      <c r="Z100" s="314"/>
      <c r="AA100" s="314"/>
      <c r="AB100" s="314"/>
      <c r="AC100" s="314"/>
      <c r="AD100" s="314"/>
      <c r="AE100" s="314"/>
      <c r="AF100" s="314"/>
      <c r="AG100" s="303">
        <f>'SO 14-10-01.1 - Následná ...'!J30</f>
        <v>0</v>
      </c>
      <c r="AH100" s="304"/>
      <c r="AI100" s="304"/>
      <c r="AJ100" s="304"/>
      <c r="AK100" s="304"/>
      <c r="AL100" s="304"/>
      <c r="AM100" s="304"/>
      <c r="AN100" s="303">
        <f t="shared" si="2"/>
        <v>0</v>
      </c>
      <c r="AO100" s="304"/>
      <c r="AP100" s="304"/>
      <c r="AQ100" s="76" t="s">
        <v>82</v>
      </c>
      <c r="AR100" s="73"/>
      <c r="AS100" s="77">
        <v>0</v>
      </c>
      <c r="AT100" s="78">
        <f t="shared" si="3"/>
        <v>0</v>
      </c>
      <c r="AU100" s="79">
        <f>'SO 14-10-01.1 - Následná ...'!P82</f>
        <v>0</v>
      </c>
      <c r="AV100" s="78">
        <f>'SO 14-10-01.1 - Následná ...'!J33</f>
        <v>0</v>
      </c>
      <c r="AW100" s="78">
        <f>'SO 14-10-01.1 - Následná ...'!J34</f>
        <v>0</v>
      </c>
      <c r="AX100" s="78">
        <f>'SO 14-10-01.1 - Následná ...'!J35</f>
        <v>0</v>
      </c>
      <c r="AY100" s="78">
        <f>'SO 14-10-01.1 - Následná ...'!J36</f>
        <v>0</v>
      </c>
      <c r="AZ100" s="78">
        <f>'SO 14-10-01.1 - Následná ...'!F33</f>
        <v>0</v>
      </c>
      <c r="BA100" s="78">
        <f>'SO 14-10-01.1 - Následná ...'!F34</f>
        <v>0</v>
      </c>
      <c r="BB100" s="78">
        <f>'SO 14-10-01.1 - Následná ...'!F35</f>
        <v>0</v>
      </c>
      <c r="BC100" s="78">
        <f>'SO 14-10-01.1 - Následná ...'!F36</f>
        <v>0</v>
      </c>
      <c r="BD100" s="80">
        <f>'SO 14-10-01.1 - Následná ...'!F37</f>
        <v>0</v>
      </c>
      <c r="BT100" s="81" t="s">
        <v>83</v>
      </c>
      <c r="BV100" s="81" t="s">
        <v>77</v>
      </c>
      <c r="BW100" s="81" t="s">
        <v>220</v>
      </c>
      <c r="BX100" s="81" t="s">
        <v>5</v>
      </c>
      <c r="CL100" s="81" t="s">
        <v>19</v>
      </c>
      <c r="CM100" s="81" t="s">
        <v>85</v>
      </c>
    </row>
    <row r="101" spans="1:91" s="6" customFormat="1" ht="24.75" customHeight="1">
      <c r="A101" s="72" t="s">
        <v>79</v>
      </c>
      <c r="B101" s="73"/>
      <c r="C101" s="74"/>
      <c r="D101" s="314" t="s">
        <v>221</v>
      </c>
      <c r="E101" s="314"/>
      <c r="F101" s="314"/>
      <c r="G101" s="314"/>
      <c r="H101" s="314"/>
      <c r="I101" s="75"/>
      <c r="J101" s="314" t="s">
        <v>222</v>
      </c>
      <c r="K101" s="314"/>
      <c r="L101" s="314"/>
      <c r="M101" s="314"/>
      <c r="N101" s="314"/>
      <c r="O101" s="314"/>
      <c r="P101" s="314"/>
      <c r="Q101" s="314"/>
      <c r="R101" s="314"/>
      <c r="S101" s="314"/>
      <c r="T101" s="314"/>
      <c r="U101" s="314"/>
      <c r="V101" s="314"/>
      <c r="W101" s="314"/>
      <c r="X101" s="314"/>
      <c r="Y101" s="314"/>
      <c r="Z101" s="314"/>
      <c r="AA101" s="314"/>
      <c r="AB101" s="314"/>
      <c r="AC101" s="314"/>
      <c r="AD101" s="314"/>
      <c r="AE101" s="314"/>
      <c r="AF101" s="314"/>
      <c r="AG101" s="303">
        <f>'SO 14-11-01 - Železniční ...'!J30</f>
        <v>0</v>
      </c>
      <c r="AH101" s="304"/>
      <c r="AI101" s="304"/>
      <c r="AJ101" s="304"/>
      <c r="AK101" s="304"/>
      <c r="AL101" s="304"/>
      <c r="AM101" s="304"/>
      <c r="AN101" s="303">
        <f t="shared" si="2"/>
        <v>0</v>
      </c>
      <c r="AO101" s="304"/>
      <c r="AP101" s="304"/>
      <c r="AQ101" s="76" t="s">
        <v>82</v>
      </c>
      <c r="AR101" s="73"/>
      <c r="AS101" s="77">
        <v>0</v>
      </c>
      <c r="AT101" s="78">
        <f t="shared" si="3"/>
        <v>0</v>
      </c>
      <c r="AU101" s="79">
        <f>'SO 14-11-01 - Železniční ...'!P82</f>
        <v>0</v>
      </c>
      <c r="AV101" s="78">
        <f>'SO 14-11-01 - Železniční ...'!J33</f>
        <v>0</v>
      </c>
      <c r="AW101" s="78">
        <f>'SO 14-11-01 - Železniční ...'!J34</f>
        <v>0</v>
      </c>
      <c r="AX101" s="78">
        <f>'SO 14-11-01 - Železniční ...'!J35</f>
        <v>0</v>
      </c>
      <c r="AY101" s="78">
        <f>'SO 14-11-01 - Železniční ...'!J36</f>
        <v>0</v>
      </c>
      <c r="AZ101" s="78">
        <f>'SO 14-11-01 - Železniční ...'!F33</f>
        <v>0</v>
      </c>
      <c r="BA101" s="78">
        <f>'SO 14-11-01 - Železniční ...'!F34</f>
        <v>0</v>
      </c>
      <c r="BB101" s="78">
        <f>'SO 14-11-01 - Železniční ...'!F35</f>
        <v>0</v>
      </c>
      <c r="BC101" s="78">
        <f>'SO 14-11-01 - Železniční ...'!F36</f>
        <v>0</v>
      </c>
      <c r="BD101" s="80">
        <f>'SO 14-11-01 - Železniční ...'!F37</f>
        <v>0</v>
      </c>
      <c r="BT101" s="81" t="s">
        <v>83</v>
      </c>
      <c r="BV101" s="81" t="s">
        <v>77</v>
      </c>
      <c r="BW101" s="81" t="s">
        <v>223</v>
      </c>
      <c r="BX101" s="81" t="s">
        <v>5</v>
      </c>
      <c r="CL101" s="81" t="s">
        <v>19</v>
      </c>
      <c r="CM101" s="81" t="s">
        <v>85</v>
      </c>
    </row>
    <row r="102" spans="1:91" s="6" customFormat="1" ht="24.75" customHeight="1">
      <c r="A102" s="72" t="s">
        <v>79</v>
      </c>
      <c r="B102" s="73"/>
      <c r="C102" s="74"/>
      <c r="D102" s="314" t="s">
        <v>224</v>
      </c>
      <c r="E102" s="314"/>
      <c r="F102" s="314"/>
      <c r="G102" s="314"/>
      <c r="H102" s="314"/>
      <c r="I102" s="75"/>
      <c r="J102" s="314" t="s">
        <v>225</v>
      </c>
      <c r="K102" s="314"/>
      <c r="L102" s="314"/>
      <c r="M102" s="314"/>
      <c r="N102" s="314"/>
      <c r="O102" s="314"/>
      <c r="P102" s="314"/>
      <c r="Q102" s="314"/>
      <c r="R102" s="314"/>
      <c r="S102" s="314"/>
      <c r="T102" s="314"/>
      <c r="U102" s="314"/>
      <c r="V102" s="314"/>
      <c r="W102" s="314"/>
      <c r="X102" s="314"/>
      <c r="Y102" s="314"/>
      <c r="Z102" s="314"/>
      <c r="AA102" s="314"/>
      <c r="AB102" s="314"/>
      <c r="AC102" s="314"/>
      <c r="AD102" s="314"/>
      <c r="AE102" s="314"/>
      <c r="AF102" s="314"/>
      <c r="AG102" s="303">
        <f>'SO 14-20-01 - Oprava most...'!J30</f>
        <v>0</v>
      </c>
      <c r="AH102" s="304"/>
      <c r="AI102" s="304"/>
      <c r="AJ102" s="304"/>
      <c r="AK102" s="304"/>
      <c r="AL102" s="304"/>
      <c r="AM102" s="304"/>
      <c r="AN102" s="303">
        <f t="shared" si="2"/>
        <v>0</v>
      </c>
      <c r="AO102" s="304"/>
      <c r="AP102" s="304"/>
      <c r="AQ102" s="76" t="s">
        <v>82</v>
      </c>
      <c r="AR102" s="73"/>
      <c r="AS102" s="77">
        <v>0</v>
      </c>
      <c r="AT102" s="78">
        <f t="shared" si="3"/>
        <v>0</v>
      </c>
      <c r="AU102" s="79">
        <f>'SO 14-20-01 - Oprava most...'!P88</f>
        <v>0</v>
      </c>
      <c r="AV102" s="78">
        <f>'SO 14-20-01 - Oprava most...'!J33</f>
        <v>0</v>
      </c>
      <c r="AW102" s="78">
        <f>'SO 14-20-01 - Oprava most...'!J34</f>
        <v>0</v>
      </c>
      <c r="AX102" s="78">
        <f>'SO 14-20-01 - Oprava most...'!J35</f>
        <v>0</v>
      </c>
      <c r="AY102" s="78">
        <f>'SO 14-20-01 - Oprava most...'!J36</f>
        <v>0</v>
      </c>
      <c r="AZ102" s="78">
        <f>'SO 14-20-01 - Oprava most...'!F33</f>
        <v>0</v>
      </c>
      <c r="BA102" s="78">
        <f>'SO 14-20-01 - Oprava most...'!F34</f>
        <v>0</v>
      </c>
      <c r="BB102" s="78">
        <f>'SO 14-20-01 - Oprava most...'!F35</f>
        <v>0</v>
      </c>
      <c r="BC102" s="78">
        <f>'SO 14-20-01 - Oprava most...'!F36</f>
        <v>0</v>
      </c>
      <c r="BD102" s="80">
        <f>'SO 14-20-01 - Oprava most...'!F37</f>
        <v>0</v>
      </c>
      <c r="BT102" s="81" t="s">
        <v>83</v>
      </c>
      <c r="BV102" s="81" t="s">
        <v>77</v>
      </c>
      <c r="BW102" s="81" t="s">
        <v>226</v>
      </c>
      <c r="BX102" s="81" t="s">
        <v>5</v>
      </c>
      <c r="CL102" s="81" t="s">
        <v>19</v>
      </c>
      <c r="CM102" s="81" t="s">
        <v>85</v>
      </c>
    </row>
    <row r="103" spans="1:91" s="6" customFormat="1" ht="24.75" customHeight="1">
      <c r="A103" s="72" t="s">
        <v>79</v>
      </c>
      <c r="B103" s="73"/>
      <c r="C103" s="74"/>
      <c r="D103" s="314" t="s">
        <v>227</v>
      </c>
      <c r="E103" s="314"/>
      <c r="F103" s="314"/>
      <c r="G103" s="314"/>
      <c r="H103" s="314"/>
      <c r="I103" s="75"/>
      <c r="J103" s="314" t="s">
        <v>228</v>
      </c>
      <c r="K103" s="314"/>
      <c r="L103" s="314"/>
      <c r="M103" s="314"/>
      <c r="N103" s="314"/>
      <c r="O103" s="314"/>
      <c r="P103" s="314"/>
      <c r="Q103" s="314"/>
      <c r="R103" s="314"/>
      <c r="S103" s="314"/>
      <c r="T103" s="314"/>
      <c r="U103" s="314"/>
      <c r="V103" s="314"/>
      <c r="W103" s="314"/>
      <c r="X103" s="314"/>
      <c r="Y103" s="314"/>
      <c r="Z103" s="314"/>
      <c r="AA103" s="314"/>
      <c r="AB103" s="314"/>
      <c r="AC103" s="314"/>
      <c r="AD103" s="314"/>
      <c r="AE103" s="314"/>
      <c r="AF103" s="314"/>
      <c r="AG103" s="303">
        <f>'SO 14-21-01 - Obnova prop...'!J30</f>
        <v>0</v>
      </c>
      <c r="AH103" s="304"/>
      <c r="AI103" s="304"/>
      <c r="AJ103" s="304"/>
      <c r="AK103" s="304"/>
      <c r="AL103" s="304"/>
      <c r="AM103" s="304"/>
      <c r="AN103" s="303">
        <f t="shared" si="2"/>
        <v>0</v>
      </c>
      <c r="AO103" s="304"/>
      <c r="AP103" s="304"/>
      <c r="AQ103" s="76" t="s">
        <v>82</v>
      </c>
      <c r="AR103" s="73"/>
      <c r="AS103" s="77">
        <v>0</v>
      </c>
      <c r="AT103" s="78">
        <f t="shared" si="3"/>
        <v>0</v>
      </c>
      <c r="AU103" s="79">
        <f>'SO 14-21-01 - Obnova prop...'!P88</f>
        <v>0</v>
      </c>
      <c r="AV103" s="78">
        <f>'SO 14-21-01 - Obnova prop...'!J33</f>
        <v>0</v>
      </c>
      <c r="AW103" s="78">
        <f>'SO 14-21-01 - Obnova prop...'!J34</f>
        <v>0</v>
      </c>
      <c r="AX103" s="78">
        <f>'SO 14-21-01 - Obnova prop...'!J35</f>
        <v>0</v>
      </c>
      <c r="AY103" s="78">
        <f>'SO 14-21-01 - Obnova prop...'!J36</f>
        <v>0</v>
      </c>
      <c r="AZ103" s="78">
        <f>'SO 14-21-01 - Obnova prop...'!F33</f>
        <v>0</v>
      </c>
      <c r="BA103" s="78">
        <f>'SO 14-21-01 - Obnova prop...'!F34</f>
        <v>0</v>
      </c>
      <c r="BB103" s="78">
        <f>'SO 14-21-01 - Obnova prop...'!F35</f>
        <v>0</v>
      </c>
      <c r="BC103" s="78">
        <f>'SO 14-21-01 - Obnova prop...'!F36</f>
        <v>0</v>
      </c>
      <c r="BD103" s="80">
        <f>'SO 14-21-01 - Obnova prop...'!F37</f>
        <v>0</v>
      </c>
      <c r="BT103" s="81" t="s">
        <v>83</v>
      </c>
      <c r="BV103" s="81" t="s">
        <v>77</v>
      </c>
      <c r="BW103" s="81" t="s">
        <v>229</v>
      </c>
      <c r="BX103" s="81" t="s">
        <v>5</v>
      </c>
      <c r="CL103" s="81" t="s">
        <v>19</v>
      </c>
      <c r="CM103" s="81" t="s">
        <v>85</v>
      </c>
    </row>
    <row r="104" spans="1:91" s="6" customFormat="1" ht="24.75" customHeight="1">
      <c r="A104" s="72" t="s">
        <v>79</v>
      </c>
      <c r="B104" s="73"/>
      <c r="C104" s="74"/>
      <c r="D104" s="314" t="s">
        <v>230</v>
      </c>
      <c r="E104" s="314"/>
      <c r="F104" s="314"/>
      <c r="G104" s="314"/>
      <c r="H104" s="314"/>
      <c r="I104" s="75"/>
      <c r="J104" s="314" t="s">
        <v>231</v>
      </c>
      <c r="K104" s="314"/>
      <c r="L104" s="314"/>
      <c r="M104" s="314"/>
      <c r="N104" s="314"/>
      <c r="O104" s="314"/>
      <c r="P104" s="314"/>
      <c r="Q104" s="314"/>
      <c r="R104" s="314"/>
      <c r="S104" s="314"/>
      <c r="T104" s="314"/>
      <c r="U104" s="314"/>
      <c r="V104" s="314"/>
      <c r="W104" s="314"/>
      <c r="X104" s="314"/>
      <c r="Y104" s="314"/>
      <c r="Z104" s="314"/>
      <c r="AA104" s="314"/>
      <c r="AB104" s="314"/>
      <c r="AC104" s="314"/>
      <c r="AD104" s="314"/>
      <c r="AE104" s="314"/>
      <c r="AF104" s="314"/>
      <c r="AG104" s="303">
        <f>'SO 14-21-02 - Obnova prop...'!J30</f>
        <v>0</v>
      </c>
      <c r="AH104" s="304"/>
      <c r="AI104" s="304"/>
      <c r="AJ104" s="304"/>
      <c r="AK104" s="304"/>
      <c r="AL104" s="304"/>
      <c r="AM104" s="304"/>
      <c r="AN104" s="303">
        <f t="shared" si="2"/>
        <v>0</v>
      </c>
      <c r="AO104" s="304"/>
      <c r="AP104" s="304"/>
      <c r="AQ104" s="76" t="s">
        <v>82</v>
      </c>
      <c r="AR104" s="73"/>
      <c r="AS104" s="77">
        <v>0</v>
      </c>
      <c r="AT104" s="78">
        <f t="shared" si="3"/>
        <v>0</v>
      </c>
      <c r="AU104" s="79">
        <f>'SO 14-21-02 - Obnova prop...'!P88</f>
        <v>0</v>
      </c>
      <c r="AV104" s="78">
        <f>'SO 14-21-02 - Obnova prop...'!J33</f>
        <v>0</v>
      </c>
      <c r="AW104" s="78">
        <f>'SO 14-21-02 - Obnova prop...'!J34</f>
        <v>0</v>
      </c>
      <c r="AX104" s="78">
        <f>'SO 14-21-02 - Obnova prop...'!J35</f>
        <v>0</v>
      </c>
      <c r="AY104" s="78">
        <f>'SO 14-21-02 - Obnova prop...'!J36</f>
        <v>0</v>
      </c>
      <c r="AZ104" s="78">
        <f>'SO 14-21-02 - Obnova prop...'!F33</f>
        <v>0</v>
      </c>
      <c r="BA104" s="78">
        <f>'SO 14-21-02 - Obnova prop...'!F34</f>
        <v>0</v>
      </c>
      <c r="BB104" s="78">
        <f>'SO 14-21-02 - Obnova prop...'!F35</f>
        <v>0</v>
      </c>
      <c r="BC104" s="78">
        <f>'SO 14-21-02 - Obnova prop...'!F36</f>
        <v>0</v>
      </c>
      <c r="BD104" s="80">
        <f>'SO 14-21-02 - Obnova prop...'!F37</f>
        <v>0</v>
      </c>
      <c r="BT104" s="81" t="s">
        <v>83</v>
      </c>
      <c r="BV104" s="81" t="s">
        <v>77</v>
      </c>
      <c r="BW104" s="81" t="s">
        <v>232</v>
      </c>
      <c r="BX104" s="81" t="s">
        <v>5</v>
      </c>
      <c r="CL104" s="81" t="s">
        <v>19</v>
      </c>
      <c r="CM104" s="81" t="s">
        <v>85</v>
      </c>
    </row>
    <row r="105" spans="1:91" s="6" customFormat="1" ht="24.75" customHeight="1">
      <c r="A105" s="72" t="s">
        <v>79</v>
      </c>
      <c r="B105" s="73"/>
      <c r="C105" s="74"/>
      <c r="D105" s="314" t="s">
        <v>233</v>
      </c>
      <c r="E105" s="314"/>
      <c r="F105" s="314"/>
      <c r="G105" s="314"/>
      <c r="H105" s="314"/>
      <c r="I105" s="75"/>
      <c r="J105" s="314" t="s">
        <v>234</v>
      </c>
      <c r="K105" s="314"/>
      <c r="L105" s="314"/>
      <c r="M105" s="314"/>
      <c r="N105" s="314"/>
      <c r="O105" s="314"/>
      <c r="P105" s="314"/>
      <c r="Q105" s="314"/>
      <c r="R105" s="314"/>
      <c r="S105" s="314"/>
      <c r="T105" s="314"/>
      <c r="U105" s="314"/>
      <c r="V105" s="314"/>
      <c r="W105" s="314"/>
      <c r="X105" s="314"/>
      <c r="Y105" s="314"/>
      <c r="Z105" s="314"/>
      <c r="AA105" s="314"/>
      <c r="AB105" s="314"/>
      <c r="AC105" s="314"/>
      <c r="AD105" s="314"/>
      <c r="AE105" s="314"/>
      <c r="AF105" s="314"/>
      <c r="AG105" s="303">
        <f>'SO 90-90 - Odpady'!J30</f>
        <v>0</v>
      </c>
      <c r="AH105" s="304"/>
      <c r="AI105" s="304"/>
      <c r="AJ105" s="304"/>
      <c r="AK105" s="304"/>
      <c r="AL105" s="304"/>
      <c r="AM105" s="304"/>
      <c r="AN105" s="303">
        <f t="shared" si="2"/>
        <v>0</v>
      </c>
      <c r="AO105" s="304"/>
      <c r="AP105" s="304"/>
      <c r="AQ105" s="76" t="s">
        <v>82</v>
      </c>
      <c r="AR105" s="73"/>
      <c r="AS105" s="77">
        <v>0</v>
      </c>
      <c r="AT105" s="78">
        <f t="shared" si="3"/>
        <v>0</v>
      </c>
      <c r="AU105" s="79">
        <f>'SO 90-90 - Odpady'!P81</f>
        <v>0</v>
      </c>
      <c r="AV105" s="78">
        <f>'SO 90-90 - Odpady'!J33</f>
        <v>0</v>
      </c>
      <c r="AW105" s="78">
        <f>'SO 90-90 - Odpady'!J34</f>
        <v>0</v>
      </c>
      <c r="AX105" s="78">
        <f>'SO 90-90 - Odpady'!J35</f>
        <v>0</v>
      </c>
      <c r="AY105" s="78">
        <f>'SO 90-90 - Odpady'!J36</f>
        <v>0</v>
      </c>
      <c r="AZ105" s="78">
        <f>'SO 90-90 - Odpady'!F33</f>
        <v>0</v>
      </c>
      <c r="BA105" s="78">
        <f>'SO 90-90 - Odpady'!F34</f>
        <v>0</v>
      </c>
      <c r="BB105" s="78">
        <f>'SO 90-90 - Odpady'!F35</f>
        <v>0</v>
      </c>
      <c r="BC105" s="78">
        <f>'SO 90-90 - Odpady'!F36</f>
        <v>0</v>
      </c>
      <c r="BD105" s="80">
        <f>'SO 90-90 - Odpady'!F37</f>
        <v>0</v>
      </c>
      <c r="BT105" s="81" t="s">
        <v>83</v>
      </c>
      <c r="BV105" s="81" t="s">
        <v>77</v>
      </c>
      <c r="BW105" s="81" t="s">
        <v>235</v>
      </c>
      <c r="BX105" s="81" t="s">
        <v>5</v>
      </c>
      <c r="CL105" s="81" t="s">
        <v>19</v>
      </c>
      <c r="CM105" s="81" t="s">
        <v>85</v>
      </c>
    </row>
    <row r="106" spans="1:91" s="6" customFormat="1" ht="24.75" customHeight="1">
      <c r="A106" s="72" t="s">
        <v>79</v>
      </c>
      <c r="B106" s="73"/>
      <c r="C106" s="74"/>
      <c r="D106" s="314" t="s">
        <v>236</v>
      </c>
      <c r="E106" s="314"/>
      <c r="F106" s="314"/>
      <c r="G106" s="314"/>
      <c r="H106" s="314"/>
      <c r="I106" s="75"/>
      <c r="J106" s="314" t="s">
        <v>237</v>
      </c>
      <c r="K106" s="314"/>
      <c r="L106" s="314"/>
      <c r="M106" s="314"/>
      <c r="N106" s="314"/>
      <c r="O106" s="314"/>
      <c r="P106" s="314"/>
      <c r="Q106" s="314"/>
      <c r="R106" s="314"/>
      <c r="S106" s="314"/>
      <c r="T106" s="314"/>
      <c r="U106" s="314"/>
      <c r="V106" s="314"/>
      <c r="W106" s="314"/>
      <c r="X106" s="314"/>
      <c r="Y106" s="314"/>
      <c r="Z106" s="314"/>
      <c r="AA106" s="314"/>
      <c r="AB106" s="314"/>
      <c r="AC106" s="314"/>
      <c r="AD106" s="314"/>
      <c r="AE106" s="314"/>
      <c r="AF106" s="314"/>
      <c r="AG106" s="303">
        <f>'SO 98-98 - Všeobecný stav...'!J30</f>
        <v>0</v>
      </c>
      <c r="AH106" s="304"/>
      <c r="AI106" s="304"/>
      <c r="AJ106" s="304"/>
      <c r="AK106" s="304"/>
      <c r="AL106" s="304"/>
      <c r="AM106" s="304"/>
      <c r="AN106" s="303">
        <f t="shared" si="2"/>
        <v>0</v>
      </c>
      <c r="AO106" s="304"/>
      <c r="AP106" s="304"/>
      <c r="AQ106" s="76" t="s">
        <v>82</v>
      </c>
      <c r="AR106" s="73"/>
      <c r="AS106" s="77">
        <v>0</v>
      </c>
      <c r="AT106" s="78">
        <f t="shared" si="3"/>
        <v>0</v>
      </c>
      <c r="AU106" s="79">
        <f>'SO 98-98 - Všeobecný stav...'!P83</f>
        <v>0</v>
      </c>
      <c r="AV106" s="78">
        <f>'SO 98-98 - Všeobecný stav...'!J33</f>
        <v>0</v>
      </c>
      <c r="AW106" s="78">
        <f>'SO 98-98 - Všeobecný stav...'!J34</f>
        <v>0</v>
      </c>
      <c r="AX106" s="78">
        <f>'SO 98-98 - Všeobecný stav...'!J35</f>
        <v>0</v>
      </c>
      <c r="AY106" s="78">
        <f>'SO 98-98 - Všeobecný stav...'!J36</f>
        <v>0</v>
      </c>
      <c r="AZ106" s="78">
        <f>'SO 98-98 - Všeobecný stav...'!F33</f>
        <v>0</v>
      </c>
      <c r="BA106" s="78">
        <f>'SO 98-98 - Všeobecný stav...'!F34</f>
        <v>0</v>
      </c>
      <c r="BB106" s="78">
        <f>'SO 98-98 - Všeobecný stav...'!F35</f>
        <v>0</v>
      </c>
      <c r="BC106" s="78">
        <f>'SO 98-98 - Všeobecný stav...'!F36</f>
        <v>0</v>
      </c>
      <c r="BD106" s="80">
        <f>'SO 98-98 - Všeobecný stav...'!F37</f>
        <v>0</v>
      </c>
      <c r="BT106" s="81" t="s">
        <v>83</v>
      </c>
      <c r="BV106" s="81" t="s">
        <v>77</v>
      </c>
      <c r="BW106" s="81" t="s">
        <v>238</v>
      </c>
      <c r="BX106" s="81" t="s">
        <v>5</v>
      </c>
      <c r="CL106" s="81" t="s">
        <v>19</v>
      </c>
      <c r="CM106" s="81" t="s">
        <v>85</v>
      </c>
    </row>
    <row r="107" spans="1:91" s="6" customFormat="1" ht="24.75" customHeight="1">
      <c r="A107" s="72" t="s">
        <v>79</v>
      </c>
      <c r="B107" s="73"/>
      <c r="C107" s="74"/>
      <c r="D107" s="314" t="s">
        <v>239</v>
      </c>
      <c r="E107" s="314"/>
      <c r="F107" s="314"/>
      <c r="G107" s="314"/>
      <c r="H107" s="314"/>
      <c r="I107" s="75"/>
      <c r="J107" s="314" t="s">
        <v>240</v>
      </c>
      <c r="K107" s="314"/>
      <c r="L107" s="314"/>
      <c r="M107" s="314"/>
      <c r="N107" s="314"/>
      <c r="O107" s="314"/>
      <c r="P107" s="314"/>
      <c r="Q107" s="314"/>
      <c r="R107" s="314"/>
      <c r="S107" s="314"/>
      <c r="T107" s="314"/>
      <c r="U107" s="314"/>
      <c r="V107" s="314"/>
      <c r="W107" s="314"/>
      <c r="X107" s="314"/>
      <c r="Y107" s="314"/>
      <c r="Z107" s="314"/>
      <c r="AA107" s="314"/>
      <c r="AB107" s="314"/>
      <c r="AC107" s="314"/>
      <c r="AD107" s="314"/>
      <c r="AE107" s="314"/>
      <c r="AF107" s="314"/>
      <c r="AG107" s="303">
        <f>'SO 98-98.1 - Všeobecný st...'!J30</f>
        <v>0</v>
      </c>
      <c r="AH107" s="304"/>
      <c r="AI107" s="304"/>
      <c r="AJ107" s="304"/>
      <c r="AK107" s="304"/>
      <c r="AL107" s="304"/>
      <c r="AM107" s="304"/>
      <c r="AN107" s="303">
        <f t="shared" si="2"/>
        <v>0</v>
      </c>
      <c r="AO107" s="304"/>
      <c r="AP107" s="304"/>
      <c r="AQ107" s="76" t="s">
        <v>82</v>
      </c>
      <c r="AR107" s="73"/>
      <c r="AS107" s="82">
        <v>0</v>
      </c>
      <c r="AT107" s="83">
        <f t="shared" si="3"/>
        <v>0</v>
      </c>
      <c r="AU107" s="84">
        <f>'SO 98-98.1 - Všeobecný st...'!P80</f>
        <v>0</v>
      </c>
      <c r="AV107" s="83">
        <f>'SO 98-98.1 - Všeobecný st...'!J33</f>
        <v>0</v>
      </c>
      <c r="AW107" s="83">
        <f>'SO 98-98.1 - Všeobecný st...'!J34</f>
        <v>0</v>
      </c>
      <c r="AX107" s="83">
        <f>'SO 98-98.1 - Všeobecný st...'!J35</f>
        <v>0</v>
      </c>
      <c r="AY107" s="83">
        <f>'SO 98-98.1 - Všeobecný st...'!J36</f>
        <v>0</v>
      </c>
      <c r="AZ107" s="83">
        <f>'SO 98-98.1 - Všeobecný st...'!F33</f>
        <v>0</v>
      </c>
      <c r="BA107" s="83">
        <f>'SO 98-98.1 - Všeobecný st...'!F34</f>
        <v>0</v>
      </c>
      <c r="BB107" s="83">
        <f>'SO 98-98.1 - Všeobecný st...'!F35</f>
        <v>0</v>
      </c>
      <c r="BC107" s="83">
        <f>'SO 98-98.1 - Všeobecný st...'!F36</f>
        <v>0</v>
      </c>
      <c r="BD107" s="85">
        <f>'SO 98-98.1 - Všeobecný st...'!F37</f>
        <v>0</v>
      </c>
      <c r="BT107" s="81" t="s">
        <v>83</v>
      </c>
      <c r="BV107" s="81" t="s">
        <v>77</v>
      </c>
      <c r="BW107" s="81" t="s">
        <v>241</v>
      </c>
      <c r="BX107" s="81" t="s">
        <v>5</v>
      </c>
      <c r="CL107" s="81" t="s">
        <v>19</v>
      </c>
      <c r="CM107" s="81" t="s">
        <v>85</v>
      </c>
    </row>
    <row r="108" spans="1:91" s="1" customFormat="1" ht="30" customHeight="1">
      <c r="B108" s="33"/>
      <c r="AR108" s="33"/>
    </row>
    <row r="109" spans="1:91" s="1" customFormat="1" ht="6.95" customHeight="1"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33"/>
    </row>
  </sheetData>
  <sheetProtection algorithmName="SHA-512" hashValue="p/7PDU/aIjagRsVk/APxigUHdPwvaD5oUYyoKJW7Kkwf9xNuvcJ2xidi4rOxz8uzlAHysOiSf6yaI4dQVgOikQ==" saltValue="/bqooERYQnJj9Ey55ip8Clc8K9f5XzayOl+u/xDsatawW0KP/bhb/m7SCd2Auo5X6MdA0f86kTHFsdQeevF22A==" spinCount="100000" sheet="1" objects="1" scenarios="1" formatColumns="0" formatRows="0"/>
  <mergeCells count="250">
    <mergeCell ref="D101:H101"/>
    <mergeCell ref="D102:H102"/>
    <mergeCell ref="D103:H103"/>
    <mergeCell ref="D104:H104"/>
    <mergeCell ref="D105:H105"/>
    <mergeCell ref="D106:H106"/>
    <mergeCell ref="D107:H107"/>
    <mergeCell ref="D92:H92"/>
    <mergeCell ref="D93:H93"/>
    <mergeCell ref="D94:H94"/>
    <mergeCell ref="D95:H95"/>
    <mergeCell ref="D96:H96"/>
    <mergeCell ref="D97:H97"/>
    <mergeCell ref="D98:H98"/>
    <mergeCell ref="D99:H99"/>
    <mergeCell ref="D100:H100"/>
    <mergeCell ref="D83:H83"/>
    <mergeCell ref="D84:H84"/>
    <mergeCell ref="D85:H85"/>
    <mergeCell ref="D86:H86"/>
    <mergeCell ref="D87:H87"/>
    <mergeCell ref="D88:H88"/>
    <mergeCell ref="D89:H89"/>
    <mergeCell ref="D90:H90"/>
    <mergeCell ref="D91:H91"/>
    <mergeCell ref="D74:H74"/>
    <mergeCell ref="D75:H75"/>
    <mergeCell ref="D76:H76"/>
    <mergeCell ref="D77:H77"/>
    <mergeCell ref="D78:H78"/>
    <mergeCell ref="D79:H79"/>
    <mergeCell ref="D80:H80"/>
    <mergeCell ref="D81:H81"/>
    <mergeCell ref="D82:H82"/>
    <mergeCell ref="J99:AF99"/>
    <mergeCell ref="J100:AF100"/>
    <mergeCell ref="J101:AF101"/>
    <mergeCell ref="J102:AF102"/>
    <mergeCell ref="J103:AF103"/>
    <mergeCell ref="J104:AF104"/>
    <mergeCell ref="J105:AF105"/>
    <mergeCell ref="J106:AF106"/>
    <mergeCell ref="J107:AF107"/>
    <mergeCell ref="AN94:AP94"/>
    <mergeCell ref="AG94:AM94"/>
    <mergeCell ref="AN95:AP95"/>
    <mergeCell ref="AG95:AM95"/>
    <mergeCell ref="AN96:AP96"/>
    <mergeCell ref="AG96:AM96"/>
    <mergeCell ref="J96:AF96"/>
    <mergeCell ref="J97:AF97"/>
    <mergeCell ref="J98:AF98"/>
    <mergeCell ref="AN89:AP89"/>
    <mergeCell ref="AG89:AM89"/>
    <mergeCell ref="AN90:AP90"/>
    <mergeCell ref="AG90:AM90"/>
    <mergeCell ref="AN91:AP91"/>
    <mergeCell ref="AG91:AM91"/>
    <mergeCell ref="AG92:AM92"/>
    <mergeCell ref="AN92:AP92"/>
    <mergeCell ref="AN93:AP93"/>
    <mergeCell ref="AG93:AM93"/>
    <mergeCell ref="AN84:AP84"/>
    <mergeCell ref="AG84:AM84"/>
    <mergeCell ref="AN85:AP85"/>
    <mergeCell ref="AG85:AM85"/>
    <mergeCell ref="AG86:AM86"/>
    <mergeCell ref="AN86:AP86"/>
    <mergeCell ref="AG87:AM87"/>
    <mergeCell ref="AN87:AP87"/>
    <mergeCell ref="AN88:AP88"/>
    <mergeCell ref="AG88:AM88"/>
    <mergeCell ref="J93:AF93"/>
    <mergeCell ref="J94:AF94"/>
    <mergeCell ref="J95:AF95"/>
    <mergeCell ref="AM47:AN47"/>
    <mergeCell ref="C52:G52"/>
    <mergeCell ref="D55:H55"/>
    <mergeCell ref="D56:H56"/>
    <mergeCell ref="D57:H57"/>
    <mergeCell ref="D58:H58"/>
    <mergeCell ref="D59:H59"/>
    <mergeCell ref="D60:H60"/>
    <mergeCell ref="D61:H61"/>
    <mergeCell ref="D62:H62"/>
    <mergeCell ref="D63:H63"/>
    <mergeCell ref="D64:H64"/>
    <mergeCell ref="D65:H65"/>
    <mergeCell ref="D66:H66"/>
    <mergeCell ref="D67:H67"/>
    <mergeCell ref="D68:H68"/>
    <mergeCell ref="D69:H69"/>
    <mergeCell ref="D70:H70"/>
    <mergeCell ref="D71:H71"/>
    <mergeCell ref="D72:H72"/>
    <mergeCell ref="D73:H73"/>
    <mergeCell ref="J84:AF84"/>
    <mergeCell ref="J85:AF85"/>
    <mergeCell ref="J86:AF86"/>
    <mergeCell ref="J87:AF87"/>
    <mergeCell ref="J88:AF88"/>
    <mergeCell ref="J89:AF89"/>
    <mergeCell ref="J90:AF90"/>
    <mergeCell ref="J91:AF91"/>
    <mergeCell ref="J92:AF92"/>
    <mergeCell ref="J64:AF64"/>
    <mergeCell ref="J63:AF63"/>
    <mergeCell ref="J71:AF71"/>
    <mergeCell ref="L45:AO45"/>
    <mergeCell ref="J79:AF79"/>
    <mergeCell ref="J80:AF80"/>
    <mergeCell ref="J81:AF81"/>
    <mergeCell ref="J82:AF82"/>
    <mergeCell ref="J83:AF83"/>
    <mergeCell ref="AG81:AM81"/>
    <mergeCell ref="AN81:AP81"/>
    <mergeCell ref="AG82:AM82"/>
    <mergeCell ref="AN82:AP82"/>
    <mergeCell ref="AN83:AP83"/>
    <mergeCell ref="AG83:AM83"/>
    <mergeCell ref="AN107:AP107"/>
    <mergeCell ref="AG107:AM107"/>
    <mergeCell ref="I52:AF52"/>
    <mergeCell ref="J61:AF61"/>
    <mergeCell ref="J72:AF72"/>
    <mergeCell ref="J73:AF73"/>
    <mergeCell ref="J75:AF75"/>
    <mergeCell ref="J74:AF74"/>
    <mergeCell ref="J76:AF76"/>
    <mergeCell ref="J55:AF55"/>
    <mergeCell ref="J77:AF77"/>
    <mergeCell ref="J56:AF56"/>
    <mergeCell ref="J57:AF57"/>
    <mergeCell ref="J70:AF70"/>
    <mergeCell ref="J62:AF62"/>
    <mergeCell ref="J69:AF69"/>
    <mergeCell ref="J58:AF58"/>
    <mergeCell ref="J68:AF68"/>
    <mergeCell ref="J59:AF59"/>
    <mergeCell ref="J67:AF67"/>
    <mergeCell ref="J66:AF66"/>
    <mergeCell ref="J78:AF78"/>
    <mergeCell ref="J65:AF65"/>
    <mergeCell ref="J60:AF60"/>
    <mergeCell ref="AN102:AP102"/>
    <mergeCell ref="AG102:AM102"/>
    <mergeCell ref="AN103:AP103"/>
    <mergeCell ref="AG103:AM103"/>
    <mergeCell ref="AN104:AP104"/>
    <mergeCell ref="AG104:AM104"/>
    <mergeCell ref="AN105:AP105"/>
    <mergeCell ref="AG105:AM105"/>
    <mergeCell ref="AN106:AP106"/>
    <mergeCell ref="AG106:AM106"/>
    <mergeCell ref="AN97:AP97"/>
    <mergeCell ref="AG97:AM97"/>
    <mergeCell ref="AN98:AP98"/>
    <mergeCell ref="AG98:AM98"/>
    <mergeCell ref="AN99:AP99"/>
    <mergeCell ref="AG99:AM99"/>
    <mergeCell ref="AN100:AP100"/>
    <mergeCell ref="AG100:AM100"/>
    <mergeCell ref="AN101:AP101"/>
    <mergeCell ref="AG101:AM101"/>
    <mergeCell ref="AN76:AP76"/>
    <mergeCell ref="AG76:AM76"/>
    <mergeCell ref="AG77:AM77"/>
    <mergeCell ref="AN77:AP77"/>
    <mergeCell ref="AN78:AP78"/>
    <mergeCell ref="AG78:AM78"/>
    <mergeCell ref="AG79:AM79"/>
    <mergeCell ref="AN79:AP79"/>
    <mergeCell ref="AG80:AM80"/>
    <mergeCell ref="AN80:AP80"/>
    <mergeCell ref="AN71:AP71"/>
    <mergeCell ref="AG71:AM71"/>
    <mergeCell ref="AN72:AP72"/>
    <mergeCell ref="AG72:AM72"/>
    <mergeCell ref="AN73:AP73"/>
    <mergeCell ref="AG73:AM73"/>
    <mergeCell ref="AN74:AP74"/>
    <mergeCell ref="AG74:AM74"/>
    <mergeCell ref="AN75:AP75"/>
    <mergeCell ref="AG75:AM75"/>
    <mergeCell ref="AN67:AP67"/>
    <mergeCell ref="AG67:AM67"/>
    <mergeCell ref="AG68:AM68"/>
    <mergeCell ref="AN68:AP68"/>
    <mergeCell ref="AG69:AM69"/>
    <mergeCell ref="AN69:AP69"/>
    <mergeCell ref="AN70:AP70"/>
    <mergeCell ref="AG70:AM70"/>
    <mergeCell ref="AS49:AT51"/>
    <mergeCell ref="AM50:AP50"/>
    <mergeCell ref="AN52:AP52"/>
    <mergeCell ref="AG52:AM52"/>
    <mergeCell ref="AN55:AP55"/>
    <mergeCell ref="AG55:AM55"/>
    <mergeCell ref="AN56:AP56"/>
    <mergeCell ref="AG56:AM56"/>
    <mergeCell ref="AN57:AP57"/>
    <mergeCell ref="AG57:AM57"/>
    <mergeCell ref="AN58:AP58"/>
    <mergeCell ref="AG58:AM58"/>
    <mergeCell ref="AG59:AM59"/>
    <mergeCell ref="AN59:AP59"/>
    <mergeCell ref="AN60:AP60"/>
    <mergeCell ref="AG60:AM60"/>
    <mergeCell ref="AN62:AP62"/>
    <mergeCell ref="AG62:AM62"/>
    <mergeCell ref="AN63:AP63"/>
    <mergeCell ref="AG63:AM63"/>
    <mergeCell ref="AN64:AP64"/>
    <mergeCell ref="AG64:AM64"/>
    <mergeCell ref="AN65:AP65"/>
    <mergeCell ref="AG65:AM65"/>
    <mergeCell ref="AN66:AP66"/>
    <mergeCell ref="AG66:AM66"/>
    <mergeCell ref="AK33:AO33"/>
    <mergeCell ref="L33:P33"/>
    <mergeCell ref="W33:AE33"/>
    <mergeCell ref="AK35:AO35"/>
    <mergeCell ref="X35:AB35"/>
    <mergeCell ref="AM49:AP49"/>
    <mergeCell ref="AR2:BE2"/>
    <mergeCell ref="AG61:AM61"/>
    <mergeCell ref="AN61:AP61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</mergeCells>
  <hyperlinks>
    <hyperlink ref="A55" location="'PS 11-01-11 - Obnova SZZ,...'!C2" display="/" xr:uid="{00000000-0004-0000-0000-000000000000}"/>
    <hyperlink ref="A56" location="'PS 12-01-21 - Obnova TZZ,...'!C2" display="/" xr:uid="{00000000-0004-0000-0000-000001000000}"/>
    <hyperlink ref="A57" location="'PS 13-01-11 - Obnova SZZ,...'!C2" display="/" xr:uid="{00000000-0004-0000-0000-000002000000}"/>
    <hyperlink ref="A58" location="'SO 00-10-01 - Úprava GPK ...'!C2" display="/" xr:uid="{00000000-0004-0000-0000-000003000000}"/>
    <hyperlink ref="A59" location="'SO 00-14-01 - Přejezdy v ...'!C2" display="/" xr:uid="{00000000-0004-0000-0000-000004000000}"/>
    <hyperlink ref="A60" location="'SO 00-14-03 - Výstroj trati'!C2" display="/" xr:uid="{00000000-0004-0000-0000-000005000000}"/>
    <hyperlink ref="A61" location="'SO 00-20-11 - Drobné opra...'!C2" display="/" xr:uid="{00000000-0004-0000-0000-000006000000}"/>
    <hyperlink ref="A62" location="'SO 00-20-11.1 - Drobné op...'!C2" display="/" xr:uid="{00000000-0004-0000-0000-000007000000}"/>
    <hyperlink ref="A63" location="'SO 00-20-11.2 - Drobné op...'!C2" display="/" xr:uid="{00000000-0004-0000-0000-000008000000}"/>
    <hyperlink ref="A64" location="'SO 00-20-11.3 - Drobné op...'!C2" display="/" xr:uid="{00000000-0004-0000-0000-000009000000}"/>
    <hyperlink ref="A65" location="'SO 00-20-11.4 - Drobné op...'!C2" display="/" xr:uid="{00000000-0004-0000-0000-00000A000000}"/>
    <hyperlink ref="A66" location="'SO 00-21-11 - Drobné opra...'!C2" display="/" xr:uid="{00000000-0004-0000-0000-00000B000000}"/>
    <hyperlink ref="A67" location="'SO 00-21-11.1 - Drobné op...'!C2" display="/" xr:uid="{00000000-0004-0000-0000-00000C000000}"/>
    <hyperlink ref="A68" location="'SO 11-10-01 - Železniční ...'!C2" display="/" xr:uid="{00000000-0004-0000-0000-00000D000000}"/>
    <hyperlink ref="A69" location="'SO 11-10-01.1 - Následná ...'!C2" display="/" xr:uid="{00000000-0004-0000-0000-00000E000000}"/>
    <hyperlink ref="A70" location="'SO 11-11-01 - Železnični ...'!C2" display="/" xr:uid="{00000000-0004-0000-0000-00000F000000}"/>
    <hyperlink ref="A71" location="'SO 11-11-02 - Železniční ...'!C2" display="/" xr:uid="{00000000-0004-0000-0000-000010000000}"/>
    <hyperlink ref="A72" location="'SO 11-13-01 - Obnova nást...'!C2" display="/" xr:uid="{00000000-0004-0000-0000-000011000000}"/>
    <hyperlink ref="A73" location="'SO 11-86-01 - Žst. Žulová...'!C2" display="/" xr:uid="{00000000-0004-0000-0000-000012000000}"/>
    <hyperlink ref="A74" location="'SO 11-20-01 - Oprava most...'!C2" display="/" xr:uid="{00000000-0004-0000-0000-000013000000}"/>
    <hyperlink ref="A75" location="'SO 11-21-01 - Obnova prop...'!C2" display="/" xr:uid="{00000000-0004-0000-0000-000014000000}"/>
    <hyperlink ref="A76" location="'SO 11-21-02 - Oprava prop...'!C2" display="/" xr:uid="{00000000-0004-0000-0000-000015000000}"/>
    <hyperlink ref="A77" location="'SO 11-23-01 - Obnova opěr...'!C2" display="/" xr:uid="{00000000-0004-0000-0000-000016000000}"/>
    <hyperlink ref="A78" location="'SO 12-10-01 - Propracován...'!C2" display="/" xr:uid="{00000000-0004-0000-0000-000017000000}"/>
    <hyperlink ref="A79" location="'SO 12-10-01.1 - Propracov...'!C2" display="/" xr:uid="{00000000-0004-0000-0000-000018000000}"/>
    <hyperlink ref="A80" location="'SO 12-10-01.2 - Propracov...'!C2" display="/" xr:uid="{00000000-0004-0000-0000-000019000000}"/>
    <hyperlink ref="A81" location="'SO 12-10-01.3 - Přejezdy ...'!C2" display="/" xr:uid="{00000000-0004-0000-0000-00001A000000}"/>
    <hyperlink ref="A82" location="'SO 12-10-01.4 - Následná ...'!C2" display="/" xr:uid="{00000000-0004-0000-0000-00001B000000}"/>
    <hyperlink ref="A83" location="'SO 12-10-02 - Železniční ...'!C2" display="/" xr:uid="{00000000-0004-0000-0000-00001C000000}"/>
    <hyperlink ref="A84" location="'SO 12-10-02.1 - Následná ...'!C2" display="/" xr:uid="{00000000-0004-0000-0000-00001D000000}"/>
    <hyperlink ref="A85" location="'SO 12-11-01 - Železniční ...'!C2" display="/" xr:uid="{00000000-0004-0000-0000-00001E000000}"/>
    <hyperlink ref="A86" location="'SO 12-11-02 - Železniční ...'!C2" display="/" xr:uid="{00000000-0004-0000-0000-00001F000000}"/>
    <hyperlink ref="A87" location="'SO 12-14-01 - Oprava přej...'!C2" display="/" xr:uid="{00000000-0004-0000-0000-000020000000}"/>
    <hyperlink ref="A88" location="'SO 12-14-02 - Obnova přej...'!C2" display="/" xr:uid="{00000000-0004-0000-0000-000021000000}"/>
    <hyperlink ref="A89" location="'SO 12-14-03 - Oprava přej...'!C2" display="/" xr:uid="{00000000-0004-0000-0000-000022000000}"/>
    <hyperlink ref="A90" location="'SO 12-14-04 - Obnova přej...'!C2" display="/" xr:uid="{00000000-0004-0000-0000-000023000000}"/>
    <hyperlink ref="A91" location="'SO 12-20-01 - Oprava most...'!C2" display="/" xr:uid="{00000000-0004-0000-0000-000024000000}"/>
    <hyperlink ref="A92" location="'SO 12-21-01 - Obnova prop...'!C2" display="/" xr:uid="{00000000-0004-0000-0000-000025000000}"/>
    <hyperlink ref="A93" location="'SO 12-21-02 - Obnova prop...'!C2" display="/" xr:uid="{00000000-0004-0000-0000-000026000000}"/>
    <hyperlink ref="A94" location="'SO 12-21-03 - Obnova prop...'!C2" display="/" xr:uid="{00000000-0004-0000-0000-000027000000}"/>
    <hyperlink ref="A95" location="'SO 12-21-04 - Obnova prop...'!C2" display="/" xr:uid="{00000000-0004-0000-0000-000028000000}"/>
    <hyperlink ref="A96" location="'SO 12-23-01 - Obnova opěr...'!C2" display="/" xr:uid="{00000000-0004-0000-0000-000029000000}"/>
    <hyperlink ref="A97" location="'SO 13-10-01 - Železniční ...'!C2" display="/" xr:uid="{00000000-0004-0000-0000-00002A000000}"/>
    <hyperlink ref="A98" location="'SO 13-11-01 - Oprava odvo...'!C2" display="/" xr:uid="{00000000-0004-0000-0000-00002B000000}"/>
    <hyperlink ref="A99" location="'SO 14-10-01 - Železniční ...'!C2" display="/" xr:uid="{00000000-0004-0000-0000-00002C000000}"/>
    <hyperlink ref="A100" location="'SO 14-10-01.1 - Následná ...'!C2" display="/" xr:uid="{00000000-0004-0000-0000-00002D000000}"/>
    <hyperlink ref="A101" location="'SO 14-11-01 - Železniční ...'!C2" display="/" xr:uid="{00000000-0004-0000-0000-00002E000000}"/>
    <hyperlink ref="A102" location="'SO 14-20-01 - Oprava most...'!C2" display="/" xr:uid="{00000000-0004-0000-0000-00002F000000}"/>
    <hyperlink ref="A103" location="'SO 14-21-01 - Obnova prop...'!C2" display="/" xr:uid="{00000000-0004-0000-0000-000030000000}"/>
    <hyperlink ref="A104" location="'SO 14-21-02 - Obnova prop...'!C2" display="/" xr:uid="{00000000-0004-0000-0000-000031000000}"/>
    <hyperlink ref="A105" location="'SO 90-90 - Odpady'!C2" display="/" xr:uid="{00000000-0004-0000-0000-000032000000}"/>
    <hyperlink ref="A106" location="'SO 98-98 - Všeobecný stav...'!C2" display="/" xr:uid="{00000000-0004-0000-0000-000033000000}"/>
    <hyperlink ref="A107" location="'SO 98-98.1 - Všeobecný st...'!C2" display="/" xr:uid="{00000000-0004-0000-0000-000034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2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109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1236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ROUND(J83,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ROUND((SUM(BE83:BE128)),  2)</f>
        <v>0</v>
      </c>
      <c r="I33" s="90">
        <v>0.21</v>
      </c>
      <c r="J33" s="89">
        <f>ROUND(((SUM(BE83:BE128))*I33),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ROUND((SUM(BF83:BF128)),  2)</f>
        <v>0</v>
      </c>
      <c r="I34" s="90">
        <v>0.12</v>
      </c>
      <c r="J34" s="89">
        <f>ROUND(((SUM(BF83:BF128))*I34),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ROUND((SUM(BG83:BG128)),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ROUND((SUM(BH83:BH128)),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ROUND((SUM(BI83:BI128)),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00-20-11.2 - Drobné opravné práce na objektech mostů M3 - Most v km 16,335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J83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J84</f>
        <v>0</v>
      </c>
      <c r="L60" s="100"/>
    </row>
    <row r="61" spans="2:47" s="13" customFormat="1" ht="19.899999999999999" customHeight="1">
      <c r="B61" s="158"/>
      <c r="D61" s="159" t="s">
        <v>1058</v>
      </c>
      <c r="E61" s="160"/>
      <c r="F61" s="160"/>
      <c r="G61" s="160"/>
      <c r="H61" s="160"/>
      <c r="I61" s="160"/>
      <c r="J61" s="161">
        <f>J85</f>
        <v>0</v>
      </c>
      <c r="L61" s="158"/>
    </row>
    <row r="62" spans="2:47" s="8" customFormat="1" ht="24.95" customHeight="1">
      <c r="B62" s="100"/>
      <c r="D62" s="101" t="s">
        <v>1061</v>
      </c>
      <c r="E62" s="102"/>
      <c r="F62" s="102"/>
      <c r="G62" s="102"/>
      <c r="H62" s="102"/>
      <c r="I62" s="102"/>
      <c r="J62" s="103">
        <f>J98</f>
        <v>0</v>
      </c>
      <c r="L62" s="100"/>
    </row>
    <row r="63" spans="2:47" s="13" customFormat="1" ht="19.899999999999999" customHeight="1">
      <c r="B63" s="158"/>
      <c r="D63" s="159" t="s">
        <v>1062</v>
      </c>
      <c r="E63" s="160"/>
      <c r="F63" s="160"/>
      <c r="G63" s="160"/>
      <c r="H63" s="160"/>
      <c r="I63" s="160"/>
      <c r="J63" s="161">
        <f>J99</f>
        <v>0</v>
      </c>
      <c r="L63" s="158"/>
    </row>
    <row r="64" spans="2:47" s="1" customFormat="1" ht="21.75" customHeight="1">
      <c r="B64" s="33"/>
      <c r="L64" s="33"/>
    </row>
    <row r="65" spans="2:12" s="1" customFormat="1" ht="6.95" customHeight="1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33"/>
    </row>
    <row r="69" spans="2:12" s="1" customFormat="1" ht="6.95" customHeight="1">
      <c r="B69" s="44"/>
      <c r="C69" s="45"/>
      <c r="D69" s="45"/>
      <c r="E69" s="45"/>
      <c r="F69" s="45"/>
      <c r="G69" s="45"/>
      <c r="H69" s="45"/>
      <c r="I69" s="45"/>
      <c r="J69" s="45"/>
      <c r="K69" s="45"/>
      <c r="L69" s="33"/>
    </row>
    <row r="70" spans="2:12" s="1" customFormat="1" ht="24.95" customHeight="1">
      <c r="B70" s="33"/>
      <c r="C70" s="22" t="s">
        <v>251</v>
      </c>
      <c r="L70" s="33"/>
    </row>
    <row r="71" spans="2:12" s="1" customFormat="1" ht="6.95" customHeight="1">
      <c r="B71" s="33"/>
      <c r="L71" s="33"/>
    </row>
    <row r="72" spans="2:12" s="1" customFormat="1" ht="12" customHeight="1">
      <c r="B72" s="33"/>
      <c r="C72" s="28" t="s">
        <v>16</v>
      </c>
      <c r="L72" s="33"/>
    </row>
    <row r="73" spans="2:12" s="1" customFormat="1" ht="26.25" customHeight="1">
      <c r="B73" s="33"/>
      <c r="E73" s="319" t="str">
        <f>E7</f>
        <v>Odstranění havarijního stavu po povodních 2024 - komplexní oprava trati v úseku Vápenná - Javorník ve Slezsku - PD</v>
      </c>
      <c r="F73" s="320"/>
      <c r="G73" s="320"/>
      <c r="H73" s="320"/>
      <c r="L73" s="33"/>
    </row>
    <row r="74" spans="2:12" s="1" customFormat="1" ht="12" customHeight="1">
      <c r="B74" s="33"/>
      <c r="C74" s="28" t="s">
        <v>243</v>
      </c>
      <c r="L74" s="33"/>
    </row>
    <row r="75" spans="2:12" s="1" customFormat="1" ht="16.5" customHeight="1">
      <c r="B75" s="33"/>
      <c r="E75" s="315" t="str">
        <f>E9</f>
        <v>SO 00-20-11.2 - Drobné opravné práce na objektech mostů M3 - Most v km 16,335</v>
      </c>
      <c r="F75" s="321"/>
      <c r="G75" s="321"/>
      <c r="H75" s="321"/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21</v>
      </c>
      <c r="F77" s="26" t="str">
        <f>F12</f>
        <v xml:space="preserve"> </v>
      </c>
      <c r="I77" s="28" t="s">
        <v>23</v>
      </c>
      <c r="J77" s="50" t="str">
        <f>IF(J12="","",J12)</f>
        <v>10. 4. 2025</v>
      </c>
      <c r="L77" s="33"/>
    </row>
    <row r="78" spans="2:12" s="1" customFormat="1" ht="6.95" customHeight="1">
      <c r="B78" s="33"/>
      <c r="L78" s="33"/>
    </row>
    <row r="79" spans="2:12" s="1" customFormat="1" ht="15.2" customHeight="1">
      <c r="B79" s="33"/>
      <c r="C79" s="28" t="s">
        <v>25</v>
      </c>
      <c r="F79" s="26" t="str">
        <f>E15</f>
        <v xml:space="preserve">Správa železnic, státní organizace </v>
      </c>
      <c r="I79" s="28" t="s">
        <v>33</v>
      </c>
      <c r="J79" s="31" t="str">
        <f>E21</f>
        <v>Prodin a.s.</v>
      </c>
      <c r="L79" s="33"/>
    </row>
    <row r="80" spans="2:12" s="1" customFormat="1" ht="15.2" customHeight="1">
      <c r="B80" s="33"/>
      <c r="C80" s="28" t="s">
        <v>31</v>
      </c>
      <c r="F80" s="26" t="str">
        <f>IF(E18="","",E18)</f>
        <v>Vyplň údaj</v>
      </c>
      <c r="I80" s="28" t="s">
        <v>38</v>
      </c>
      <c r="J80" s="31" t="str">
        <f>E24</f>
        <v xml:space="preserve"> </v>
      </c>
      <c r="L80" s="33"/>
    </row>
    <row r="81" spans="2:65" s="1" customFormat="1" ht="10.35" customHeight="1">
      <c r="B81" s="33"/>
      <c r="L81" s="33"/>
    </row>
    <row r="82" spans="2:65" s="9" customFormat="1" ht="29.25" customHeight="1">
      <c r="B82" s="104"/>
      <c r="C82" s="105" t="s">
        <v>252</v>
      </c>
      <c r="D82" s="106" t="s">
        <v>60</v>
      </c>
      <c r="E82" s="106" t="s">
        <v>56</v>
      </c>
      <c r="F82" s="106" t="s">
        <v>57</v>
      </c>
      <c r="G82" s="106" t="s">
        <v>253</v>
      </c>
      <c r="H82" s="106" t="s">
        <v>254</v>
      </c>
      <c r="I82" s="106" t="s">
        <v>255</v>
      </c>
      <c r="J82" s="106" t="s">
        <v>247</v>
      </c>
      <c r="K82" s="107" t="s">
        <v>256</v>
      </c>
      <c r="L82" s="104"/>
      <c r="M82" s="57" t="s">
        <v>19</v>
      </c>
      <c r="N82" s="58" t="s">
        <v>45</v>
      </c>
      <c r="O82" s="58" t="s">
        <v>257</v>
      </c>
      <c r="P82" s="58" t="s">
        <v>258</v>
      </c>
      <c r="Q82" s="58" t="s">
        <v>259</v>
      </c>
      <c r="R82" s="58" t="s">
        <v>260</v>
      </c>
      <c r="S82" s="58" t="s">
        <v>261</v>
      </c>
      <c r="T82" s="59" t="s">
        <v>262</v>
      </c>
    </row>
    <row r="83" spans="2:65" s="1" customFormat="1" ht="22.9" customHeight="1">
      <c r="B83" s="33"/>
      <c r="C83" s="62" t="s">
        <v>263</v>
      </c>
      <c r="J83" s="108">
        <f>BK83</f>
        <v>0</v>
      </c>
      <c r="L83" s="33"/>
      <c r="M83" s="60"/>
      <c r="N83" s="51"/>
      <c r="O83" s="51"/>
      <c r="P83" s="109">
        <f>P84+P98</f>
        <v>0</v>
      </c>
      <c r="Q83" s="51"/>
      <c r="R83" s="109">
        <f>R84+R98</f>
        <v>0</v>
      </c>
      <c r="S83" s="51"/>
      <c r="T83" s="110">
        <f>T84+T98</f>
        <v>0</v>
      </c>
      <c r="AT83" s="18" t="s">
        <v>74</v>
      </c>
      <c r="AU83" s="18" t="s">
        <v>248</v>
      </c>
      <c r="BK83" s="111">
        <f>BK84+BK98</f>
        <v>0</v>
      </c>
    </row>
    <row r="84" spans="2:65" s="10" customFormat="1" ht="25.9" customHeight="1">
      <c r="B84" s="112"/>
      <c r="D84" s="113" t="s">
        <v>74</v>
      </c>
      <c r="E84" s="114" t="s">
        <v>828</v>
      </c>
      <c r="F84" s="114" t="s">
        <v>829</v>
      </c>
      <c r="I84" s="115"/>
      <c r="J84" s="116">
        <f>BK84</f>
        <v>0</v>
      </c>
      <c r="L84" s="112"/>
      <c r="M84" s="117"/>
      <c r="P84" s="118">
        <f>P85</f>
        <v>0</v>
      </c>
      <c r="R84" s="118">
        <f>R85</f>
        <v>0</v>
      </c>
      <c r="T84" s="119">
        <f>T85</f>
        <v>0</v>
      </c>
      <c r="AR84" s="113" t="s">
        <v>83</v>
      </c>
      <c r="AT84" s="120" t="s">
        <v>74</v>
      </c>
      <c r="AU84" s="120" t="s">
        <v>75</v>
      </c>
      <c r="AY84" s="113" t="s">
        <v>266</v>
      </c>
      <c r="BK84" s="121">
        <f>BK85</f>
        <v>0</v>
      </c>
    </row>
    <row r="85" spans="2:65" s="10" customFormat="1" ht="22.9" customHeight="1">
      <c r="B85" s="112"/>
      <c r="D85" s="113" t="s">
        <v>74</v>
      </c>
      <c r="E85" s="162" t="s">
        <v>307</v>
      </c>
      <c r="F85" s="162" t="s">
        <v>1071</v>
      </c>
      <c r="I85" s="115"/>
      <c r="J85" s="163">
        <f>BK85</f>
        <v>0</v>
      </c>
      <c r="L85" s="112"/>
      <c r="M85" s="117"/>
      <c r="P85" s="118">
        <f>SUM(P86:P97)</f>
        <v>0</v>
      </c>
      <c r="R85" s="118">
        <f>SUM(R86:R97)</f>
        <v>0</v>
      </c>
      <c r="T85" s="119">
        <f>SUM(T86:T97)</f>
        <v>0</v>
      </c>
      <c r="AR85" s="113" t="s">
        <v>83</v>
      </c>
      <c r="AT85" s="120" t="s">
        <v>74</v>
      </c>
      <c r="AU85" s="120" t="s">
        <v>83</v>
      </c>
      <c r="AY85" s="113" t="s">
        <v>266</v>
      </c>
      <c r="BK85" s="121">
        <f>SUM(BK86:BK97)</f>
        <v>0</v>
      </c>
    </row>
    <row r="86" spans="2:65" s="1" customFormat="1" ht="16.5" customHeight="1">
      <c r="B86" s="33"/>
      <c r="C86" s="122" t="s">
        <v>83</v>
      </c>
      <c r="D86" s="122" t="s">
        <v>267</v>
      </c>
      <c r="E86" s="123" t="s">
        <v>1237</v>
      </c>
      <c r="F86" s="124" t="s">
        <v>1238</v>
      </c>
      <c r="G86" s="125" t="s">
        <v>279</v>
      </c>
      <c r="H86" s="126">
        <v>450</v>
      </c>
      <c r="I86" s="127"/>
      <c r="J86" s="128">
        <f>ROUND(I86*H86,2)</f>
        <v>0</v>
      </c>
      <c r="K86" s="124" t="s">
        <v>1066</v>
      </c>
      <c r="L86" s="33"/>
      <c r="M86" s="129" t="s">
        <v>19</v>
      </c>
      <c r="N86" s="130" t="s">
        <v>46</v>
      </c>
      <c r="P86" s="131">
        <f>O86*H86</f>
        <v>0</v>
      </c>
      <c r="Q86" s="131">
        <v>0</v>
      </c>
      <c r="R86" s="131">
        <f>Q86*H86</f>
        <v>0</v>
      </c>
      <c r="S86" s="131">
        <v>0</v>
      </c>
      <c r="T86" s="132">
        <f>S86*H86</f>
        <v>0</v>
      </c>
      <c r="AR86" s="133" t="s">
        <v>272</v>
      </c>
      <c r="AT86" s="133" t="s">
        <v>267</v>
      </c>
      <c r="AU86" s="133" t="s">
        <v>85</v>
      </c>
      <c r="AY86" s="18" t="s">
        <v>266</v>
      </c>
      <c r="BE86" s="134">
        <f>IF(N86="základní",J86,0)</f>
        <v>0</v>
      </c>
      <c r="BF86" s="134">
        <f>IF(N86="snížená",J86,0)</f>
        <v>0</v>
      </c>
      <c r="BG86" s="134">
        <f>IF(N86="zákl. přenesená",J86,0)</f>
        <v>0</v>
      </c>
      <c r="BH86" s="134">
        <f>IF(N86="sníž. přenesená",J86,0)</f>
        <v>0</v>
      </c>
      <c r="BI86" s="134">
        <f>IF(N86="nulová",J86,0)</f>
        <v>0</v>
      </c>
      <c r="BJ86" s="18" t="s">
        <v>83</v>
      </c>
      <c r="BK86" s="134">
        <f>ROUND(I86*H86,2)</f>
        <v>0</v>
      </c>
      <c r="BL86" s="18" t="s">
        <v>272</v>
      </c>
      <c r="BM86" s="133" t="s">
        <v>1239</v>
      </c>
    </row>
    <row r="87" spans="2:65" s="1" customFormat="1" ht="11.25">
      <c r="B87" s="33"/>
      <c r="D87" s="186" t="s">
        <v>1068</v>
      </c>
      <c r="F87" s="187" t="s">
        <v>1240</v>
      </c>
      <c r="I87" s="151"/>
      <c r="L87" s="33"/>
      <c r="M87" s="152"/>
      <c r="T87" s="54"/>
      <c r="AT87" s="18" t="s">
        <v>1068</v>
      </c>
      <c r="AU87" s="18" t="s">
        <v>85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1241</v>
      </c>
      <c r="H88" s="139">
        <v>450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>
      <c r="B89" s="143"/>
      <c r="D89" s="136" t="s">
        <v>274</v>
      </c>
      <c r="E89" s="144" t="s">
        <v>19</v>
      </c>
      <c r="F89" s="145" t="s">
        <v>276</v>
      </c>
      <c r="H89" s="146">
        <v>450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21.75" customHeight="1">
      <c r="B90" s="33"/>
      <c r="C90" s="122" t="s">
        <v>85</v>
      </c>
      <c r="D90" s="122" t="s">
        <v>267</v>
      </c>
      <c r="E90" s="123" t="s">
        <v>1242</v>
      </c>
      <c r="F90" s="124" t="s">
        <v>1243</v>
      </c>
      <c r="G90" s="125" t="s">
        <v>279</v>
      </c>
      <c r="H90" s="126">
        <v>450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1244</v>
      </c>
    </row>
    <row r="91" spans="2:65" s="1" customFormat="1" ht="11.25">
      <c r="B91" s="33"/>
      <c r="D91" s="186" t="s">
        <v>1068</v>
      </c>
      <c r="F91" s="187" t="s">
        <v>1245</v>
      </c>
      <c r="I91" s="151"/>
      <c r="L91" s="33"/>
      <c r="M91" s="152"/>
      <c r="T91" s="54"/>
      <c r="AT91" s="18" t="s">
        <v>1068</v>
      </c>
      <c r="AU91" s="18" t="s">
        <v>85</v>
      </c>
    </row>
    <row r="92" spans="2:65" s="1" customFormat="1" ht="16.5" customHeight="1">
      <c r="B92" s="33"/>
      <c r="C92" s="122" t="s">
        <v>285</v>
      </c>
      <c r="D92" s="122" t="s">
        <v>267</v>
      </c>
      <c r="E92" s="123" t="s">
        <v>1246</v>
      </c>
      <c r="F92" s="124" t="s">
        <v>1247</v>
      </c>
      <c r="G92" s="125" t="s">
        <v>895</v>
      </c>
      <c r="H92" s="126">
        <v>780</v>
      </c>
      <c r="I92" s="127"/>
      <c r="J92" s="128">
        <f>ROUND(I92*H92,2)</f>
        <v>0</v>
      </c>
      <c r="K92" s="124" t="s">
        <v>1066</v>
      </c>
      <c r="L92" s="33"/>
      <c r="M92" s="129" t="s">
        <v>19</v>
      </c>
      <c r="N92" s="130" t="s">
        <v>46</v>
      </c>
      <c r="P92" s="131">
        <f>O92*H92</f>
        <v>0</v>
      </c>
      <c r="Q92" s="131">
        <v>0</v>
      </c>
      <c r="R92" s="131">
        <f>Q92*H92</f>
        <v>0</v>
      </c>
      <c r="S92" s="131">
        <v>0</v>
      </c>
      <c r="T92" s="132">
        <f>S92*H92</f>
        <v>0</v>
      </c>
      <c r="AR92" s="133" t="s">
        <v>272</v>
      </c>
      <c r="AT92" s="133" t="s">
        <v>267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1248</v>
      </c>
    </row>
    <row r="93" spans="2:65" s="1" customFormat="1" ht="11.25">
      <c r="B93" s="33"/>
      <c r="D93" s="186" t="s">
        <v>1068</v>
      </c>
      <c r="F93" s="187" t="s">
        <v>1249</v>
      </c>
      <c r="I93" s="151"/>
      <c r="L93" s="33"/>
      <c r="M93" s="152"/>
      <c r="T93" s="54"/>
      <c r="AT93" s="18" t="s">
        <v>1068</v>
      </c>
      <c r="AU93" s="18" t="s">
        <v>85</v>
      </c>
    </row>
    <row r="94" spans="2:65" s="11" customFormat="1" ht="11.25">
      <c r="B94" s="135"/>
      <c r="D94" s="136" t="s">
        <v>274</v>
      </c>
      <c r="E94" s="137" t="s">
        <v>19</v>
      </c>
      <c r="F94" s="138" t="s">
        <v>1250</v>
      </c>
      <c r="H94" s="139">
        <v>780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75</v>
      </c>
      <c r="AY94" s="137" t="s">
        <v>266</v>
      </c>
    </row>
    <row r="95" spans="2:65" s="12" customFormat="1" ht="11.25">
      <c r="B95" s="143"/>
      <c r="D95" s="136" t="s">
        <v>274</v>
      </c>
      <c r="E95" s="144" t="s">
        <v>19</v>
      </c>
      <c r="F95" s="145" t="s">
        <v>276</v>
      </c>
      <c r="H95" s="146">
        <v>780</v>
      </c>
      <c r="I95" s="147"/>
      <c r="L95" s="143"/>
      <c r="M95" s="148"/>
      <c r="T95" s="149"/>
      <c r="AT95" s="144" t="s">
        <v>274</v>
      </c>
      <c r="AU95" s="144" t="s">
        <v>85</v>
      </c>
      <c r="AV95" s="12" t="s">
        <v>272</v>
      </c>
      <c r="AW95" s="12" t="s">
        <v>37</v>
      </c>
      <c r="AX95" s="12" t="s">
        <v>83</v>
      </c>
      <c r="AY95" s="144" t="s">
        <v>266</v>
      </c>
    </row>
    <row r="96" spans="2:65" s="1" customFormat="1" ht="16.5" customHeight="1">
      <c r="B96" s="33"/>
      <c r="C96" s="122" t="s">
        <v>272</v>
      </c>
      <c r="D96" s="122" t="s">
        <v>267</v>
      </c>
      <c r="E96" s="123" t="s">
        <v>1251</v>
      </c>
      <c r="F96" s="124" t="s">
        <v>1252</v>
      </c>
      <c r="G96" s="125" t="s">
        <v>895</v>
      </c>
      <c r="H96" s="126">
        <v>780</v>
      </c>
      <c r="I96" s="127"/>
      <c r="J96" s="128">
        <f>ROUND(I96*H96,2)</f>
        <v>0</v>
      </c>
      <c r="K96" s="124" t="s">
        <v>1066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1253</v>
      </c>
    </row>
    <row r="97" spans="2:65" s="1" customFormat="1" ht="11.25">
      <c r="B97" s="33"/>
      <c r="D97" s="186" t="s">
        <v>1068</v>
      </c>
      <c r="F97" s="187" t="s">
        <v>1254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0" customFormat="1" ht="25.9" customHeight="1">
      <c r="B98" s="112"/>
      <c r="D98" s="113" t="s">
        <v>74</v>
      </c>
      <c r="E98" s="114" t="s">
        <v>1130</v>
      </c>
      <c r="F98" s="114" t="s">
        <v>1131</v>
      </c>
      <c r="I98" s="115"/>
      <c r="J98" s="116">
        <f>BK98</f>
        <v>0</v>
      </c>
      <c r="L98" s="112"/>
      <c r="M98" s="117"/>
      <c r="P98" s="118">
        <f>P99</f>
        <v>0</v>
      </c>
      <c r="R98" s="118">
        <f>R99</f>
        <v>0</v>
      </c>
      <c r="T98" s="119">
        <f>T99</f>
        <v>0</v>
      </c>
      <c r="AR98" s="113" t="s">
        <v>85</v>
      </c>
      <c r="AT98" s="120" t="s">
        <v>74</v>
      </c>
      <c r="AU98" s="120" t="s">
        <v>75</v>
      </c>
      <c r="AY98" s="113" t="s">
        <v>266</v>
      </c>
      <c r="BK98" s="121">
        <f>BK99</f>
        <v>0</v>
      </c>
    </row>
    <row r="99" spans="2:65" s="10" customFormat="1" ht="22.9" customHeight="1">
      <c r="B99" s="112"/>
      <c r="D99" s="113" t="s">
        <v>74</v>
      </c>
      <c r="E99" s="162" t="s">
        <v>1132</v>
      </c>
      <c r="F99" s="162" t="s">
        <v>1133</v>
      </c>
      <c r="I99" s="115"/>
      <c r="J99" s="163">
        <f>BK99</f>
        <v>0</v>
      </c>
      <c r="L99" s="112"/>
      <c r="M99" s="117"/>
      <c r="P99" s="118">
        <f>SUM(P100:P128)</f>
        <v>0</v>
      </c>
      <c r="R99" s="118">
        <f>SUM(R100:R128)</f>
        <v>0</v>
      </c>
      <c r="T99" s="119">
        <f>SUM(T100:T128)</f>
        <v>0</v>
      </c>
      <c r="AR99" s="113" t="s">
        <v>85</v>
      </c>
      <c r="AT99" s="120" t="s">
        <v>74</v>
      </c>
      <c r="AU99" s="120" t="s">
        <v>83</v>
      </c>
      <c r="AY99" s="113" t="s">
        <v>266</v>
      </c>
      <c r="BK99" s="121">
        <f>SUM(BK100:BK128)</f>
        <v>0</v>
      </c>
    </row>
    <row r="100" spans="2:65" s="1" customFormat="1" ht="16.5" customHeight="1">
      <c r="B100" s="33"/>
      <c r="C100" s="122" t="s">
        <v>264</v>
      </c>
      <c r="D100" s="122" t="s">
        <v>267</v>
      </c>
      <c r="E100" s="123" t="s">
        <v>1255</v>
      </c>
      <c r="F100" s="124" t="s">
        <v>1256</v>
      </c>
      <c r="G100" s="125" t="s">
        <v>895</v>
      </c>
      <c r="H100" s="126">
        <v>1141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366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366</v>
      </c>
      <c r="BM100" s="133" t="s">
        <v>1257</v>
      </c>
    </row>
    <row r="101" spans="2:65" s="1" customFormat="1" ht="11.25">
      <c r="B101" s="33"/>
      <c r="D101" s="186" t="s">
        <v>1068</v>
      </c>
      <c r="F101" s="187" t="s">
        <v>1258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4" customFormat="1" ht="11.25">
      <c r="B102" s="164"/>
      <c r="D102" s="136" t="s">
        <v>274</v>
      </c>
      <c r="E102" s="165" t="s">
        <v>19</v>
      </c>
      <c r="F102" s="166" t="s">
        <v>1259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1" customFormat="1" ht="11.25">
      <c r="B103" s="135"/>
      <c r="D103" s="136" t="s">
        <v>274</v>
      </c>
      <c r="E103" s="137" t="s">
        <v>19</v>
      </c>
      <c r="F103" s="138" t="s">
        <v>1260</v>
      </c>
      <c r="H103" s="139">
        <v>1141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75</v>
      </c>
      <c r="AY103" s="137" t="s">
        <v>266</v>
      </c>
    </row>
    <row r="104" spans="2:65" s="12" customFormat="1" ht="11.25">
      <c r="B104" s="143"/>
      <c r="D104" s="136" t="s">
        <v>274</v>
      </c>
      <c r="E104" s="144" t="s">
        <v>19</v>
      </c>
      <c r="F104" s="145" t="s">
        <v>276</v>
      </c>
      <c r="H104" s="146">
        <v>1141</v>
      </c>
      <c r="I104" s="147"/>
      <c r="L104" s="143"/>
      <c r="M104" s="148"/>
      <c r="T104" s="149"/>
      <c r="AT104" s="144" t="s">
        <v>274</v>
      </c>
      <c r="AU104" s="144" t="s">
        <v>85</v>
      </c>
      <c r="AV104" s="12" t="s">
        <v>272</v>
      </c>
      <c r="AW104" s="12" t="s">
        <v>37</v>
      </c>
      <c r="AX104" s="12" t="s">
        <v>83</v>
      </c>
      <c r="AY104" s="144" t="s">
        <v>266</v>
      </c>
    </row>
    <row r="105" spans="2:65" s="1" customFormat="1" ht="16.5" customHeight="1">
      <c r="B105" s="33"/>
      <c r="C105" s="170" t="s">
        <v>295</v>
      </c>
      <c r="D105" s="170" t="s">
        <v>298</v>
      </c>
      <c r="E105" s="171" t="s">
        <v>1261</v>
      </c>
      <c r="F105" s="172" t="s">
        <v>1262</v>
      </c>
      <c r="G105" s="173" t="s">
        <v>845</v>
      </c>
      <c r="H105" s="174">
        <v>22.82</v>
      </c>
      <c r="I105" s="175"/>
      <c r="J105" s="176">
        <f>ROUND(I105*H105,2)</f>
        <v>0</v>
      </c>
      <c r="K105" s="172" t="s">
        <v>1066</v>
      </c>
      <c r="L105" s="177"/>
      <c r="M105" s="178" t="s">
        <v>19</v>
      </c>
      <c r="N105" s="179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332</v>
      </c>
      <c r="AT105" s="133" t="s">
        <v>298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366</v>
      </c>
      <c r="BM105" s="133" t="s">
        <v>1263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1264</v>
      </c>
      <c r="H106" s="139">
        <v>22.82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2" customFormat="1" ht="11.25">
      <c r="B107" s="143"/>
      <c r="D107" s="136" t="s">
        <v>274</v>
      </c>
      <c r="E107" s="144" t="s">
        <v>19</v>
      </c>
      <c r="F107" s="145" t="s">
        <v>276</v>
      </c>
      <c r="H107" s="146">
        <v>22.82</v>
      </c>
      <c r="I107" s="147"/>
      <c r="L107" s="143"/>
      <c r="M107" s="148"/>
      <c r="T107" s="149"/>
      <c r="AT107" s="144" t="s">
        <v>274</v>
      </c>
      <c r="AU107" s="144" t="s">
        <v>85</v>
      </c>
      <c r="AV107" s="12" t="s">
        <v>272</v>
      </c>
      <c r="AW107" s="12" t="s">
        <v>37</v>
      </c>
      <c r="AX107" s="12" t="s">
        <v>83</v>
      </c>
      <c r="AY107" s="144" t="s">
        <v>266</v>
      </c>
    </row>
    <row r="108" spans="2:65" s="1" customFormat="1" ht="16.5" customHeight="1">
      <c r="B108" s="33"/>
      <c r="C108" s="122" t="s">
        <v>293</v>
      </c>
      <c r="D108" s="122" t="s">
        <v>267</v>
      </c>
      <c r="E108" s="123" t="s">
        <v>1265</v>
      </c>
      <c r="F108" s="124" t="s">
        <v>1266</v>
      </c>
      <c r="G108" s="125" t="s">
        <v>895</v>
      </c>
      <c r="H108" s="126">
        <v>1141</v>
      </c>
      <c r="I108" s="127"/>
      <c r="J108" s="128">
        <f>ROUND(I108*H108,2)</f>
        <v>0</v>
      </c>
      <c r="K108" s="124" t="s">
        <v>1066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366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366</v>
      </c>
      <c r="BM108" s="133" t="s">
        <v>1267</v>
      </c>
    </row>
    <row r="109" spans="2:65" s="1" customFormat="1" ht="11.25">
      <c r="B109" s="33"/>
      <c r="D109" s="186" t="s">
        <v>1068</v>
      </c>
      <c r="F109" s="187" t="s">
        <v>1268</v>
      </c>
      <c r="I109" s="151"/>
      <c r="L109" s="33"/>
      <c r="M109" s="152"/>
      <c r="T109" s="54"/>
      <c r="AT109" s="18" t="s">
        <v>1068</v>
      </c>
      <c r="AU109" s="18" t="s">
        <v>85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1260</v>
      </c>
      <c r="H110" s="139">
        <v>1141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2" customFormat="1" ht="11.25">
      <c r="B111" s="143"/>
      <c r="D111" s="136" t="s">
        <v>274</v>
      </c>
      <c r="E111" s="144" t="s">
        <v>19</v>
      </c>
      <c r="F111" s="145" t="s">
        <v>276</v>
      </c>
      <c r="H111" s="146">
        <v>1141</v>
      </c>
      <c r="I111" s="147"/>
      <c r="L111" s="143"/>
      <c r="M111" s="148"/>
      <c r="T111" s="149"/>
      <c r="AT111" s="144" t="s">
        <v>274</v>
      </c>
      <c r="AU111" s="144" t="s">
        <v>85</v>
      </c>
      <c r="AV111" s="12" t="s">
        <v>272</v>
      </c>
      <c r="AW111" s="12" t="s">
        <v>37</v>
      </c>
      <c r="AX111" s="12" t="s">
        <v>83</v>
      </c>
      <c r="AY111" s="144" t="s">
        <v>266</v>
      </c>
    </row>
    <row r="112" spans="2:65" s="1" customFormat="1" ht="16.5" customHeight="1">
      <c r="B112" s="33"/>
      <c r="C112" s="170" t="s">
        <v>303</v>
      </c>
      <c r="D112" s="170" t="s">
        <v>298</v>
      </c>
      <c r="E112" s="171" t="s">
        <v>1269</v>
      </c>
      <c r="F112" s="172" t="s">
        <v>1270</v>
      </c>
      <c r="G112" s="173" t="s">
        <v>1079</v>
      </c>
      <c r="H112" s="174">
        <v>709.702</v>
      </c>
      <c r="I112" s="175"/>
      <c r="J112" s="176">
        <f>ROUND(I112*H112,2)</f>
        <v>0</v>
      </c>
      <c r="K112" s="172" t="s">
        <v>1066</v>
      </c>
      <c r="L112" s="177"/>
      <c r="M112" s="178" t="s">
        <v>19</v>
      </c>
      <c r="N112" s="179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332</v>
      </c>
      <c r="AT112" s="133" t="s">
        <v>298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366</v>
      </c>
      <c r="BM112" s="133" t="s">
        <v>1271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1272</v>
      </c>
      <c r="H113" s="139">
        <v>709.702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>
      <c r="B114" s="143"/>
      <c r="D114" s="136" t="s">
        <v>274</v>
      </c>
      <c r="E114" s="144" t="s">
        <v>19</v>
      </c>
      <c r="F114" s="145" t="s">
        <v>276</v>
      </c>
      <c r="H114" s="146">
        <v>709.702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16.5" customHeight="1">
      <c r="B115" s="33"/>
      <c r="C115" s="122" t="s">
        <v>307</v>
      </c>
      <c r="D115" s="122" t="s">
        <v>267</v>
      </c>
      <c r="E115" s="123" t="s">
        <v>1273</v>
      </c>
      <c r="F115" s="124" t="s">
        <v>1274</v>
      </c>
      <c r="G115" s="125" t="s">
        <v>895</v>
      </c>
      <c r="H115" s="126">
        <v>2282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366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366</v>
      </c>
      <c r="BM115" s="133" t="s">
        <v>1275</v>
      </c>
    </row>
    <row r="116" spans="2:65" s="1" customFormat="1" ht="11.25">
      <c r="B116" s="33"/>
      <c r="D116" s="186" t="s">
        <v>1068</v>
      </c>
      <c r="F116" s="187" t="s">
        <v>1276</v>
      </c>
      <c r="I116" s="151"/>
      <c r="L116" s="33"/>
      <c r="M116" s="152"/>
      <c r="T116" s="54"/>
      <c r="AT116" s="18" t="s">
        <v>1068</v>
      </c>
      <c r="AU116" s="18" t="s">
        <v>85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1277</v>
      </c>
      <c r="H117" s="139">
        <v>2282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2" customFormat="1" ht="11.25">
      <c r="B118" s="143"/>
      <c r="D118" s="136" t="s">
        <v>274</v>
      </c>
      <c r="E118" s="144" t="s">
        <v>19</v>
      </c>
      <c r="F118" s="145" t="s">
        <v>276</v>
      </c>
      <c r="H118" s="146">
        <v>2282</v>
      </c>
      <c r="I118" s="147"/>
      <c r="L118" s="143"/>
      <c r="M118" s="148"/>
      <c r="T118" s="149"/>
      <c r="AT118" s="144" t="s">
        <v>274</v>
      </c>
      <c r="AU118" s="144" t="s">
        <v>85</v>
      </c>
      <c r="AV118" s="12" t="s">
        <v>272</v>
      </c>
      <c r="AW118" s="12" t="s">
        <v>37</v>
      </c>
      <c r="AX118" s="12" t="s">
        <v>83</v>
      </c>
      <c r="AY118" s="144" t="s">
        <v>266</v>
      </c>
    </row>
    <row r="119" spans="2:65" s="1" customFormat="1" ht="16.5" customHeight="1">
      <c r="B119" s="33"/>
      <c r="C119" s="170" t="s">
        <v>312</v>
      </c>
      <c r="D119" s="170" t="s">
        <v>298</v>
      </c>
      <c r="E119" s="171" t="s">
        <v>1278</v>
      </c>
      <c r="F119" s="172" t="s">
        <v>1279</v>
      </c>
      <c r="G119" s="173" t="s">
        <v>1079</v>
      </c>
      <c r="H119" s="174">
        <v>698.29200000000003</v>
      </c>
      <c r="I119" s="175"/>
      <c r="J119" s="176">
        <f>ROUND(I119*H119,2)</f>
        <v>0</v>
      </c>
      <c r="K119" s="172" t="s">
        <v>1066</v>
      </c>
      <c r="L119" s="177"/>
      <c r="M119" s="178" t="s">
        <v>19</v>
      </c>
      <c r="N119" s="179" t="s">
        <v>46</v>
      </c>
      <c r="P119" s="131">
        <f>O119*H119</f>
        <v>0</v>
      </c>
      <c r="Q119" s="131">
        <v>0</v>
      </c>
      <c r="R119" s="131">
        <f>Q119*H119</f>
        <v>0</v>
      </c>
      <c r="S119" s="131">
        <v>0</v>
      </c>
      <c r="T119" s="132">
        <f>S119*H119</f>
        <v>0</v>
      </c>
      <c r="AR119" s="133" t="s">
        <v>332</v>
      </c>
      <c r="AT119" s="133" t="s">
        <v>298</v>
      </c>
      <c r="AU119" s="133" t="s">
        <v>85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366</v>
      </c>
      <c r="BM119" s="133" t="s">
        <v>1280</v>
      </c>
    </row>
    <row r="120" spans="2:65" s="11" customFormat="1" ht="11.25">
      <c r="B120" s="135"/>
      <c r="D120" s="136" t="s">
        <v>274</v>
      </c>
      <c r="E120" s="137" t="s">
        <v>19</v>
      </c>
      <c r="F120" s="138" t="s">
        <v>1281</v>
      </c>
      <c r="H120" s="139">
        <v>698.29200000000003</v>
      </c>
      <c r="I120" s="140"/>
      <c r="L120" s="135"/>
      <c r="M120" s="141"/>
      <c r="T120" s="14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75</v>
      </c>
      <c r="AY120" s="137" t="s">
        <v>266</v>
      </c>
    </row>
    <row r="121" spans="2:65" s="12" customFormat="1" ht="11.25">
      <c r="B121" s="143"/>
      <c r="D121" s="136" t="s">
        <v>274</v>
      </c>
      <c r="E121" s="144" t="s">
        <v>19</v>
      </c>
      <c r="F121" s="145" t="s">
        <v>276</v>
      </c>
      <c r="H121" s="146">
        <v>698.29200000000003</v>
      </c>
      <c r="I121" s="147"/>
      <c r="L121" s="143"/>
      <c r="M121" s="148"/>
      <c r="T121" s="149"/>
      <c r="AT121" s="144" t="s">
        <v>274</v>
      </c>
      <c r="AU121" s="144" t="s">
        <v>85</v>
      </c>
      <c r="AV121" s="12" t="s">
        <v>272</v>
      </c>
      <c r="AW121" s="12" t="s">
        <v>37</v>
      </c>
      <c r="AX121" s="12" t="s">
        <v>83</v>
      </c>
      <c r="AY121" s="144" t="s">
        <v>266</v>
      </c>
    </row>
    <row r="122" spans="2:65" s="1" customFormat="1" ht="16.5" customHeight="1">
      <c r="B122" s="33"/>
      <c r="C122" s="122" t="s">
        <v>351</v>
      </c>
      <c r="D122" s="122" t="s">
        <v>267</v>
      </c>
      <c r="E122" s="123" t="s">
        <v>1282</v>
      </c>
      <c r="F122" s="124" t="s">
        <v>1283</v>
      </c>
      <c r="G122" s="125" t="s">
        <v>895</v>
      </c>
      <c r="H122" s="126">
        <v>1141</v>
      </c>
      <c r="I122" s="127"/>
      <c r="J122" s="128">
        <f>ROUND(I122*H122,2)</f>
        <v>0</v>
      </c>
      <c r="K122" s="124" t="s">
        <v>1066</v>
      </c>
      <c r="L122" s="33"/>
      <c r="M122" s="129" t="s">
        <v>19</v>
      </c>
      <c r="N122" s="130" t="s">
        <v>46</v>
      </c>
      <c r="P122" s="131">
        <f>O122*H122</f>
        <v>0</v>
      </c>
      <c r="Q122" s="131">
        <v>0</v>
      </c>
      <c r="R122" s="131">
        <f>Q122*H122</f>
        <v>0</v>
      </c>
      <c r="S122" s="131">
        <v>0</v>
      </c>
      <c r="T122" s="132">
        <f>S122*H122</f>
        <v>0</v>
      </c>
      <c r="AR122" s="133" t="s">
        <v>366</v>
      </c>
      <c r="AT122" s="133" t="s">
        <v>267</v>
      </c>
      <c r="AU122" s="133" t="s">
        <v>85</v>
      </c>
      <c r="AY122" s="18" t="s">
        <v>266</v>
      </c>
      <c r="BE122" s="134">
        <f>IF(N122="základní",J122,0)</f>
        <v>0</v>
      </c>
      <c r="BF122" s="134">
        <f>IF(N122="snížená",J122,0)</f>
        <v>0</v>
      </c>
      <c r="BG122" s="134">
        <f>IF(N122="zákl. přenesená",J122,0)</f>
        <v>0</v>
      </c>
      <c r="BH122" s="134">
        <f>IF(N122="sníž. přenesená",J122,0)</f>
        <v>0</v>
      </c>
      <c r="BI122" s="134">
        <f>IF(N122="nulová",J122,0)</f>
        <v>0</v>
      </c>
      <c r="BJ122" s="18" t="s">
        <v>83</v>
      </c>
      <c r="BK122" s="134">
        <f>ROUND(I122*H122,2)</f>
        <v>0</v>
      </c>
      <c r="BL122" s="18" t="s">
        <v>366</v>
      </c>
      <c r="BM122" s="133" t="s">
        <v>1284</v>
      </c>
    </row>
    <row r="123" spans="2:65" s="1" customFormat="1" ht="11.25">
      <c r="B123" s="33"/>
      <c r="D123" s="186" t="s">
        <v>1068</v>
      </c>
      <c r="F123" s="187" t="s">
        <v>1285</v>
      </c>
      <c r="I123" s="151"/>
      <c r="L123" s="33"/>
      <c r="M123" s="152"/>
      <c r="T123" s="54"/>
      <c r="AT123" s="18" t="s">
        <v>1068</v>
      </c>
      <c r="AU123" s="18" t="s">
        <v>85</v>
      </c>
    </row>
    <row r="124" spans="2:65" s="11" customFormat="1" ht="11.25">
      <c r="B124" s="135"/>
      <c r="D124" s="136" t="s">
        <v>274</v>
      </c>
      <c r="E124" s="137" t="s">
        <v>19</v>
      </c>
      <c r="F124" s="138" t="s">
        <v>1260</v>
      </c>
      <c r="H124" s="139">
        <v>1141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2" customFormat="1" ht="11.25">
      <c r="B125" s="143"/>
      <c r="D125" s="136" t="s">
        <v>274</v>
      </c>
      <c r="E125" s="144" t="s">
        <v>19</v>
      </c>
      <c r="F125" s="145" t="s">
        <v>276</v>
      </c>
      <c r="H125" s="146">
        <v>1141</v>
      </c>
      <c r="I125" s="147"/>
      <c r="L125" s="143"/>
      <c r="M125" s="148"/>
      <c r="T125" s="149"/>
      <c r="AT125" s="144" t="s">
        <v>274</v>
      </c>
      <c r="AU125" s="144" t="s">
        <v>85</v>
      </c>
      <c r="AV125" s="12" t="s">
        <v>272</v>
      </c>
      <c r="AW125" s="12" t="s">
        <v>37</v>
      </c>
      <c r="AX125" s="12" t="s">
        <v>83</v>
      </c>
      <c r="AY125" s="144" t="s">
        <v>266</v>
      </c>
    </row>
    <row r="126" spans="2:65" s="1" customFormat="1" ht="16.5" customHeight="1">
      <c r="B126" s="33"/>
      <c r="C126" s="170" t="s">
        <v>8</v>
      </c>
      <c r="D126" s="170" t="s">
        <v>298</v>
      </c>
      <c r="E126" s="171" t="s">
        <v>1286</v>
      </c>
      <c r="F126" s="172" t="s">
        <v>1287</v>
      </c>
      <c r="G126" s="173" t="s">
        <v>1079</v>
      </c>
      <c r="H126" s="174">
        <v>354.851</v>
      </c>
      <c r="I126" s="175"/>
      <c r="J126" s="176">
        <f>ROUND(I126*H126,2)</f>
        <v>0</v>
      </c>
      <c r="K126" s="172" t="s">
        <v>1066</v>
      </c>
      <c r="L126" s="177"/>
      <c r="M126" s="178" t="s">
        <v>19</v>
      </c>
      <c r="N126" s="179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332</v>
      </c>
      <c r="AT126" s="133" t="s">
        <v>298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366</v>
      </c>
      <c r="BM126" s="133" t="s">
        <v>1288</v>
      </c>
    </row>
    <row r="127" spans="2:65" s="11" customFormat="1" ht="11.25">
      <c r="B127" s="135"/>
      <c r="D127" s="136" t="s">
        <v>274</v>
      </c>
      <c r="E127" s="137" t="s">
        <v>19</v>
      </c>
      <c r="F127" s="138" t="s">
        <v>1289</v>
      </c>
      <c r="H127" s="139">
        <v>354.851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2" customFormat="1" ht="11.25">
      <c r="B128" s="143"/>
      <c r="D128" s="136" t="s">
        <v>274</v>
      </c>
      <c r="E128" s="144" t="s">
        <v>19</v>
      </c>
      <c r="F128" s="145" t="s">
        <v>276</v>
      </c>
      <c r="H128" s="146">
        <v>354.851</v>
      </c>
      <c r="I128" s="147"/>
      <c r="L128" s="143"/>
      <c r="M128" s="183"/>
      <c r="N128" s="184"/>
      <c r="O128" s="184"/>
      <c r="P128" s="184"/>
      <c r="Q128" s="184"/>
      <c r="R128" s="184"/>
      <c r="S128" s="184"/>
      <c r="T128" s="185"/>
      <c r="AT128" s="144" t="s">
        <v>274</v>
      </c>
      <c r="AU128" s="144" t="s">
        <v>85</v>
      </c>
      <c r="AV128" s="12" t="s">
        <v>272</v>
      </c>
      <c r="AW128" s="12" t="s">
        <v>37</v>
      </c>
      <c r="AX128" s="12" t="s">
        <v>83</v>
      </c>
      <c r="AY128" s="144" t="s">
        <v>266</v>
      </c>
    </row>
    <row r="129" spans="2:12" s="1" customFormat="1" ht="6.95" customHeight="1">
      <c r="B129" s="42"/>
      <c r="C129" s="43"/>
      <c r="D129" s="43"/>
      <c r="E129" s="43"/>
      <c r="F129" s="43"/>
      <c r="G129" s="43"/>
      <c r="H129" s="43"/>
      <c r="I129" s="43"/>
      <c r="J129" s="43"/>
      <c r="K129" s="43"/>
      <c r="L129" s="33"/>
    </row>
  </sheetData>
  <sheetProtection algorithmName="SHA-512" hashValue="SMxuOyuzF1kkmcUsM7olyKOlWGfGSy2JvX/SenbarBwiqF5CmYi1eC2mm2oEPgiABtp4hIlBCuSNYWDYXeGkOQ==" saltValue="cXQW+qvyhNJ5LbkeRZRC8KbdByLULdYJL4sUWqXUYZtVXC90nXaBY2Z8xTSJmP2VK5eKBpDA/iuyGR8KC3M3Hw==" spinCount="100000" sheet="1" objects="1" scenarios="1" formatColumns="0" formatRows="0" autoFilter="0"/>
  <autoFilter ref="C82:K128" xr:uid="{00000000-0009-0000-0000-000009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hyperlinks>
    <hyperlink ref="F87" r:id="rId1" xr:uid="{00000000-0004-0000-0900-000000000000}"/>
    <hyperlink ref="F91" r:id="rId2" xr:uid="{00000000-0004-0000-0900-000001000000}"/>
    <hyperlink ref="F93" r:id="rId3" xr:uid="{00000000-0004-0000-0900-000002000000}"/>
    <hyperlink ref="F97" r:id="rId4" xr:uid="{00000000-0004-0000-0900-000003000000}"/>
    <hyperlink ref="F101" r:id="rId5" xr:uid="{00000000-0004-0000-0900-000004000000}"/>
    <hyperlink ref="F109" r:id="rId6" xr:uid="{00000000-0004-0000-0900-000005000000}"/>
    <hyperlink ref="F116" r:id="rId7" xr:uid="{00000000-0004-0000-0900-000006000000}"/>
    <hyperlink ref="F123" r:id="rId8" xr:uid="{00000000-0004-0000-0900-000007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2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112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1290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ROUND(J84,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ROUND((SUM(BE84:BE119)),  2)</f>
        <v>0</v>
      </c>
      <c r="I33" s="90">
        <v>0.21</v>
      </c>
      <c r="J33" s="89">
        <f>ROUND(((SUM(BE84:BE119))*I33),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ROUND((SUM(BF84:BF119)),  2)</f>
        <v>0</v>
      </c>
      <c r="I34" s="90">
        <v>0.12</v>
      </c>
      <c r="J34" s="89">
        <f>ROUND(((SUM(BF84:BF119))*I34),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ROUND((SUM(BG84:BG119)),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ROUND((SUM(BH84:BH119)),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ROUND((SUM(BI84:BI119)),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00-20-11.3 - Drobné opravné práce na objektech mostů M4 - Most v km 19,881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J84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J85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J86</f>
        <v>0</v>
      </c>
      <c r="L61" s="158"/>
    </row>
    <row r="62" spans="2:47" s="13" customFormat="1" ht="19.899999999999999" customHeight="1">
      <c r="B62" s="158"/>
      <c r="D62" s="159" t="s">
        <v>1142</v>
      </c>
      <c r="E62" s="160"/>
      <c r="F62" s="160"/>
      <c r="G62" s="160"/>
      <c r="H62" s="160"/>
      <c r="I62" s="160"/>
      <c r="J62" s="161">
        <f>J97</f>
        <v>0</v>
      </c>
      <c r="L62" s="158"/>
    </row>
    <row r="63" spans="2:47" s="13" customFormat="1" ht="19.899999999999999" customHeight="1">
      <c r="B63" s="158"/>
      <c r="D63" s="159" t="s">
        <v>1058</v>
      </c>
      <c r="E63" s="160"/>
      <c r="F63" s="160"/>
      <c r="G63" s="160"/>
      <c r="H63" s="160"/>
      <c r="I63" s="160"/>
      <c r="J63" s="161">
        <f>J112</f>
        <v>0</v>
      </c>
      <c r="L63" s="158"/>
    </row>
    <row r="64" spans="2:47" s="13" customFormat="1" ht="19.899999999999999" customHeight="1">
      <c r="B64" s="158"/>
      <c r="D64" s="159" t="s">
        <v>1060</v>
      </c>
      <c r="E64" s="160"/>
      <c r="F64" s="160"/>
      <c r="G64" s="160"/>
      <c r="H64" s="160"/>
      <c r="I64" s="160"/>
      <c r="J64" s="161">
        <f>J117</f>
        <v>0</v>
      </c>
      <c r="L64" s="158"/>
    </row>
    <row r="65" spans="2:12" s="1" customFormat="1" ht="21.75" customHeight="1">
      <c r="B65" s="33"/>
      <c r="L65" s="33"/>
    </row>
    <row r="66" spans="2:12" s="1" customFormat="1" ht="6.95" customHeight="1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33"/>
    </row>
    <row r="70" spans="2:12" s="1" customFormat="1" ht="6.95" customHeight="1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33"/>
    </row>
    <row r="71" spans="2:12" s="1" customFormat="1" ht="24.95" customHeight="1">
      <c r="B71" s="33"/>
      <c r="C71" s="22" t="s">
        <v>251</v>
      </c>
      <c r="L71" s="33"/>
    </row>
    <row r="72" spans="2:12" s="1" customFormat="1" ht="6.95" customHeight="1">
      <c r="B72" s="33"/>
      <c r="L72" s="33"/>
    </row>
    <row r="73" spans="2:12" s="1" customFormat="1" ht="12" customHeight="1">
      <c r="B73" s="33"/>
      <c r="C73" s="28" t="s">
        <v>16</v>
      </c>
      <c r="L73" s="33"/>
    </row>
    <row r="74" spans="2:12" s="1" customFormat="1" ht="26.25" customHeight="1">
      <c r="B74" s="33"/>
      <c r="E74" s="319" t="str">
        <f>E7</f>
        <v>Odstranění havarijního stavu po povodních 2024 - komplexní oprava trati v úseku Vápenná - Javorník ve Slezsku - PD</v>
      </c>
      <c r="F74" s="320"/>
      <c r="G74" s="320"/>
      <c r="H74" s="320"/>
      <c r="L74" s="33"/>
    </row>
    <row r="75" spans="2:12" s="1" customFormat="1" ht="12" customHeight="1">
      <c r="B75" s="33"/>
      <c r="C75" s="28" t="s">
        <v>243</v>
      </c>
      <c r="L75" s="33"/>
    </row>
    <row r="76" spans="2:12" s="1" customFormat="1" ht="16.5" customHeight="1">
      <c r="B76" s="33"/>
      <c r="E76" s="315" t="str">
        <f>E9</f>
        <v>SO 00-20-11.3 - Drobné opravné práce na objektech mostů M4 - Most v km 19,881</v>
      </c>
      <c r="F76" s="321"/>
      <c r="G76" s="321"/>
      <c r="H76" s="321"/>
      <c r="L76" s="33"/>
    </row>
    <row r="77" spans="2:12" s="1" customFormat="1" ht="6.95" customHeight="1">
      <c r="B77" s="33"/>
      <c r="L77" s="33"/>
    </row>
    <row r="78" spans="2:12" s="1" customFormat="1" ht="12" customHeight="1">
      <c r="B78" s="33"/>
      <c r="C78" s="28" t="s">
        <v>21</v>
      </c>
      <c r="F78" s="26" t="str">
        <f>F12</f>
        <v xml:space="preserve"> </v>
      </c>
      <c r="I78" s="28" t="s">
        <v>23</v>
      </c>
      <c r="J78" s="50" t="str">
        <f>IF(J12="","",J12)</f>
        <v>10. 4. 2025</v>
      </c>
      <c r="L78" s="33"/>
    </row>
    <row r="79" spans="2:12" s="1" customFormat="1" ht="6.95" customHeight="1">
      <c r="B79" s="33"/>
      <c r="L79" s="33"/>
    </row>
    <row r="80" spans="2:12" s="1" customFormat="1" ht="15.2" customHeight="1">
      <c r="B80" s="33"/>
      <c r="C80" s="28" t="s">
        <v>25</v>
      </c>
      <c r="F80" s="26" t="str">
        <f>E15</f>
        <v xml:space="preserve">Správa železnic, státní organizace </v>
      </c>
      <c r="I80" s="28" t="s">
        <v>33</v>
      </c>
      <c r="J80" s="31" t="str">
        <f>E21</f>
        <v>Prodin a.s.</v>
      </c>
      <c r="L80" s="33"/>
    </row>
    <row r="81" spans="2:65" s="1" customFormat="1" ht="15.2" customHeight="1">
      <c r="B81" s="33"/>
      <c r="C81" s="28" t="s">
        <v>31</v>
      </c>
      <c r="F81" s="26" t="str">
        <f>IF(E18="","",E18)</f>
        <v>Vyplň údaj</v>
      </c>
      <c r="I81" s="28" t="s">
        <v>38</v>
      </c>
      <c r="J81" s="31" t="str">
        <f>E24</f>
        <v xml:space="preserve"> </v>
      </c>
      <c r="L81" s="33"/>
    </row>
    <row r="82" spans="2:65" s="1" customFormat="1" ht="10.35" customHeight="1">
      <c r="B82" s="33"/>
      <c r="L82" s="33"/>
    </row>
    <row r="83" spans="2:65" s="9" customFormat="1" ht="29.25" customHeight="1">
      <c r="B83" s="104"/>
      <c r="C83" s="105" t="s">
        <v>252</v>
      </c>
      <c r="D83" s="106" t="s">
        <v>60</v>
      </c>
      <c r="E83" s="106" t="s">
        <v>56</v>
      </c>
      <c r="F83" s="106" t="s">
        <v>57</v>
      </c>
      <c r="G83" s="106" t="s">
        <v>253</v>
      </c>
      <c r="H83" s="106" t="s">
        <v>254</v>
      </c>
      <c r="I83" s="106" t="s">
        <v>255</v>
      </c>
      <c r="J83" s="106" t="s">
        <v>247</v>
      </c>
      <c r="K83" s="107" t="s">
        <v>256</v>
      </c>
      <c r="L83" s="104"/>
      <c r="M83" s="57" t="s">
        <v>19</v>
      </c>
      <c r="N83" s="58" t="s">
        <v>45</v>
      </c>
      <c r="O83" s="58" t="s">
        <v>257</v>
      </c>
      <c r="P83" s="58" t="s">
        <v>258</v>
      </c>
      <c r="Q83" s="58" t="s">
        <v>259</v>
      </c>
      <c r="R83" s="58" t="s">
        <v>260</v>
      </c>
      <c r="S83" s="58" t="s">
        <v>261</v>
      </c>
      <c r="T83" s="59" t="s">
        <v>262</v>
      </c>
    </row>
    <row r="84" spans="2:65" s="1" customFormat="1" ht="22.9" customHeight="1">
      <c r="B84" s="33"/>
      <c r="C84" s="62" t="s">
        <v>263</v>
      </c>
      <c r="J84" s="108">
        <f>BK84</f>
        <v>0</v>
      </c>
      <c r="L84" s="33"/>
      <c r="M84" s="60"/>
      <c r="N84" s="51"/>
      <c r="O84" s="51"/>
      <c r="P84" s="109">
        <f>P85</f>
        <v>0</v>
      </c>
      <c r="Q84" s="51"/>
      <c r="R84" s="109">
        <f>R85</f>
        <v>0</v>
      </c>
      <c r="S84" s="51"/>
      <c r="T84" s="110">
        <f>T85</f>
        <v>0</v>
      </c>
      <c r="AT84" s="18" t="s">
        <v>74</v>
      </c>
      <c r="AU84" s="18" t="s">
        <v>248</v>
      </c>
      <c r="BK84" s="111">
        <f>BK85</f>
        <v>0</v>
      </c>
    </row>
    <row r="85" spans="2:65" s="10" customFormat="1" ht="25.9" customHeight="1">
      <c r="B85" s="112"/>
      <c r="D85" s="113" t="s">
        <v>74</v>
      </c>
      <c r="E85" s="114" t="s">
        <v>828</v>
      </c>
      <c r="F85" s="114" t="s">
        <v>829</v>
      </c>
      <c r="I85" s="115"/>
      <c r="J85" s="116">
        <f>BK85</f>
        <v>0</v>
      </c>
      <c r="L85" s="112"/>
      <c r="M85" s="117"/>
      <c r="P85" s="118">
        <f>P86+P97+P112+P117</f>
        <v>0</v>
      </c>
      <c r="R85" s="118">
        <f>R86+R97+R112+R117</f>
        <v>0</v>
      </c>
      <c r="T85" s="119">
        <f>T86+T97+T112+T117</f>
        <v>0</v>
      </c>
      <c r="AR85" s="113" t="s">
        <v>83</v>
      </c>
      <c r="AT85" s="120" t="s">
        <v>74</v>
      </c>
      <c r="AU85" s="120" t="s">
        <v>75</v>
      </c>
      <c r="AY85" s="113" t="s">
        <v>266</v>
      </c>
      <c r="BK85" s="121">
        <f>BK86+BK97+BK112+BK117</f>
        <v>0</v>
      </c>
    </row>
    <row r="86" spans="2:65" s="10" customFormat="1" ht="22.9" customHeight="1">
      <c r="B86" s="112"/>
      <c r="D86" s="113" t="s">
        <v>74</v>
      </c>
      <c r="E86" s="162" t="s">
        <v>83</v>
      </c>
      <c r="F86" s="162" t="s">
        <v>1143</v>
      </c>
      <c r="I86" s="115"/>
      <c r="J86" s="163">
        <f>BK86</f>
        <v>0</v>
      </c>
      <c r="L86" s="112"/>
      <c r="M86" s="117"/>
      <c r="P86" s="118">
        <f>SUM(P87:P96)</f>
        <v>0</v>
      </c>
      <c r="R86" s="118">
        <f>SUM(R87:R96)</f>
        <v>0</v>
      </c>
      <c r="T86" s="119">
        <f>SUM(T87:T96)</f>
        <v>0</v>
      </c>
      <c r="AR86" s="113" t="s">
        <v>83</v>
      </c>
      <c r="AT86" s="120" t="s">
        <v>74</v>
      </c>
      <c r="AU86" s="120" t="s">
        <v>83</v>
      </c>
      <c r="AY86" s="113" t="s">
        <v>266</v>
      </c>
      <c r="BK86" s="121">
        <f>SUM(BK87:BK96)</f>
        <v>0</v>
      </c>
    </row>
    <row r="87" spans="2:65" s="1" customFormat="1" ht="21.75" customHeight="1">
      <c r="B87" s="33"/>
      <c r="C87" s="122" t="s">
        <v>83</v>
      </c>
      <c r="D87" s="122" t="s">
        <v>267</v>
      </c>
      <c r="E87" s="123" t="s">
        <v>1291</v>
      </c>
      <c r="F87" s="124" t="s">
        <v>1292</v>
      </c>
      <c r="G87" s="125" t="s">
        <v>279</v>
      </c>
      <c r="H87" s="126">
        <v>546</v>
      </c>
      <c r="I87" s="127"/>
      <c r="J87" s="128">
        <f>ROUND(I87*H87,2)</f>
        <v>0</v>
      </c>
      <c r="K87" s="124" t="s">
        <v>1066</v>
      </c>
      <c r="L87" s="33"/>
      <c r="M87" s="129" t="s">
        <v>19</v>
      </c>
      <c r="N87" s="130" t="s">
        <v>46</v>
      </c>
      <c r="P87" s="131">
        <f>O87*H87</f>
        <v>0</v>
      </c>
      <c r="Q87" s="131">
        <v>0</v>
      </c>
      <c r="R87" s="131">
        <f>Q87*H87</f>
        <v>0</v>
      </c>
      <c r="S87" s="131">
        <v>0</v>
      </c>
      <c r="T87" s="132">
        <f>S87*H87</f>
        <v>0</v>
      </c>
      <c r="AR87" s="133" t="s">
        <v>272</v>
      </c>
      <c r="AT87" s="133" t="s">
        <v>267</v>
      </c>
      <c r="AU87" s="133" t="s">
        <v>85</v>
      </c>
      <c r="AY87" s="18" t="s">
        <v>266</v>
      </c>
      <c r="BE87" s="134">
        <f>IF(N87="základní",J87,0)</f>
        <v>0</v>
      </c>
      <c r="BF87" s="134">
        <f>IF(N87="snížená",J87,0)</f>
        <v>0</v>
      </c>
      <c r="BG87" s="134">
        <f>IF(N87="zákl. přenesená",J87,0)</f>
        <v>0</v>
      </c>
      <c r="BH87" s="134">
        <f>IF(N87="sníž. přenesená",J87,0)</f>
        <v>0</v>
      </c>
      <c r="BI87" s="134">
        <f>IF(N87="nulová",J87,0)</f>
        <v>0</v>
      </c>
      <c r="BJ87" s="18" t="s">
        <v>83</v>
      </c>
      <c r="BK87" s="134">
        <f>ROUND(I87*H87,2)</f>
        <v>0</v>
      </c>
      <c r="BL87" s="18" t="s">
        <v>272</v>
      </c>
      <c r="BM87" s="133" t="s">
        <v>1293</v>
      </c>
    </row>
    <row r="88" spans="2:65" s="1" customFormat="1" ht="11.25">
      <c r="B88" s="33"/>
      <c r="D88" s="186" t="s">
        <v>1068</v>
      </c>
      <c r="F88" s="187" t="s">
        <v>1294</v>
      </c>
      <c r="I88" s="151"/>
      <c r="L88" s="33"/>
      <c r="M88" s="152"/>
      <c r="T88" s="54"/>
      <c r="AT88" s="18" t="s">
        <v>1068</v>
      </c>
      <c r="AU88" s="18" t="s">
        <v>85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1295</v>
      </c>
      <c r="H89" s="139">
        <v>546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2" customFormat="1" ht="11.25">
      <c r="B90" s="143"/>
      <c r="D90" s="136" t="s">
        <v>274</v>
      </c>
      <c r="E90" s="144" t="s">
        <v>19</v>
      </c>
      <c r="F90" s="145" t="s">
        <v>276</v>
      </c>
      <c r="H90" s="146">
        <v>546</v>
      </c>
      <c r="I90" s="147"/>
      <c r="L90" s="143"/>
      <c r="M90" s="148"/>
      <c r="T90" s="149"/>
      <c r="AT90" s="144" t="s">
        <v>274</v>
      </c>
      <c r="AU90" s="144" t="s">
        <v>85</v>
      </c>
      <c r="AV90" s="12" t="s">
        <v>272</v>
      </c>
      <c r="AW90" s="12" t="s">
        <v>37</v>
      </c>
      <c r="AX90" s="12" t="s">
        <v>83</v>
      </c>
      <c r="AY90" s="144" t="s">
        <v>266</v>
      </c>
    </row>
    <row r="91" spans="2:65" s="1" customFormat="1" ht="21.75" customHeight="1">
      <c r="B91" s="33"/>
      <c r="C91" s="122" t="s">
        <v>85</v>
      </c>
      <c r="D91" s="122" t="s">
        <v>267</v>
      </c>
      <c r="E91" s="123" t="s">
        <v>1296</v>
      </c>
      <c r="F91" s="124" t="s">
        <v>1297</v>
      </c>
      <c r="G91" s="125" t="s">
        <v>279</v>
      </c>
      <c r="H91" s="126">
        <v>546</v>
      </c>
      <c r="I91" s="127"/>
      <c r="J91" s="128">
        <f>ROUND(I91*H91,2)</f>
        <v>0</v>
      </c>
      <c r="K91" s="124" t="s">
        <v>1066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1298</v>
      </c>
    </row>
    <row r="92" spans="2:65" s="1" customFormat="1" ht="11.25">
      <c r="B92" s="33"/>
      <c r="D92" s="186" t="s">
        <v>1068</v>
      </c>
      <c r="F92" s="187" t="s">
        <v>1299</v>
      </c>
      <c r="I92" s="151"/>
      <c r="L92" s="33"/>
      <c r="M92" s="152"/>
      <c r="T92" s="54"/>
      <c r="AT92" s="18" t="s">
        <v>1068</v>
      </c>
      <c r="AU92" s="18" t="s">
        <v>85</v>
      </c>
    </row>
    <row r="93" spans="2:65" s="1" customFormat="1" ht="24.2" customHeight="1">
      <c r="B93" s="33"/>
      <c r="C93" s="122" t="s">
        <v>285</v>
      </c>
      <c r="D93" s="122" t="s">
        <v>267</v>
      </c>
      <c r="E93" s="123" t="s">
        <v>1300</v>
      </c>
      <c r="F93" s="124" t="s">
        <v>1301</v>
      </c>
      <c r="G93" s="125" t="s">
        <v>279</v>
      </c>
      <c r="H93" s="126">
        <v>4914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1302</v>
      </c>
    </row>
    <row r="94" spans="2:65" s="1" customFormat="1" ht="11.25">
      <c r="B94" s="33"/>
      <c r="D94" s="186" t="s">
        <v>1068</v>
      </c>
      <c r="F94" s="187" t="s">
        <v>1303</v>
      </c>
      <c r="I94" s="151"/>
      <c r="L94" s="33"/>
      <c r="M94" s="152"/>
      <c r="T94" s="54"/>
      <c r="AT94" s="18" t="s">
        <v>1068</v>
      </c>
      <c r="AU94" s="18" t="s">
        <v>85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1304</v>
      </c>
      <c r="H95" s="139">
        <v>4914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>
      <c r="B96" s="143"/>
      <c r="D96" s="136" t="s">
        <v>274</v>
      </c>
      <c r="E96" s="144" t="s">
        <v>19</v>
      </c>
      <c r="F96" s="145" t="s">
        <v>276</v>
      </c>
      <c r="H96" s="146">
        <v>4914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0" customFormat="1" ht="22.9" customHeight="1">
      <c r="B97" s="112"/>
      <c r="D97" s="113" t="s">
        <v>74</v>
      </c>
      <c r="E97" s="162" t="s">
        <v>272</v>
      </c>
      <c r="F97" s="162" t="s">
        <v>1211</v>
      </c>
      <c r="I97" s="115"/>
      <c r="J97" s="163">
        <f>BK97</f>
        <v>0</v>
      </c>
      <c r="L97" s="112"/>
      <c r="M97" s="117"/>
      <c r="P97" s="118">
        <f>SUM(P98:P111)</f>
        <v>0</v>
      </c>
      <c r="R97" s="118">
        <f>SUM(R98:R111)</f>
        <v>0</v>
      </c>
      <c r="T97" s="119">
        <f>SUM(T98:T111)</f>
        <v>0</v>
      </c>
      <c r="AR97" s="113" t="s">
        <v>83</v>
      </c>
      <c r="AT97" s="120" t="s">
        <v>74</v>
      </c>
      <c r="AU97" s="120" t="s">
        <v>83</v>
      </c>
      <c r="AY97" s="113" t="s">
        <v>266</v>
      </c>
      <c r="BK97" s="121">
        <f>SUM(BK98:BK111)</f>
        <v>0</v>
      </c>
    </row>
    <row r="98" spans="2:65" s="1" customFormat="1" ht="16.5" customHeight="1">
      <c r="B98" s="33"/>
      <c r="C98" s="122" t="s">
        <v>272</v>
      </c>
      <c r="D98" s="122" t="s">
        <v>267</v>
      </c>
      <c r="E98" s="123" t="s">
        <v>1305</v>
      </c>
      <c r="F98" s="124" t="s">
        <v>1306</v>
      </c>
      <c r="G98" s="125" t="s">
        <v>789</v>
      </c>
      <c r="H98" s="126">
        <v>6</v>
      </c>
      <c r="I98" s="127"/>
      <c r="J98" s="128">
        <f>ROUND(I98*H98,2)</f>
        <v>0</v>
      </c>
      <c r="K98" s="124" t="s">
        <v>1066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85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1307</v>
      </c>
    </row>
    <row r="99" spans="2:65" s="1" customFormat="1" ht="11.25">
      <c r="B99" s="33"/>
      <c r="D99" s="186" t="s">
        <v>1068</v>
      </c>
      <c r="F99" s="187" t="s">
        <v>1308</v>
      </c>
      <c r="I99" s="151"/>
      <c r="L99" s="33"/>
      <c r="M99" s="152"/>
      <c r="T99" s="54"/>
      <c r="AT99" s="18" t="s">
        <v>1068</v>
      </c>
      <c r="AU99" s="18" t="s">
        <v>85</v>
      </c>
    </row>
    <row r="100" spans="2:65" s="1" customFormat="1" ht="16.5" customHeight="1">
      <c r="B100" s="33"/>
      <c r="C100" s="122" t="s">
        <v>264</v>
      </c>
      <c r="D100" s="122" t="s">
        <v>267</v>
      </c>
      <c r="E100" s="123" t="s">
        <v>1309</v>
      </c>
      <c r="F100" s="124" t="s">
        <v>1310</v>
      </c>
      <c r="G100" s="125" t="s">
        <v>789</v>
      </c>
      <c r="H100" s="126">
        <v>2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1311</v>
      </c>
    </row>
    <row r="101" spans="2:65" s="1" customFormat="1" ht="11.25">
      <c r="B101" s="33"/>
      <c r="D101" s="186" t="s">
        <v>1068</v>
      </c>
      <c r="F101" s="187" t="s">
        <v>1312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" customFormat="1" ht="16.5" customHeight="1">
      <c r="B102" s="33"/>
      <c r="C102" s="122" t="s">
        <v>295</v>
      </c>
      <c r="D102" s="122" t="s">
        <v>267</v>
      </c>
      <c r="E102" s="123" t="s">
        <v>1313</v>
      </c>
      <c r="F102" s="124" t="s">
        <v>1314</v>
      </c>
      <c r="G102" s="125" t="s">
        <v>789</v>
      </c>
      <c r="H102" s="126">
        <v>2</v>
      </c>
      <c r="I102" s="127"/>
      <c r="J102" s="128">
        <f>ROUND(I102*H102,2)</f>
        <v>0</v>
      </c>
      <c r="K102" s="124" t="s">
        <v>1066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1315</v>
      </c>
    </row>
    <row r="103" spans="2:65" s="1" customFormat="1" ht="11.25">
      <c r="B103" s="33"/>
      <c r="D103" s="186" t="s">
        <v>1068</v>
      </c>
      <c r="F103" s="187" t="s">
        <v>1316</v>
      </c>
      <c r="I103" s="151"/>
      <c r="L103" s="33"/>
      <c r="M103" s="152"/>
      <c r="T103" s="54"/>
      <c r="AT103" s="18" t="s">
        <v>1068</v>
      </c>
      <c r="AU103" s="18" t="s">
        <v>85</v>
      </c>
    </row>
    <row r="104" spans="2:65" s="1" customFormat="1" ht="16.5" customHeight="1">
      <c r="B104" s="33"/>
      <c r="C104" s="122" t="s">
        <v>293</v>
      </c>
      <c r="D104" s="122" t="s">
        <v>267</v>
      </c>
      <c r="E104" s="123" t="s">
        <v>1317</v>
      </c>
      <c r="F104" s="124" t="s">
        <v>1318</v>
      </c>
      <c r="G104" s="125" t="s">
        <v>789</v>
      </c>
      <c r="H104" s="126">
        <v>2</v>
      </c>
      <c r="I104" s="127"/>
      <c r="J104" s="128">
        <f>ROUND(I104*H104,2)</f>
        <v>0</v>
      </c>
      <c r="K104" s="124" t="s">
        <v>1066</v>
      </c>
      <c r="L104" s="33"/>
      <c r="M104" s="129" t="s">
        <v>19</v>
      </c>
      <c r="N104" s="130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272</v>
      </c>
      <c r="AT104" s="133" t="s">
        <v>267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1319</v>
      </c>
    </row>
    <row r="105" spans="2:65" s="1" customFormat="1" ht="11.25">
      <c r="B105" s="33"/>
      <c r="D105" s="186" t="s">
        <v>1068</v>
      </c>
      <c r="F105" s="187" t="s">
        <v>1320</v>
      </c>
      <c r="I105" s="151"/>
      <c r="L105" s="33"/>
      <c r="M105" s="152"/>
      <c r="T105" s="54"/>
      <c r="AT105" s="18" t="s">
        <v>1068</v>
      </c>
      <c r="AU105" s="18" t="s">
        <v>85</v>
      </c>
    </row>
    <row r="106" spans="2:65" s="1" customFormat="1" ht="16.5" customHeight="1">
      <c r="B106" s="33"/>
      <c r="C106" s="122" t="s">
        <v>303</v>
      </c>
      <c r="D106" s="122" t="s">
        <v>267</v>
      </c>
      <c r="E106" s="123" t="s">
        <v>1321</v>
      </c>
      <c r="F106" s="124" t="s">
        <v>1322</v>
      </c>
      <c r="G106" s="125" t="s">
        <v>895</v>
      </c>
      <c r="H106" s="126">
        <v>1.8</v>
      </c>
      <c r="I106" s="127"/>
      <c r="J106" s="128">
        <f>ROUND(I106*H106,2)</f>
        <v>0</v>
      </c>
      <c r="K106" s="124" t="s">
        <v>1066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1323</v>
      </c>
    </row>
    <row r="107" spans="2:65" s="1" customFormat="1" ht="11.25">
      <c r="B107" s="33"/>
      <c r="D107" s="186" t="s">
        <v>1068</v>
      </c>
      <c r="F107" s="187" t="s">
        <v>1324</v>
      </c>
      <c r="I107" s="151"/>
      <c r="L107" s="33"/>
      <c r="M107" s="152"/>
      <c r="T107" s="54"/>
      <c r="AT107" s="18" t="s">
        <v>1068</v>
      </c>
      <c r="AU107" s="18" t="s">
        <v>85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1325</v>
      </c>
      <c r="H108" s="139">
        <v>1.8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2" customFormat="1" ht="11.25">
      <c r="B109" s="143"/>
      <c r="D109" s="136" t="s">
        <v>274</v>
      </c>
      <c r="E109" s="144" t="s">
        <v>19</v>
      </c>
      <c r="F109" s="145" t="s">
        <v>276</v>
      </c>
      <c r="H109" s="146">
        <v>1.8</v>
      </c>
      <c r="I109" s="147"/>
      <c r="L109" s="143"/>
      <c r="M109" s="148"/>
      <c r="T109" s="149"/>
      <c r="AT109" s="144" t="s">
        <v>274</v>
      </c>
      <c r="AU109" s="144" t="s">
        <v>85</v>
      </c>
      <c r="AV109" s="12" t="s">
        <v>272</v>
      </c>
      <c r="AW109" s="12" t="s">
        <v>37</v>
      </c>
      <c r="AX109" s="12" t="s">
        <v>83</v>
      </c>
      <c r="AY109" s="144" t="s">
        <v>266</v>
      </c>
    </row>
    <row r="110" spans="2:65" s="1" customFormat="1" ht="16.5" customHeight="1">
      <c r="B110" s="33"/>
      <c r="C110" s="122" t="s">
        <v>307</v>
      </c>
      <c r="D110" s="122" t="s">
        <v>267</v>
      </c>
      <c r="E110" s="123" t="s">
        <v>1326</v>
      </c>
      <c r="F110" s="124" t="s">
        <v>1327</v>
      </c>
      <c r="G110" s="125" t="s">
        <v>895</v>
      </c>
      <c r="H110" s="126">
        <v>1.8</v>
      </c>
      <c r="I110" s="127"/>
      <c r="J110" s="128">
        <f>ROUND(I110*H110,2)</f>
        <v>0</v>
      </c>
      <c r="K110" s="124" t="s">
        <v>1066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1328</v>
      </c>
    </row>
    <row r="111" spans="2:65" s="1" customFormat="1" ht="11.25">
      <c r="B111" s="33"/>
      <c r="D111" s="186" t="s">
        <v>1068</v>
      </c>
      <c r="F111" s="187" t="s">
        <v>1329</v>
      </c>
      <c r="I111" s="151"/>
      <c r="L111" s="33"/>
      <c r="M111" s="152"/>
      <c r="T111" s="54"/>
      <c r="AT111" s="18" t="s">
        <v>1068</v>
      </c>
      <c r="AU111" s="18" t="s">
        <v>85</v>
      </c>
    </row>
    <row r="112" spans="2:65" s="10" customFormat="1" ht="22.9" customHeight="1">
      <c r="B112" s="112"/>
      <c r="D112" s="113" t="s">
        <v>74</v>
      </c>
      <c r="E112" s="162" t="s">
        <v>307</v>
      </c>
      <c r="F112" s="162" t="s">
        <v>1071</v>
      </c>
      <c r="I112" s="115"/>
      <c r="J112" s="163">
        <f>BK112</f>
        <v>0</v>
      </c>
      <c r="L112" s="112"/>
      <c r="M112" s="117"/>
      <c r="P112" s="118">
        <f>SUM(P113:P116)</f>
        <v>0</v>
      </c>
      <c r="R112" s="118">
        <f>SUM(R113:R116)</f>
        <v>0</v>
      </c>
      <c r="T112" s="119">
        <f>SUM(T113:T116)</f>
        <v>0</v>
      </c>
      <c r="AR112" s="113" t="s">
        <v>83</v>
      </c>
      <c r="AT112" s="120" t="s">
        <v>74</v>
      </c>
      <c r="AU112" s="120" t="s">
        <v>83</v>
      </c>
      <c r="AY112" s="113" t="s">
        <v>266</v>
      </c>
      <c r="BK112" s="121">
        <f>SUM(BK113:BK116)</f>
        <v>0</v>
      </c>
    </row>
    <row r="113" spans="2:65" s="1" customFormat="1" ht="16.5" customHeight="1">
      <c r="B113" s="33"/>
      <c r="C113" s="122" t="s">
        <v>312</v>
      </c>
      <c r="D113" s="122" t="s">
        <v>267</v>
      </c>
      <c r="E113" s="123" t="s">
        <v>1330</v>
      </c>
      <c r="F113" s="124" t="s">
        <v>1331</v>
      </c>
      <c r="G113" s="125" t="s">
        <v>789</v>
      </c>
      <c r="H113" s="126">
        <v>6</v>
      </c>
      <c r="I113" s="127"/>
      <c r="J113" s="128">
        <f>ROUND(I113*H113,2)</f>
        <v>0</v>
      </c>
      <c r="K113" s="124" t="s">
        <v>1066</v>
      </c>
      <c r="L113" s="33"/>
      <c r="M113" s="129" t="s">
        <v>19</v>
      </c>
      <c r="N113" s="130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272</v>
      </c>
      <c r="AT113" s="133" t="s">
        <v>267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1332</v>
      </c>
    </row>
    <row r="114" spans="2:65" s="1" customFormat="1" ht="11.25">
      <c r="B114" s="33"/>
      <c r="D114" s="186" t="s">
        <v>1068</v>
      </c>
      <c r="F114" s="187" t="s">
        <v>1333</v>
      </c>
      <c r="I114" s="151"/>
      <c r="L114" s="33"/>
      <c r="M114" s="152"/>
      <c r="T114" s="54"/>
      <c r="AT114" s="18" t="s">
        <v>1068</v>
      </c>
      <c r="AU114" s="18" t="s">
        <v>85</v>
      </c>
    </row>
    <row r="115" spans="2:65" s="1" customFormat="1" ht="16.5" customHeight="1">
      <c r="B115" s="33"/>
      <c r="C115" s="122" t="s">
        <v>351</v>
      </c>
      <c r="D115" s="122" t="s">
        <v>267</v>
      </c>
      <c r="E115" s="123" t="s">
        <v>1334</v>
      </c>
      <c r="F115" s="124" t="s">
        <v>1335</v>
      </c>
      <c r="G115" s="125" t="s">
        <v>789</v>
      </c>
      <c r="H115" s="126">
        <v>6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1336</v>
      </c>
    </row>
    <row r="116" spans="2:65" s="1" customFormat="1" ht="11.25">
      <c r="B116" s="33"/>
      <c r="D116" s="186" t="s">
        <v>1068</v>
      </c>
      <c r="F116" s="187" t="s">
        <v>1337</v>
      </c>
      <c r="I116" s="151"/>
      <c r="L116" s="33"/>
      <c r="M116" s="152"/>
      <c r="T116" s="54"/>
      <c r="AT116" s="18" t="s">
        <v>1068</v>
      </c>
      <c r="AU116" s="18" t="s">
        <v>85</v>
      </c>
    </row>
    <row r="117" spans="2:65" s="10" customFormat="1" ht="22.9" customHeight="1">
      <c r="B117" s="112"/>
      <c r="D117" s="113" t="s">
        <v>74</v>
      </c>
      <c r="E117" s="162" t="s">
        <v>1124</v>
      </c>
      <c r="F117" s="162" t="s">
        <v>1125</v>
      </c>
      <c r="I117" s="115"/>
      <c r="J117" s="163">
        <f>BK117</f>
        <v>0</v>
      </c>
      <c r="L117" s="112"/>
      <c r="M117" s="117"/>
      <c r="P117" s="118">
        <f>SUM(P118:P119)</f>
        <v>0</v>
      </c>
      <c r="R117" s="118">
        <f>SUM(R118:R119)</f>
        <v>0</v>
      </c>
      <c r="T117" s="119">
        <f>SUM(T118:T119)</f>
        <v>0</v>
      </c>
      <c r="AR117" s="113" t="s">
        <v>83</v>
      </c>
      <c r="AT117" s="120" t="s">
        <v>74</v>
      </c>
      <c r="AU117" s="120" t="s">
        <v>83</v>
      </c>
      <c r="AY117" s="113" t="s">
        <v>266</v>
      </c>
      <c r="BK117" s="121">
        <f>SUM(BK118:BK119)</f>
        <v>0</v>
      </c>
    </row>
    <row r="118" spans="2:65" s="1" customFormat="1" ht="16.5" customHeight="1">
      <c r="B118" s="33"/>
      <c r="C118" s="122" t="s">
        <v>8</v>
      </c>
      <c r="D118" s="122" t="s">
        <v>267</v>
      </c>
      <c r="E118" s="123" t="s">
        <v>1232</v>
      </c>
      <c r="F118" s="124" t="s">
        <v>1233</v>
      </c>
      <c r="G118" s="125" t="s">
        <v>845</v>
      </c>
      <c r="H118" s="126">
        <v>2.573</v>
      </c>
      <c r="I118" s="127"/>
      <c r="J118" s="128">
        <f>ROUND(I118*H118,2)</f>
        <v>0</v>
      </c>
      <c r="K118" s="124" t="s">
        <v>1066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1338</v>
      </c>
    </row>
    <row r="119" spans="2:65" s="1" customFormat="1" ht="11.25">
      <c r="B119" s="33"/>
      <c r="D119" s="186" t="s">
        <v>1068</v>
      </c>
      <c r="F119" s="187" t="s">
        <v>1235</v>
      </c>
      <c r="I119" s="151"/>
      <c r="L119" s="33"/>
      <c r="M119" s="188"/>
      <c r="N119" s="155"/>
      <c r="O119" s="155"/>
      <c r="P119" s="155"/>
      <c r="Q119" s="155"/>
      <c r="R119" s="155"/>
      <c r="S119" s="155"/>
      <c r="T119" s="189"/>
      <c r="AT119" s="18" t="s">
        <v>1068</v>
      </c>
      <c r="AU119" s="18" t="s">
        <v>85</v>
      </c>
    </row>
    <row r="120" spans="2:65" s="1" customFormat="1" ht="6.95" customHeight="1">
      <c r="B120" s="42"/>
      <c r="C120" s="43"/>
      <c r="D120" s="43"/>
      <c r="E120" s="43"/>
      <c r="F120" s="43"/>
      <c r="G120" s="43"/>
      <c r="H120" s="43"/>
      <c r="I120" s="43"/>
      <c r="J120" s="43"/>
      <c r="K120" s="43"/>
      <c r="L120" s="33"/>
    </row>
  </sheetData>
  <sheetProtection algorithmName="SHA-512" hashValue="zQUNNnRRlibXAwPWJO3x3vmS+fhNEKaQ3J/FnKr/03/G3iMK2/W7Jx0HabBHEA/IxPDnlJe8JhANdbD6ASOYNg==" saltValue="6e/wJ4ZPcKCNuF9YfQyJJesJGlU+X/+m4KtgLy8a+XIevpy5S4b3eNbedDANWwOBLCp/jeWfD+A2J7uiO2/XEQ==" spinCount="100000" sheet="1" objects="1" scenarios="1" formatColumns="0" formatRows="0" autoFilter="0"/>
  <autoFilter ref="C83:K119" xr:uid="{00000000-0009-0000-0000-00000A000000}"/>
  <mergeCells count="9">
    <mergeCell ref="E50:H50"/>
    <mergeCell ref="E74:H74"/>
    <mergeCell ref="E76:H76"/>
    <mergeCell ref="L2:V2"/>
    <mergeCell ref="E7:H7"/>
    <mergeCell ref="E9:H9"/>
    <mergeCell ref="E18:H18"/>
    <mergeCell ref="E27:H27"/>
    <mergeCell ref="E48:H48"/>
  </mergeCells>
  <hyperlinks>
    <hyperlink ref="F88" r:id="rId1" xr:uid="{00000000-0004-0000-0A00-000000000000}"/>
    <hyperlink ref="F92" r:id="rId2" xr:uid="{00000000-0004-0000-0A00-000001000000}"/>
    <hyperlink ref="F94" r:id="rId3" xr:uid="{00000000-0004-0000-0A00-000002000000}"/>
    <hyperlink ref="F99" r:id="rId4" xr:uid="{00000000-0004-0000-0A00-000003000000}"/>
    <hyperlink ref="F101" r:id="rId5" xr:uid="{00000000-0004-0000-0A00-000004000000}"/>
    <hyperlink ref="F103" r:id="rId6" xr:uid="{00000000-0004-0000-0A00-000005000000}"/>
    <hyperlink ref="F105" r:id="rId7" xr:uid="{00000000-0004-0000-0A00-000006000000}"/>
    <hyperlink ref="F107" r:id="rId8" xr:uid="{00000000-0004-0000-0A00-000007000000}"/>
    <hyperlink ref="F111" r:id="rId9" xr:uid="{00000000-0004-0000-0A00-000008000000}"/>
    <hyperlink ref="F114" r:id="rId10" xr:uid="{00000000-0004-0000-0A00-000009000000}"/>
    <hyperlink ref="F116" r:id="rId11" xr:uid="{00000000-0004-0000-0A00-00000A000000}"/>
    <hyperlink ref="F119" r:id="rId12" xr:uid="{00000000-0004-0000-0A00-00000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6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115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1339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ROUND(J83,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ROUND((SUM(BE83:BE168)),  2)</f>
        <v>0</v>
      </c>
      <c r="I33" s="90">
        <v>0.21</v>
      </c>
      <c r="J33" s="89">
        <f>ROUND(((SUM(BE83:BE168))*I33),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ROUND((SUM(BF83:BF168)),  2)</f>
        <v>0</v>
      </c>
      <c r="I34" s="90">
        <v>0.12</v>
      </c>
      <c r="J34" s="89">
        <f>ROUND(((SUM(BF83:BF168))*I34),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ROUND((SUM(BG83:BG168)),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ROUND((SUM(BH83:BH168)),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ROUND((SUM(BI83:BI168)),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00-20-11.4 - Drobné opravné práce na objektech mostů M4 PKO - Most v km 19,881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J83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J84</f>
        <v>0</v>
      </c>
      <c r="L60" s="100"/>
    </row>
    <row r="61" spans="2:47" s="13" customFormat="1" ht="19.899999999999999" customHeight="1">
      <c r="B61" s="158"/>
      <c r="D61" s="159" t="s">
        <v>1058</v>
      </c>
      <c r="E61" s="160"/>
      <c r="F61" s="160"/>
      <c r="G61" s="160"/>
      <c r="H61" s="160"/>
      <c r="I61" s="160"/>
      <c r="J61" s="161">
        <f>J85</f>
        <v>0</v>
      </c>
      <c r="L61" s="158"/>
    </row>
    <row r="62" spans="2:47" s="8" customFormat="1" ht="24.95" customHeight="1">
      <c r="B62" s="100"/>
      <c r="D62" s="101" t="s">
        <v>1061</v>
      </c>
      <c r="E62" s="102"/>
      <c r="F62" s="102"/>
      <c r="G62" s="102"/>
      <c r="H62" s="102"/>
      <c r="I62" s="102"/>
      <c r="J62" s="103">
        <f>J98</f>
        <v>0</v>
      </c>
      <c r="L62" s="100"/>
    </row>
    <row r="63" spans="2:47" s="13" customFormat="1" ht="19.899999999999999" customHeight="1">
      <c r="B63" s="158"/>
      <c r="D63" s="159" t="s">
        <v>1062</v>
      </c>
      <c r="E63" s="160"/>
      <c r="F63" s="160"/>
      <c r="G63" s="160"/>
      <c r="H63" s="160"/>
      <c r="I63" s="160"/>
      <c r="J63" s="161">
        <f>J99</f>
        <v>0</v>
      </c>
      <c r="L63" s="158"/>
    </row>
    <row r="64" spans="2:47" s="1" customFormat="1" ht="21.75" customHeight="1">
      <c r="B64" s="33"/>
      <c r="L64" s="33"/>
    </row>
    <row r="65" spans="2:12" s="1" customFormat="1" ht="6.95" customHeight="1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33"/>
    </row>
    <row r="69" spans="2:12" s="1" customFormat="1" ht="6.95" customHeight="1">
      <c r="B69" s="44"/>
      <c r="C69" s="45"/>
      <c r="D69" s="45"/>
      <c r="E69" s="45"/>
      <c r="F69" s="45"/>
      <c r="G69" s="45"/>
      <c r="H69" s="45"/>
      <c r="I69" s="45"/>
      <c r="J69" s="45"/>
      <c r="K69" s="45"/>
      <c r="L69" s="33"/>
    </row>
    <row r="70" spans="2:12" s="1" customFormat="1" ht="24.95" customHeight="1">
      <c r="B70" s="33"/>
      <c r="C70" s="22" t="s">
        <v>251</v>
      </c>
      <c r="L70" s="33"/>
    </row>
    <row r="71" spans="2:12" s="1" customFormat="1" ht="6.95" customHeight="1">
      <c r="B71" s="33"/>
      <c r="L71" s="33"/>
    </row>
    <row r="72" spans="2:12" s="1" customFormat="1" ht="12" customHeight="1">
      <c r="B72" s="33"/>
      <c r="C72" s="28" t="s">
        <v>16</v>
      </c>
      <c r="L72" s="33"/>
    </row>
    <row r="73" spans="2:12" s="1" customFormat="1" ht="26.25" customHeight="1">
      <c r="B73" s="33"/>
      <c r="E73" s="319" t="str">
        <f>E7</f>
        <v>Odstranění havarijního stavu po povodních 2024 - komplexní oprava trati v úseku Vápenná - Javorník ve Slezsku - PD</v>
      </c>
      <c r="F73" s="320"/>
      <c r="G73" s="320"/>
      <c r="H73" s="320"/>
      <c r="L73" s="33"/>
    </row>
    <row r="74" spans="2:12" s="1" customFormat="1" ht="12" customHeight="1">
      <c r="B74" s="33"/>
      <c r="C74" s="28" t="s">
        <v>243</v>
      </c>
      <c r="L74" s="33"/>
    </row>
    <row r="75" spans="2:12" s="1" customFormat="1" ht="16.5" customHeight="1">
      <c r="B75" s="33"/>
      <c r="E75" s="315" t="str">
        <f>E9</f>
        <v>SO 00-20-11.4 - Drobné opravné práce na objektech mostů M4 PKO - Most v km 19,881</v>
      </c>
      <c r="F75" s="321"/>
      <c r="G75" s="321"/>
      <c r="H75" s="321"/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21</v>
      </c>
      <c r="F77" s="26" t="str">
        <f>F12</f>
        <v xml:space="preserve"> </v>
      </c>
      <c r="I77" s="28" t="s">
        <v>23</v>
      </c>
      <c r="J77" s="50" t="str">
        <f>IF(J12="","",J12)</f>
        <v>10. 4. 2025</v>
      </c>
      <c r="L77" s="33"/>
    </row>
    <row r="78" spans="2:12" s="1" customFormat="1" ht="6.95" customHeight="1">
      <c r="B78" s="33"/>
      <c r="L78" s="33"/>
    </row>
    <row r="79" spans="2:12" s="1" customFormat="1" ht="15.2" customHeight="1">
      <c r="B79" s="33"/>
      <c r="C79" s="28" t="s">
        <v>25</v>
      </c>
      <c r="F79" s="26" t="str">
        <f>E15</f>
        <v xml:space="preserve">Správa železnic, státní organizace </v>
      </c>
      <c r="I79" s="28" t="s">
        <v>33</v>
      </c>
      <c r="J79" s="31" t="str">
        <f>E21</f>
        <v>Prodin a.s.</v>
      </c>
      <c r="L79" s="33"/>
    </row>
    <row r="80" spans="2:12" s="1" customFormat="1" ht="15.2" customHeight="1">
      <c r="B80" s="33"/>
      <c r="C80" s="28" t="s">
        <v>31</v>
      </c>
      <c r="F80" s="26" t="str">
        <f>IF(E18="","",E18)</f>
        <v>Vyplň údaj</v>
      </c>
      <c r="I80" s="28" t="s">
        <v>38</v>
      </c>
      <c r="J80" s="31" t="str">
        <f>E24</f>
        <v xml:space="preserve"> </v>
      </c>
      <c r="L80" s="33"/>
    </row>
    <row r="81" spans="2:65" s="1" customFormat="1" ht="10.35" customHeight="1">
      <c r="B81" s="33"/>
      <c r="L81" s="33"/>
    </row>
    <row r="82" spans="2:65" s="9" customFormat="1" ht="29.25" customHeight="1">
      <c r="B82" s="104"/>
      <c r="C82" s="105" t="s">
        <v>252</v>
      </c>
      <c r="D82" s="106" t="s">
        <v>60</v>
      </c>
      <c r="E82" s="106" t="s">
        <v>56</v>
      </c>
      <c r="F82" s="106" t="s">
        <v>57</v>
      </c>
      <c r="G82" s="106" t="s">
        <v>253</v>
      </c>
      <c r="H82" s="106" t="s">
        <v>254</v>
      </c>
      <c r="I82" s="106" t="s">
        <v>255</v>
      </c>
      <c r="J82" s="106" t="s">
        <v>247</v>
      </c>
      <c r="K82" s="107" t="s">
        <v>256</v>
      </c>
      <c r="L82" s="104"/>
      <c r="M82" s="57" t="s">
        <v>19</v>
      </c>
      <c r="N82" s="58" t="s">
        <v>45</v>
      </c>
      <c r="O82" s="58" t="s">
        <v>257</v>
      </c>
      <c r="P82" s="58" t="s">
        <v>258</v>
      </c>
      <c r="Q82" s="58" t="s">
        <v>259</v>
      </c>
      <c r="R82" s="58" t="s">
        <v>260</v>
      </c>
      <c r="S82" s="58" t="s">
        <v>261</v>
      </c>
      <c r="T82" s="59" t="s">
        <v>262</v>
      </c>
    </row>
    <row r="83" spans="2:65" s="1" customFormat="1" ht="22.9" customHeight="1">
      <c r="B83" s="33"/>
      <c r="C83" s="62" t="s">
        <v>263</v>
      </c>
      <c r="J83" s="108">
        <f>BK83</f>
        <v>0</v>
      </c>
      <c r="L83" s="33"/>
      <c r="M83" s="60"/>
      <c r="N83" s="51"/>
      <c r="O83" s="51"/>
      <c r="P83" s="109">
        <f>P84+P98</f>
        <v>0</v>
      </c>
      <c r="Q83" s="51"/>
      <c r="R83" s="109">
        <f>R84+R98</f>
        <v>0</v>
      </c>
      <c r="S83" s="51"/>
      <c r="T83" s="110">
        <f>T84+T98</f>
        <v>0</v>
      </c>
      <c r="AT83" s="18" t="s">
        <v>74</v>
      </c>
      <c r="AU83" s="18" t="s">
        <v>248</v>
      </c>
      <c r="BK83" s="111">
        <f>BK84+BK98</f>
        <v>0</v>
      </c>
    </row>
    <row r="84" spans="2:65" s="10" customFormat="1" ht="25.9" customHeight="1">
      <c r="B84" s="112"/>
      <c r="D84" s="113" t="s">
        <v>74</v>
      </c>
      <c r="E84" s="114" t="s">
        <v>828</v>
      </c>
      <c r="F84" s="114" t="s">
        <v>829</v>
      </c>
      <c r="I84" s="115"/>
      <c r="J84" s="116">
        <f>BK84</f>
        <v>0</v>
      </c>
      <c r="L84" s="112"/>
      <c r="M84" s="117"/>
      <c r="P84" s="118">
        <f>P85</f>
        <v>0</v>
      </c>
      <c r="R84" s="118">
        <f>R85</f>
        <v>0</v>
      </c>
      <c r="T84" s="119">
        <f>T85</f>
        <v>0</v>
      </c>
      <c r="AR84" s="113" t="s">
        <v>83</v>
      </c>
      <c r="AT84" s="120" t="s">
        <v>74</v>
      </c>
      <c r="AU84" s="120" t="s">
        <v>75</v>
      </c>
      <c r="AY84" s="113" t="s">
        <v>266</v>
      </c>
      <c r="BK84" s="121">
        <f>BK85</f>
        <v>0</v>
      </c>
    </row>
    <row r="85" spans="2:65" s="10" customFormat="1" ht="22.9" customHeight="1">
      <c r="B85" s="112"/>
      <c r="D85" s="113" t="s">
        <v>74</v>
      </c>
      <c r="E85" s="162" t="s">
        <v>307</v>
      </c>
      <c r="F85" s="162" t="s">
        <v>1071</v>
      </c>
      <c r="I85" s="115"/>
      <c r="J85" s="163">
        <f>BK85</f>
        <v>0</v>
      </c>
      <c r="L85" s="112"/>
      <c r="M85" s="117"/>
      <c r="P85" s="118">
        <f>SUM(P86:P97)</f>
        <v>0</v>
      </c>
      <c r="R85" s="118">
        <f>SUM(R86:R97)</f>
        <v>0</v>
      </c>
      <c r="T85" s="119">
        <f>SUM(T86:T97)</f>
        <v>0</v>
      </c>
      <c r="AR85" s="113" t="s">
        <v>83</v>
      </c>
      <c r="AT85" s="120" t="s">
        <v>74</v>
      </c>
      <c r="AU85" s="120" t="s">
        <v>83</v>
      </c>
      <c r="AY85" s="113" t="s">
        <v>266</v>
      </c>
      <c r="BK85" s="121">
        <f>SUM(BK86:BK97)</f>
        <v>0</v>
      </c>
    </row>
    <row r="86" spans="2:65" s="1" customFormat="1" ht="16.5" customHeight="1">
      <c r="B86" s="33"/>
      <c r="C86" s="122" t="s">
        <v>83</v>
      </c>
      <c r="D86" s="122" t="s">
        <v>267</v>
      </c>
      <c r="E86" s="123" t="s">
        <v>1237</v>
      </c>
      <c r="F86" s="124" t="s">
        <v>1238</v>
      </c>
      <c r="G86" s="125" t="s">
        <v>279</v>
      </c>
      <c r="H86" s="126">
        <v>1024</v>
      </c>
      <c r="I86" s="127"/>
      <c r="J86" s="128">
        <f>ROUND(I86*H86,2)</f>
        <v>0</v>
      </c>
      <c r="K86" s="124" t="s">
        <v>1066</v>
      </c>
      <c r="L86" s="33"/>
      <c r="M86" s="129" t="s">
        <v>19</v>
      </c>
      <c r="N86" s="130" t="s">
        <v>46</v>
      </c>
      <c r="P86" s="131">
        <f>O86*H86</f>
        <v>0</v>
      </c>
      <c r="Q86" s="131">
        <v>0</v>
      </c>
      <c r="R86" s="131">
        <f>Q86*H86</f>
        <v>0</v>
      </c>
      <c r="S86" s="131">
        <v>0</v>
      </c>
      <c r="T86" s="132">
        <f>S86*H86</f>
        <v>0</v>
      </c>
      <c r="AR86" s="133" t="s">
        <v>272</v>
      </c>
      <c r="AT86" s="133" t="s">
        <v>267</v>
      </c>
      <c r="AU86" s="133" t="s">
        <v>85</v>
      </c>
      <c r="AY86" s="18" t="s">
        <v>266</v>
      </c>
      <c r="BE86" s="134">
        <f>IF(N86="základní",J86,0)</f>
        <v>0</v>
      </c>
      <c r="BF86" s="134">
        <f>IF(N86="snížená",J86,0)</f>
        <v>0</v>
      </c>
      <c r="BG86" s="134">
        <f>IF(N86="zákl. přenesená",J86,0)</f>
        <v>0</v>
      </c>
      <c r="BH86" s="134">
        <f>IF(N86="sníž. přenesená",J86,0)</f>
        <v>0</v>
      </c>
      <c r="BI86" s="134">
        <f>IF(N86="nulová",J86,0)</f>
        <v>0</v>
      </c>
      <c r="BJ86" s="18" t="s">
        <v>83</v>
      </c>
      <c r="BK86" s="134">
        <f>ROUND(I86*H86,2)</f>
        <v>0</v>
      </c>
      <c r="BL86" s="18" t="s">
        <v>272</v>
      </c>
      <c r="BM86" s="133" t="s">
        <v>1340</v>
      </c>
    </row>
    <row r="87" spans="2:65" s="1" customFormat="1" ht="11.25">
      <c r="B87" s="33"/>
      <c r="D87" s="186" t="s">
        <v>1068</v>
      </c>
      <c r="F87" s="187" t="s">
        <v>1240</v>
      </c>
      <c r="I87" s="151"/>
      <c r="L87" s="33"/>
      <c r="M87" s="152"/>
      <c r="T87" s="54"/>
      <c r="AT87" s="18" t="s">
        <v>1068</v>
      </c>
      <c r="AU87" s="18" t="s">
        <v>85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1341</v>
      </c>
      <c r="H88" s="139">
        <v>1024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>
      <c r="B89" s="143"/>
      <c r="D89" s="136" t="s">
        <v>274</v>
      </c>
      <c r="E89" s="144" t="s">
        <v>19</v>
      </c>
      <c r="F89" s="145" t="s">
        <v>276</v>
      </c>
      <c r="H89" s="146">
        <v>1024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21.75" customHeight="1">
      <c r="B90" s="33"/>
      <c r="C90" s="122" t="s">
        <v>85</v>
      </c>
      <c r="D90" s="122" t="s">
        <v>267</v>
      </c>
      <c r="E90" s="123" t="s">
        <v>1242</v>
      </c>
      <c r="F90" s="124" t="s">
        <v>1243</v>
      </c>
      <c r="G90" s="125" t="s">
        <v>279</v>
      </c>
      <c r="H90" s="126">
        <v>1024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1342</v>
      </c>
    </row>
    <row r="91" spans="2:65" s="1" customFormat="1" ht="11.25">
      <c r="B91" s="33"/>
      <c r="D91" s="186" t="s">
        <v>1068</v>
      </c>
      <c r="F91" s="187" t="s">
        <v>1245</v>
      </c>
      <c r="I91" s="151"/>
      <c r="L91" s="33"/>
      <c r="M91" s="152"/>
      <c r="T91" s="54"/>
      <c r="AT91" s="18" t="s">
        <v>1068</v>
      </c>
      <c r="AU91" s="18" t="s">
        <v>85</v>
      </c>
    </row>
    <row r="92" spans="2:65" s="1" customFormat="1" ht="16.5" customHeight="1">
      <c r="B92" s="33"/>
      <c r="C92" s="122" t="s">
        <v>285</v>
      </c>
      <c r="D92" s="122" t="s">
        <v>267</v>
      </c>
      <c r="E92" s="123" t="s">
        <v>1246</v>
      </c>
      <c r="F92" s="124" t="s">
        <v>1247</v>
      </c>
      <c r="G92" s="125" t="s">
        <v>895</v>
      </c>
      <c r="H92" s="126">
        <v>1262</v>
      </c>
      <c r="I92" s="127"/>
      <c r="J92" s="128">
        <f>ROUND(I92*H92,2)</f>
        <v>0</v>
      </c>
      <c r="K92" s="124" t="s">
        <v>1066</v>
      </c>
      <c r="L92" s="33"/>
      <c r="M92" s="129" t="s">
        <v>19</v>
      </c>
      <c r="N92" s="130" t="s">
        <v>46</v>
      </c>
      <c r="P92" s="131">
        <f>O92*H92</f>
        <v>0</v>
      </c>
      <c r="Q92" s="131">
        <v>0</v>
      </c>
      <c r="R92" s="131">
        <f>Q92*H92</f>
        <v>0</v>
      </c>
      <c r="S92" s="131">
        <v>0</v>
      </c>
      <c r="T92" s="132">
        <f>S92*H92</f>
        <v>0</v>
      </c>
      <c r="AR92" s="133" t="s">
        <v>272</v>
      </c>
      <c r="AT92" s="133" t="s">
        <v>267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1343</v>
      </c>
    </row>
    <row r="93" spans="2:65" s="1" customFormat="1" ht="11.25">
      <c r="B93" s="33"/>
      <c r="D93" s="186" t="s">
        <v>1068</v>
      </c>
      <c r="F93" s="187" t="s">
        <v>1249</v>
      </c>
      <c r="I93" s="151"/>
      <c r="L93" s="33"/>
      <c r="M93" s="152"/>
      <c r="T93" s="54"/>
      <c r="AT93" s="18" t="s">
        <v>1068</v>
      </c>
      <c r="AU93" s="18" t="s">
        <v>85</v>
      </c>
    </row>
    <row r="94" spans="2:65" s="11" customFormat="1" ht="11.25">
      <c r="B94" s="135"/>
      <c r="D94" s="136" t="s">
        <v>274</v>
      </c>
      <c r="E94" s="137" t="s">
        <v>19</v>
      </c>
      <c r="F94" s="138" t="s">
        <v>1344</v>
      </c>
      <c r="H94" s="139">
        <v>1262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75</v>
      </c>
      <c r="AY94" s="137" t="s">
        <v>266</v>
      </c>
    </row>
    <row r="95" spans="2:65" s="12" customFormat="1" ht="11.25">
      <c r="B95" s="143"/>
      <c r="D95" s="136" t="s">
        <v>274</v>
      </c>
      <c r="E95" s="144" t="s">
        <v>19</v>
      </c>
      <c r="F95" s="145" t="s">
        <v>276</v>
      </c>
      <c r="H95" s="146">
        <v>1262</v>
      </c>
      <c r="I95" s="147"/>
      <c r="L95" s="143"/>
      <c r="M95" s="148"/>
      <c r="T95" s="149"/>
      <c r="AT95" s="144" t="s">
        <v>274</v>
      </c>
      <c r="AU95" s="144" t="s">
        <v>85</v>
      </c>
      <c r="AV95" s="12" t="s">
        <v>272</v>
      </c>
      <c r="AW95" s="12" t="s">
        <v>37</v>
      </c>
      <c r="AX95" s="12" t="s">
        <v>83</v>
      </c>
      <c r="AY95" s="144" t="s">
        <v>266</v>
      </c>
    </row>
    <row r="96" spans="2:65" s="1" customFormat="1" ht="16.5" customHeight="1">
      <c r="B96" s="33"/>
      <c r="C96" s="122" t="s">
        <v>272</v>
      </c>
      <c r="D96" s="122" t="s">
        <v>267</v>
      </c>
      <c r="E96" s="123" t="s">
        <v>1251</v>
      </c>
      <c r="F96" s="124" t="s">
        <v>1252</v>
      </c>
      <c r="G96" s="125" t="s">
        <v>895</v>
      </c>
      <c r="H96" s="126">
        <v>1262</v>
      </c>
      <c r="I96" s="127"/>
      <c r="J96" s="128">
        <f>ROUND(I96*H96,2)</f>
        <v>0</v>
      </c>
      <c r="K96" s="124" t="s">
        <v>1066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1345</v>
      </c>
    </row>
    <row r="97" spans="2:65" s="1" customFormat="1" ht="11.25">
      <c r="B97" s="33"/>
      <c r="D97" s="186" t="s">
        <v>1068</v>
      </c>
      <c r="F97" s="187" t="s">
        <v>1254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0" customFormat="1" ht="25.9" customHeight="1">
      <c r="B98" s="112"/>
      <c r="D98" s="113" t="s">
        <v>74</v>
      </c>
      <c r="E98" s="114" t="s">
        <v>1130</v>
      </c>
      <c r="F98" s="114" t="s">
        <v>1131</v>
      </c>
      <c r="I98" s="115"/>
      <c r="J98" s="116">
        <f>BK98</f>
        <v>0</v>
      </c>
      <c r="L98" s="112"/>
      <c r="M98" s="117"/>
      <c r="P98" s="118">
        <f>P99</f>
        <v>0</v>
      </c>
      <c r="R98" s="118">
        <f>R99</f>
        <v>0</v>
      </c>
      <c r="T98" s="119">
        <f>T99</f>
        <v>0</v>
      </c>
      <c r="AR98" s="113" t="s">
        <v>85</v>
      </c>
      <c r="AT98" s="120" t="s">
        <v>74</v>
      </c>
      <c r="AU98" s="120" t="s">
        <v>75</v>
      </c>
      <c r="AY98" s="113" t="s">
        <v>266</v>
      </c>
      <c r="BK98" s="121">
        <f>BK99</f>
        <v>0</v>
      </c>
    </row>
    <row r="99" spans="2:65" s="10" customFormat="1" ht="22.9" customHeight="1">
      <c r="B99" s="112"/>
      <c r="D99" s="113" t="s">
        <v>74</v>
      </c>
      <c r="E99" s="162" t="s">
        <v>1132</v>
      </c>
      <c r="F99" s="162" t="s">
        <v>1133</v>
      </c>
      <c r="I99" s="115"/>
      <c r="J99" s="163">
        <f>BK99</f>
        <v>0</v>
      </c>
      <c r="L99" s="112"/>
      <c r="M99" s="117"/>
      <c r="P99" s="118">
        <f>SUM(P100:P168)</f>
        <v>0</v>
      </c>
      <c r="R99" s="118">
        <f>SUM(R100:R168)</f>
        <v>0</v>
      </c>
      <c r="T99" s="119">
        <f>SUM(T100:T168)</f>
        <v>0</v>
      </c>
      <c r="AR99" s="113" t="s">
        <v>85</v>
      </c>
      <c r="AT99" s="120" t="s">
        <v>74</v>
      </c>
      <c r="AU99" s="120" t="s">
        <v>83</v>
      </c>
      <c r="AY99" s="113" t="s">
        <v>266</v>
      </c>
      <c r="BK99" s="121">
        <f>SUM(BK100:BK168)</f>
        <v>0</v>
      </c>
    </row>
    <row r="100" spans="2:65" s="1" customFormat="1" ht="16.5" customHeight="1">
      <c r="B100" s="33"/>
      <c r="C100" s="122" t="s">
        <v>264</v>
      </c>
      <c r="D100" s="122" t="s">
        <v>267</v>
      </c>
      <c r="E100" s="123" t="s">
        <v>1255</v>
      </c>
      <c r="F100" s="124" t="s">
        <v>1256</v>
      </c>
      <c r="G100" s="125" t="s">
        <v>895</v>
      </c>
      <c r="H100" s="126">
        <v>2450.8000000000002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366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366</v>
      </c>
      <c r="BM100" s="133" t="s">
        <v>1346</v>
      </c>
    </row>
    <row r="101" spans="2:65" s="1" customFormat="1" ht="11.25">
      <c r="B101" s="33"/>
      <c r="D101" s="186" t="s">
        <v>1068</v>
      </c>
      <c r="F101" s="187" t="s">
        <v>1258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4" customFormat="1" ht="11.25">
      <c r="B102" s="164"/>
      <c r="D102" s="136" t="s">
        <v>274</v>
      </c>
      <c r="E102" s="165" t="s">
        <v>19</v>
      </c>
      <c r="F102" s="166" t="s">
        <v>1347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4" customFormat="1" ht="11.25">
      <c r="B103" s="164"/>
      <c r="D103" s="136" t="s">
        <v>274</v>
      </c>
      <c r="E103" s="165" t="s">
        <v>19</v>
      </c>
      <c r="F103" s="166" t="s">
        <v>1259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1348</v>
      </c>
      <c r="H104" s="139">
        <v>549.4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1349</v>
      </c>
      <c r="H105" s="139">
        <v>86.8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1350</v>
      </c>
      <c r="H106" s="139">
        <v>168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1" customFormat="1" ht="11.25">
      <c r="B107" s="135"/>
      <c r="D107" s="136" t="s">
        <v>274</v>
      </c>
      <c r="E107" s="137" t="s">
        <v>19</v>
      </c>
      <c r="F107" s="138" t="s">
        <v>1351</v>
      </c>
      <c r="H107" s="139">
        <v>107.2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1352</v>
      </c>
      <c r="H108" s="139">
        <v>502.5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1353</v>
      </c>
      <c r="H109" s="139">
        <v>616.4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1354</v>
      </c>
      <c r="H110" s="139">
        <v>408.5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1355</v>
      </c>
      <c r="H111" s="139">
        <v>6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1" customFormat="1" ht="11.25">
      <c r="B112" s="135"/>
      <c r="D112" s="136" t="s">
        <v>274</v>
      </c>
      <c r="E112" s="137" t="s">
        <v>19</v>
      </c>
      <c r="F112" s="138" t="s">
        <v>1356</v>
      </c>
      <c r="H112" s="139">
        <v>2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75</v>
      </c>
      <c r="AY112" s="137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1357</v>
      </c>
      <c r="H113" s="139">
        <v>4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>
      <c r="B114" s="143"/>
      <c r="D114" s="136" t="s">
        <v>274</v>
      </c>
      <c r="E114" s="144" t="s">
        <v>19</v>
      </c>
      <c r="F114" s="145" t="s">
        <v>276</v>
      </c>
      <c r="H114" s="146">
        <v>2450.8000000000002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16.5" customHeight="1">
      <c r="B115" s="33"/>
      <c r="C115" s="170" t="s">
        <v>295</v>
      </c>
      <c r="D115" s="170" t="s">
        <v>298</v>
      </c>
      <c r="E115" s="171" t="s">
        <v>1261</v>
      </c>
      <c r="F115" s="172" t="s">
        <v>1262</v>
      </c>
      <c r="G115" s="173" t="s">
        <v>845</v>
      </c>
      <c r="H115" s="174">
        <v>49.015999999999998</v>
      </c>
      <c r="I115" s="175"/>
      <c r="J115" s="176">
        <f>ROUND(I115*H115,2)</f>
        <v>0</v>
      </c>
      <c r="K115" s="172" t="s">
        <v>1066</v>
      </c>
      <c r="L115" s="177"/>
      <c r="M115" s="178" t="s">
        <v>19</v>
      </c>
      <c r="N115" s="179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332</v>
      </c>
      <c r="AT115" s="133" t="s">
        <v>298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366</v>
      </c>
      <c r="BM115" s="133" t="s">
        <v>1358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1359</v>
      </c>
      <c r="H116" s="139">
        <v>49.015999999999998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75</v>
      </c>
      <c r="AY116" s="137" t="s">
        <v>266</v>
      </c>
    </row>
    <row r="117" spans="2:65" s="12" customFormat="1" ht="11.25">
      <c r="B117" s="143"/>
      <c r="D117" s="136" t="s">
        <v>274</v>
      </c>
      <c r="E117" s="144" t="s">
        <v>19</v>
      </c>
      <c r="F117" s="145" t="s">
        <v>276</v>
      </c>
      <c r="H117" s="146">
        <v>49.015999999999998</v>
      </c>
      <c r="I117" s="147"/>
      <c r="L117" s="143"/>
      <c r="M117" s="148"/>
      <c r="T117" s="149"/>
      <c r="AT117" s="144" t="s">
        <v>274</v>
      </c>
      <c r="AU117" s="144" t="s">
        <v>85</v>
      </c>
      <c r="AV117" s="12" t="s">
        <v>272</v>
      </c>
      <c r="AW117" s="12" t="s">
        <v>37</v>
      </c>
      <c r="AX117" s="12" t="s">
        <v>83</v>
      </c>
      <c r="AY117" s="144" t="s">
        <v>266</v>
      </c>
    </row>
    <row r="118" spans="2:65" s="1" customFormat="1" ht="16.5" customHeight="1">
      <c r="B118" s="33"/>
      <c r="C118" s="122" t="s">
        <v>293</v>
      </c>
      <c r="D118" s="122" t="s">
        <v>267</v>
      </c>
      <c r="E118" s="123" t="s">
        <v>1265</v>
      </c>
      <c r="F118" s="124" t="s">
        <v>1266</v>
      </c>
      <c r="G118" s="125" t="s">
        <v>895</v>
      </c>
      <c r="H118" s="126">
        <v>2450.8000000000002</v>
      </c>
      <c r="I118" s="127"/>
      <c r="J118" s="128">
        <f>ROUND(I118*H118,2)</f>
        <v>0</v>
      </c>
      <c r="K118" s="124" t="s">
        <v>1066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366</v>
      </c>
      <c r="AT118" s="133" t="s">
        <v>267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366</v>
      </c>
      <c r="BM118" s="133" t="s">
        <v>1360</v>
      </c>
    </row>
    <row r="119" spans="2:65" s="1" customFormat="1" ht="11.25">
      <c r="B119" s="33"/>
      <c r="D119" s="186" t="s">
        <v>1068</v>
      </c>
      <c r="F119" s="187" t="s">
        <v>1268</v>
      </c>
      <c r="I119" s="151"/>
      <c r="L119" s="33"/>
      <c r="M119" s="152"/>
      <c r="T119" s="54"/>
      <c r="AT119" s="18" t="s">
        <v>1068</v>
      </c>
      <c r="AU119" s="18" t="s">
        <v>85</v>
      </c>
    </row>
    <row r="120" spans="2:65" s="14" customFormat="1" ht="11.25">
      <c r="B120" s="164"/>
      <c r="D120" s="136" t="s">
        <v>274</v>
      </c>
      <c r="E120" s="165" t="s">
        <v>19</v>
      </c>
      <c r="F120" s="166" t="s">
        <v>1347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65" s="11" customFormat="1" ht="11.25">
      <c r="B121" s="135"/>
      <c r="D121" s="136" t="s">
        <v>274</v>
      </c>
      <c r="E121" s="137" t="s">
        <v>19</v>
      </c>
      <c r="F121" s="138" t="s">
        <v>1348</v>
      </c>
      <c r="H121" s="139">
        <v>549.4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1" customFormat="1" ht="11.25">
      <c r="B122" s="135"/>
      <c r="D122" s="136" t="s">
        <v>274</v>
      </c>
      <c r="E122" s="137" t="s">
        <v>19</v>
      </c>
      <c r="F122" s="138" t="s">
        <v>1349</v>
      </c>
      <c r="H122" s="139">
        <v>86.8</v>
      </c>
      <c r="I122" s="140"/>
      <c r="L122" s="135"/>
      <c r="M122" s="141"/>
      <c r="T122" s="142"/>
      <c r="AT122" s="137" t="s">
        <v>274</v>
      </c>
      <c r="AU122" s="137" t="s">
        <v>85</v>
      </c>
      <c r="AV122" s="11" t="s">
        <v>85</v>
      </c>
      <c r="AW122" s="11" t="s">
        <v>37</v>
      </c>
      <c r="AX122" s="11" t="s">
        <v>75</v>
      </c>
      <c r="AY122" s="137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1350</v>
      </c>
      <c r="H123" s="139">
        <v>168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1" customFormat="1" ht="11.25">
      <c r="B124" s="135"/>
      <c r="D124" s="136" t="s">
        <v>274</v>
      </c>
      <c r="E124" s="137" t="s">
        <v>19</v>
      </c>
      <c r="F124" s="138" t="s">
        <v>1351</v>
      </c>
      <c r="H124" s="139">
        <v>107.2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1352</v>
      </c>
      <c r="H125" s="139">
        <v>502.5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1353</v>
      </c>
      <c r="H126" s="139">
        <v>616.4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1" customFormat="1" ht="11.25">
      <c r="B127" s="135"/>
      <c r="D127" s="136" t="s">
        <v>274</v>
      </c>
      <c r="E127" s="137" t="s">
        <v>19</v>
      </c>
      <c r="F127" s="138" t="s">
        <v>1354</v>
      </c>
      <c r="H127" s="139">
        <v>408.5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1" customFormat="1" ht="11.25">
      <c r="B128" s="135"/>
      <c r="D128" s="136" t="s">
        <v>274</v>
      </c>
      <c r="E128" s="137" t="s">
        <v>19</v>
      </c>
      <c r="F128" s="138" t="s">
        <v>1355</v>
      </c>
      <c r="H128" s="139">
        <v>6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1356</v>
      </c>
      <c r="H129" s="139">
        <v>2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1357</v>
      </c>
      <c r="H130" s="139">
        <v>4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2" customFormat="1" ht="11.25">
      <c r="B131" s="143"/>
      <c r="D131" s="136" t="s">
        <v>274</v>
      </c>
      <c r="E131" s="144" t="s">
        <v>19</v>
      </c>
      <c r="F131" s="145" t="s">
        <v>276</v>
      </c>
      <c r="H131" s="146">
        <v>2450.8000000000002</v>
      </c>
      <c r="I131" s="147"/>
      <c r="L131" s="143"/>
      <c r="M131" s="148"/>
      <c r="T131" s="149"/>
      <c r="AT131" s="144" t="s">
        <v>274</v>
      </c>
      <c r="AU131" s="144" t="s">
        <v>85</v>
      </c>
      <c r="AV131" s="12" t="s">
        <v>272</v>
      </c>
      <c r="AW131" s="12" t="s">
        <v>37</v>
      </c>
      <c r="AX131" s="12" t="s">
        <v>83</v>
      </c>
      <c r="AY131" s="144" t="s">
        <v>266</v>
      </c>
    </row>
    <row r="132" spans="2:65" s="1" customFormat="1" ht="16.5" customHeight="1">
      <c r="B132" s="33"/>
      <c r="C132" s="170" t="s">
        <v>303</v>
      </c>
      <c r="D132" s="170" t="s">
        <v>298</v>
      </c>
      <c r="E132" s="171" t="s">
        <v>1269</v>
      </c>
      <c r="F132" s="172" t="s">
        <v>1270</v>
      </c>
      <c r="G132" s="173" t="s">
        <v>1079</v>
      </c>
      <c r="H132" s="174">
        <v>1524.3979999999999</v>
      </c>
      <c r="I132" s="175"/>
      <c r="J132" s="176">
        <f>ROUND(I132*H132,2)</f>
        <v>0</v>
      </c>
      <c r="K132" s="172" t="s">
        <v>1066</v>
      </c>
      <c r="L132" s="177"/>
      <c r="M132" s="178" t="s">
        <v>19</v>
      </c>
      <c r="N132" s="179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332</v>
      </c>
      <c r="AT132" s="133" t="s">
        <v>298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366</v>
      </c>
      <c r="BM132" s="133" t="s">
        <v>1361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1362</v>
      </c>
      <c r="H133" s="139">
        <v>1524.3979999999999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2" customFormat="1" ht="11.25">
      <c r="B134" s="143"/>
      <c r="D134" s="136" t="s">
        <v>274</v>
      </c>
      <c r="E134" s="144" t="s">
        <v>19</v>
      </c>
      <c r="F134" s="145" t="s">
        <v>276</v>
      </c>
      <c r="H134" s="146">
        <v>1524.3979999999999</v>
      </c>
      <c r="I134" s="147"/>
      <c r="L134" s="143"/>
      <c r="M134" s="148"/>
      <c r="T134" s="149"/>
      <c r="AT134" s="144" t="s">
        <v>274</v>
      </c>
      <c r="AU134" s="144" t="s">
        <v>85</v>
      </c>
      <c r="AV134" s="12" t="s">
        <v>272</v>
      </c>
      <c r="AW134" s="12" t="s">
        <v>37</v>
      </c>
      <c r="AX134" s="12" t="s">
        <v>83</v>
      </c>
      <c r="AY134" s="144" t="s">
        <v>266</v>
      </c>
    </row>
    <row r="135" spans="2:65" s="1" customFormat="1" ht="16.5" customHeight="1">
      <c r="B135" s="33"/>
      <c r="C135" s="122" t="s">
        <v>307</v>
      </c>
      <c r="D135" s="122" t="s">
        <v>267</v>
      </c>
      <c r="E135" s="123" t="s">
        <v>1273</v>
      </c>
      <c r="F135" s="124" t="s">
        <v>1274</v>
      </c>
      <c r="G135" s="125" t="s">
        <v>895</v>
      </c>
      <c r="H135" s="126">
        <v>4901.6000000000004</v>
      </c>
      <c r="I135" s="127"/>
      <c r="J135" s="128">
        <f>ROUND(I135*H135,2)</f>
        <v>0</v>
      </c>
      <c r="K135" s="124" t="s">
        <v>1066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366</v>
      </c>
      <c r="AT135" s="133" t="s">
        <v>267</v>
      </c>
      <c r="AU135" s="133" t="s">
        <v>85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366</v>
      </c>
      <c r="BM135" s="133" t="s">
        <v>1363</v>
      </c>
    </row>
    <row r="136" spans="2:65" s="1" customFormat="1" ht="11.25">
      <c r="B136" s="33"/>
      <c r="D136" s="186" t="s">
        <v>1068</v>
      </c>
      <c r="F136" s="187" t="s">
        <v>1276</v>
      </c>
      <c r="I136" s="151"/>
      <c r="L136" s="33"/>
      <c r="M136" s="152"/>
      <c r="T136" s="54"/>
      <c r="AT136" s="18" t="s">
        <v>1068</v>
      </c>
      <c r="AU136" s="18" t="s">
        <v>85</v>
      </c>
    </row>
    <row r="137" spans="2:65" s="14" customFormat="1" ht="11.25">
      <c r="B137" s="164"/>
      <c r="D137" s="136" t="s">
        <v>274</v>
      </c>
      <c r="E137" s="165" t="s">
        <v>19</v>
      </c>
      <c r="F137" s="166" t="s">
        <v>1364</v>
      </c>
      <c r="H137" s="165" t="s">
        <v>19</v>
      </c>
      <c r="I137" s="167"/>
      <c r="L137" s="164"/>
      <c r="M137" s="168"/>
      <c r="T137" s="169"/>
      <c r="AT137" s="165" t="s">
        <v>274</v>
      </c>
      <c r="AU137" s="165" t="s">
        <v>85</v>
      </c>
      <c r="AV137" s="14" t="s">
        <v>83</v>
      </c>
      <c r="AW137" s="14" t="s">
        <v>37</v>
      </c>
      <c r="AX137" s="14" t="s">
        <v>75</v>
      </c>
      <c r="AY137" s="165" t="s">
        <v>266</v>
      </c>
    </row>
    <row r="138" spans="2:65" s="11" customFormat="1" ht="11.25">
      <c r="B138" s="135"/>
      <c r="D138" s="136" t="s">
        <v>274</v>
      </c>
      <c r="E138" s="137" t="s">
        <v>19</v>
      </c>
      <c r="F138" s="138" t="s">
        <v>1365</v>
      </c>
      <c r="H138" s="139">
        <v>1098.8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75</v>
      </c>
      <c r="AY138" s="137" t="s">
        <v>266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1366</v>
      </c>
      <c r="H139" s="139">
        <v>173.6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1" customFormat="1" ht="11.25">
      <c r="B140" s="135"/>
      <c r="D140" s="136" t="s">
        <v>274</v>
      </c>
      <c r="E140" s="137" t="s">
        <v>19</v>
      </c>
      <c r="F140" s="138" t="s">
        <v>1367</v>
      </c>
      <c r="H140" s="139">
        <v>336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75</v>
      </c>
      <c r="AY140" s="137" t="s">
        <v>266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1368</v>
      </c>
      <c r="H141" s="139">
        <v>214.4</v>
      </c>
      <c r="I141" s="140"/>
      <c r="L141" s="135"/>
      <c r="M141" s="141"/>
      <c r="T141" s="14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75</v>
      </c>
      <c r="AY141" s="137" t="s">
        <v>266</v>
      </c>
    </row>
    <row r="142" spans="2:65" s="11" customFormat="1" ht="11.25">
      <c r="B142" s="135"/>
      <c r="D142" s="136" t="s">
        <v>274</v>
      </c>
      <c r="E142" s="137" t="s">
        <v>19</v>
      </c>
      <c r="F142" s="138" t="s">
        <v>1369</v>
      </c>
      <c r="H142" s="139">
        <v>1005</v>
      </c>
      <c r="I142" s="140"/>
      <c r="L142" s="135"/>
      <c r="M142" s="141"/>
      <c r="T142" s="142"/>
      <c r="AT142" s="137" t="s">
        <v>274</v>
      </c>
      <c r="AU142" s="137" t="s">
        <v>85</v>
      </c>
      <c r="AV142" s="11" t="s">
        <v>85</v>
      </c>
      <c r="AW142" s="11" t="s">
        <v>37</v>
      </c>
      <c r="AX142" s="11" t="s">
        <v>75</v>
      </c>
      <c r="AY142" s="137" t="s">
        <v>266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1370</v>
      </c>
      <c r="H143" s="139">
        <v>1232.8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1" customFormat="1" ht="11.25">
      <c r="B144" s="135"/>
      <c r="D144" s="136" t="s">
        <v>274</v>
      </c>
      <c r="E144" s="137" t="s">
        <v>19</v>
      </c>
      <c r="F144" s="138" t="s">
        <v>1371</v>
      </c>
      <c r="H144" s="139">
        <v>817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75</v>
      </c>
      <c r="AY144" s="137" t="s">
        <v>266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1372</v>
      </c>
      <c r="H145" s="139">
        <v>12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1373</v>
      </c>
      <c r="H146" s="139">
        <v>4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1" customFormat="1" ht="11.25">
      <c r="B147" s="135"/>
      <c r="D147" s="136" t="s">
        <v>274</v>
      </c>
      <c r="E147" s="137" t="s">
        <v>19</v>
      </c>
      <c r="F147" s="138" t="s">
        <v>1374</v>
      </c>
      <c r="H147" s="139">
        <v>8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2" customFormat="1" ht="11.25">
      <c r="B148" s="143"/>
      <c r="D148" s="136" t="s">
        <v>274</v>
      </c>
      <c r="E148" s="144" t="s">
        <v>19</v>
      </c>
      <c r="F148" s="145" t="s">
        <v>276</v>
      </c>
      <c r="H148" s="146">
        <v>4901.6000000000004</v>
      </c>
      <c r="I148" s="147"/>
      <c r="L148" s="143"/>
      <c r="M148" s="148"/>
      <c r="T148" s="149"/>
      <c r="AT148" s="144" t="s">
        <v>274</v>
      </c>
      <c r="AU148" s="144" t="s">
        <v>85</v>
      </c>
      <c r="AV148" s="12" t="s">
        <v>272</v>
      </c>
      <c r="AW148" s="12" t="s">
        <v>37</v>
      </c>
      <c r="AX148" s="12" t="s">
        <v>83</v>
      </c>
      <c r="AY148" s="144" t="s">
        <v>266</v>
      </c>
    </row>
    <row r="149" spans="2:65" s="1" customFormat="1" ht="16.5" customHeight="1">
      <c r="B149" s="33"/>
      <c r="C149" s="170" t="s">
        <v>312</v>
      </c>
      <c r="D149" s="170" t="s">
        <v>298</v>
      </c>
      <c r="E149" s="171" t="s">
        <v>1278</v>
      </c>
      <c r="F149" s="172" t="s">
        <v>1279</v>
      </c>
      <c r="G149" s="173" t="s">
        <v>1079</v>
      </c>
      <c r="H149" s="174">
        <v>1499.89</v>
      </c>
      <c r="I149" s="175"/>
      <c r="J149" s="176">
        <f>ROUND(I149*H149,2)</f>
        <v>0</v>
      </c>
      <c r="K149" s="172" t="s">
        <v>1066</v>
      </c>
      <c r="L149" s="177"/>
      <c r="M149" s="178" t="s">
        <v>19</v>
      </c>
      <c r="N149" s="179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332</v>
      </c>
      <c r="AT149" s="133" t="s">
        <v>298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366</v>
      </c>
      <c r="BM149" s="133" t="s">
        <v>1375</v>
      </c>
    </row>
    <row r="150" spans="2:65" s="11" customFormat="1" ht="11.25">
      <c r="B150" s="135"/>
      <c r="D150" s="136" t="s">
        <v>274</v>
      </c>
      <c r="E150" s="137" t="s">
        <v>19</v>
      </c>
      <c r="F150" s="138" t="s">
        <v>1376</v>
      </c>
      <c r="H150" s="139">
        <v>1499.89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75</v>
      </c>
      <c r="AY150" s="137" t="s">
        <v>266</v>
      </c>
    </row>
    <row r="151" spans="2:65" s="12" customFormat="1" ht="11.25">
      <c r="B151" s="143"/>
      <c r="D151" s="136" t="s">
        <v>274</v>
      </c>
      <c r="E151" s="144" t="s">
        <v>19</v>
      </c>
      <c r="F151" s="145" t="s">
        <v>276</v>
      </c>
      <c r="H151" s="146">
        <v>1499.89</v>
      </c>
      <c r="I151" s="147"/>
      <c r="L151" s="143"/>
      <c r="M151" s="148"/>
      <c r="T151" s="149"/>
      <c r="AT151" s="144" t="s">
        <v>274</v>
      </c>
      <c r="AU151" s="144" t="s">
        <v>85</v>
      </c>
      <c r="AV151" s="12" t="s">
        <v>272</v>
      </c>
      <c r="AW151" s="12" t="s">
        <v>37</v>
      </c>
      <c r="AX151" s="12" t="s">
        <v>83</v>
      </c>
      <c r="AY151" s="144" t="s">
        <v>266</v>
      </c>
    </row>
    <row r="152" spans="2:65" s="1" customFormat="1" ht="16.5" customHeight="1">
      <c r="B152" s="33"/>
      <c r="C152" s="122" t="s">
        <v>351</v>
      </c>
      <c r="D152" s="122" t="s">
        <v>267</v>
      </c>
      <c r="E152" s="123" t="s">
        <v>1282</v>
      </c>
      <c r="F152" s="124" t="s">
        <v>1283</v>
      </c>
      <c r="G152" s="125" t="s">
        <v>895</v>
      </c>
      <c r="H152" s="126">
        <v>2450.8000000000002</v>
      </c>
      <c r="I152" s="127"/>
      <c r="J152" s="128">
        <f>ROUND(I152*H152,2)</f>
        <v>0</v>
      </c>
      <c r="K152" s="124" t="s">
        <v>1066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366</v>
      </c>
      <c r="AT152" s="133" t="s">
        <v>267</v>
      </c>
      <c r="AU152" s="133" t="s">
        <v>85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366</v>
      </c>
      <c r="BM152" s="133" t="s">
        <v>1377</v>
      </c>
    </row>
    <row r="153" spans="2:65" s="1" customFormat="1" ht="11.25">
      <c r="B153" s="33"/>
      <c r="D153" s="186" t="s">
        <v>1068</v>
      </c>
      <c r="F153" s="187" t="s">
        <v>1285</v>
      </c>
      <c r="I153" s="151"/>
      <c r="L153" s="33"/>
      <c r="M153" s="152"/>
      <c r="T153" s="54"/>
      <c r="AT153" s="18" t="s">
        <v>1068</v>
      </c>
      <c r="AU153" s="18" t="s">
        <v>85</v>
      </c>
    </row>
    <row r="154" spans="2:65" s="14" customFormat="1" ht="11.25">
      <c r="B154" s="164"/>
      <c r="D154" s="136" t="s">
        <v>274</v>
      </c>
      <c r="E154" s="165" t="s">
        <v>19</v>
      </c>
      <c r="F154" s="166" t="s">
        <v>1347</v>
      </c>
      <c r="H154" s="165" t="s">
        <v>19</v>
      </c>
      <c r="I154" s="167"/>
      <c r="L154" s="164"/>
      <c r="M154" s="168"/>
      <c r="T154" s="169"/>
      <c r="AT154" s="165" t="s">
        <v>274</v>
      </c>
      <c r="AU154" s="165" t="s">
        <v>85</v>
      </c>
      <c r="AV154" s="14" t="s">
        <v>83</v>
      </c>
      <c r="AW154" s="14" t="s">
        <v>37</v>
      </c>
      <c r="AX154" s="14" t="s">
        <v>75</v>
      </c>
      <c r="AY154" s="165" t="s">
        <v>266</v>
      </c>
    </row>
    <row r="155" spans="2:65" s="11" customFormat="1" ht="11.25">
      <c r="B155" s="135"/>
      <c r="D155" s="136" t="s">
        <v>274</v>
      </c>
      <c r="E155" s="137" t="s">
        <v>19</v>
      </c>
      <c r="F155" s="138" t="s">
        <v>1348</v>
      </c>
      <c r="H155" s="139">
        <v>549.4</v>
      </c>
      <c r="I155" s="140"/>
      <c r="L155" s="135"/>
      <c r="M155" s="141"/>
      <c r="T155" s="142"/>
      <c r="AT155" s="137" t="s">
        <v>274</v>
      </c>
      <c r="AU155" s="137" t="s">
        <v>85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1349</v>
      </c>
      <c r="H156" s="139">
        <v>86.8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1350</v>
      </c>
      <c r="H157" s="139">
        <v>168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1" customFormat="1" ht="11.25">
      <c r="B158" s="135"/>
      <c r="D158" s="136" t="s">
        <v>274</v>
      </c>
      <c r="E158" s="137" t="s">
        <v>19</v>
      </c>
      <c r="F158" s="138" t="s">
        <v>1351</v>
      </c>
      <c r="H158" s="139">
        <v>107.2</v>
      </c>
      <c r="I158" s="140"/>
      <c r="L158" s="135"/>
      <c r="M158" s="141"/>
      <c r="T158" s="142"/>
      <c r="AT158" s="137" t="s">
        <v>274</v>
      </c>
      <c r="AU158" s="137" t="s">
        <v>85</v>
      </c>
      <c r="AV158" s="11" t="s">
        <v>85</v>
      </c>
      <c r="AW158" s="11" t="s">
        <v>37</v>
      </c>
      <c r="AX158" s="11" t="s">
        <v>75</v>
      </c>
      <c r="AY158" s="137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1352</v>
      </c>
      <c r="H159" s="139">
        <v>502.5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1" customFormat="1" ht="11.25">
      <c r="B160" s="135"/>
      <c r="D160" s="136" t="s">
        <v>274</v>
      </c>
      <c r="E160" s="137" t="s">
        <v>19</v>
      </c>
      <c r="F160" s="138" t="s">
        <v>1353</v>
      </c>
      <c r="H160" s="139">
        <v>616.4</v>
      </c>
      <c r="I160" s="140"/>
      <c r="L160" s="135"/>
      <c r="M160" s="141"/>
      <c r="T160" s="142"/>
      <c r="AT160" s="137" t="s">
        <v>274</v>
      </c>
      <c r="AU160" s="137" t="s">
        <v>85</v>
      </c>
      <c r="AV160" s="11" t="s">
        <v>85</v>
      </c>
      <c r="AW160" s="11" t="s">
        <v>37</v>
      </c>
      <c r="AX160" s="11" t="s">
        <v>75</v>
      </c>
      <c r="AY160" s="137" t="s">
        <v>266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1354</v>
      </c>
      <c r="H161" s="139">
        <v>408.5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1" customFormat="1" ht="11.25">
      <c r="B162" s="135"/>
      <c r="D162" s="136" t="s">
        <v>274</v>
      </c>
      <c r="E162" s="137" t="s">
        <v>19</v>
      </c>
      <c r="F162" s="138" t="s">
        <v>1355</v>
      </c>
      <c r="H162" s="139">
        <v>6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75</v>
      </c>
      <c r="AY162" s="137" t="s">
        <v>266</v>
      </c>
    </row>
    <row r="163" spans="2:65" s="11" customFormat="1" ht="11.25">
      <c r="B163" s="135"/>
      <c r="D163" s="136" t="s">
        <v>274</v>
      </c>
      <c r="E163" s="137" t="s">
        <v>19</v>
      </c>
      <c r="F163" s="138" t="s">
        <v>1356</v>
      </c>
      <c r="H163" s="139">
        <v>2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1" customFormat="1" ht="11.25">
      <c r="B164" s="135"/>
      <c r="D164" s="136" t="s">
        <v>274</v>
      </c>
      <c r="E164" s="137" t="s">
        <v>19</v>
      </c>
      <c r="F164" s="138" t="s">
        <v>1357</v>
      </c>
      <c r="H164" s="139">
        <v>4</v>
      </c>
      <c r="I164" s="140"/>
      <c r="L164" s="135"/>
      <c r="M164" s="141"/>
      <c r="T164" s="142"/>
      <c r="AT164" s="137" t="s">
        <v>274</v>
      </c>
      <c r="AU164" s="137" t="s">
        <v>85</v>
      </c>
      <c r="AV164" s="11" t="s">
        <v>85</v>
      </c>
      <c r="AW164" s="11" t="s">
        <v>37</v>
      </c>
      <c r="AX164" s="11" t="s">
        <v>75</v>
      </c>
      <c r="AY164" s="137" t="s">
        <v>266</v>
      </c>
    </row>
    <row r="165" spans="2:65" s="12" customFormat="1" ht="11.25">
      <c r="B165" s="143"/>
      <c r="D165" s="136" t="s">
        <v>274</v>
      </c>
      <c r="E165" s="144" t="s">
        <v>19</v>
      </c>
      <c r="F165" s="145" t="s">
        <v>276</v>
      </c>
      <c r="H165" s="146">
        <v>2450.8000000000002</v>
      </c>
      <c r="I165" s="147"/>
      <c r="L165" s="143"/>
      <c r="M165" s="148"/>
      <c r="T165" s="149"/>
      <c r="AT165" s="144" t="s">
        <v>274</v>
      </c>
      <c r="AU165" s="144" t="s">
        <v>85</v>
      </c>
      <c r="AV165" s="12" t="s">
        <v>272</v>
      </c>
      <c r="AW165" s="12" t="s">
        <v>37</v>
      </c>
      <c r="AX165" s="12" t="s">
        <v>83</v>
      </c>
      <c r="AY165" s="144" t="s">
        <v>266</v>
      </c>
    </row>
    <row r="166" spans="2:65" s="1" customFormat="1" ht="16.5" customHeight="1">
      <c r="B166" s="33"/>
      <c r="C166" s="170" t="s">
        <v>8</v>
      </c>
      <c r="D166" s="170" t="s">
        <v>298</v>
      </c>
      <c r="E166" s="171" t="s">
        <v>1286</v>
      </c>
      <c r="F166" s="172" t="s">
        <v>1287</v>
      </c>
      <c r="G166" s="173" t="s">
        <v>1079</v>
      </c>
      <c r="H166" s="174">
        <v>762.19899999999996</v>
      </c>
      <c r="I166" s="175"/>
      <c r="J166" s="176">
        <f>ROUND(I166*H166,2)</f>
        <v>0</v>
      </c>
      <c r="K166" s="172" t="s">
        <v>1066</v>
      </c>
      <c r="L166" s="177"/>
      <c r="M166" s="178" t="s">
        <v>19</v>
      </c>
      <c r="N166" s="179" t="s">
        <v>46</v>
      </c>
      <c r="P166" s="131">
        <f>O166*H166</f>
        <v>0</v>
      </c>
      <c r="Q166" s="131">
        <v>0</v>
      </c>
      <c r="R166" s="131">
        <f>Q166*H166</f>
        <v>0</v>
      </c>
      <c r="S166" s="131">
        <v>0</v>
      </c>
      <c r="T166" s="132">
        <f>S166*H166</f>
        <v>0</v>
      </c>
      <c r="AR166" s="133" t="s">
        <v>332</v>
      </c>
      <c r="AT166" s="133" t="s">
        <v>298</v>
      </c>
      <c r="AU166" s="133" t="s">
        <v>85</v>
      </c>
      <c r="AY166" s="18" t="s">
        <v>266</v>
      </c>
      <c r="BE166" s="134">
        <f>IF(N166="základní",J166,0)</f>
        <v>0</v>
      </c>
      <c r="BF166" s="134">
        <f>IF(N166="snížená",J166,0)</f>
        <v>0</v>
      </c>
      <c r="BG166" s="134">
        <f>IF(N166="zákl. přenesená",J166,0)</f>
        <v>0</v>
      </c>
      <c r="BH166" s="134">
        <f>IF(N166="sníž. přenesená",J166,0)</f>
        <v>0</v>
      </c>
      <c r="BI166" s="134">
        <f>IF(N166="nulová",J166,0)</f>
        <v>0</v>
      </c>
      <c r="BJ166" s="18" t="s">
        <v>83</v>
      </c>
      <c r="BK166" s="134">
        <f>ROUND(I166*H166,2)</f>
        <v>0</v>
      </c>
      <c r="BL166" s="18" t="s">
        <v>366</v>
      </c>
      <c r="BM166" s="133" t="s">
        <v>1378</v>
      </c>
    </row>
    <row r="167" spans="2:65" s="11" customFormat="1" ht="11.25">
      <c r="B167" s="135"/>
      <c r="D167" s="136" t="s">
        <v>274</v>
      </c>
      <c r="E167" s="137" t="s">
        <v>19</v>
      </c>
      <c r="F167" s="138" t="s">
        <v>1379</v>
      </c>
      <c r="H167" s="139">
        <v>762.19899999999996</v>
      </c>
      <c r="I167" s="140"/>
      <c r="L167" s="135"/>
      <c r="M167" s="141"/>
      <c r="T167" s="142"/>
      <c r="AT167" s="137" t="s">
        <v>274</v>
      </c>
      <c r="AU167" s="137" t="s">
        <v>85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2" customFormat="1" ht="11.25">
      <c r="B168" s="143"/>
      <c r="D168" s="136" t="s">
        <v>274</v>
      </c>
      <c r="E168" s="144" t="s">
        <v>19</v>
      </c>
      <c r="F168" s="145" t="s">
        <v>276</v>
      </c>
      <c r="H168" s="146">
        <v>762.19899999999996</v>
      </c>
      <c r="I168" s="147"/>
      <c r="L168" s="143"/>
      <c r="M168" s="183"/>
      <c r="N168" s="184"/>
      <c r="O168" s="184"/>
      <c r="P168" s="184"/>
      <c r="Q168" s="184"/>
      <c r="R168" s="184"/>
      <c r="S168" s="184"/>
      <c r="T168" s="185"/>
      <c r="AT168" s="144" t="s">
        <v>274</v>
      </c>
      <c r="AU168" s="144" t="s">
        <v>85</v>
      </c>
      <c r="AV168" s="12" t="s">
        <v>272</v>
      </c>
      <c r="AW168" s="12" t="s">
        <v>37</v>
      </c>
      <c r="AX168" s="12" t="s">
        <v>83</v>
      </c>
      <c r="AY168" s="144" t="s">
        <v>266</v>
      </c>
    </row>
    <row r="169" spans="2:65" s="1" customFormat="1" ht="6.95" customHeight="1">
      <c r="B169" s="42"/>
      <c r="C169" s="43"/>
      <c r="D169" s="43"/>
      <c r="E169" s="43"/>
      <c r="F169" s="43"/>
      <c r="G169" s="43"/>
      <c r="H169" s="43"/>
      <c r="I169" s="43"/>
      <c r="J169" s="43"/>
      <c r="K169" s="43"/>
      <c r="L169" s="33"/>
    </row>
  </sheetData>
  <sheetProtection algorithmName="SHA-512" hashValue="Dd37sCivJamYJNAa/y9255XFMe0RozlAeYzQnipUrhdRGQZ8m92QCqsX0iHWkgu22tp90QZBNi6Q7gL+KG/mug==" saltValue="dchZYTsqrCl5bqbpJn8kP66AILISFG+VX9TLmVFzR/yDK80TRpEv+rJFPVDK6Xtb3aXJym04Y9gRW9IZmnVF6g==" spinCount="100000" sheet="1" objects="1" scenarios="1" formatColumns="0" formatRows="0" autoFilter="0"/>
  <autoFilter ref="C82:K168" xr:uid="{00000000-0009-0000-0000-00000B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hyperlinks>
    <hyperlink ref="F87" r:id="rId1" xr:uid="{00000000-0004-0000-0B00-000000000000}"/>
    <hyperlink ref="F91" r:id="rId2" xr:uid="{00000000-0004-0000-0B00-000001000000}"/>
    <hyperlink ref="F93" r:id="rId3" xr:uid="{00000000-0004-0000-0B00-000002000000}"/>
    <hyperlink ref="F97" r:id="rId4" xr:uid="{00000000-0004-0000-0B00-000003000000}"/>
    <hyperlink ref="F101" r:id="rId5" xr:uid="{00000000-0004-0000-0B00-000004000000}"/>
    <hyperlink ref="F119" r:id="rId6" xr:uid="{00000000-0004-0000-0B00-000005000000}"/>
    <hyperlink ref="F136" r:id="rId7" xr:uid="{00000000-0004-0000-0B00-000006000000}"/>
    <hyperlink ref="F153" r:id="rId8" xr:uid="{00000000-0004-0000-0B00-000007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6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118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1380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ROUND(J85,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ROUND((SUM(BE85:BE163)),  2)</f>
        <v>0</v>
      </c>
      <c r="I33" s="90">
        <v>0.21</v>
      </c>
      <c r="J33" s="89">
        <f>ROUND(((SUM(BE85:BE163))*I33),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ROUND((SUM(BF85:BF163)),  2)</f>
        <v>0</v>
      </c>
      <c r="I34" s="90">
        <v>0.12</v>
      </c>
      <c r="J34" s="89">
        <f>ROUND(((SUM(BF85:BF163))*I34),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ROUND((SUM(BG85:BG163)),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ROUND((SUM(BH85:BH163)),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ROUND((SUM(BI85:BI163)),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00-21-11 - Drobné opravné práce na objektech propustků P1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J85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J86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J87</f>
        <v>0</v>
      </c>
      <c r="L61" s="158"/>
    </row>
    <row r="62" spans="2:47" s="13" customFormat="1" ht="19.899999999999999" customHeight="1">
      <c r="B62" s="158"/>
      <c r="D62" s="159" t="s">
        <v>1142</v>
      </c>
      <c r="E62" s="160"/>
      <c r="F62" s="160"/>
      <c r="G62" s="160"/>
      <c r="H62" s="160"/>
      <c r="I62" s="160"/>
      <c r="J62" s="161">
        <f>J104</f>
        <v>0</v>
      </c>
      <c r="L62" s="158"/>
    </row>
    <row r="63" spans="2:47" s="13" customFormat="1" ht="19.899999999999999" customHeight="1">
      <c r="B63" s="158"/>
      <c r="D63" s="159" t="s">
        <v>1058</v>
      </c>
      <c r="E63" s="160"/>
      <c r="F63" s="160"/>
      <c r="G63" s="160"/>
      <c r="H63" s="160"/>
      <c r="I63" s="160"/>
      <c r="J63" s="161">
        <f>J122</f>
        <v>0</v>
      </c>
      <c r="L63" s="158"/>
    </row>
    <row r="64" spans="2:47" s="13" customFormat="1" ht="19.899999999999999" customHeight="1">
      <c r="B64" s="158"/>
      <c r="D64" s="159" t="s">
        <v>1059</v>
      </c>
      <c r="E64" s="160"/>
      <c r="F64" s="160"/>
      <c r="G64" s="160"/>
      <c r="H64" s="160"/>
      <c r="I64" s="160"/>
      <c r="J64" s="161">
        <f>J152</f>
        <v>0</v>
      </c>
      <c r="L64" s="158"/>
    </row>
    <row r="65" spans="2:12" s="13" customFormat="1" ht="19.899999999999999" customHeight="1">
      <c r="B65" s="158"/>
      <c r="D65" s="159" t="s">
        <v>1060</v>
      </c>
      <c r="E65" s="160"/>
      <c r="F65" s="160"/>
      <c r="G65" s="160"/>
      <c r="H65" s="160"/>
      <c r="I65" s="160"/>
      <c r="J65" s="161">
        <f>J161</f>
        <v>0</v>
      </c>
      <c r="L65" s="158"/>
    </row>
    <row r="66" spans="2:12" s="1" customFormat="1" ht="21.75" customHeight="1">
      <c r="B66" s="33"/>
      <c r="L66" s="33"/>
    </row>
    <row r="67" spans="2:12" s="1" customFormat="1" ht="6.95" customHeight="1"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33"/>
    </row>
    <row r="71" spans="2:12" s="1" customFormat="1" ht="6.95" customHeight="1">
      <c r="B71" s="44"/>
      <c r="C71" s="45"/>
      <c r="D71" s="45"/>
      <c r="E71" s="45"/>
      <c r="F71" s="45"/>
      <c r="G71" s="45"/>
      <c r="H71" s="45"/>
      <c r="I71" s="45"/>
      <c r="J71" s="45"/>
      <c r="K71" s="45"/>
      <c r="L71" s="33"/>
    </row>
    <row r="72" spans="2:12" s="1" customFormat="1" ht="24.95" customHeight="1">
      <c r="B72" s="33"/>
      <c r="C72" s="22" t="s">
        <v>251</v>
      </c>
      <c r="L72" s="33"/>
    </row>
    <row r="73" spans="2:12" s="1" customFormat="1" ht="6.95" customHeight="1">
      <c r="B73" s="33"/>
      <c r="L73" s="33"/>
    </row>
    <row r="74" spans="2:12" s="1" customFormat="1" ht="12" customHeight="1">
      <c r="B74" s="33"/>
      <c r="C74" s="28" t="s">
        <v>16</v>
      </c>
      <c r="L74" s="33"/>
    </row>
    <row r="75" spans="2:12" s="1" customFormat="1" ht="26.25" customHeight="1">
      <c r="B75" s="33"/>
      <c r="E75" s="319" t="str">
        <f>E7</f>
        <v>Odstranění havarijního stavu po povodních 2024 - komplexní oprava trati v úseku Vápenná - Javorník ve Slezsku - PD</v>
      </c>
      <c r="F75" s="320"/>
      <c r="G75" s="320"/>
      <c r="H75" s="320"/>
      <c r="L75" s="33"/>
    </row>
    <row r="76" spans="2:12" s="1" customFormat="1" ht="12" customHeight="1">
      <c r="B76" s="33"/>
      <c r="C76" s="28" t="s">
        <v>243</v>
      </c>
      <c r="L76" s="33"/>
    </row>
    <row r="77" spans="2:12" s="1" customFormat="1" ht="16.5" customHeight="1">
      <c r="B77" s="33"/>
      <c r="E77" s="315" t="str">
        <f>E9</f>
        <v>SO 00-21-11 - Drobné opravné práce na objektech propustků P1</v>
      </c>
      <c r="F77" s="321"/>
      <c r="G77" s="321"/>
      <c r="H77" s="321"/>
      <c r="L77" s="33"/>
    </row>
    <row r="78" spans="2:12" s="1" customFormat="1" ht="6.95" customHeight="1">
      <c r="B78" s="33"/>
      <c r="L78" s="33"/>
    </row>
    <row r="79" spans="2:12" s="1" customFormat="1" ht="12" customHeight="1">
      <c r="B79" s="33"/>
      <c r="C79" s="28" t="s">
        <v>21</v>
      </c>
      <c r="F79" s="26" t="str">
        <f>F12</f>
        <v xml:space="preserve"> </v>
      </c>
      <c r="I79" s="28" t="s">
        <v>23</v>
      </c>
      <c r="J79" s="50" t="str">
        <f>IF(J12="","",J12)</f>
        <v>10. 4. 2025</v>
      </c>
      <c r="L79" s="33"/>
    </row>
    <row r="80" spans="2:12" s="1" customFormat="1" ht="6.95" customHeight="1">
      <c r="B80" s="33"/>
      <c r="L80" s="33"/>
    </row>
    <row r="81" spans="2:65" s="1" customFormat="1" ht="15.2" customHeight="1">
      <c r="B81" s="33"/>
      <c r="C81" s="28" t="s">
        <v>25</v>
      </c>
      <c r="F81" s="26" t="str">
        <f>E15</f>
        <v xml:space="preserve">Správa železnic, státní organizace </v>
      </c>
      <c r="I81" s="28" t="s">
        <v>33</v>
      </c>
      <c r="J81" s="31" t="str">
        <f>E21</f>
        <v>Prodin a.s.</v>
      </c>
      <c r="L81" s="33"/>
    </row>
    <row r="82" spans="2:65" s="1" customFormat="1" ht="15.2" customHeight="1">
      <c r="B82" s="33"/>
      <c r="C82" s="28" t="s">
        <v>31</v>
      </c>
      <c r="F82" s="26" t="str">
        <f>IF(E18="","",E18)</f>
        <v>Vyplň údaj</v>
      </c>
      <c r="I82" s="28" t="s">
        <v>38</v>
      </c>
      <c r="J82" s="31" t="str">
        <f>E24</f>
        <v xml:space="preserve"> </v>
      </c>
      <c r="L82" s="33"/>
    </row>
    <row r="83" spans="2:65" s="1" customFormat="1" ht="10.35" customHeight="1">
      <c r="B83" s="33"/>
      <c r="L83" s="33"/>
    </row>
    <row r="84" spans="2:65" s="9" customFormat="1" ht="29.25" customHeight="1">
      <c r="B84" s="104"/>
      <c r="C84" s="105" t="s">
        <v>252</v>
      </c>
      <c r="D84" s="106" t="s">
        <v>60</v>
      </c>
      <c r="E84" s="106" t="s">
        <v>56</v>
      </c>
      <c r="F84" s="106" t="s">
        <v>57</v>
      </c>
      <c r="G84" s="106" t="s">
        <v>253</v>
      </c>
      <c r="H84" s="106" t="s">
        <v>254</v>
      </c>
      <c r="I84" s="106" t="s">
        <v>255</v>
      </c>
      <c r="J84" s="106" t="s">
        <v>247</v>
      </c>
      <c r="K84" s="107" t="s">
        <v>256</v>
      </c>
      <c r="L84" s="104"/>
      <c r="M84" s="57" t="s">
        <v>19</v>
      </c>
      <c r="N84" s="58" t="s">
        <v>45</v>
      </c>
      <c r="O84" s="58" t="s">
        <v>257</v>
      </c>
      <c r="P84" s="58" t="s">
        <v>258</v>
      </c>
      <c r="Q84" s="58" t="s">
        <v>259</v>
      </c>
      <c r="R84" s="58" t="s">
        <v>260</v>
      </c>
      <c r="S84" s="58" t="s">
        <v>261</v>
      </c>
      <c r="T84" s="59" t="s">
        <v>262</v>
      </c>
    </row>
    <row r="85" spans="2:65" s="1" customFormat="1" ht="22.9" customHeight="1">
      <c r="B85" s="33"/>
      <c r="C85" s="62" t="s">
        <v>263</v>
      </c>
      <c r="J85" s="108">
        <f>BK85</f>
        <v>0</v>
      </c>
      <c r="L85" s="33"/>
      <c r="M85" s="60"/>
      <c r="N85" s="51"/>
      <c r="O85" s="51"/>
      <c r="P85" s="109">
        <f>P86</f>
        <v>0</v>
      </c>
      <c r="Q85" s="51"/>
      <c r="R85" s="109">
        <f>R86</f>
        <v>0</v>
      </c>
      <c r="S85" s="51"/>
      <c r="T85" s="110">
        <f>T86</f>
        <v>0</v>
      </c>
      <c r="AT85" s="18" t="s">
        <v>74</v>
      </c>
      <c r="AU85" s="18" t="s">
        <v>248</v>
      </c>
      <c r="BK85" s="111">
        <f>BK86</f>
        <v>0</v>
      </c>
    </row>
    <row r="86" spans="2:65" s="10" customFormat="1" ht="25.9" customHeight="1">
      <c r="B86" s="112"/>
      <c r="D86" s="113" t="s">
        <v>74</v>
      </c>
      <c r="E86" s="114" t="s">
        <v>828</v>
      </c>
      <c r="F86" s="114" t="s">
        <v>829</v>
      </c>
      <c r="I86" s="115"/>
      <c r="J86" s="116">
        <f>BK86</f>
        <v>0</v>
      </c>
      <c r="L86" s="112"/>
      <c r="M86" s="117"/>
      <c r="P86" s="118">
        <f>P87+P104+P122+P152+P161</f>
        <v>0</v>
      </c>
      <c r="R86" s="118">
        <f>R87+R104+R122+R152+R161</f>
        <v>0</v>
      </c>
      <c r="T86" s="119">
        <f>T87+T104+T122+T152+T161</f>
        <v>0</v>
      </c>
      <c r="AR86" s="113" t="s">
        <v>83</v>
      </c>
      <c r="AT86" s="120" t="s">
        <v>74</v>
      </c>
      <c r="AU86" s="120" t="s">
        <v>75</v>
      </c>
      <c r="AY86" s="113" t="s">
        <v>266</v>
      </c>
      <c r="BK86" s="121">
        <f>BK87+BK104+BK122+BK152+BK161</f>
        <v>0</v>
      </c>
    </row>
    <row r="87" spans="2:65" s="10" customFormat="1" ht="22.9" customHeight="1">
      <c r="B87" s="112"/>
      <c r="D87" s="113" t="s">
        <v>74</v>
      </c>
      <c r="E87" s="162" t="s">
        <v>83</v>
      </c>
      <c r="F87" s="162" t="s">
        <v>1143</v>
      </c>
      <c r="I87" s="115"/>
      <c r="J87" s="163">
        <f>BK87</f>
        <v>0</v>
      </c>
      <c r="L87" s="112"/>
      <c r="M87" s="117"/>
      <c r="P87" s="118">
        <f>SUM(P88:P103)</f>
        <v>0</v>
      </c>
      <c r="R87" s="118">
        <f>SUM(R88:R103)</f>
        <v>0</v>
      </c>
      <c r="T87" s="119">
        <f>SUM(T88:T103)</f>
        <v>0</v>
      </c>
      <c r="AR87" s="113" t="s">
        <v>83</v>
      </c>
      <c r="AT87" s="120" t="s">
        <v>74</v>
      </c>
      <c r="AU87" s="120" t="s">
        <v>83</v>
      </c>
      <c r="AY87" s="113" t="s">
        <v>266</v>
      </c>
      <c r="BK87" s="121">
        <f>SUM(BK88:BK103)</f>
        <v>0</v>
      </c>
    </row>
    <row r="88" spans="2:65" s="1" customFormat="1" ht="21.75" customHeight="1">
      <c r="B88" s="33"/>
      <c r="C88" s="122" t="s">
        <v>83</v>
      </c>
      <c r="D88" s="122" t="s">
        <v>267</v>
      </c>
      <c r="E88" s="123" t="s">
        <v>1381</v>
      </c>
      <c r="F88" s="124" t="s">
        <v>1382</v>
      </c>
      <c r="G88" s="125" t="s">
        <v>279</v>
      </c>
      <c r="H88" s="126">
        <v>20.024999999999999</v>
      </c>
      <c r="I88" s="127"/>
      <c r="J88" s="128">
        <f>ROUND(I88*H88,2)</f>
        <v>0</v>
      </c>
      <c r="K88" s="124" t="s">
        <v>1066</v>
      </c>
      <c r="L88" s="33"/>
      <c r="M88" s="129" t="s">
        <v>19</v>
      </c>
      <c r="N88" s="130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272</v>
      </c>
      <c r="AT88" s="133" t="s">
        <v>267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1383</v>
      </c>
    </row>
    <row r="89" spans="2:65" s="1" customFormat="1" ht="11.25">
      <c r="B89" s="33"/>
      <c r="D89" s="186" t="s">
        <v>1068</v>
      </c>
      <c r="F89" s="187" t="s">
        <v>1384</v>
      </c>
      <c r="I89" s="151"/>
      <c r="L89" s="33"/>
      <c r="M89" s="152"/>
      <c r="T89" s="54"/>
      <c r="AT89" s="18" t="s">
        <v>1068</v>
      </c>
      <c r="AU89" s="18" t="s">
        <v>85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1385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1386</v>
      </c>
      <c r="H91" s="139">
        <v>16.875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1387</v>
      </c>
      <c r="H92" s="139">
        <v>3.15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75</v>
      </c>
      <c r="AY92" s="137" t="s">
        <v>266</v>
      </c>
    </row>
    <row r="93" spans="2:65" s="12" customFormat="1" ht="11.25">
      <c r="B93" s="143"/>
      <c r="D93" s="136" t="s">
        <v>274</v>
      </c>
      <c r="E93" s="144" t="s">
        <v>19</v>
      </c>
      <c r="F93" s="145" t="s">
        <v>276</v>
      </c>
      <c r="H93" s="146">
        <v>20.024999999999999</v>
      </c>
      <c r="I93" s="147"/>
      <c r="L93" s="143"/>
      <c r="M93" s="148"/>
      <c r="T93" s="149"/>
      <c r="AT93" s="144" t="s">
        <v>274</v>
      </c>
      <c r="AU93" s="144" t="s">
        <v>85</v>
      </c>
      <c r="AV93" s="12" t="s">
        <v>272</v>
      </c>
      <c r="AW93" s="12" t="s">
        <v>37</v>
      </c>
      <c r="AX93" s="12" t="s">
        <v>83</v>
      </c>
      <c r="AY93" s="144" t="s">
        <v>266</v>
      </c>
    </row>
    <row r="94" spans="2:65" s="1" customFormat="1" ht="21.75" customHeight="1">
      <c r="B94" s="33"/>
      <c r="C94" s="122" t="s">
        <v>85</v>
      </c>
      <c r="D94" s="122" t="s">
        <v>267</v>
      </c>
      <c r="E94" s="123" t="s">
        <v>1296</v>
      </c>
      <c r="F94" s="124" t="s">
        <v>1297</v>
      </c>
      <c r="G94" s="125" t="s">
        <v>279</v>
      </c>
      <c r="H94" s="126">
        <v>20.024999999999999</v>
      </c>
      <c r="I94" s="127"/>
      <c r="J94" s="128">
        <f>ROUND(I94*H94,2)</f>
        <v>0</v>
      </c>
      <c r="K94" s="124" t="s">
        <v>1066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1388</v>
      </c>
    </row>
    <row r="95" spans="2:65" s="1" customFormat="1" ht="11.25">
      <c r="B95" s="33"/>
      <c r="D95" s="186" t="s">
        <v>1068</v>
      </c>
      <c r="F95" s="187" t="s">
        <v>1299</v>
      </c>
      <c r="I95" s="151"/>
      <c r="L95" s="33"/>
      <c r="M95" s="152"/>
      <c r="T95" s="54"/>
      <c r="AT95" s="18" t="s">
        <v>1068</v>
      </c>
      <c r="AU95" s="18" t="s">
        <v>85</v>
      </c>
    </row>
    <row r="96" spans="2:65" s="1" customFormat="1" ht="24.2" customHeight="1">
      <c r="B96" s="33"/>
      <c r="C96" s="122" t="s">
        <v>285</v>
      </c>
      <c r="D96" s="122" t="s">
        <v>267</v>
      </c>
      <c r="E96" s="123" t="s">
        <v>1300</v>
      </c>
      <c r="F96" s="124" t="s">
        <v>1301</v>
      </c>
      <c r="G96" s="125" t="s">
        <v>279</v>
      </c>
      <c r="H96" s="126">
        <v>380.47500000000002</v>
      </c>
      <c r="I96" s="127"/>
      <c r="J96" s="128">
        <f>ROUND(I96*H96,2)</f>
        <v>0</v>
      </c>
      <c r="K96" s="124" t="s">
        <v>1066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1389</v>
      </c>
    </row>
    <row r="97" spans="2:65" s="1" customFormat="1" ht="11.25">
      <c r="B97" s="33"/>
      <c r="D97" s="186" t="s">
        <v>1068</v>
      </c>
      <c r="F97" s="187" t="s">
        <v>1303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1390</v>
      </c>
      <c r="H98" s="139">
        <v>380.47500000000002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2" customFormat="1" ht="11.25">
      <c r="B99" s="143"/>
      <c r="D99" s="136" t="s">
        <v>274</v>
      </c>
      <c r="E99" s="144" t="s">
        <v>19</v>
      </c>
      <c r="F99" s="145" t="s">
        <v>276</v>
      </c>
      <c r="H99" s="146">
        <v>380.47500000000002</v>
      </c>
      <c r="I99" s="147"/>
      <c r="L99" s="143"/>
      <c r="M99" s="148"/>
      <c r="T99" s="149"/>
      <c r="AT99" s="144" t="s">
        <v>274</v>
      </c>
      <c r="AU99" s="144" t="s">
        <v>85</v>
      </c>
      <c r="AV99" s="12" t="s">
        <v>272</v>
      </c>
      <c r="AW99" s="12" t="s">
        <v>37</v>
      </c>
      <c r="AX99" s="12" t="s">
        <v>83</v>
      </c>
      <c r="AY99" s="144" t="s">
        <v>266</v>
      </c>
    </row>
    <row r="100" spans="2:65" s="1" customFormat="1" ht="16.5" customHeight="1">
      <c r="B100" s="33"/>
      <c r="C100" s="122" t="s">
        <v>272</v>
      </c>
      <c r="D100" s="122" t="s">
        <v>267</v>
      </c>
      <c r="E100" s="123" t="s">
        <v>1391</v>
      </c>
      <c r="F100" s="124" t="s">
        <v>1392</v>
      </c>
      <c r="G100" s="125" t="s">
        <v>895</v>
      </c>
      <c r="H100" s="126">
        <v>14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1393</v>
      </c>
    </row>
    <row r="101" spans="2:65" s="1" customFormat="1" ht="11.25">
      <c r="B101" s="33"/>
      <c r="D101" s="186" t="s">
        <v>1068</v>
      </c>
      <c r="F101" s="187" t="s">
        <v>1394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1395</v>
      </c>
      <c r="H102" s="139">
        <v>14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75</v>
      </c>
      <c r="AY102" s="137" t="s">
        <v>266</v>
      </c>
    </row>
    <row r="103" spans="2:65" s="12" customFormat="1" ht="11.25">
      <c r="B103" s="143"/>
      <c r="D103" s="136" t="s">
        <v>274</v>
      </c>
      <c r="E103" s="144" t="s">
        <v>19</v>
      </c>
      <c r="F103" s="145" t="s">
        <v>276</v>
      </c>
      <c r="H103" s="146">
        <v>14</v>
      </c>
      <c r="I103" s="147"/>
      <c r="L103" s="143"/>
      <c r="M103" s="148"/>
      <c r="T103" s="149"/>
      <c r="AT103" s="144" t="s">
        <v>274</v>
      </c>
      <c r="AU103" s="144" t="s">
        <v>85</v>
      </c>
      <c r="AV103" s="12" t="s">
        <v>272</v>
      </c>
      <c r="AW103" s="12" t="s">
        <v>37</v>
      </c>
      <c r="AX103" s="12" t="s">
        <v>83</v>
      </c>
      <c r="AY103" s="144" t="s">
        <v>266</v>
      </c>
    </row>
    <row r="104" spans="2:65" s="10" customFormat="1" ht="22.9" customHeight="1">
      <c r="B104" s="112"/>
      <c r="D104" s="113" t="s">
        <v>74</v>
      </c>
      <c r="E104" s="162" t="s">
        <v>272</v>
      </c>
      <c r="F104" s="162" t="s">
        <v>1211</v>
      </c>
      <c r="I104" s="115"/>
      <c r="J104" s="163">
        <f>BK104</f>
        <v>0</v>
      </c>
      <c r="L104" s="112"/>
      <c r="M104" s="117"/>
      <c r="P104" s="118">
        <f>SUM(P105:P121)</f>
        <v>0</v>
      </c>
      <c r="R104" s="118">
        <f>SUM(R105:R121)</f>
        <v>0</v>
      </c>
      <c r="T104" s="119">
        <f>SUM(T105:T121)</f>
        <v>0</v>
      </c>
      <c r="AR104" s="113" t="s">
        <v>83</v>
      </c>
      <c r="AT104" s="120" t="s">
        <v>74</v>
      </c>
      <c r="AU104" s="120" t="s">
        <v>83</v>
      </c>
      <c r="AY104" s="113" t="s">
        <v>266</v>
      </c>
      <c r="BK104" s="121">
        <f>SUM(BK105:BK121)</f>
        <v>0</v>
      </c>
    </row>
    <row r="105" spans="2:65" s="1" customFormat="1" ht="16.5" customHeight="1">
      <c r="B105" s="33"/>
      <c r="C105" s="122" t="s">
        <v>264</v>
      </c>
      <c r="D105" s="122" t="s">
        <v>267</v>
      </c>
      <c r="E105" s="123" t="s">
        <v>1396</v>
      </c>
      <c r="F105" s="124" t="s">
        <v>1397</v>
      </c>
      <c r="G105" s="125" t="s">
        <v>895</v>
      </c>
      <c r="H105" s="126">
        <v>44.5</v>
      </c>
      <c r="I105" s="127"/>
      <c r="J105" s="128">
        <f>ROUND(I105*H105,2)</f>
        <v>0</v>
      </c>
      <c r="K105" s="124" t="s">
        <v>1066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1398</v>
      </c>
    </row>
    <row r="106" spans="2:65" s="1" customFormat="1" ht="11.25">
      <c r="B106" s="33"/>
      <c r="D106" s="186" t="s">
        <v>1068</v>
      </c>
      <c r="F106" s="187" t="s">
        <v>1399</v>
      </c>
      <c r="I106" s="151"/>
      <c r="L106" s="33"/>
      <c r="M106" s="152"/>
      <c r="T106" s="54"/>
      <c r="AT106" s="18" t="s">
        <v>1068</v>
      </c>
      <c r="AU106" s="18" t="s">
        <v>85</v>
      </c>
    </row>
    <row r="107" spans="2:65" s="11" customFormat="1" ht="11.25">
      <c r="B107" s="135"/>
      <c r="D107" s="136" t="s">
        <v>274</v>
      </c>
      <c r="E107" s="137" t="s">
        <v>19</v>
      </c>
      <c r="F107" s="138" t="s">
        <v>1400</v>
      </c>
      <c r="H107" s="139">
        <v>44.5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2" customFormat="1" ht="11.25">
      <c r="B108" s="143"/>
      <c r="D108" s="136" t="s">
        <v>274</v>
      </c>
      <c r="E108" s="144" t="s">
        <v>19</v>
      </c>
      <c r="F108" s="145" t="s">
        <v>276</v>
      </c>
      <c r="H108" s="146">
        <v>44.5</v>
      </c>
      <c r="I108" s="147"/>
      <c r="L108" s="143"/>
      <c r="M108" s="148"/>
      <c r="T108" s="149"/>
      <c r="AT108" s="144" t="s">
        <v>274</v>
      </c>
      <c r="AU108" s="144" t="s">
        <v>85</v>
      </c>
      <c r="AV108" s="12" t="s">
        <v>272</v>
      </c>
      <c r="AW108" s="12" t="s">
        <v>37</v>
      </c>
      <c r="AX108" s="12" t="s">
        <v>83</v>
      </c>
      <c r="AY108" s="144" t="s">
        <v>266</v>
      </c>
    </row>
    <row r="109" spans="2:65" s="1" customFormat="1" ht="16.5" customHeight="1">
      <c r="B109" s="33"/>
      <c r="C109" s="122" t="s">
        <v>295</v>
      </c>
      <c r="D109" s="122" t="s">
        <v>267</v>
      </c>
      <c r="E109" s="123" t="s">
        <v>1401</v>
      </c>
      <c r="F109" s="124" t="s">
        <v>1402</v>
      </c>
      <c r="G109" s="125" t="s">
        <v>895</v>
      </c>
      <c r="H109" s="126">
        <v>44.5</v>
      </c>
      <c r="I109" s="127"/>
      <c r="J109" s="128">
        <f>ROUND(I109*H109,2)</f>
        <v>0</v>
      </c>
      <c r="K109" s="124" t="s">
        <v>1066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1403</v>
      </c>
    </row>
    <row r="110" spans="2:65" s="1" customFormat="1" ht="11.25">
      <c r="B110" s="33"/>
      <c r="D110" s="186" t="s">
        <v>1068</v>
      </c>
      <c r="F110" s="187" t="s">
        <v>1404</v>
      </c>
      <c r="I110" s="151"/>
      <c r="L110" s="33"/>
      <c r="M110" s="152"/>
      <c r="T110" s="54"/>
      <c r="AT110" s="18" t="s">
        <v>1068</v>
      </c>
      <c r="AU110" s="18" t="s">
        <v>85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1405</v>
      </c>
      <c r="H111" s="139">
        <v>44.5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2" customFormat="1" ht="11.25">
      <c r="B112" s="143"/>
      <c r="D112" s="136" t="s">
        <v>274</v>
      </c>
      <c r="E112" s="144" t="s">
        <v>19</v>
      </c>
      <c r="F112" s="145" t="s">
        <v>276</v>
      </c>
      <c r="H112" s="146">
        <v>44.5</v>
      </c>
      <c r="I112" s="147"/>
      <c r="L112" s="143"/>
      <c r="M112" s="148"/>
      <c r="T112" s="149"/>
      <c r="AT112" s="144" t="s">
        <v>274</v>
      </c>
      <c r="AU112" s="144" t="s">
        <v>85</v>
      </c>
      <c r="AV112" s="12" t="s">
        <v>272</v>
      </c>
      <c r="AW112" s="12" t="s">
        <v>37</v>
      </c>
      <c r="AX112" s="12" t="s">
        <v>83</v>
      </c>
      <c r="AY112" s="144" t="s">
        <v>266</v>
      </c>
    </row>
    <row r="113" spans="2:65" s="1" customFormat="1" ht="16.5" customHeight="1">
      <c r="B113" s="33"/>
      <c r="C113" s="122" t="s">
        <v>293</v>
      </c>
      <c r="D113" s="122" t="s">
        <v>267</v>
      </c>
      <c r="E113" s="123" t="s">
        <v>1222</v>
      </c>
      <c r="F113" s="124" t="s">
        <v>1223</v>
      </c>
      <c r="G113" s="125" t="s">
        <v>845</v>
      </c>
      <c r="H113" s="126">
        <v>0.158</v>
      </c>
      <c r="I113" s="127"/>
      <c r="J113" s="128">
        <f>ROUND(I113*H113,2)</f>
        <v>0</v>
      </c>
      <c r="K113" s="124" t="s">
        <v>1066</v>
      </c>
      <c r="L113" s="33"/>
      <c r="M113" s="129" t="s">
        <v>19</v>
      </c>
      <c r="N113" s="130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272</v>
      </c>
      <c r="AT113" s="133" t="s">
        <v>267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1406</v>
      </c>
    </row>
    <row r="114" spans="2:65" s="1" customFormat="1" ht="11.25">
      <c r="B114" s="33"/>
      <c r="D114" s="186" t="s">
        <v>1068</v>
      </c>
      <c r="F114" s="187" t="s">
        <v>1225</v>
      </c>
      <c r="I114" s="151"/>
      <c r="L114" s="33"/>
      <c r="M114" s="152"/>
      <c r="T114" s="54"/>
      <c r="AT114" s="18" t="s">
        <v>1068</v>
      </c>
      <c r="AU114" s="18" t="s">
        <v>85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1407</v>
      </c>
      <c r="H115" s="139">
        <v>0.158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65" s="12" customFormat="1" ht="11.25">
      <c r="B116" s="143"/>
      <c r="D116" s="136" t="s">
        <v>274</v>
      </c>
      <c r="E116" s="144" t="s">
        <v>19</v>
      </c>
      <c r="F116" s="145" t="s">
        <v>276</v>
      </c>
      <c r="H116" s="146">
        <v>0.158</v>
      </c>
      <c r="I116" s="147"/>
      <c r="L116" s="143"/>
      <c r="M116" s="148"/>
      <c r="T116" s="149"/>
      <c r="AT116" s="144" t="s">
        <v>274</v>
      </c>
      <c r="AU116" s="144" t="s">
        <v>85</v>
      </c>
      <c r="AV116" s="12" t="s">
        <v>272</v>
      </c>
      <c r="AW116" s="12" t="s">
        <v>37</v>
      </c>
      <c r="AX116" s="12" t="s">
        <v>83</v>
      </c>
      <c r="AY116" s="144" t="s">
        <v>266</v>
      </c>
    </row>
    <row r="117" spans="2:65" s="1" customFormat="1" ht="16.5" customHeight="1">
      <c r="B117" s="33"/>
      <c r="C117" s="122" t="s">
        <v>303</v>
      </c>
      <c r="D117" s="122" t="s">
        <v>267</v>
      </c>
      <c r="E117" s="123" t="s">
        <v>1408</v>
      </c>
      <c r="F117" s="124" t="s">
        <v>1409</v>
      </c>
      <c r="G117" s="125" t="s">
        <v>895</v>
      </c>
      <c r="H117" s="126">
        <v>44.5</v>
      </c>
      <c r="I117" s="127"/>
      <c r="J117" s="128">
        <f>ROUND(I117*H117,2)</f>
        <v>0</v>
      </c>
      <c r="K117" s="124" t="s">
        <v>1066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1410</v>
      </c>
    </row>
    <row r="118" spans="2:65" s="1" customFormat="1" ht="11.25">
      <c r="B118" s="33"/>
      <c r="D118" s="186" t="s">
        <v>1068</v>
      </c>
      <c r="F118" s="187" t="s">
        <v>1411</v>
      </c>
      <c r="I118" s="151"/>
      <c r="L118" s="33"/>
      <c r="M118" s="152"/>
      <c r="T118" s="54"/>
      <c r="AT118" s="18" t="s">
        <v>1068</v>
      </c>
      <c r="AU118" s="18" t="s">
        <v>85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1412</v>
      </c>
      <c r="H119" s="139">
        <v>37.5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1" customFormat="1" ht="11.25">
      <c r="B120" s="135"/>
      <c r="D120" s="136" t="s">
        <v>274</v>
      </c>
      <c r="E120" s="137" t="s">
        <v>19</v>
      </c>
      <c r="F120" s="138" t="s">
        <v>1413</v>
      </c>
      <c r="H120" s="139">
        <v>7</v>
      </c>
      <c r="I120" s="140"/>
      <c r="L120" s="135"/>
      <c r="M120" s="141"/>
      <c r="T120" s="14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75</v>
      </c>
      <c r="AY120" s="137" t="s">
        <v>266</v>
      </c>
    </row>
    <row r="121" spans="2:65" s="12" customFormat="1" ht="11.25">
      <c r="B121" s="143"/>
      <c r="D121" s="136" t="s">
        <v>274</v>
      </c>
      <c r="E121" s="144" t="s">
        <v>19</v>
      </c>
      <c r="F121" s="145" t="s">
        <v>276</v>
      </c>
      <c r="H121" s="146">
        <v>44.5</v>
      </c>
      <c r="I121" s="147"/>
      <c r="L121" s="143"/>
      <c r="M121" s="148"/>
      <c r="T121" s="149"/>
      <c r="AT121" s="144" t="s">
        <v>274</v>
      </c>
      <c r="AU121" s="144" t="s">
        <v>85</v>
      </c>
      <c r="AV121" s="12" t="s">
        <v>272</v>
      </c>
      <c r="AW121" s="12" t="s">
        <v>37</v>
      </c>
      <c r="AX121" s="12" t="s">
        <v>83</v>
      </c>
      <c r="AY121" s="144" t="s">
        <v>266</v>
      </c>
    </row>
    <row r="122" spans="2:65" s="10" customFormat="1" ht="22.9" customHeight="1">
      <c r="B122" s="112"/>
      <c r="D122" s="113" t="s">
        <v>74</v>
      </c>
      <c r="E122" s="162" t="s">
        <v>307</v>
      </c>
      <c r="F122" s="162" t="s">
        <v>1071</v>
      </c>
      <c r="I122" s="115"/>
      <c r="J122" s="163">
        <f>BK122</f>
        <v>0</v>
      </c>
      <c r="L122" s="112"/>
      <c r="M122" s="117"/>
      <c r="P122" s="118">
        <f>SUM(P123:P151)</f>
        <v>0</v>
      </c>
      <c r="R122" s="118">
        <f>SUM(R123:R151)</f>
        <v>0</v>
      </c>
      <c r="T122" s="119">
        <f>SUM(T123:T151)</f>
        <v>0</v>
      </c>
      <c r="AR122" s="113" t="s">
        <v>83</v>
      </c>
      <c r="AT122" s="120" t="s">
        <v>74</v>
      </c>
      <c r="AU122" s="120" t="s">
        <v>83</v>
      </c>
      <c r="AY122" s="113" t="s">
        <v>266</v>
      </c>
      <c r="BK122" s="121">
        <f>SUM(BK123:BK151)</f>
        <v>0</v>
      </c>
    </row>
    <row r="123" spans="2:65" s="1" customFormat="1" ht="16.5" customHeight="1">
      <c r="B123" s="33"/>
      <c r="C123" s="122" t="s">
        <v>307</v>
      </c>
      <c r="D123" s="122" t="s">
        <v>267</v>
      </c>
      <c r="E123" s="123" t="s">
        <v>1414</v>
      </c>
      <c r="F123" s="124" t="s">
        <v>1415</v>
      </c>
      <c r="G123" s="125" t="s">
        <v>291</v>
      </c>
      <c r="H123" s="126">
        <v>44</v>
      </c>
      <c r="I123" s="127"/>
      <c r="J123" s="128">
        <f>ROUND(I123*H123,2)</f>
        <v>0</v>
      </c>
      <c r="K123" s="124" t="s">
        <v>1066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85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1416</v>
      </c>
    </row>
    <row r="124" spans="2:65" s="1" customFormat="1" ht="11.25">
      <c r="B124" s="33"/>
      <c r="D124" s="186" t="s">
        <v>1068</v>
      </c>
      <c r="F124" s="187" t="s">
        <v>1417</v>
      </c>
      <c r="I124" s="151"/>
      <c r="L124" s="33"/>
      <c r="M124" s="152"/>
      <c r="T124" s="54"/>
      <c r="AT124" s="18" t="s">
        <v>1068</v>
      </c>
      <c r="AU124" s="18" t="s">
        <v>85</v>
      </c>
    </row>
    <row r="125" spans="2:65" s="14" customFormat="1" ht="11.25">
      <c r="B125" s="164"/>
      <c r="D125" s="136" t="s">
        <v>274</v>
      </c>
      <c r="E125" s="165" t="s">
        <v>19</v>
      </c>
      <c r="F125" s="166" t="s">
        <v>1418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85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1419</v>
      </c>
      <c r="H126" s="139">
        <v>44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2" customFormat="1" ht="11.25">
      <c r="B127" s="143"/>
      <c r="D127" s="136" t="s">
        <v>274</v>
      </c>
      <c r="E127" s="144" t="s">
        <v>19</v>
      </c>
      <c r="F127" s="145" t="s">
        <v>276</v>
      </c>
      <c r="H127" s="146">
        <v>44</v>
      </c>
      <c r="I127" s="147"/>
      <c r="L127" s="143"/>
      <c r="M127" s="148"/>
      <c r="T127" s="149"/>
      <c r="AT127" s="144" t="s">
        <v>274</v>
      </c>
      <c r="AU127" s="144" t="s">
        <v>85</v>
      </c>
      <c r="AV127" s="12" t="s">
        <v>272</v>
      </c>
      <c r="AW127" s="12" t="s">
        <v>37</v>
      </c>
      <c r="AX127" s="12" t="s">
        <v>83</v>
      </c>
      <c r="AY127" s="144" t="s">
        <v>266</v>
      </c>
    </row>
    <row r="128" spans="2:65" s="1" customFormat="1" ht="16.5" customHeight="1">
      <c r="B128" s="33"/>
      <c r="C128" s="122" t="s">
        <v>312</v>
      </c>
      <c r="D128" s="122" t="s">
        <v>267</v>
      </c>
      <c r="E128" s="123" t="s">
        <v>1420</v>
      </c>
      <c r="F128" s="124" t="s">
        <v>1421</v>
      </c>
      <c r="G128" s="125" t="s">
        <v>291</v>
      </c>
      <c r="H128" s="126">
        <v>6</v>
      </c>
      <c r="I128" s="127"/>
      <c r="J128" s="128">
        <f>ROUND(I128*H128,2)</f>
        <v>0</v>
      </c>
      <c r="K128" s="124" t="s">
        <v>1066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272</v>
      </c>
      <c r="AT128" s="133" t="s">
        <v>267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1422</v>
      </c>
    </row>
    <row r="129" spans="2:65" s="1" customFormat="1" ht="11.25">
      <c r="B129" s="33"/>
      <c r="D129" s="186" t="s">
        <v>1068</v>
      </c>
      <c r="F129" s="187" t="s">
        <v>1423</v>
      </c>
      <c r="I129" s="151"/>
      <c r="L129" s="33"/>
      <c r="M129" s="152"/>
      <c r="T129" s="54"/>
      <c r="AT129" s="18" t="s">
        <v>1068</v>
      </c>
      <c r="AU129" s="18" t="s">
        <v>85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1424</v>
      </c>
      <c r="H130" s="139">
        <v>6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2" customFormat="1" ht="11.25">
      <c r="B131" s="143"/>
      <c r="D131" s="136" t="s">
        <v>274</v>
      </c>
      <c r="E131" s="144" t="s">
        <v>19</v>
      </c>
      <c r="F131" s="145" t="s">
        <v>276</v>
      </c>
      <c r="H131" s="146">
        <v>6</v>
      </c>
      <c r="I131" s="147"/>
      <c r="L131" s="143"/>
      <c r="M131" s="148"/>
      <c r="T131" s="149"/>
      <c r="AT131" s="144" t="s">
        <v>274</v>
      </c>
      <c r="AU131" s="144" t="s">
        <v>85</v>
      </c>
      <c r="AV131" s="12" t="s">
        <v>272</v>
      </c>
      <c r="AW131" s="12" t="s">
        <v>37</v>
      </c>
      <c r="AX131" s="12" t="s">
        <v>83</v>
      </c>
      <c r="AY131" s="144" t="s">
        <v>266</v>
      </c>
    </row>
    <row r="132" spans="2:65" s="1" customFormat="1" ht="16.5" customHeight="1">
      <c r="B132" s="33"/>
      <c r="C132" s="122" t="s">
        <v>351</v>
      </c>
      <c r="D132" s="122" t="s">
        <v>267</v>
      </c>
      <c r="E132" s="123" t="s">
        <v>1087</v>
      </c>
      <c r="F132" s="124" t="s">
        <v>1088</v>
      </c>
      <c r="G132" s="125" t="s">
        <v>895</v>
      </c>
      <c r="H132" s="126">
        <v>4.7</v>
      </c>
      <c r="I132" s="127"/>
      <c r="J132" s="128">
        <f>ROUND(I132*H132,2)</f>
        <v>0</v>
      </c>
      <c r="K132" s="124" t="s">
        <v>1066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1425</v>
      </c>
    </row>
    <row r="133" spans="2:65" s="1" customFormat="1" ht="11.25">
      <c r="B133" s="33"/>
      <c r="D133" s="186" t="s">
        <v>1068</v>
      </c>
      <c r="F133" s="187" t="s">
        <v>1090</v>
      </c>
      <c r="I133" s="151"/>
      <c r="L133" s="33"/>
      <c r="M133" s="152"/>
      <c r="T133" s="54"/>
      <c r="AT133" s="18" t="s">
        <v>1068</v>
      </c>
      <c r="AU133" s="18" t="s">
        <v>85</v>
      </c>
    </row>
    <row r="134" spans="2:65" s="14" customFormat="1" ht="11.25">
      <c r="B134" s="164"/>
      <c r="D134" s="136" t="s">
        <v>274</v>
      </c>
      <c r="E134" s="165" t="s">
        <v>19</v>
      </c>
      <c r="F134" s="166" t="s">
        <v>1091</v>
      </c>
      <c r="H134" s="165" t="s">
        <v>19</v>
      </c>
      <c r="I134" s="167"/>
      <c r="L134" s="164"/>
      <c r="M134" s="168"/>
      <c r="T134" s="169"/>
      <c r="AT134" s="165" t="s">
        <v>274</v>
      </c>
      <c r="AU134" s="165" t="s">
        <v>85</v>
      </c>
      <c r="AV134" s="14" t="s">
        <v>83</v>
      </c>
      <c r="AW134" s="14" t="s">
        <v>37</v>
      </c>
      <c r="AX134" s="14" t="s">
        <v>75</v>
      </c>
      <c r="AY134" s="165" t="s">
        <v>266</v>
      </c>
    </row>
    <row r="135" spans="2:65" s="11" customFormat="1" ht="11.25">
      <c r="B135" s="135"/>
      <c r="D135" s="136" t="s">
        <v>274</v>
      </c>
      <c r="E135" s="137" t="s">
        <v>19</v>
      </c>
      <c r="F135" s="138" t="s">
        <v>1426</v>
      </c>
      <c r="H135" s="139">
        <v>2.7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1427</v>
      </c>
      <c r="H136" s="139">
        <v>2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2" customFormat="1" ht="11.25">
      <c r="B137" s="143"/>
      <c r="D137" s="136" t="s">
        <v>274</v>
      </c>
      <c r="E137" s="144" t="s">
        <v>19</v>
      </c>
      <c r="F137" s="145" t="s">
        <v>276</v>
      </c>
      <c r="H137" s="146">
        <v>4.7</v>
      </c>
      <c r="I137" s="147"/>
      <c r="L137" s="143"/>
      <c r="M137" s="148"/>
      <c r="T137" s="149"/>
      <c r="AT137" s="144" t="s">
        <v>274</v>
      </c>
      <c r="AU137" s="144" t="s">
        <v>85</v>
      </c>
      <c r="AV137" s="12" t="s">
        <v>272</v>
      </c>
      <c r="AW137" s="12" t="s">
        <v>37</v>
      </c>
      <c r="AX137" s="12" t="s">
        <v>83</v>
      </c>
      <c r="AY137" s="144" t="s">
        <v>266</v>
      </c>
    </row>
    <row r="138" spans="2:65" s="1" customFormat="1" ht="16.5" customHeight="1">
      <c r="B138" s="33"/>
      <c r="C138" s="122" t="s">
        <v>8</v>
      </c>
      <c r="D138" s="122" t="s">
        <v>267</v>
      </c>
      <c r="E138" s="123" t="s">
        <v>1094</v>
      </c>
      <c r="F138" s="124" t="s">
        <v>1095</v>
      </c>
      <c r="G138" s="125" t="s">
        <v>895</v>
      </c>
      <c r="H138" s="126">
        <v>4.03</v>
      </c>
      <c r="I138" s="127"/>
      <c r="J138" s="128">
        <f>ROUND(I138*H138,2)</f>
        <v>0</v>
      </c>
      <c r="K138" s="124" t="s">
        <v>1066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85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1428</v>
      </c>
    </row>
    <row r="139" spans="2:65" s="1" customFormat="1" ht="11.25">
      <c r="B139" s="33"/>
      <c r="D139" s="186" t="s">
        <v>1068</v>
      </c>
      <c r="F139" s="187" t="s">
        <v>1097</v>
      </c>
      <c r="I139" s="151"/>
      <c r="L139" s="33"/>
      <c r="M139" s="152"/>
      <c r="T139" s="54"/>
      <c r="AT139" s="18" t="s">
        <v>1068</v>
      </c>
      <c r="AU139" s="18" t="s">
        <v>85</v>
      </c>
    </row>
    <row r="140" spans="2:65" s="11" customFormat="1" ht="11.25">
      <c r="B140" s="135"/>
      <c r="D140" s="136" t="s">
        <v>274</v>
      </c>
      <c r="E140" s="137" t="s">
        <v>19</v>
      </c>
      <c r="F140" s="138" t="s">
        <v>1429</v>
      </c>
      <c r="H140" s="139">
        <v>2.4300000000000002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75</v>
      </c>
      <c r="AY140" s="137" t="s">
        <v>266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1430</v>
      </c>
      <c r="H141" s="139">
        <v>1.6</v>
      </c>
      <c r="I141" s="140"/>
      <c r="L141" s="135"/>
      <c r="M141" s="141"/>
      <c r="T141" s="14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75</v>
      </c>
      <c r="AY141" s="137" t="s">
        <v>266</v>
      </c>
    </row>
    <row r="142" spans="2:65" s="12" customFormat="1" ht="11.25">
      <c r="B142" s="143"/>
      <c r="D142" s="136" t="s">
        <v>274</v>
      </c>
      <c r="E142" s="144" t="s">
        <v>19</v>
      </c>
      <c r="F142" s="145" t="s">
        <v>276</v>
      </c>
      <c r="H142" s="146">
        <v>4.03</v>
      </c>
      <c r="I142" s="147"/>
      <c r="L142" s="143"/>
      <c r="M142" s="148"/>
      <c r="T142" s="149"/>
      <c r="AT142" s="144" t="s">
        <v>274</v>
      </c>
      <c r="AU142" s="144" t="s">
        <v>85</v>
      </c>
      <c r="AV142" s="12" t="s">
        <v>272</v>
      </c>
      <c r="AW142" s="12" t="s">
        <v>37</v>
      </c>
      <c r="AX142" s="12" t="s">
        <v>83</v>
      </c>
      <c r="AY142" s="144" t="s">
        <v>266</v>
      </c>
    </row>
    <row r="143" spans="2:65" s="1" customFormat="1" ht="16.5" customHeight="1">
      <c r="B143" s="33"/>
      <c r="C143" s="122" t="s">
        <v>358</v>
      </c>
      <c r="D143" s="122" t="s">
        <v>267</v>
      </c>
      <c r="E143" s="123" t="s">
        <v>1099</v>
      </c>
      <c r="F143" s="124" t="s">
        <v>1100</v>
      </c>
      <c r="G143" s="125" t="s">
        <v>895</v>
      </c>
      <c r="H143" s="126">
        <v>0.67</v>
      </c>
      <c r="I143" s="127"/>
      <c r="J143" s="128">
        <f>ROUND(I143*H143,2)</f>
        <v>0</v>
      </c>
      <c r="K143" s="124" t="s">
        <v>1066</v>
      </c>
      <c r="L143" s="33"/>
      <c r="M143" s="129" t="s">
        <v>19</v>
      </c>
      <c r="N143" s="130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272</v>
      </c>
      <c r="AT143" s="133" t="s">
        <v>267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1431</v>
      </c>
    </row>
    <row r="144" spans="2:65" s="1" customFormat="1" ht="11.25">
      <c r="B144" s="33"/>
      <c r="D144" s="186" t="s">
        <v>1068</v>
      </c>
      <c r="F144" s="187" t="s">
        <v>1102</v>
      </c>
      <c r="I144" s="151"/>
      <c r="L144" s="33"/>
      <c r="M144" s="152"/>
      <c r="T144" s="54"/>
      <c r="AT144" s="18" t="s">
        <v>1068</v>
      </c>
      <c r="AU144" s="18" t="s">
        <v>85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1432</v>
      </c>
      <c r="H145" s="139">
        <v>0.27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1433</v>
      </c>
      <c r="H146" s="139">
        <v>0.4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2" customFormat="1" ht="11.25">
      <c r="B147" s="143"/>
      <c r="D147" s="136" t="s">
        <v>274</v>
      </c>
      <c r="E147" s="144" t="s">
        <v>19</v>
      </c>
      <c r="F147" s="145" t="s">
        <v>276</v>
      </c>
      <c r="H147" s="146">
        <v>0.67</v>
      </c>
      <c r="I147" s="147"/>
      <c r="L147" s="143"/>
      <c r="M147" s="148"/>
      <c r="T147" s="149"/>
      <c r="AT147" s="144" t="s">
        <v>274</v>
      </c>
      <c r="AU147" s="144" t="s">
        <v>85</v>
      </c>
      <c r="AV147" s="12" t="s">
        <v>272</v>
      </c>
      <c r="AW147" s="12" t="s">
        <v>37</v>
      </c>
      <c r="AX147" s="12" t="s">
        <v>83</v>
      </c>
      <c r="AY147" s="144" t="s">
        <v>266</v>
      </c>
    </row>
    <row r="148" spans="2:65" s="1" customFormat="1" ht="16.5" customHeight="1">
      <c r="B148" s="33"/>
      <c r="C148" s="122" t="s">
        <v>362</v>
      </c>
      <c r="D148" s="122" t="s">
        <v>267</v>
      </c>
      <c r="E148" s="123" t="s">
        <v>1104</v>
      </c>
      <c r="F148" s="124" t="s">
        <v>1105</v>
      </c>
      <c r="G148" s="125" t="s">
        <v>895</v>
      </c>
      <c r="H148" s="126">
        <v>4.7</v>
      </c>
      <c r="I148" s="127"/>
      <c r="J148" s="128">
        <f>ROUND(I148*H148,2)</f>
        <v>0</v>
      </c>
      <c r="K148" s="124" t="s">
        <v>1066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85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1434</v>
      </c>
    </row>
    <row r="149" spans="2:65" s="1" customFormat="1" ht="11.25">
      <c r="B149" s="33"/>
      <c r="D149" s="186" t="s">
        <v>1068</v>
      </c>
      <c r="F149" s="187" t="s">
        <v>1107</v>
      </c>
      <c r="I149" s="151"/>
      <c r="L149" s="33"/>
      <c r="M149" s="152"/>
      <c r="T149" s="54"/>
      <c r="AT149" s="18" t="s">
        <v>1068</v>
      </c>
      <c r="AU149" s="18" t="s">
        <v>85</v>
      </c>
    </row>
    <row r="150" spans="2:65" s="11" customFormat="1" ht="11.25">
      <c r="B150" s="135"/>
      <c r="D150" s="136" t="s">
        <v>274</v>
      </c>
      <c r="E150" s="137" t="s">
        <v>19</v>
      </c>
      <c r="F150" s="138" t="s">
        <v>1435</v>
      </c>
      <c r="H150" s="139">
        <v>4.7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75</v>
      </c>
      <c r="AY150" s="137" t="s">
        <v>266</v>
      </c>
    </row>
    <row r="151" spans="2:65" s="12" customFormat="1" ht="11.25">
      <c r="B151" s="143"/>
      <c r="D151" s="136" t="s">
        <v>274</v>
      </c>
      <c r="E151" s="144" t="s">
        <v>19</v>
      </c>
      <c r="F151" s="145" t="s">
        <v>276</v>
      </c>
      <c r="H151" s="146">
        <v>4.7</v>
      </c>
      <c r="I151" s="147"/>
      <c r="L151" s="143"/>
      <c r="M151" s="148"/>
      <c r="T151" s="149"/>
      <c r="AT151" s="144" t="s">
        <v>274</v>
      </c>
      <c r="AU151" s="144" t="s">
        <v>85</v>
      </c>
      <c r="AV151" s="12" t="s">
        <v>272</v>
      </c>
      <c r="AW151" s="12" t="s">
        <v>37</v>
      </c>
      <c r="AX151" s="12" t="s">
        <v>83</v>
      </c>
      <c r="AY151" s="144" t="s">
        <v>266</v>
      </c>
    </row>
    <row r="152" spans="2:65" s="10" customFormat="1" ht="22.9" customHeight="1">
      <c r="B152" s="112"/>
      <c r="D152" s="113" t="s">
        <v>74</v>
      </c>
      <c r="E152" s="162" t="s">
        <v>1109</v>
      </c>
      <c r="F152" s="162" t="s">
        <v>1110</v>
      </c>
      <c r="I152" s="115"/>
      <c r="J152" s="163">
        <f>BK152</f>
        <v>0</v>
      </c>
      <c r="L152" s="112"/>
      <c r="M152" s="117"/>
      <c r="P152" s="118">
        <f>SUM(P153:P160)</f>
        <v>0</v>
      </c>
      <c r="R152" s="118">
        <f>SUM(R153:R160)</f>
        <v>0</v>
      </c>
      <c r="T152" s="119">
        <f>SUM(T153:T160)</f>
        <v>0</v>
      </c>
      <c r="AR152" s="113" t="s">
        <v>83</v>
      </c>
      <c r="AT152" s="120" t="s">
        <v>74</v>
      </c>
      <c r="AU152" s="120" t="s">
        <v>83</v>
      </c>
      <c r="AY152" s="113" t="s">
        <v>266</v>
      </c>
      <c r="BK152" s="121">
        <f>SUM(BK153:BK160)</f>
        <v>0</v>
      </c>
    </row>
    <row r="153" spans="2:65" s="1" customFormat="1" ht="16.5" customHeight="1">
      <c r="B153" s="33"/>
      <c r="C153" s="122" t="s">
        <v>370</v>
      </c>
      <c r="D153" s="122" t="s">
        <v>267</v>
      </c>
      <c r="E153" s="123" t="s">
        <v>1111</v>
      </c>
      <c r="F153" s="124" t="s">
        <v>1112</v>
      </c>
      <c r="G153" s="125" t="s">
        <v>845</v>
      </c>
      <c r="H153" s="126">
        <v>8.2870000000000008</v>
      </c>
      <c r="I153" s="127"/>
      <c r="J153" s="128">
        <f>ROUND(I153*H153,2)</f>
        <v>0</v>
      </c>
      <c r="K153" s="124" t="s">
        <v>1066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1436</v>
      </c>
    </row>
    <row r="154" spans="2:65" s="1" customFormat="1" ht="11.25">
      <c r="B154" s="33"/>
      <c r="D154" s="186" t="s">
        <v>1068</v>
      </c>
      <c r="F154" s="187" t="s">
        <v>1114</v>
      </c>
      <c r="I154" s="151"/>
      <c r="L154" s="33"/>
      <c r="M154" s="152"/>
      <c r="T154" s="54"/>
      <c r="AT154" s="18" t="s">
        <v>1068</v>
      </c>
      <c r="AU154" s="18" t="s">
        <v>85</v>
      </c>
    </row>
    <row r="155" spans="2:65" s="1" customFormat="1" ht="16.5" customHeight="1">
      <c r="B155" s="33"/>
      <c r="C155" s="122" t="s">
        <v>366</v>
      </c>
      <c r="D155" s="122" t="s">
        <v>267</v>
      </c>
      <c r="E155" s="123" t="s">
        <v>1115</v>
      </c>
      <c r="F155" s="124" t="s">
        <v>1116</v>
      </c>
      <c r="G155" s="125" t="s">
        <v>845</v>
      </c>
      <c r="H155" s="126">
        <v>74.582999999999998</v>
      </c>
      <c r="I155" s="127"/>
      <c r="J155" s="128">
        <f>ROUND(I155*H155,2)</f>
        <v>0</v>
      </c>
      <c r="K155" s="124" t="s">
        <v>1066</v>
      </c>
      <c r="L155" s="33"/>
      <c r="M155" s="129" t="s">
        <v>19</v>
      </c>
      <c r="N155" s="130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272</v>
      </c>
      <c r="AT155" s="133" t="s">
        <v>267</v>
      </c>
      <c r="AU155" s="133" t="s">
        <v>85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1437</v>
      </c>
    </row>
    <row r="156" spans="2:65" s="1" customFormat="1" ht="11.25">
      <c r="B156" s="33"/>
      <c r="D156" s="186" t="s">
        <v>1068</v>
      </c>
      <c r="F156" s="187" t="s">
        <v>1118</v>
      </c>
      <c r="I156" s="151"/>
      <c r="L156" s="33"/>
      <c r="M156" s="152"/>
      <c r="T156" s="54"/>
      <c r="AT156" s="18" t="s">
        <v>1068</v>
      </c>
      <c r="AU156" s="18" t="s">
        <v>85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1438</v>
      </c>
      <c r="H157" s="139">
        <v>74.582999999999998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2" customFormat="1" ht="11.25">
      <c r="B158" s="143"/>
      <c r="D158" s="136" t="s">
        <v>274</v>
      </c>
      <c r="E158" s="144" t="s">
        <v>19</v>
      </c>
      <c r="F158" s="145" t="s">
        <v>276</v>
      </c>
      <c r="H158" s="146">
        <v>74.582999999999998</v>
      </c>
      <c r="I158" s="147"/>
      <c r="L158" s="143"/>
      <c r="M158" s="148"/>
      <c r="T158" s="149"/>
      <c r="AT158" s="144" t="s">
        <v>274</v>
      </c>
      <c r="AU158" s="144" t="s">
        <v>85</v>
      </c>
      <c r="AV158" s="12" t="s">
        <v>272</v>
      </c>
      <c r="AW158" s="12" t="s">
        <v>37</v>
      </c>
      <c r="AX158" s="12" t="s">
        <v>83</v>
      </c>
      <c r="AY158" s="144" t="s">
        <v>266</v>
      </c>
    </row>
    <row r="159" spans="2:65" s="1" customFormat="1" ht="16.5" customHeight="1">
      <c r="B159" s="33"/>
      <c r="C159" s="122" t="s">
        <v>382</v>
      </c>
      <c r="D159" s="122" t="s">
        <v>267</v>
      </c>
      <c r="E159" s="123" t="s">
        <v>1120</v>
      </c>
      <c r="F159" s="124" t="s">
        <v>1121</v>
      </c>
      <c r="G159" s="125" t="s">
        <v>845</v>
      </c>
      <c r="H159" s="126">
        <v>8.2870000000000008</v>
      </c>
      <c r="I159" s="127"/>
      <c r="J159" s="128">
        <f>ROUND(I159*H159,2)</f>
        <v>0</v>
      </c>
      <c r="K159" s="124" t="s">
        <v>1066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85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1439</v>
      </c>
    </row>
    <row r="160" spans="2:65" s="1" customFormat="1" ht="11.25">
      <c r="B160" s="33"/>
      <c r="D160" s="186" t="s">
        <v>1068</v>
      </c>
      <c r="F160" s="187" t="s">
        <v>1123</v>
      </c>
      <c r="I160" s="151"/>
      <c r="L160" s="33"/>
      <c r="M160" s="152"/>
      <c r="T160" s="54"/>
      <c r="AT160" s="18" t="s">
        <v>1068</v>
      </c>
      <c r="AU160" s="18" t="s">
        <v>85</v>
      </c>
    </row>
    <row r="161" spans="2:65" s="10" customFormat="1" ht="22.9" customHeight="1">
      <c r="B161" s="112"/>
      <c r="D161" s="113" t="s">
        <v>74</v>
      </c>
      <c r="E161" s="162" t="s">
        <v>1124</v>
      </c>
      <c r="F161" s="162" t="s">
        <v>1125</v>
      </c>
      <c r="I161" s="115"/>
      <c r="J161" s="163">
        <f>BK161</f>
        <v>0</v>
      </c>
      <c r="L161" s="112"/>
      <c r="M161" s="117"/>
      <c r="P161" s="118">
        <f>SUM(P162:P163)</f>
        <v>0</v>
      </c>
      <c r="R161" s="118">
        <f>SUM(R162:R163)</f>
        <v>0</v>
      </c>
      <c r="T161" s="119">
        <f>SUM(T162:T163)</f>
        <v>0</v>
      </c>
      <c r="AR161" s="113" t="s">
        <v>83</v>
      </c>
      <c r="AT161" s="120" t="s">
        <v>74</v>
      </c>
      <c r="AU161" s="120" t="s">
        <v>83</v>
      </c>
      <c r="AY161" s="113" t="s">
        <v>266</v>
      </c>
      <c r="BK161" s="121">
        <f>SUM(BK162:BK163)</f>
        <v>0</v>
      </c>
    </row>
    <row r="162" spans="2:65" s="1" customFormat="1" ht="16.5" customHeight="1">
      <c r="B162" s="33"/>
      <c r="C162" s="122" t="s">
        <v>374</v>
      </c>
      <c r="D162" s="122" t="s">
        <v>267</v>
      </c>
      <c r="E162" s="123" t="s">
        <v>1126</v>
      </c>
      <c r="F162" s="124" t="s">
        <v>1127</v>
      </c>
      <c r="G162" s="125" t="s">
        <v>845</v>
      </c>
      <c r="H162" s="126">
        <v>42.433999999999997</v>
      </c>
      <c r="I162" s="127"/>
      <c r="J162" s="128">
        <f>ROUND(I162*H162,2)</f>
        <v>0</v>
      </c>
      <c r="K162" s="124" t="s">
        <v>1066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85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1440</v>
      </c>
    </row>
    <row r="163" spans="2:65" s="1" customFormat="1" ht="11.25">
      <c r="B163" s="33"/>
      <c r="D163" s="186" t="s">
        <v>1068</v>
      </c>
      <c r="F163" s="187" t="s">
        <v>1129</v>
      </c>
      <c r="I163" s="151"/>
      <c r="L163" s="33"/>
      <c r="M163" s="188"/>
      <c r="N163" s="155"/>
      <c r="O163" s="155"/>
      <c r="P163" s="155"/>
      <c r="Q163" s="155"/>
      <c r="R163" s="155"/>
      <c r="S163" s="155"/>
      <c r="T163" s="189"/>
      <c r="AT163" s="18" t="s">
        <v>1068</v>
      </c>
      <c r="AU163" s="18" t="s">
        <v>85</v>
      </c>
    </row>
    <row r="164" spans="2:65" s="1" customFormat="1" ht="6.95" customHeight="1">
      <c r="B164" s="42"/>
      <c r="C164" s="43"/>
      <c r="D164" s="43"/>
      <c r="E164" s="43"/>
      <c r="F164" s="43"/>
      <c r="G164" s="43"/>
      <c r="H164" s="43"/>
      <c r="I164" s="43"/>
      <c r="J164" s="43"/>
      <c r="K164" s="43"/>
      <c r="L164" s="33"/>
    </row>
  </sheetData>
  <sheetProtection algorithmName="SHA-512" hashValue="HF8Leiummp2HUDOuM/+r09RoH9DtX3O+8m8moAWbA/e+7fEuHMZ/YBHJCzqoT7snkId5u+wqtKk7pdygd8B/ew==" saltValue="NJ0tvKOsWOG62YqZ4NOZ3WUZf+gugjY53Drai2AwRp4ik3Dg9ZeideM74AnMirtyPY5E8E0XJE7a7HHBt5eq+w==" spinCount="100000" sheet="1" objects="1" scenarios="1" formatColumns="0" formatRows="0" autoFilter="0"/>
  <autoFilter ref="C84:K163" xr:uid="{00000000-0009-0000-0000-00000C000000}"/>
  <mergeCells count="9">
    <mergeCell ref="E50:H50"/>
    <mergeCell ref="E75:H75"/>
    <mergeCell ref="E77:H77"/>
    <mergeCell ref="L2:V2"/>
    <mergeCell ref="E7:H7"/>
    <mergeCell ref="E9:H9"/>
    <mergeCell ref="E18:H18"/>
    <mergeCell ref="E27:H27"/>
    <mergeCell ref="E48:H48"/>
  </mergeCells>
  <hyperlinks>
    <hyperlink ref="F89" r:id="rId1" xr:uid="{00000000-0004-0000-0C00-000000000000}"/>
    <hyperlink ref="F95" r:id="rId2" xr:uid="{00000000-0004-0000-0C00-000001000000}"/>
    <hyperlink ref="F97" r:id="rId3" xr:uid="{00000000-0004-0000-0C00-000002000000}"/>
    <hyperlink ref="F101" r:id="rId4" xr:uid="{00000000-0004-0000-0C00-000003000000}"/>
    <hyperlink ref="F106" r:id="rId5" xr:uid="{00000000-0004-0000-0C00-000004000000}"/>
    <hyperlink ref="F110" r:id="rId6" xr:uid="{00000000-0004-0000-0C00-000005000000}"/>
    <hyperlink ref="F114" r:id="rId7" xr:uid="{00000000-0004-0000-0C00-000006000000}"/>
    <hyperlink ref="F118" r:id="rId8" xr:uid="{00000000-0004-0000-0C00-000007000000}"/>
    <hyperlink ref="F124" r:id="rId9" xr:uid="{00000000-0004-0000-0C00-000008000000}"/>
    <hyperlink ref="F129" r:id="rId10" xr:uid="{00000000-0004-0000-0C00-000009000000}"/>
    <hyperlink ref="F133" r:id="rId11" xr:uid="{00000000-0004-0000-0C00-00000A000000}"/>
    <hyperlink ref="F139" r:id="rId12" xr:uid="{00000000-0004-0000-0C00-00000B000000}"/>
    <hyperlink ref="F144" r:id="rId13" xr:uid="{00000000-0004-0000-0C00-00000C000000}"/>
    <hyperlink ref="F149" r:id="rId14" xr:uid="{00000000-0004-0000-0C00-00000D000000}"/>
    <hyperlink ref="F154" r:id="rId15" xr:uid="{00000000-0004-0000-0C00-00000E000000}"/>
    <hyperlink ref="F156" r:id="rId16" xr:uid="{00000000-0004-0000-0C00-00000F000000}"/>
    <hyperlink ref="F160" r:id="rId17" xr:uid="{00000000-0004-0000-0C00-000010000000}"/>
    <hyperlink ref="F163" r:id="rId18" xr:uid="{00000000-0004-0000-0C00-00001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8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121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1441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ROUND(J88,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ROUND((SUM(BE88:BE186)),  2)</f>
        <v>0</v>
      </c>
      <c r="I33" s="90">
        <v>0.21</v>
      </c>
      <c r="J33" s="89">
        <f>ROUND(((SUM(BE88:BE186))*I33),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ROUND((SUM(BF88:BF186)),  2)</f>
        <v>0</v>
      </c>
      <c r="I34" s="90">
        <v>0.12</v>
      </c>
      <c r="J34" s="89">
        <f>ROUND(((SUM(BF88:BF186))*I34),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ROUND((SUM(BG88:BG186)),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ROUND((SUM(BH88:BH186)),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ROUND((SUM(BI88:BI186)),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00-21-11.1 - Drobné opravné práce na objektech propustků P2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J88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J89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J90</f>
        <v>0</v>
      </c>
      <c r="L61" s="158"/>
    </row>
    <row r="62" spans="2:47" s="13" customFormat="1" ht="19.899999999999999" customHeight="1">
      <c r="B62" s="158"/>
      <c r="D62" s="159" t="s">
        <v>1142</v>
      </c>
      <c r="E62" s="160"/>
      <c r="F62" s="160"/>
      <c r="G62" s="160"/>
      <c r="H62" s="160"/>
      <c r="I62" s="160"/>
      <c r="J62" s="161">
        <f>J107</f>
        <v>0</v>
      </c>
      <c r="L62" s="158"/>
    </row>
    <row r="63" spans="2:47" s="13" customFormat="1" ht="19.899999999999999" customHeight="1">
      <c r="B63" s="158"/>
      <c r="D63" s="159" t="s">
        <v>1057</v>
      </c>
      <c r="E63" s="160"/>
      <c r="F63" s="160"/>
      <c r="G63" s="160"/>
      <c r="H63" s="160"/>
      <c r="I63" s="160"/>
      <c r="J63" s="161">
        <f>J125</f>
        <v>0</v>
      </c>
      <c r="L63" s="158"/>
    </row>
    <row r="64" spans="2:47" s="13" customFormat="1" ht="19.899999999999999" customHeight="1">
      <c r="B64" s="158"/>
      <c r="D64" s="159" t="s">
        <v>1058</v>
      </c>
      <c r="E64" s="160"/>
      <c r="F64" s="160"/>
      <c r="G64" s="160"/>
      <c r="H64" s="160"/>
      <c r="I64" s="160"/>
      <c r="J64" s="161">
        <f>J132</f>
        <v>0</v>
      </c>
      <c r="L64" s="158"/>
    </row>
    <row r="65" spans="2:12" s="13" customFormat="1" ht="19.899999999999999" customHeight="1">
      <c r="B65" s="158"/>
      <c r="D65" s="159" t="s">
        <v>1059</v>
      </c>
      <c r="E65" s="160"/>
      <c r="F65" s="160"/>
      <c r="G65" s="160"/>
      <c r="H65" s="160"/>
      <c r="I65" s="160"/>
      <c r="J65" s="161">
        <f>J169</f>
        <v>0</v>
      </c>
      <c r="L65" s="158"/>
    </row>
    <row r="66" spans="2:12" s="13" customFormat="1" ht="19.899999999999999" customHeight="1">
      <c r="B66" s="158"/>
      <c r="D66" s="159" t="s">
        <v>1060</v>
      </c>
      <c r="E66" s="160"/>
      <c r="F66" s="160"/>
      <c r="G66" s="160"/>
      <c r="H66" s="160"/>
      <c r="I66" s="160"/>
      <c r="J66" s="161">
        <f>J178</f>
        <v>0</v>
      </c>
      <c r="L66" s="158"/>
    </row>
    <row r="67" spans="2:12" s="8" customFormat="1" ht="24.95" customHeight="1">
      <c r="B67" s="100"/>
      <c r="D67" s="101" t="s">
        <v>1061</v>
      </c>
      <c r="E67" s="102"/>
      <c r="F67" s="102"/>
      <c r="G67" s="102"/>
      <c r="H67" s="102"/>
      <c r="I67" s="102"/>
      <c r="J67" s="103">
        <f>J181</f>
        <v>0</v>
      </c>
      <c r="L67" s="100"/>
    </row>
    <row r="68" spans="2:12" s="13" customFormat="1" ht="19.899999999999999" customHeight="1">
      <c r="B68" s="158"/>
      <c r="D68" s="159" t="s">
        <v>1062</v>
      </c>
      <c r="E68" s="160"/>
      <c r="F68" s="160"/>
      <c r="G68" s="160"/>
      <c r="H68" s="160"/>
      <c r="I68" s="160"/>
      <c r="J68" s="161">
        <f>J182</f>
        <v>0</v>
      </c>
      <c r="L68" s="158"/>
    </row>
    <row r="69" spans="2:12" s="1" customFormat="1" ht="21.75" customHeight="1">
      <c r="B69" s="33"/>
      <c r="L69" s="33"/>
    </row>
    <row r="70" spans="2:12" s="1" customFormat="1" ht="6.95" customHeight="1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>
      <c r="B75" s="33"/>
      <c r="C75" s="22" t="s">
        <v>251</v>
      </c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16</v>
      </c>
      <c r="L77" s="33"/>
    </row>
    <row r="78" spans="2:12" s="1" customFormat="1" ht="26.25" customHeight="1">
      <c r="B78" s="33"/>
      <c r="E78" s="319" t="str">
        <f>E7</f>
        <v>Odstranění havarijního stavu po povodních 2024 - komplexní oprava trati v úseku Vápenná - Javorník ve Slezsku - PD</v>
      </c>
      <c r="F78" s="320"/>
      <c r="G78" s="320"/>
      <c r="H78" s="320"/>
      <c r="L78" s="33"/>
    </row>
    <row r="79" spans="2:12" s="1" customFormat="1" ht="12" customHeight="1">
      <c r="B79" s="33"/>
      <c r="C79" s="28" t="s">
        <v>243</v>
      </c>
      <c r="L79" s="33"/>
    </row>
    <row r="80" spans="2:12" s="1" customFormat="1" ht="16.5" customHeight="1">
      <c r="B80" s="33"/>
      <c r="E80" s="315" t="str">
        <f>E9</f>
        <v>SO 00-21-11.1 - Drobné opravné práce na objektech propustků P2</v>
      </c>
      <c r="F80" s="321"/>
      <c r="G80" s="321"/>
      <c r="H80" s="321"/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21</v>
      </c>
      <c r="F82" s="26" t="str">
        <f>F12</f>
        <v xml:space="preserve"> </v>
      </c>
      <c r="I82" s="28" t="s">
        <v>23</v>
      </c>
      <c r="J82" s="50" t="str">
        <f>IF(J12="","",J12)</f>
        <v>10. 4. 2025</v>
      </c>
      <c r="L82" s="33"/>
    </row>
    <row r="83" spans="2:65" s="1" customFormat="1" ht="6.95" customHeight="1">
      <c r="B83" s="33"/>
      <c r="L83" s="33"/>
    </row>
    <row r="84" spans="2:65" s="1" customFormat="1" ht="15.2" customHeight="1">
      <c r="B84" s="33"/>
      <c r="C84" s="28" t="s">
        <v>25</v>
      </c>
      <c r="F84" s="26" t="str">
        <f>E15</f>
        <v xml:space="preserve">Správa železnic, státní organizace </v>
      </c>
      <c r="I84" s="28" t="s">
        <v>33</v>
      </c>
      <c r="J84" s="31" t="str">
        <f>E21</f>
        <v>Prodin a.s.</v>
      </c>
      <c r="L84" s="33"/>
    </row>
    <row r="85" spans="2:65" s="1" customFormat="1" ht="15.2" customHeight="1">
      <c r="B85" s="33"/>
      <c r="C85" s="28" t="s">
        <v>31</v>
      </c>
      <c r="F85" s="26" t="str">
        <f>IF(E18="","",E18)</f>
        <v>Vyplň údaj</v>
      </c>
      <c r="I85" s="28" t="s">
        <v>38</v>
      </c>
      <c r="J85" s="31" t="str">
        <f>E24</f>
        <v xml:space="preserve"> </v>
      </c>
      <c r="L85" s="33"/>
    </row>
    <row r="86" spans="2:65" s="1" customFormat="1" ht="10.35" customHeight="1">
      <c r="B86" s="33"/>
      <c r="L86" s="33"/>
    </row>
    <row r="87" spans="2:65" s="9" customFormat="1" ht="29.25" customHeight="1">
      <c r="B87" s="104"/>
      <c r="C87" s="105" t="s">
        <v>252</v>
      </c>
      <c r="D87" s="106" t="s">
        <v>60</v>
      </c>
      <c r="E87" s="106" t="s">
        <v>56</v>
      </c>
      <c r="F87" s="106" t="s">
        <v>57</v>
      </c>
      <c r="G87" s="106" t="s">
        <v>253</v>
      </c>
      <c r="H87" s="106" t="s">
        <v>254</v>
      </c>
      <c r="I87" s="106" t="s">
        <v>255</v>
      </c>
      <c r="J87" s="106" t="s">
        <v>247</v>
      </c>
      <c r="K87" s="107" t="s">
        <v>256</v>
      </c>
      <c r="L87" s="104"/>
      <c r="M87" s="57" t="s">
        <v>19</v>
      </c>
      <c r="N87" s="58" t="s">
        <v>45</v>
      </c>
      <c r="O87" s="58" t="s">
        <v>257</v>
      </c>
      <c r="P87" s="58" t="s">
        <v>258</v>
      </c>
      <c r="Q87" s="58" t="s">
        <v>259</v>
      </c>
      <c r="R87" s="58" t="s">
        <v>260</v>
      </c>
      <c r="S87" s="58" t="s">
        <v>261</v>
      </c>
      <c r="T87" s="59" t="s">
        <v>262</v>
      </c>
    </row>
    <row r="88" spans="2:65" s="1" customFormat="1" ht="22.9" customHeight="1">
      <c r="B88" s="33"/>
      <c r="C88" s="62" t="s">
        <v>263</v>
      </c>
      <c r="J88" s="108">
        <f>BK88</f>
        <v>0</v>
      </c>
      <c r="L88" s="33"/>
      <c r="M88" s="60"/>
      <c r="N88" s="51"/>
      <c r="O88" s="51"/>
      <c r="P88" s="109">
        <f>P89+P181</f>
        <v>0</v>
      </c>
      <c r="Q88" s="51"/>
      <c r="R88" s="109">
        <f>R89+R181</f>
        <v>0</v>
      </c>
      <c r="S88" s="51"/>
      <c r="T88" s="110">
        <f>T89+T181</f>
        <v>0</v>
      </c>
      <c r="AT88" s="18" t="s">
        <v>74</v>
      </c>
      <c r="AU88" s="18" t="s">
        <v>248</v>
      </c>
      <c r="BK88" s="111">
        <f>BK89+BK181</f>
        <v>0</v>
      </c>
    </row>
    <row r="89" spans="2:65" s="10" customFormat="1" ht="25.9" customHeight="1">
      <c r="B89" s="112"/>
      <c r="D89" s="113" t="s">
        <v>74</v>
      </c>
      <c r="E89" s="114" t="s">
        <v>828</v>
      </c>
      <c r="F89" s="114" t="s">
        <v>829</v>
      </c>
      <c r="I89" s="115"/>
      <c r="J89" s="116">
        <f>BK89</f>
        <v>0</v>
      </c>
      <c r="L89" s="112"/>
      <c r="M89" s="117"/>
      <c r="P89" s="118">
        <f>P90+P107+P125+P132+P169+P178</f>
        <v>0</v>
      </c>
      <c r="R89" s="118">
        <f>R90+R107+R125+R132+R169+R178</f>
        <v>0</v>
      </c>
      <c r="T89" s="119">
        <f>T90+T107+T125+T132+T169+T178</f>
        <v>0</v>
      </c>
      <c r="AR89" s="113" t="s">
        <v>83</v>
      </c>
      <c r="AT89" s="120" t="s">
        <v>74</v>
      </c>
      <c r="AU89" s="120" t="s">
        <v>75</v>
      </c>
      <c r="AY89" s="113" t="s">
        <v>266</v>
      </c>
      <c r="BK89" s="121">
        <f>BK90+BK107+BK125+BK132+BK169+BK178</f>
        <v>0</v>
      </c>
    </row>
    <row r="90" spans="2:65" s="10" customFormat="1" ht="22.9" customHeight="1">
      <c r="B90" s="112"/>
      <c r="D90" s="113" t="s">
        <v>74</v>
      </c>
      <c r="E90" s="162" t="s">
        <v>83</v>
      </c>
      <c r="F90" s="162" t="s">
        <v>1143</v>
      </c>
      <c r="I90" s="115"/>
      <c r="J90" s="163">
        <f>BK90</f>
        <v>0</v>
      </c>
      <c r="L90" s="112"/>
      <c r="M90" s="117"/>
      <c r="P90" s="118">
        <f>SUM(P91:P106)</f>
        <v>0</v>
      </c>
      <c r="R90" s="118">
        <f>SUM(R91:R106)</f>
        <v>0</v>
      </c>
      <c r="T90" s="119">
        <f>SUM(T91:T106)</f>
        <v>0</v>
      </c>
      <c r="AR90" s="113" t="s">
        <v>83</v>
      </c>
      <c r="AT90" s="120" t="s">
        <v>74</v>
      </c>
      <c r="AU90" s="120" t="s">
        <v>83</v>
      </c>
      <c r="AY90" s="113" t="s">
        <v>266</v>
      </c>
      <c r="BK90" s="121">
        <f>SUM(BK91:BK106)</f>
        <v>0</v>
      </c>
    </row>
    <row r="91" spans="2:65" s="1" customFormat="1" ht="21.75" customHeight="1">
      <c r="B91" s="33"/>
      <c r="C91" s="122" t="s">
        <v>83</v>
      </c>
      <c r="D91" s="122" t="s">
        <v>267</v>
      </c>
      <c r="E91" s="123" t="s">
        <v>1381</v>
      </c>
      <c r="F91" s="124" t="s">
        <v>1382</v>
      </c>
      <c r="G91" s="125" t="s">
        <v>279</v>
      </c>
      <c r="H91" s="126">
        <v>3.5750000000000002</v>
      </c>
      <c r="I91" s="127"/>
      <c r="J91" s="128">
        <f>ROUND(I91*H91,2)</f>
        <v>0</v>
      </c>
      <c r="K91" s="124" t="s">
        <v>1066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1442</v>
      </c>
    </row>
    <row r="92" spans="2:65" s="1" customFormat="1" ht="11.25">
      <c r="B92" s="33"/>
      <c r="D92" s="186" t="s">
        <v>1068</v>
      </c>
      <c r="F92" s="187" t="s">
        <v>1384</v>
      </c>
      <c r="I92" s="151"/>
      <c r="L92" s="33"/>
      <c r="M92" s="152"/>
      <c r="T92" s="54"/>
      <c r="AT92" s="18" t="s">
        <v>1068</v>
      </c>
      <c r="AU92" s="18" t="s">
        <v>85</v>
      </c>
    </row>
    <row r="93" spans="2:65" s="14" customFormat="1" ht="11.25">
      <c r="B93" s="164"/>
      <c r="D93" s="136" t="s">
        <v>274</v>
      </c>
      <c r="E93" s="165" t="s">
        <v>19</v>
      </c>
      <c r="F93" s="166" t="s">
        <v>1385</v>
      </c>
      <c r="H93" s="165" t="s">
        <v>19</v>
      </c>
      <c r="I93" s="167"/>
      <c r="L93" s="164"/>
      <c r="M93" s="168"/>
      <c r="T93" s="169"/>
      <c r="AT93" s="165" t="s">
        <v>274</v>
      </c>
      <c r="AU93" s="165" t="s">
        <v>85</v>
      </c>
      <c r="AV93" s="14" t="s">
        <v>83</v>
      </c>
      <c r="AW93" s="14" t="s">
        <v>37</v>
      </c>
      <c r="AX93" s="14" t="s">
        <v>75</v>
      </c>
      <c r="AY93" s="165" t="s">
        <v>266</v>
      </c>
    </row>
    <row r="94" spans="2:65" s="11" customFormat="1" ht="11.25">
      <c r="B94" s="135"/>
      <c r="D94" s="136" t="s">
        <v>274</v>
      </c>
      <c r="E94" s="137" t="s">
        <v>19</v>
      </c>
      <c r="F94" s="138" t="s">
        <v>1443</v>
      </c>
      <c r="H94" s="139">
        <v>1.575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75</v>
      </c>
      <c r="AY94" s="137" t="s">
        <v>266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1444</v>
      </c>
      <c r="H95" s="139">
        <v>2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>
      <c r="B96" s="143"/>
      <c r="D96" s="136" t="s">
        <v>274</v>
      </c>
      <c r="E96" s="144" t="s">
        <v>19</v>
      </c>
      <c r="F96" s="145" t="s">
        <v>276</v>
      </c>
      <c r="H96" s="146">
        <v>3.5750000000000002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21.75" customHeight="1">
      <c r="B97" s="33"/>
      <c r="C97" s="122" t="s">
        <v>85</v>
      </c>
      <c r="D97" s="122" t="s">
        <v>267</v>
      </c>
      <c r="E97" s="123" t="s">
        <v>1296</v>
      </c>
      <c r="F97" s="124" t="s">
        <v>1297</v>
      </c>
      <c r="G97" s="125" t="s">
        <v>279</v>
      </c>
      <c r="H97" s="126">
        <v>3.5750000000000002</v>
      </c>
      <c r="I97" s="127"/>
      <c r="J97" s="128">
        <f>ROUND(I97*H97,2)</f>
        <v>0</v>
      </c>
      <c r="K97" s="124" t="s">
        <v>1066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1445</v>
      </c>
    </row>
    <row r="98" spans="2:65" s="1" customFormat="1" ht="11.25">
      <c r="B98" s="33"/>
      <c r="D98" s="186" t="s">
        <v>1068</v>
      </c>
      <c r="F98" s="187" t="s">
        <v>1299</v>
      </c>
      <c r="I98" s="151"/>
      <c r="L98" s="33"/>
      <c r="M98" s="152"/>
      <c r="T98" s="54"/>
      <c r="AT98" s="18" t="s">
        <v>1068</v>
      </c>
      <c r="AU98" s="18" t="s">
        <v>85</v>
      </c>
    </row>
    <row r="99" spans="2:65" s="1" customFormat="1" ht="24.2" customHeight="1">
      <c r="B99" s="33"/>
      <c r="C99" s="122" t="s">
        <v>285</v>
      </c>
      <c r="D99" s="122" t="s">
        <v>267</v>
      </c>
      <c r="E99" s="123" t="s">
        <v>1300</v>
      </c>
      <c r="F99" s="124" t="s">
        <v>1301</v>
      </c>
      <c r="G99" s="125" t="s">
        <v>279</v>
      </c>
      <c r="H99" s="126">
        <v>67.924999999999997</v>
      </c>
      <c r="I99" s="127"/>
      <c r="J99" s="128">
        <f>ROUND(I99*H99,2)</f>
        <v>0</v>
      </c>
      <c r="K99" s="124" t="s">
        <v>1066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85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1446</v>
      </c>
    </row>
    <row r="100" spans="2:65" s="1" customFormat="1" ht="11.25">
      <c r="B100" s="33"/>
      <c r="D100" s="186" t="s">
        <v>1068</v>
      </c>
      <c r="F100" s="187" t="s">
        <v>1303</v>
      </c>
      <c r="I100" s="151"/>
      <c r="L100" s="33"/>
      <c r="M100" s="152"/>
      <c r="T100" s="54"/>
      <c r="AT100" s="18" t="s">
        <v>1068</v>
      </c>
      <c r="AU100" s="18" t="s">
        <v>85</v>
      </c>
    </row>
    <row r="101" spans="2:65" s="11" customFormat="1" ht="11.25">
      <c r="B101" s="135"/>
      <c r="D101" s="136" t="s">
        <v>274</v>
      </c>
      <c r="E101" s="137" t="s">
        <v>19</v>
      </c>
      <c r="F101" s="138" t="s">
        <v>1447</v>
      </c>
      <c r="H101" s="139">
        <v>67.924999999999997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75</v>
      </c>
      <c r="AY101" s="137" t="s">
        <v>266</v>
      </c>
    </row>
    <row r="102" spans="2:65" s="12" customFormat="1" ht="11.25">
      <c r="B102" s="143"/>
      <c r="D102" s="136" t="s">
        <v>274</v>
      </c>
      <c r="E102" s="144" t="s">
        <v>19</v>
      </c>
      <c r="F102" s="145" t="s">
        <v>276</v>
      </c>
      <c r="H102" s="146">
        <v>67.924999999999997</v>
      </c>
      <c r="I102" s="147"/>
      <c r="L102" s="143"/>
      <c r="M102" s="148"/>
      <c r="T102" s="149"/>
      <c r="AT102" s="144" t="s">
        <v>274</v>
      </c>
      <c r="AU102" s="144" t="s">
        <v>85</v>
      </c>
      <c r="AV102" s="12" t="s">
        <v>272</v>
      </c>
      <c r="AW102" s="12" t="s">
        <v>37</v>
      </c>
      <c r="AX102" s="12" t="s">
        <v>83</v>
      </c>
      <c r="AY102" s="144" t="s">
        <v>266</v>
      </c>
    </row>
    <row r="103" spans="2:65" s="1" customFormat="1" ht="16.5" customHeight="1">
      <c r="B103" s="33"/>
      <c r="C103" s="122" t="s">
        <v>272</v>
      </c>
      <c r="D103" s="122" t="s">
        <v>267</v>
      </c>
      <c r="E103" s="123" t="s">
        <v>1391</v>
      </c>
      <c r="F103" s="124" t="s">
        <v>1392</v>
      </c>
      <c r="G103" s="125" t="s">
        <v>895</v>
      </c>
      <c r="H103" s="126">
        <v>11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1448</v>
      </c>
    </row>
    <row r="104" spans="2:65" s="1" customFormat="1" ht="11.25">
      <c r="B104" s="33"/>
      <c r="D104" s="186" t="s">
        <v>1068</v>
      </c>
      <c r="F104" s="187" t="s">
        <v>1394</v>
      </c>
      <c r="I104" s="151"/>
      <c r="L104" s="33"/>
      <c r="M104" s="152"/>
      <c r="T104" s="54"/>
      <c r="AT104" s="18" t="s">
        <v>1068</v>
      </c>
      <c r="AU104" s="18" t="s">
        <v>85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1449</v>
      </c>
      <c r="H105" s="139">
        <v>11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2" customFormat="1" ht="11.25">
      <c r="B106" s="143"/>
      <c r="D106" s="136" t="s">
        <v>274</v>
      </c>
      <c r="E106" s="144" t="s">
        <v>19</v>
      </c>
      <c r="F106" s="145" t="s">
        <v>276</v>
      </c>
      <c r="H106" s="146">
        <v>11</v>
      </c>
      <c r="I106" s="147"/>
      <c r="L106" s="143"/>
      <c r="M106" s="148"/>
      <c r="T106" s="149"/>
      <c r="AT106" s="144" t="s">
        <v>274</v>
      </c>
      <c r="AU106" s="144" t="s">
        <v>85</v>
      </c>
      <c r="AV106" s="12" t="s">
        <v>272</v>
      </c>
      <c r="AW106" s="12" t="s">
        <v>37</v>
      </c>
      <c r="AX106" s="12" t="s">
        <v>83</v>
      </c>
      <c r="AY106" s="144" t="s">
        <v>266</v>
      </c>
    </row>
    <row r="107" spans="2:65" s="10" customFormat="1" ht="22.9" customHeight="1">
      <c r="B107" s="112"/>
      <c r="D107" s="113" t="s">
        <v>74</v>
      </c>
      <c r="E107" s="162" t="s">
        <v>272</v>
      </c>
      <c r="F107" s="162" t="s">
        <v>1211</v>
      </c>
      <c r="I107" s="115"/>
      <c r="J107" s="163">
        <f>BK107</f>
        <v>0</v>
      </c>
      <c r="L107" s="112"/>
      <c r="M107" s="117"/>
      <c r="P107" s="118">
        <f>SUM(P108:P124)</f>
        <v>0</v>
      </c>
      <c r="R107" s="118">
        <f>SUM(R108:R124)</f>
        <v>0</v>
      </c>
      <c r="T107" s="119">
        <f>SUM(T108:T124)</f>
        <v>0</v>
      </c>
      <c r="AR107" s="113" t="s">
        <v>83</v>
      </c>
      <c r="AT107" s="120" t="s">
        <v>74</v>
      </c>
      <c r="AU107" s="120" t="s">
        <v>83</v>
      </c>
      <c r="AY107" s="113" t="s">
        <v>266</v>
      </c>
      <c r="BK107" s="121">
        <f>SUM(BK108:BK124)</f>
        <v>0</v>
      </c>
    </row>
    <row r="108" spans="2:65" s="1" customFormat="1" ht="16.5" customHeight="1">
      <c r="B108" s="33"/>
      <c r="C108" s="122" t="s">
        <v>264</v>
      </c>
      <c r="D108" s="122" t="s">
        <v>267</v>
      </c>
      <c r="E108" s="123" t="s">
        <v>1396</v>
      </c>
      <c r="F108" s="124" t="s">
        <v>1397</v>
      </c>
      <c r="G108" s="125" t="s">
        <v>895</v>
      </c>
      <c r="H108" s="126">
        <v>21.5</v>
      </c>
      <c r="I108" s="127"/>
      <c r="J108" s="128">
        <f>ROUND(I108*H108,2)</f>
        <v>0</v>
      </c>
      <c r="K108" s="124" t="s">
        <v>1066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1450</v>
      </c>
    </row>
    <row r="109" spans="2:65" s="1" customFormat="1" ht="11.25">
      <c r="B109" s="33"/>
      <c r="D109" s="186" t="s">
        <v>1068</v>
      </c>
      <c r="F109" s="187" t="s">
        <v>1399</v>
      </c>
      <c r="I109" s="151"/>
      <c r="L109" s="33"/>
      <c r="M109" s="152"/>
      <c r="T109" s="54"/>
      <c r="AT109" s="18" t="s">
        <v>1068</v>
      </c>
      <c r="AU109" s="18" t="s">
        <v>85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1451</v>
      </c>
      <c r="H110" s="139">
        <v>21.5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2" customFormat="1" ht="11.25">
      <c r="B111" s="143"/>
      <c r="D111" s="136" t="s">
        <v>274</v>
      </c>
      <c r="E111" s="144" t="s">
        <v>19</v>
      </c>
      <c r="F111" s="145" t="s">
        <v>276</v>
      </c>
      <c r="H111" s="146">
        <v>21.5</v>
      </c>
      <c r="I111" s="147"/>
      <c r="L111" s="143"/>
      <c r="M111" s="148"/>
      <c r="T111" s="149"/>
      <c r="AT111" s="144" t="s">
        <v>274</v>
      </c>
      <c r="AU111" s="144" t="s">
        <v>85</v>
      </c>
      <c r="AV111" s="12" t="s">
        <v>272</v>
      </c>
      <c r="AW111" s="12" t="s">
        <v>37</v>
      </c>
      <c r="AX111" s="12" t="s">
        <v>83</v>
      </c>
      <c r="AY111" s="144" t="s">
        <v>266</v>
      </c>
    </row>
    <row r="112" spans="2:65" s="1" customFormat="1" ht="16.5" customHeight="1">
      <c r="B112" s="33"/>
      <c r="C112" s="122" t="s">
        <v>295</v>
      </c>
      <c r="D112" s="122" t="s">
        <v>267</v>
      </c>
      <c r="E112" s="123" t="s">
        <v>1401</v>
      </c>
      <c r="F112" s="124" t="s">
        <v>1402</v>
      </c>
      <c r="G112" s="125" t="s">
        <v>895</v>
      </c>
      <c r="H112" s="126">
        <v>21.5</v>
      </c>
      <c r="I112" s="127"/>
      <c r="J112" s="128">
        <f>ROUND(I112*H112,2)</f>
        <v>0</v>
      </c>
      <c r="K112" s="124" t="s">
        <v>1066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1452</v>
      </c>
    </row>
    <row r="113" spans="2:65" s="1" customFormat="1" ht="11.25">
      <c r="B113" s="33"/>
      <c r="D113" s="186" t="s">
        <v>1068</v>
      </c>
      <c r="F113" s="187" t="s">
        <v>1404</v>
      </c>
      <c r="I113" s="151"/>
      <c r="L113" s="33"/>
      <c r="M113" s="152"/>
      <c r="T113" s="54"/>
      <c r="AT113" s="18" t="s">
        <v>1068</v>
      </c>
      <c r="AU113" s="18" t="s">
        <v>85</v>
      </c>
    </row>
    <row r="114" spans="2:65" s="11" customFormat="1" ht="11.25">
      <c r="B114" s="135"/>
      <c r="D114" s="136" t="s">
        <v>274</v>
      </c>
      <c r="E114" s="137" t="s">
        <v>19</v>
      </c>
      <c r="F114" s="138" t="s">
        <v>1453</v>
      </c>
      <c r="H114" s="139">
        <v>21.5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75</v>
      </c>
      <c r="AY114" s="137" t="s">
        <v>266</v>
      </c>
    </row>
    <row r="115" spans="2:65" s="12" customFormat="1" ht="11.25">
      <c r="B115" s="143"/>
      <c r="D115" s="136" t="s">
        <v>274</v>
      </c>
      <c r="E115" s="144" t="s">
        <v>19</v>
      </c>
      <c r="F115" s="145" t="s">
        <v>276</v>
      </c>
      <c r="H115" s="146">
        <v>21.5</v>
      </c>
      <c r="I115" s="147"/>
      <c r="L115" s="143"/>
      <c r="M115" s="148"/>
      <c r="T115" s="149"/>
      <c r="AT115" s="144" t="s">
        <v>274</v>
      </c>
      <c r="AU115" s="144" t="s">
        <v>85</v>
      </c>
      <c r="AV115" s="12" t="s">
        <v>272</v>
      </c>
      <c r="AW115" s="12" t="s">
        <v>37</v>
      </c>
      <c r="AX115" s="12" t="s">
        <v>83</v>
      </c>
      <c r="AY115" s="144" t="s">
        <v>266</v>
      </c>
    </row>
    <row r="116" spans="2:65" s="1" customFormat="1" ht="16.5" customHeight="1">
      <c r="B116" s="33"/>
      <c r="C116" s="122" t="s">
        <v>293</v>
      </c>
      <c r="D116" s="122" t="s">
        <v>267</v>
      </c>
      <c r="E116" s="123" t="s">
        <v>1222</v>
      </c>
      <c r="F116" s="124" t="s">
        <v>1223</v>
      </c>
      <c r="G116" s="125" t="s">
        <v>845</v>
      </c>
      <c r="H116" s="126">
        <v>7.5999999999999998E-2</v>
      </c>
      <c r="I116" s="127"/>
      <c r="J116" s="128">
        <f>ROUND(I116*H116,2)</f>
        <v>0</v>
      </c>
      <c r="K116" s="124" t="s">
        <v>1066</v>
      </c>
      <c r="L116" s="33"/>
      <c r="M116" s="129" t="s">
        <v>19</v>
      </c>
      <c r="N116" s="130" t="s">
        <v>46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272</v>
      </c>
      <c r="AT116" s="133" t="s">
        <v>267</v>
      </c>
      <c r="AU116" s="133" t="s">
        <v>85</v>
      </c>
      <c r="AY116" s="18" t="s">
        <v>266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8" t="s">
        <v>83</v>
      </c>
      <c r="BK116" s="134">
        <f>ROUND(I116*H116,2)</f>
        <v>0</v>
      </c>
      <c r="BL116" s="18" t="s">
        <v>272</v>
      </c>
      <c r="BM116" s="133" t="s">
        <v>1454</v>
      </c>
    </row>
    <row r="117" spans="2:65" s="1" customFormat="1" ht="11.25">
      <c r="B117" s="33"/>
      <c r="D117" s="186" t="s">
        <v>1068</v>
      </c>
      <c r="F117" s="187" t="s">
        <v>1225</v>
      </c>
      <c r="I117" s="151"/>
      <c r="L117" s="33"/>
      <c r="M117" s="152"/>
      <c r="T117" s="54"/>
      <c r="AT117" s="18" t="s">
        <v>1068</v>
      </c>
      <c r="AU117" s="18" t="s">
        <v>85</v>
      </c>
    </row>
    <row r="118" spans="2:65" s="11" customFormat="1" ht="11.25">
      <c r="B118" s="135"/>
      <c r="D118" s="136" t="s">
        <v>274</v>
      </c>
      <c r="E118" s="137" t="s">
        <v>19</v>
      </c>
      <c r="F118" s="138" t="s">
        <v>1455</v>
      </c>
      <c r="H118" s="139">
        <v>7.5999999999999998E-2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75</v>
      </c>
      <c r="AY118" s="137" t="s">
        <v>266</v>
      </c>
    </row>
    <row r="119" spans="2:65" s="12" customFormat="1" ht="11.25">
      <c r="B119" s="143"/>
      <c r="D119" s="136" t="s">
        <v>274</v>
      </c>
      <c r="E119" s="144" t="s">
        <v>19</v>
      </c>
      <c r="F119" s="145" t="s">
        <v>276</v>
      </c>
      <c r="H119" s="146">
        <v>7.5999999999999998E-2</v>
      </c>
      <c r="I119" s="147"/>
      <c r="L119" s="143"/>
      <c r="M119" s="148"/>
      <c r="T119" s="149"/>
      <c r="AT119" s="144" t="s">
        <v>274</v>
      </c>
      <c r="AU119" s="144" t="s">
        <v>85</v>
      </c>
      <c r="AV119" s="12" t="s">
        <v>272</v>
      </c>
      <c r="AW119" s="12" t="s">
        <v>37</v>
      </c>
      <c r="AX119" s="12" t="s">
        <v>83</v>
      </c>
      <c r="AY119" s="144" t="s">
        <v>266</v>
      </c>
    </row>
    <row r="120" spans="2:65" s="1" customFormat="1" ht="16.5" customHeight="1">
      <c r="B120" s="33"/>
      <c r="C120" s="122" t="s">
        <v>303</v>
      </c>
      <c r="D120" s="122" t="s">
        <v>267</v>
      </c>
      <c r="E120" s="123" t="s">
        <v>1408</v>
      </c>
      <c r="F120" s="124" t="s">
        <v>1409</v>
      </c>
      <c r="G120" s="125" t="s">
        <v>895</v>
      </c>
      <c r="H120" s="126">
        <v>21.5</v>
      </c>
      <c r="I120" s="127"/>
      <c r="J120" s="128">
        <f>ROUND(I120*H120,2)</f>
        <v>0</v>
      </c>
      <c r="K120" s="124" t="s">
        <v>1066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1456</v>
      </c>
    </row>
    <row r="121" spans="2:65" s="1" customFormat="1" ht="11.25">
      <c r="B121" s="33"/>
      <c r="D121" s="186" t="s">
        <v>1068</v>
      </c>
      <c r="F121" s="187" t="s">
        <v>1411</v>
      </c>
      <c r="I121" s="151"/>
      <c r="L121" s="33"/>
      <c r="M121" s="152"/>
      <c r="T121" s="54"/>
      <c r="AT121" s="18" t="s">
        <v>1068</v>
      </c>
      <c r="AU121" s="18" t="s">
        <v>85</v>
      </c>
    </row>
    <row r="122" spans="2:65" s="11" customFormat="1" ht="11.25">
      <c r="B122" s="135"/>
      <c r="D122" s="136" t="s">
        <v>274</v>
      </c>
      <c r="E122" s="137" t="s">
        <v>19</v>
      </c>
      <c r="F122" s="138" t="s">
        <v>1457</v>
      </c>
      <c r="H122" s="139">
        <v>17.5</v>
      </c>
      <c r="I122" s="140"/>
      <c r="L122" s="135"/>
      <c r="M122" s="141"/>
      <c r="T122" s="142"/>
      <c r="AT122" s="137" t="s">
        <v>274</v>
      </c>
      <c r="AU122" s="137" t="s">
        <v>85</v>
      </c>
      <c r="AV122" s="11" t="s">
        <v>85</v>
      </c>
      <c r="AW122" s="11" t="s">
        <v>37</v>
      </c>
      <c r="AX122" s="11" t="s">
        <v>75</v>
      </c>
      <c r="AY122" s="137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1458</v>
      </c>
      <c r="H123" s="139">
        <v>4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2" customFormat="1" ht="11.25">
      <c r="B124" s="143"/>
      <c r="D124" s="136" t="s">
        <v>274</v>
      </c>
      <c r="E124" s="144" t="s">
        <v>19</v>
      </c>
      <c r="F124" s="145" t="s">
        <v>276</v>
      </c>
      <c r="H124" s="146">
        <v>21.5</v>
      </c>
      <c r="I124" s="147"/>
      <c r="L124" s="143"/>
      <c r="M124" s="148"/>
      <c r="T124" s="149"/>
      <c r="AT124" s="144" t="s">
        <v>274</v>
      </c>
      <c r="AU124" s="144" t="s">
        <v>85</v>
      </c>
      <c r="AV124" s="12" t="s">
        <v>272</v>
      </c>
      <c r="AW124" s="12" t="s">
        <v>37</v>
      </c>
      <c r="AX124" s="12" t="s">
        <v>83</v>
      </c>
      <c r="AY124" s="144" t="s">
        <v>266</v>
      </c>
    </row>
    <row r="125" spans="2:65" s="10" customFormat="1" ht="22.9" customHeight="1">
      <c r="B125" s="112"/>
      <c r="D125" s="113" t="s">
        <v>74</v>
      </c>
      <c r="E125" s="162" t="s">
        <v>295</v>
      </c>
      <c r="F125" s="162" t="s">
        <v>1063</v>
      </c>
      <c r="I125" s="115"/>
      <c r="J125" s="163">
        <f>BK125</f>
        <v>0</v>
      </c>
      <c r="L125" s="112"/>
      <c r="M125" s="117"/>
      <c r="P125" s="118">
        <f>SUM(P126:P131)</f>
        <v>0</v>
      </c>
      <c r="R125" s="118">
        <f>SUM(R126:R131)</f>
        <v>0</v>
      </c>
      <c r="T125" s="119">
        <f>SUM(T126:T131)</f>
        <v>0</v>
      </c>
      <c r="AR125" s="113" t="s">
        <v>83</v>
      </c>
      <c r="AT125" s="120" t="s">
        <v>74</v>
      </c>
      <c r="AU125" s="120" t="s">
        <v>83</v>
      </c>
      <c r="AY125" s="113" t="s">
        <v>266</v>
      </c>
      <c r="BK125" s="121">
        <f>SUM(BK126:BK131)</f>
        <v>0</v>
      </c>
    </row>
    <row r="126" spans="2:65" s="1" customFormat="1" ht="21.75" customHeight="1">
      <c r="B126" s="33"/>
      <c r="C126" s="122" t="s">
        <v>307</v>
      </c>
      <c r="D126" s="122" t="s">
        <v>267</v>
      </c>
      <c r="E126" s="123" t="s">
        <v>1064</v>
      </c>
      <c r="F126" s="124" t="s">
        <v>1065</v>
      </c>
      <c r="G126" s="125" t="s">
        <v>895</v>
      </c>
      <c r="H126" s="126">
        <v>6.3280000000000003</v>
      </c>
      <c r="I126" s="127"/>
      <c r="J126" s="128">
        <f>ROUND(I126*H126,2)</f>
        <v>0</v>
      </c>
      <c r="K126" s="124" t="s">
        <v>1066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1459</v>
      </c>
    </row>
    <row r="127" spans="2:65" s="1" customFormat="1" ht="11.25">
      <c r="B127" s="33"/>
      <c r="D127" s="186" t="s">
        <v>1068</v>
      </c>
      <c r="F127" s="187" t="s">
        <v>1069</v>
      </c>
      <c r="I127" s="151"/>
      <c r="L127" s="33"/>
      <c r="M127" s="152"/>
      <c r="T127" s="54"/>
      <c r="AT127" s="18" t="s">
        <v>1068</v>
      </c>
      <c r="AU127" s="18" t="s">
        <v>85</v>
      </c>
    </row>
    <row r="128" spans="2:65" s="14" customFormat="1" ht="11.25">
      <c r="B128" s="164"/>
      <c r="D128" s="136" t="s">
        <v>274</v>
      </c>
      <c r="E128" s="165" t="s">
        <v>19</v>
      </c>
      <c r="F128" s="166" t="s">
        <v>1460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1461</v>
      </c>
      <c r="H129" s="139">
        <v>4.4800000000000004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1462</v>
      </c>
      <c r="H130" s="139">
        <v>1.8480000000000001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2" customFormat="1" ht="11.25">
      <c r="B131" s="143"/>
      <c r="D131" s="136" t="s">
        <v>274</v>
      </c>
      <c r="E131" s="144" t="s">
        <v>19</v>
      </c>
      <c r="F131" s="145" t="s">
        <v>276</v>
      </c>
      <c r="H131" s="146">
        <v>6.3280000000000003</v>
      </c>
      <c r="I131" s="147"/>
      <c r="L131" s="143"/>
      <c r="M131" s="148"/>
      <c r="T131" s="149"/>
      <c r="AT131" s="144" t="s">
        <v>274</v>
      </c>
      <c r="AU131" s="144" t="s">
        <v>85</v>
      </c>
      <c r="AV131" s="12" t="s">
        <v>272</v>
      </c>
      <c r="AW131" s="12" t="s">
        <v>37</v>
      </c>
      <c r="AX131" s="12" t="s">
        <v>83</v>
      </c>
      <c r="AY131" s="144" t="s">
        <v>266</v>
      </c>
    </row>
    <row r="132" spans="2:65" s="10" customFormat="1" ht="22.9" customHeight="1">
      <c r="B132" s="112"/>
      <c r="D132" s="113" t="s">
        <v>74</v>
      </c>
      <c r="E132" s="162" t="s">
        <v>307</v>
      </c>
      <c r="F132" s="162" t="s">
        <v>1071</v>
      </c>
      <c r="I132" s="115"/>
      <c r="J132" s="163">
        <f>BK132</f>
        <v>0</v>
      </c>
      <c r="L132" s="112"/>
      <c r="M132" s="117"/>
      <c r="P132" s="118">
        <f>SUM(P133:P168)</f>
        <v>0</v>
      </c>
      <c r="R132" s="118">
        <f>SUM(R133:R168)</f>
        <v>0</v>
      </c>
      <c r="T132" s="119">
        <f>SUM(T133:T168)</f>
        <v>0</v>
      </c>
      <c r="AR132" s="113" t="s">
        <v>83</v>
      </c>
      <c r="AT132" s="120" t="s">
        <v>74</v>
      </c>
      <c r="AU132" s="120" t="s">
        <v>83</v>
      </c>
      <c r="AY132" s="113" t="s">
        <v>266</v>
      </c>
      <c r="BK132" s="121">
        <f>SUM(BK133:BK168)</f>
        <v>0</v>
      </c>
    </row>
    <row r="133" spans="2:65" s="1" customFormat="1" ht="16.5" customHeight="1">
      <c r="B133" s="33"/>
      <c r="C133" s="122" t="s">
        <v>312</v>
      </c>
      <c r="D133" s="122" t="s">
        <v>267</v>
      </c>
      <c r="E133" s="123" t="s">
        <v>1463</v>
      </c>
      <c r="F133" s="124" t="s">
        <v>1464</v>
      </c>
      <c r="G133" s="125" t="s">
        <v>291</v>
      </c>
      <c r="H133" s="126">
        <v>3.5</v>
      </c>
      <c r="I133" s="127"/>
      <c r="J133" s="128">
        <f>ROUND(I133*H133,2)</f>
        <v>0</v>
      </c>
      <c r="K133" s="124" t="s">
        <v>1066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85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1465</v>
      </c>
    </row>
    <row r="134" spans="2:65" s="1" customFormat="1" ht="11.25">
      <c r="B134" s="33"/>
      <c r="D134" s="186" t="s">
        <v>1068</v>
      </c>
      <c r="F134" s="187" t="s">
        <v>1466</v>
      </c>
      <c r="I134" s="151"/>
      <c r="L134" s="33"/>
      <c r="M134" s="152"/>
      <c r="T134" s="54"/>
      <c r="AT134" s="18" t="s">
        <v>1068</v>
      </c>
      <c r="AU134" s="18" t="s">
        <v>85</v>
      </c>
    </row>
    <row r="135" spans="2:65" s="11" customFormat="1" ht="11.25">
      <c r="B135" s="135"/>
      <c r="D135" s="136" t="s">
        <v>274</v>
      </c>
      <c r="E135" s="137" t="s">
        <v>19</v>
      </c>
      <c r="F135" s="138" t="s">
        <v>1467</v>
      </c>
      <c r="H135" s="139">
        <v>3.5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2" customFormat="1" ht="11.25">
      <c r="B136" s="143"/>
      <c r="D136" s="136" t="s">
        <v>274</v>
      </c>
      <c r="E136" s="144" t="s">
        <v>19</v>
      </c>
      <c r="F136" s="145" t="s">
        <v>276</v>
      </c>
      <c r="H136" s="146">
        <v>3.5</v>
      </c>
      <c r="I136" s="147"/>
      <c r="L136" s="143"/>
      <c r="M136" s="148"/>
      <c r="T136" s="149"/>
      <c r="AT136" s="144" t="s">
        <v>274</v>
      </c>
      <c r="AU136" s="144" t="s">
        <v>85</v>
      </c>
      <c r="AV136" s="12" t="s">
        <v>272</v>
      </c>
      <c r="AW136" s="12" t="s">
        <v>37</v>
      </c>
      <c r="AX136" s="12" t="s">
        <v>83</v>
      </c>
      <c r="AY136" s="144" t="s">
        <v>266</v>
      </c>
    </row>
    <row r="137" spans="2:65" s="1" customFormat="1" ht="16.5" customHeight="1">
      <c r="B137" s="33"/>
      <c r="C137" s="122" t="s">
        <v>351</v>
      </c>
      <c r="D137" s="122" t="s">
        <v>267</v>
      </c>
      <c r="E137" s="123" t="s">
        <v>1414</v>
      </c>
      <c r="F137" s="124" t="s">
        <v>1415</v>
      </c>
      <c r="G137" s="125" t="s">
        <v>291</v>
      </c>
      <c r="H137" s="126">
        <v>9.5</v>
      </c>
      <c r="I137" s="127"/>
      <c r="J137" s="128">
        <f>ROUND(I137*H137,2)</f>
        <v>0</v>
      </c>
      <c r="K137" s="124" t="s">
        <v>1066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1468</v>
      </c>
    </row>
    <row r="138" spans="2:65" s="1" customFormat="1" ht="11.25">
      <c r="B138" s="33"/>
      <c r="D138" s="186" t="s">
        <v>1068</v>
      </c>
      <c r="F138" s="187" t="s">
        <v>1417</v>
      </c>
      <c r="I138" s="151"/>
      <c r="L138" s="33"/>
      <c r="M138" s="152"/>
      <c r="T138" s="54"/>
      <c r="AT138" s="18" t="s">
        <v>1068</v>
      </c>
      <c r="AU138" s="18" t="s">
        <v>85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1469</v>
      </c>
      <c r="H139" s="139">
        <v>8.5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1" customFormat="1" ht="11.25">
      <c r="B140" s="135"/>
      <c r="D140" s="136" t="s">
        <v>274</v>
      </c>
      <c r="E140" s="137" t="s">
        <v>19</v>
      </c>
      <c r="F140" s="138" t="s">
        <v>1470</v>
      </c>
      <c r="H140" s="139">
        <v>1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75</v>
      </c>
      <c r="AY140" s="137" t="s">
        <v>266</v>
      </c>
    </row>
    <row r="141" spans="2:65" s="12" customFormat="1" ht="11.25">
      <c r="B141" s="143"/>
      <c r="D141" s="136" t="s">
        <v>274</v>
      </c>
      <c r="E141" s="144" t="s">
        <v>19</v>
      </c>
      <c r="F141" s="145" t="s">
        <v>276</v>
      </c>
      <c r="H141" s="146">
        <v>9.5</v>
      </c>
      <c r="I141" s="147"/>
      <c r="L141" s="143"/>
      <c r="M141" s="148"/>
      <c r="T141" s="149"/>
      <c r="AT141" s="144" t="s">
        <v>274</v>
      </c>
      <c r="AU141" s="144" t="s">
        <v>85</v>
      </c>
      <c r="AV141" s="12" t="s">
        <v>272</v>
      </c>
      <c r="AW141" s="12" t="s">
        <v>37</v>
      </c>
      <c r="AX141" s="12" t="s">
        <v>83</v>
      </c>
      <c r="AY141" s="144" t="s">
        <v>266</v>
      </c>
    </row>
    <row r="142" spans="2:65" s="1" customFormat="1" ht="16.5" customHeight="1">
      <c r="B142" s="33"/>
      <c r="C142" s="122" t="s">
        <v>8</v>
      </c>
      <c r="D142" s="122" t="s">
        <v>267</v>
      </c>
      <c r="E142" s="123" t="s">
        <v>1420</v>
      </c>
      <c r="F142" s="124" t="s">
        <v>1421</v>
      </c>
      <c r="G142" s="125" t="s">
        <v>291</v>
      </c>
      <c r="H142" s="126">
        <v>10</v>
      </c>
      <c r="I142" s="127"/>
      <c r="J142" s="128">
        <f>ROUND(I142*H142,2)</f>
        <v>0</v>
      </c>
      <c r="K142" s="124" t="s">
        <v>1066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1471</v>
      </c>
    </row>
    <row r="143" spans="2:65" s="1" customFormat="1" ht="11.25">
      <c r="B143" s="33"/>
      <c r="D143" s="186" t="s">
        <v>1068</v>
      </c>
      <c r="F143" s="187" t="s">
        <v>1423</v>
      </c>
      <c r="I143" s="151"/>
      <c r="L143" s="33"/>
      <c r="M143" s="152"/>
      <c r="T143" s="54"/>
      <c r="AT143" s="18" t="s">
        <v>1068</v>
      </c>
      <c r="AU143" s="18" t="s">
        <v>85</v>
      </c>
    </row>
    <row r="144" spans="2:65" s="11" customFormat="1" ht="11.25">
      <c r="B144" s="135"/>
      <c r="D144" s="136" t="s">
        <v>274</v>
      </c>
      <c r="E144" s="137" t="s">
        <v>19</v>
      </c>
      <c r="F144" s="138" t="s">
        <v>1472</v>
      </c>
      <c r="H144" s="139">
        <v>10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75</v>
      </c>
      <c r="AY144" s="137" t="s">
        <v>266</v>
      </c>
    </row>
    <row r="145" spans="2:65" s="12" customFormat="1" ht="11.25">
      <c r="B145" s="143"/>
      <c r="D145" s="136" t="s">
        <v>274</v>
      </c>
      <c r="E145" s="144" t="s">
        <v>19</v>
      </c>
      <c r="F145" s="145" t="s">
        <v>276</v>
      </c>
      <c r="H145" s="146">
        <v>10</v>
      </c>
      <c r="I145" s="147"/>
      <c r="L145" s="143"/>
      <c r="M145" s="148"/>
      <c r="T145" s="149"/>
      <c r="AT145" s="144" t="s">
        <v>274</v>
      </c>
      <c r="AU145" s="144" t="s">
        <v>85</v>
      </c>
      <c r="AV145" s="12" t="s">
        <v>272</v>
      </c>
      <c r="AW145" s="12" t="s">
        <v>37</v>
      </c>
      <c r="AX145" s="12" t="s">
        <v>83</v>
      </c>
      <c r="AY145" s="144" t="s">
        <v>266</v>
      </c>
    </row>
    <row r="146" spans="2:65" s="1" customFormat="1" ht="16.5" customHeight="1">
      <c r="B146" s="33"/>
      <c r="C146" s="122" t="s">
        <v>358</v>
      </c>
      <c r="D146" s="122" t="s">
        <v>267</v>
      </c>
      <c r="E146" s="123" t="s">
        <v>1087</v>
      </c>
      <c r="F146" s="124" t="s">
        <v>1088</v>
      </c>
      <c r="G146" s="125" t="s">
        <v>895</v>
      </c>
      <c r="H146" s="126">
        <v>10.3</v>
      </c>
      <c r="I146" s="127"/>
      <c r="J146" s="128">
        <f>ROUND(I146*H146,2)</f>
        <v>0</v>
      </c>
      <c r="K146" s="124" t="s">
        <v>1066</v>
      </c>
      <c r="L146" s="33"/>
      <c r="M146" s="129" t="s">
        <v>19</v>
      </c>
      <c r="N146" s="130" t="s">
        <v>46</v>
      </c>
      <c r="P146" s="131">
        <f>O146*H146</f>
        <v>0</v>
      </c>
      <c r="Q146" s="131">
        <v>0</v>
      </c>
      <c r="R146" s="131">
        <f>Q146*H146</f>
        <v>0</v>
      </c>
      <c r="S146" s="131">
        <v>0</v>
      </c>
      <c r="T146" s="132">
        <f>S146*H146</f>
        <v>0</v>
      </c>
      <c r="AR146" s="133" t="s">
        <v>272</v>
      </c>
      <c r="AT146" s="133" t="s">
        <v>267</v>
      </c>
      <c r="AU146" s="133" t="s">
        <v>85</v>
      </c>
      <c r="AY146" s="18" t="s">
        <v>266</v>
      </c>
      <c r="BE146" s="134">
        <f>IF(N146="základní",J146,0)</f>
        <v>0</v>
      </c>
      <c r="BF146" s="134">
        <f>IF(N146="snížená",J146,0)</f>
        <v>0</v>
      </c>
      <c r="BG146" s="134">
        <f>IF(N146="zákl. přenesená",J146,0)</f>
        <v>0</v>
      </c>
      <c r="BH146" s="134">
        <f>IF(N146="sníž. přenesená",J146,0)</f>
        <v>0</v>
      </c>
      <c r="BI146" s="134">
        <f>IF(N146="nulová",J146,0)</f>
        <v>0</v>
      </c>
      <c r="BJ146" s="18" t="s">
        <v>83</v>
      </c>
      <c r="BK146" s="134">
        <f>ROUND(I146*H146,2)</f>
        <v>0</v>
      </c>
      <c r="BL146" s="18" t="s">
        <v>272</v>
      </c>
      <c r="BM146" s="133" t="s">
        <v>1473</v>
      </c>
    </row>
    <row r="147" spans="2:65" s="1" customFormat="1" ht="11.25">
      <c r="B147" s="33"/>
      <c r="D147" s="186" t="s">
        <v>1068</v>
      </c>
      <c r="F147" s="187" t="s">
        <v>1090</v>
      </c>
      <c r="I147" s="151"/>
      <c r="L147" s="33"/>
      <c r="M147" s="152"/>
      <c r="T147" s="54"/>
      <c r="AT147" s="18" t="s">
        <v>1068</v>
      </c>
      <c r="AU147" s="18" t="s">
        <v>85</v>
      </c>
    </row>
    <row r="148" spans="2:65" s="14" customFormat="1" ht="11.25">
      <c r="B148" s="164"/>
      <c r="D148" s="136" t="s">
        <v>274</v>
      </c>
      <c r="E148" s="165" t="s">
        <v>19</v>
      </c>
      <c r="F148" s="166" t="s">
        <v>1091</v>
      </c>
      <c r="H148" s="165" t="s">
        <v>19</v>
      </c>
      <c r="I148" s="167"/>
      <c r="L148" s="164"/>
      <c r="M148" s="168"/>
      <c r="T148" s="169"/>
      <c r="AT148" s="165" t="s">
        <v>274</v>
      </c>
      <c r="AU148" s="165" t="s">
        <v>85</v>
      </c>
      <c r="AV148" s="14" t="s">
        <v>83</v>
      </c>
      <c r="AW148" s="14" t="s">
        <v>37</v>
      </c>
      <c r="AX148" s="14" t="s">
        <v>75</v>
      </c>
      <c r="AY148" s="165" t="s">
        <v>266</v>
      </c>
    </row>
    <row r="149" spans="2:65" s="11" customFormat="1" ht="11.25">
      <c r="B149" s="135"/>
      <c r="D149" s="136" t="s">
        <v>274</v>
      </c>
      <c r="E149" s="137" t="s">
        <v>19</v>
      </c>
      <c r="F149" s="138" t="s">
        <v>1474</v>
      </c>
      <c r="H149" s="139">
        <v>5.15</v>
      </c>
      <c r="I149" s="140"/>
      <c r="L149" s="135"/>
      <c r="M149" s="141"/>
      <c r="T149" s="142"/>
      <c r="AT149" s="137" t="s">
        <v>274</v>
      </c>
      <c r="AU149" s="137" t="s">
        <v>85</v>
      </c>
      <c r="AV149" s="11" t="s">
        <v>85</v>
      </c>
      <c r="AW149" s="11" t="s">
        <v>37</v>
      </c>
      <c r="AX149" s="11" t="s">
        <v>75</v>
      </c>
      <c r="AY149" s="137" t="s">
        <v>266</v>
      </c>
    </row>
    <row r="150" spans="2:65" s="11" customFormat="1" ht="11.25">
      <c r="B150" s="135"/>
      <c r="D150" s="136" t="s">
        <v>274</v>
      </c>
      <c r="E150" s="137" t="s">
        <v>19</v>
      </c>
      <c r="F150" s="138" t="s">
        <v>1475</v>
      </c>
      <c r="H150" s="139">
        <v>5.15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75</v>
      </c>
      <c r="AY150" s="137" t="s">
        <v>266</v>
      </c>
    </row>
    <row r="151" spans="2:65" s="12" customFormat="1" ht="11.25">
      <c r="B151" s="143"/>
      <c r="D151" s="136" t="s">
        <v>274</v>
      </c>
      <c r="E151" s="144" t="s">
        <v>19</v>
      </c>
      <c r="F151" s="145" t="s">
        <v>276</v>
      </c>
      <c r="H151" s="146">
        <v>10.3</v>
      </c>
      <c r="I151" s="147"/>
      <c r="L151" s="143"/>
      <c r="M151" s="148"/>
      <c r="T151" s="149"/>
      <c r="AT151" s="144" t="s">
        <v>274</v>
      </c>
      <c r="AU151" s="144" t="s">
        <v>85</v>
      </c>
      <c r="AV151" s="12" t="s">
        <v>272</v>
      </c>
      <c r="AW151" s="12" t="s">
        <v>37</v>
      </c>
      <c r="AX151" s="12" t="s">
        <v>83</v>
      </c>
      <c r="AY151" s="144" t="s">
        <v>266</v>
      </c>
    </row>
    <row r="152" spans="2:65" s="1" customFormat="1" ht="16.5" customHeight="1">
      <c r="B152" s="33"/>
      <c r="C152" s="122" t="s">
        <v>362</v>
      </c>
      <c r="D152" s="122" t="s">
        <v>267</v>
      </c>
      <c r="E152" s="123" t="s">
        <v>1476</v>
      </c>
      <c r="F152" s="124" t="s">
        <v>1477</v>
      </c>
      <c r="G152" s="125" t="s">
        <v>895</v>
      </c>
      <c r="H152" s="126">
        <v>11</v>
      </c>
      <c r="I152" s="127"/>
      <c r="J152" s="128">
        <f>ROUND(I152*H152,2)</f>
        <v>0</v>
      </c>
      <c r="K152" s="124" t="s">
        <v>1066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272</v>
      </c>
      <c r="AT152" s="133" t="s">
        <v>267</v>
      </c>
      <c r="AU152" s="133" t="s">
        <v>85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272</v>
      </c>
      <c r="BM152" s="133" t="s">
        <v>1478</v>
      </c>
    </row>
    <row r="153" spans="2:65" s="1" customFormat="1" ht="11.25">
      <c r="B153" s="33"/>
      <c r="D153" s="186" t="s">
        <v>1068</v>
      </c>
      <c r="F153" s="187" t="s">
        <v>1479</v>
      </c>
      <c r="I153" s="151"/>
      <c r="L153" s="33"/>
      <c r="M153" s="152"/>
      <c r="T153" s="54"/>
      <c r="AT153" s="18" t="s">
        <v>1068</v>
      </c>
      <c r="AU153" s="18" t="s">
        <v>85</v>
      </c>
    </row>
    <row r="154" spans="2:65" s="11" customFormat="1" ht="11.25">
      <c r="B154" s="135"/>
      <c r="D154" s="136" t="s">
        <v>274</v>
      </c>
      <c r="E154" s="137" t="s">
        <v>19</v>
      </c>
      <c r="F154" s="138" t="s">
        <v>1480</v>
      </c>
      <c r="H154" s="139">
        <v>11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2" customFormat="1" ht="11.25">
      <c r="B155" s="143"/>
      <c r="D155" s="136" t="s">
        <v>274</v>
      </c>
      <c r="E155" s="144" t="s">
        <v>19</v>
      </c>
      <c r="F155" s="145" t="s">
        <v>276</v>
      </c>
      <c r="H155" s="146">
        <v>11</v>
      </c>
      <c r="I155" s="147"/>
      <c r="L155" s="143"/>
      <c r="M155" s="148"/>
      <c r="T155" s="149"/>
      <c r="AT155" s="144" t="s">
        <v>274</v>
      </c>
      <c r="AU155" s="144" t="s">
        <v>85</v>
      </c>
      <c r="AV155" s="12" t="s">
        <v>272</v>
      </c>
      <c r="AW155" s="12" t="s">
        <v>37</v>
      </c>
      <c r="AX155" s="12" t="s">
        <v>83</v>
      </c>
      <c r="AY155" s="144" t="s">
        <v>266</v>
      </c>
    </row>
    <row r="156" spans="2:65" s="1" customFormat="1" ht="16.5" customHeight="1">
      <c r="B156" s="33"/>
      <c r="C156" s="122" t="s">
        <v>370</v>
      </c>
      <c r="D156" s="122" t="s">
        <v>267</v>
      </c>
      <c r="E156" s="123" t="s">
        <v>1094</v>
      </c>
      <c r="F156" s="124" t="s">
        <v>1095</v>
      </c>
      <c r="G156" s="125" t="s">
        <v>895</v>
      </c>
      <c r="H156" s="126">
        <v>3.65</v>
      </c>
      <c r="I156" s="127"/>
      <c r="J156" s="128">
        <f>ROUND(I156*H156,2)</f>
        <v>0</v>
      </c>
      <c r="K156" s="124" t="s">
        <v>1066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85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1481</v>
      </c>
    </row>
    <row r="157" spans="2:65" s="1" customFormat="1" ht="11.25">
      <c r="B157" s="33"/>
      <c r="D157" s="186" t="s">
        <v>1068</v>
      </c>
      <c r="F157" s="187" t="s">
        <v>1097</v>
      </c>
      <c r="I157" s="151"/>
      <c r="L157" s="33"/>
      <c r="M157" s="152"/>
      <c r="T157" s="54"/>
      <c r="AT157" s="18" t="s">
        <v>1068</v>
      </c>
      <c r="AU157" s="18" t="s">
        <v>85</v>
      </c>
    </row>
    <row r="158" spans="2:65" s="11" customFormat="1" ht="11.25">
      <c r="B158" s="135"/>
      <c r="D158" s="136" t="s">
        <v>274</v>
      </c>
      <c r="E158" s="137" t="s">
        <v>19</v>
      </c>
      <c r="F158" s="138" t="s">
        <v>1482</v>
      </c>
      <c r="H158" s="139">
        <v>1.825</v>
      </c>
      <c r="I158" s="140"/>
      <c r="L158" s="135"/>
      <c r="M158" s="141"/>
      <c r="T158" s="142"/>
      <c r="AT158" s="137" t="s">
        <v>274</v>
      </c>
      <c r="AU158" s="137" t="s">
        <v>85</v>
      </c>
      <c r="AV158" s="11" t="s">
        <v>85</v>
      </c>
      <c r="AW158" s="11" t="s">
        <v>37</v>
      </c>
      <c r="AX158" s="11" t="s">
        <v>75</v>
      </c>
      <c r="AY158" s="137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1483</v>
      </c>
      <c r="H159" s="139">
        <v>1.825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2" customFormat="1" ht="11.25">
      <c r="B160" s="143"/>
      <c r="D160" s="136" t="s">
        <v>274</v>
      </c>
      <c r="E160" s="144" t="s">
        <v>19</v>
      </c>
      <c r="F160" s="145" t="s">
        <v>276</v>
      </c>
      <c r="H160" s="146">
        <v>3.65</v>
      </c>
      <c r="I160" s="147"/>
      <c r="L160" s="143"/>
      <c r="M160" s="148"/>
      <c r="T160" s="149"/>
      <c r="AT160" s="144" t="s">
        <v>274</v>
      </c>
      <c r="AU160" s="144" t="s">
        <v>85</v>
      </c>
      <c r="AV160" s="12" t="s">
        <v>272</v>
      </c>
      <c r="AW160" s="12" t="s">
        <v>37</v>
      </c>
      <c r="AX160" s="12" t="s">
        <v>83</v>
      </c>
      <c r="AY160" s="144" t="s">
        <v>266</v>
      </c>
    </row>
    <row r="161" spans="2:65" s="1" customFormat="1" ht="16.5" customHeight="1">
      <c r="B161" s="33"/>
      <c r="C161" s="122" t="s">
        <v>366</v>
      </c>
      <c r="D161" s="122" t="s">
        <v>267</v>
      </c>
      <c r="E161" s="123" t="s">
        <v>1099</v>
      </c>
      <c r="F161" s="124" t="s">
        <v>1100</v>
      </c>
      <c r="G161" s="125" t="s">
        <v>895</v>
      </c>
      <c r="H161" s="126">
        <v>3.65</v>
      </c>
      <c r="I161" s="127"/>
      <c r="J161" s="128">
        <f>ROUND(I161*H161,2)</f>
        <v>0</v>
      </c>
      <c r="K161" s="124" t="s">
        <v>1066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1484</v>
      </c>
    </row>
    <row r="162" spans="2:65" s="1" customFormat="1" ht="11.25">
      <c r="B162" s="33"/>
      <c r="D162" s="186" t="s">
        <v>1068</v>
      </c>
      <c r="F162" s="187" t="s">
        <v>1102</v>
      </c>
      <c r="I162" s="151"/>
      <c r="L162" s="33"/>
      <c r="M162" s="152"/>
      <c r="T162" s="54"/>
      <c r="AT162" s="18" t="s">
        <v>1068</v>
      </c>
      <c r="AU162" s="18" t="s">
        <v>85</v>
      </c>
    </row>
    <row r="163" spans="2:65" s="11" customFormat="1" ht="11.25">
      <c r="B163" s="135"/>
      <c r="D163" s="136" t="s">
        <v>274</v>
      </c>
      <c r="E163" s="137" t="s">
        <v>19</v>
      </c>
      <c r="F163" s="138" t="s">
        <v>1485</v>
      </c>
      <c r="H163" s="139">
        <v>3.65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2" customFormat="1" ht="11.25">
      <c r="B164" s="143"/>
      <c r="D164" s="136" t="s">
        <v>274</v>
      </c>
      <c r="E164" s="144" t="s">
        <v>19</v>
      </c>
      <c r="F164" s="145" t="s">
        <v>276</v>
      </c>
      <c r="H164" s="146">
        <v>3.65</v>
      </c>
      <c r="I164" s="147"/>
      <c r="L164" s="143"/>
      <c r="M164" s="148"/>
      <c r="T164" s="149"/>
      <c r="AT164" s="144" t="s">
        <v>274</v>
      </c>
      <c r="AU164" s="144" t="s">
        <v>85</v>
      </c>
      <c r="AV164" s="12" t="s">
        <v>272</v>
      </c>
      <c r="AW164" s="12" t="s">
        <v>37</v>
      </c>
      <c r="AX164" s="12" t="s">
        <v>83</v>
      </c>
      <c r="AY164" s="144" t="s">
        <v>266</v>
      </c>
    </row>
    <row r="165" spans="2:65" s="1" customFormat="1" ht="16.5" customHeight="1">
      <c r="B165" s="33"/>
      <c r="C165" s="122" t="s">
        <v>382</v>
      </c>
      <c r="D165" s="122" t="s">
        <v>267</v>
      </c>
      <c r="E165" s="123" t="s">
        <v>1104</v>
      </c>
      <c r="F165" s="124" t="s">
        <v>1105</v>
      </c>
      <c r="G165" s="125" t="s">
        <v>895</v>
      </c>
      <c r="H165" s="126">
        <v>7.3</v>
      </c>
      <c r="I165" s="127"/>
      <c r="J165" s="128">
        <f>ROUND(I165*H165,2)</f>
        <v>0</v>
      </c>
      <c r="K165" s="124" t="s">
        <v>1066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85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1486</v>
      </c>
    </row>
    <row r="166" spans="2:65" s="1" customFormat="1" ht="11.25">
      <c r="B166" s="33"/>
      <c r="D166" s="186" t="s">
        <v>1068</v>
      </c>
      <c r="F166" s="187" t="s">
        <v>1107</v>
      </c>
      <c r="I166" s="151"/>
      <c r="L166" s="33"/>
      <c r="M166" s="152"/>
      <c r="T166" s="54"/>
      <c r="AT166" s="18" t="s">
        <v>1068</v>
      </c>
      <c r="AU166" s="18" t="s">
        <v>85</v>
      </c>
    </row>
    <row r="167" spans="2:65" s="11" customFormat="1" ht="11.25">
      <c r="B167" s="135"/>
      <c r="D167" s="136" t="s">
        <v>274</v>
      </c>
      <c r="E167" s="137" t="s">
        <v>19</v>
      </c>
      <c r="F167" s="138" t="s">
        <v>1487</v>
      </c>
      <c r="H167" s="139">
        <v>7.3</v>
      </c>
      <c r="I167" s="140"/>
      <c r="L167" s="135"/>
      <c r="M167" s="141"/>
      <c r="T167" s="142"/>
      <c r="AT167" s="137" t="s">
        <v>274</v>
      </c>
      <c r="AU167" s="137" t="s">
        <v>85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2" customFormat="1" ht="11.25">
      <c r="B168" s="143"/>
      <c r="D168" s="136" t="s">
        <v>274</v>
      </c>
      <c r="E168" s="144" t="s">
        <v>19</v>
      </c>
      <c r="F168" s="145" t="s">
        <v>276</v>
      </c>
      <c r="H168" s="146">
        <v>7.3</v>
      </c>
      <c r="I168" s="147"/>
      <c r="L168" s="143"/>
      <c r="M168" s="148"/>
      <c r="T168" s="149"/>
      <c r="AT168" s="144" t="s">
        <v>274</v>
      </c>
      <c r="AU168" s="144" t="s">
        <v>85</v>
      </c>
      <c r="AV168" s="12" t="s">
        <v>272</v>
      </c>
      <c r="AW168" s="12" t="s">
        <v>37</v>
      </c>
      <c r="AX168" s="12" t="s">
        <v>83</v>
      </c>
      <c r="AY168" s="144" t="s">
        <v>266</v>
      </c>
    </row>
    <row r="169" spans="2:65" s="10" customFormat="1" ht="22.9" customHeight="1">
      <c r="B169" s="112"/>
      <c r="D169" s="113" t="s">
        <v>74</v>
      </c>
      <c r="E169" s="162" t="s">
        <v>1109</v>
      </c>
      <c r="F169" s="162" t="s">
        <v>1110</v>
      </c>
      <c r="I169" s="115"/>
      <c r="J169" s="163">
        <f>BK169</f>
        <v>0</v>
      </c>
      <c r="L169" s="112"/>
      <c r="M169" s="117"/>
      <c r="P169" s="118">
        <f>SUM(P170:P177)</f>
        <v>0</v>
      </c>
      <c r="R169" s="118">
        <f>SUM(R170:R177)</f>
        <v>0</v>
      </c>
      <c r="T169" s="119">
        <f>SUM(T170:T177)</f>
        <v>0</v>
      </c>
      <c r="AR169" s="113" t="s">
        <v>83</v>
      </c>
      <c r="AT169" s="120" t="s">
        <v>74</v>
      </c>
      <c r="AU169" s="120" t="s">
        <v>83</v>
      </c>
      <c r="AY169" s="113" t="s">
        <v>266</v>
      </c>
      <c r="BK169" s="121">
        <f>SUM(BK170:BK177)</f>
        <v>0</v>
      </c>
    </row>
    <row r="170" spans="2:65" s="1" customFormat="1" ht="16.5" customHeight="1">
      <c r="B170" s="33"/>
      <c r="C170" s="122" t="s">
        <v>374</v>
      </c>
      <c r="D170" s="122" t="s">
        <v>267</v>
      </c>
      <c r="E170" s="123" t="s">
        <v>1111</v>
      </c>
      <c r="F170" s="124" t="s">
        <v>1112</v>
      </c>
      <c r="G170" s="125" t="s">
        <v>845</v>
      </c>
      <c r="H170" s="126">
        <v>3.6120000000000001</v>
      </c>
      <c r="I170" s="127"/>
      <c r="J170" s="128">
        <f>ROUND(I170*H170,2)</f>
        <v>0</v>
      </c>
      <c r="K170" s="124" t="s">
        <v>1066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272</v>
      </c>
      <c r="AT170" s="133" t="s">
        <v>267</v>
      </c>
      <c r="AU170" s="133" t="s">
        <v>85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272</v>
      </c>
      <c r="BM170" s="133" t="s">
        <v>1488</v>
      </c>
    </row>
    <row r="171" spans="2:65" s="1" customFormat="1" ht="11.25">
      <c r="B171" s="33"/>
      <c r="D171" s="186" t="s">
        <v>1068</v>
      </c>
      <c r="F171" s="187" t="s">
        <v>1114</v>
      </c>
      <c r="I171" s="151"/>
      <c r="L171" s="33"/>
      <c r="M171" s="152"/>
      <c r="T171" s="54"/>
      <c r="AT171" s="18" t="s">
        <v>1068</v>
      </c>
      <c r="AU171" s="18" t="s">
        <v>85</v>
      </c>
    </row>
    <row r="172" spans="2:65" s="1" customFormat="1" ht="16.5" customHeight="1">
      <c r="B172" s="33"/>
      <c r="C172" s="122" t="s">
        <v>378</v>
      </c>
      <c r="D172" s="122" t="s">
        <v>267</v>
      </c>
      <c r="E172" s="123" t="s">
        <v>1115</v>
      </c>
      <c r="F172" s="124" t="s">
        <v>1116</v>
      </c>
      <c r="G172" s="125" t="s">
        <v>845</v>
      </c>
      <c r="H172" s="126">
        <v>32.508000000000003</v>
      </c>
      <c r="I172" s="127"/>
      <c r="J172" s="128">
        <f>ROUND(I172*H172,2)</f>
        <v>0</v>
      </c>
      <c r="K172" s="124" t="s">
        <v>1066</v>
      </c>
      <c r="L172" s="33"/>
      <c r="M172" s="129" t="s">
        <v>19</v>
      </c>
      <c r="N172" s="130" t="s">
        <v>46</v>
      </c>
      <c r="P172" s="131">
        <f>O172*H172</f>
        <v>0</v>
      </c>
      <c r="Q172" s="131">
        <v>0</v>
      </c>
      <c r="R172" s="131">
        <f>Q172*H172</f>
        <v>0</v>
      </c>
      <c r="S172" s="131">
        <v>0</v>
      </c>
      <c r="T172" s="132">
        <f>S172*H172</f>
        <v>0</v>
      </c>
      <c r="AR172" s="133" t="s">
        <v>272</v>
      </c>
      <c r="AT172" s="133" t="s">
        <v>267</v>
      </c>
      <c r="AU172" s="133" t="s">
        <v>85</v>
      </c>
      <c r="AY172" s="18" t="s">
        <v>266</v>
      </c>
      <c r="BE172" s="134">
        <f>IF(N172="základní",J172,0)</f>
        <v>0</v>
      </c>
      <c r="BF172" s="134">
        <f>IF(N172="snížená",J172,0)</f>
        <v>0</v>
      </c>
      <c r="BG172" s="134">
        <f>IF(N172="zákl. přenesená",J172,0)</f>
        <v>0</v>
      </c>
      <c r="BH172" s="134">
        <f>IF(N172="sníž. přenesená",J172,0)</f>
        <v>0</v>
      </c>
      <c r="BI172" s="134">
        <f>IF(N172="nulová",J172,0)</f>
        <v>0</v>
      </c>
      <c r="BJ172" s="18" t="s">
        <v>83</v>
      </c>
      <c r="BK172" s="134">
        <f>ROUND(I172*H172,2)</f>
        <v>0</v>
      </c>
      <c r="BL172" s="18" t="s">
        <v>272</v>
      </c>
      <c r="BM172" s="133" t="s">
        <v>1489</v>
      </c>
    </row>
    <row r="173" spans="2:65" s="1" customFormat="1" ht="11.25">
      <c r="B173" s="33"/>
      <c r="D173" s="186" t="s">
        <v>1068</v>
      </c>
      <c r="F173" s="187" t="s">
        <v>1118</v>
      </c>
      <c r="I173" s="151"/>
      <c r="L173" s="33"/>
      <c r="M173" s="152"/>
      <c r="T173" s="54"/>
      <c r="AT173" s="18" t="s">
        <v>1068</v>
      </c>
      <c r="AU173" s="18" t="s">
        <v>85</v>
      </c>
    </row>
    <row r="174" spans="2:65" s="11" customFormat="1" ht="11.25">
      <c r="B174" s="135"/>
      <c r="D174" s="136" t="s">
        <v>274</v>
      </c>
      <c r="E174" s="137" t="s">
        <v>19</v>
      </c>
      <c r="F174" s="138" t="s">
        <v>1490</v>
      </c>
      <c r="H174" s="139">
        <v>32.508000000000003</v>
      </c>
      <c r="I174" s="140"/>
      <c r="L174" s="135"/>
      <c r="M174" s="141"/>
      <c r="T174" s="142"/>
      <c r="AT174" s="137" t="s">
        <v>274</v>
      </c>
      <c r="AU174" s="137" t="s">
        <v>85</v>
      </c>
      <c r="AV174" s="11" t="s">
        <v>85</v>
      </c>
      <c r="AW174" s="11" t="s">
        <v>37</v>
      </c>
      <c r="AX174" s="11" t="s">
        <v>75</v>
      </c>
      <c r="AY174" s="137" t="s">
        <v>266</v>
      </c>
    </row>
    <row r="175" spans="2:65" s="12" customFormat="1" ht="11.25">
      <c r="B175" s="143"/>
      <c r="D175" s="136" t="s">
        <v>274</v>
      </c>
      <c r="E175" s="144" t="s">
        <v>19</v>
      </c>
      <c r="F175" s="145" t="s">
        <v>276</v>
      </c>
      <c r="H175" s="146">
        <v>32.508000000000003</v>
      </c>
      <c r="I175" s="147"/>
      <c r="L175" s="143"/>
      <c r="M175" s="148"/>
      <c r="T175" s="149"/>
      <c r="AT175" s="144" t="s">
        <v>274</v>
      </c>
      <c r="AU175" s="144" t="s">
        <v>85</v>
      </c>
      <c r="AV175" s="12" t="s">
        <v>272</v>
      </c>
      <c r="AW175" s="12" t="s">
        <v>37</v>
      </c>
      <c r="AX175" s="12" t="s">
        <v>83</v>
      </c>
      <c r="AY175" s="144" t="s">
        <v>266</v>
      </c>
    </row>
    <row r="176" spans="2:65" s="1" customFormat="1" ht="16.5" customHeight="1">
      <c r="B176" s="33"/>
      <c r="C176" s="122" t="s">
        <v>386</v>
      </c>
      <c r="D176" s="122" t="s">
        <v>267</v>
      </c>
      <c r="E176" s="123" t="s">
        <v>1120</v>
      </c>
      <c r="F176" s="124" t="s">
        <v>1121</v>
      </c>
      <c r="G176" s="125" t="s">
        <v>845</v>
      </c>
      <c r="H176" s="126">
        <v>3.6120000000000001</v>
      </c>
      <c r="I176" s="127"/>
      <c r="J176" s="128">
        <f>ROUND(I176*H176,2)</f>
        <v>0</v>
      </c>
      <c r="K176" s="124" t="s">
        <v>1066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272</v>
      </c>
      <c r="AT176" s="133" t="s">
        <v>267</v>
      </c>
      <c r="AU176" s="133" t="s">
        <v>85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272</v>
      </c>
      <c r="BM176" s="133" t="s">
        <v>1491</v>
      </c>
    </row>
    <row r="177" spans="2:65" s="1" customFormat="1" ht="11.25">
      <c r="B177" s="33"/>
      <c r="D177" s="186" t="s">
        <v>1068</v>
      </c>
      <c r="F177" s="187" t="s">
        <v>1123</v>
      </c>
      <c r="I177" s="151"/>
      <c r="L177" s="33"/>
      <c r="M177" s="152"/>
      <c r="T177" s="54"/>
      <c r="AT177" s="18" t="s">
        <v>1068</v>
      </c>
      <c r="AU177" s="18" t="s">
        <v>85</v>
      </c>
    </row>
    <row r="178" spans="2:65" s="10" customFormat="1" ht="22.9" customHeight="1">
      <c r="B178" s="112"/>
      <c r="D178" s="113" t="s">
        <v>74</v>
      </c>
      <c r="E178" s="162" t="s">
        <v>1124</v>
      </c>
      <c r="F178" s="162" t="s">
        <v>1125</v>
      </c>
      <c r="I178" s="115"/>
      <c r="J178" s="163">
        <f>BK178</f>
        <v>0</v>
      </c>
      <c r="L178" s="112"/>
      <c r="M178" s="117"/>
      <c r="P178" s="118">
        <f>SUM(P179:P180)</f>
        <v>0</v>
      </c>
      <c r="R178" s="118">
        <f>SUM(R179:R180)</f>
        <v>0</v>
      </c>
      <c r="T178" s="119">
        <f>SUM(T179:T180)</f>
        <v>0</v>
      </c>
      <c r="AR178" s="113" t="s">
        <v>83</v>
      </c>
      <c r="AT178" s="120" t="s">
        <v>74</v>
      </c>
      <c r="AU178" s="120" t="s">
        <v>83</v>
      </c>
      <c r="AY178" s="113" t="s">
        <v>266</v>
      </c>
      <c r="BK178" s="121">
        <f>SUM(BK179:BK180)</f>
        <v>0</v>
      </c>
    </row>
    <row r="179" spans="2:65" s="1" customFormat="1" ht="16.5" customHeight="1">
      <c r="B179" s="33"/>
      <c r="C179" s="122" t="s">
        <v>7</v>
      </c>
      <c r="D179" s="122" t="s">
        <v>267</v>
      </c>
      <c r="E179" s="123" t="s">
        <v>1126</v>
      </c>
      <c r="F179" s="124" t="s">
        <v>1127</v>
      </c>
      <c r="G179" s="125" t="s">
        <v>845</v>
      </c>
      <c r="H179" s="126">
        <v>21.757000000000001</v>
      </c>
      <c r="I179" s="127"/>
      <c r="J179" s="128">
        <f>ROUND(I179*H179,2)</f>
        <v>0</v>
      </c>
      <c r="K179" s="124" t="s">
        <v>1066</v>
      </c>
      <c r="L179" s="33"/>
      <c r="M179" s="129" t="s">
        <v>19</v>
      </c>
      <c r="N179" s="130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272</v>
      </c>
      <c r="AT179" s="133" t="s">
        <v>267</v>
      </c>
      <c r="AU179" s="133" t="s">
        <v>85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1492</v>
      </c>
    </row>
    <row r="180" spans="2:65" s="1" customFormat="1" ht="11.25">
      <c r="B180" s="33"/>
      <c r="D180" s="186" t="s">
        <v>1068</v>
      </c>
      <c r="F180" s="187" t="s">
        <v>1129</v>
      </c>
      <c r="I180" s="151"/>
      <c r="L180" s="33"/>
      <c r="M180" s="152"/>
      <c r="T180" s="54"/>
      <c r="AT180" s="18" t="s">
        <v>1068</v>
      </c>
      <c r="AU180" s="18" t="s">
        <v>85</v>
      </c>
    </row>
    <row r="181" spans="2:65" s="10" customFormat="1" ht="25.9" customHeight="1">
      <c r="B181" s="112"/>
      <c r="D181" s="113" t="s">
        <v>74</v>
      </c>
      <c r="E181" s="114" t="s">
        <v>1130</v>
      </c>
      <c r="F181" s="114" t="s">
        <v>1131</v>
      </c>
      <c r="I181" s="115"/>
      <c r="J181" s="116">
        <f>BK181</f>
        <v>0</v>
      </c>
      <c r="L181" s="112"/>
      <c r="M181" s="117"/>
      <c r="P181" s="118">
        <f>P182</f>
        <v>0</v>
      </c>
      <c r="R181" s="118">
        <f>R182</f>
        <v>0</v>
      </c>
      <c r="T181" s="119">
        <f>T182</f>
        <v>0</v>
      </c>
      <c r="AR181" s="113" t="s">
        <v>85</v>
      </c>
      <c r="AT181" s="120" t="s">
        <v>74</v>
      </c>
      <c r="AU181" s="120" t="s">
        <v>75</v>
      </c>
      <c r="AY181" s="113" t="s">
        <v>266</v>
      </c>
      <c r="BK181" s="121">
        <f>BK182</f>
        <v>0</v>
      </c>
    </row>
    <row r="182" spans="2:65" s="10" customFormat="1" ht="22.9" customHeight="1">
      <c r="B182" s="112"/>
      <c r="D182" s="113" t="s">
        <v>74</v>
      </c>
      <c r="E182" s="162" t="s">
        <v>1132</v>
      </c>
      <c r="F182" s="162" t="s">
        <v>1133</v>
      </c>
      <c r="I182" s="115"/>
      <c r="J182" s="163">
        <f>BK182</f>
        <v>0</v>
      </c>
      <c r="L182" s="112"/>
      <c r="M182" s="117"/>
      <c r="P182" s="118">
        <f>SUM(P183:P186)</f>
        <v>0</v>
      </c>
      <c r="R182" s="118">
        <f>SUM(R183:R186)</f>
        <v>0</v>
      </c>
      <c r="T182" s="119">
        <f>SUM(T183:T186)</f>
        <v>0</v>
      </c>
      <c r="AR182" s="113" t="s">
        <v>85</v>
      </c>
      <c r="AT182" s="120" t="s">
        <v>74</v>
      </c>
      <c r="AU182" s="120" t="s">
        <v>83</v>
      </c>
      <c r="AY182" s="113" t="s">
        <v>266</v>
      </c>
      <c r="BK182" s="121">
        <f>SUM(BK183:BK186)</f>
        <v>0</v>
      </c>
    </row>
    <row r="183" spans="2:65" s="1" customFormat="1" ht="16.5" customHeight="1">
      <c r="B183" s="33"/>
      <c r="C183" s="122" t="s">
        <v>393</v>
      </c>
      <c r="D183" s="122" t="s">
        <v>267</v>
      </c>
      <c r="E183" s="123" t="s">
        <v>1134</v>
      </c>
      <c r="F183" s="124" t="s">
        <v>1135</v>
      </c>
      <c r="G183" s="125" t="s">
        <v>895</v>
      </c>
      <c r="H183" s="126">
        <v>6.3280000000000003</v>
      </c>
      <c r="I183" s="127"/>
      <c r="J183" s="128">
        <f>ROUND(I183*H183,2)</f>
        <v>0</v>
      </c>
      <c r="K183" s="124" t="s">
        <v>1066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366</v>
      </c>
      <c r="AT183" s="133" t="s">
        <v>267</v>
      </c>
      <c r="AU183" s="133" t="s">
        <v>85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366</v>
      </c>
      <c r="BM183" s="133" t="s">
        <v>1493</v>
      </c>
    </row>
    <row r="184" spans="2:65" s="1" customFormat="1" ht="11.25">
      <c r="B184" s="33"/>
      <c r="D184" s="186" t="s">
        <v>1068</v>
      </c>
      <c r="F184" s="187" t="s">
        <v>1137</v>
      </c>
      <c r="I184" s="151"/>
      <c r="L184" s="33"/>
      <c r="M184" s="152"/>
      <c r="T184" s="54"/>
      <c r="AT184" s="18" t="s">
        <v>1068</v>
      </c>
      <c r="AU184" s="18" t="s">
        <v>85</v>
      </c>
    </row>
    <row r="185" spans="2:65" s="11" customFormat="1" ht="11.25">
      <c r="B185" s="135"/>
      <c r="D185" s="136" t="s">
        <v>274</v>
      </c>
      <c r="E185" s="137" t="s">
        <v>19</v>
      </c>
      <c r="F185" s="138" t="s">
        <v>1494</v>
      </c>
      <c r="H185" s="139">
        <v>6.3280000000000003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75</v>
      </c>
      <c r="AY185" s="137" t="s">
        <v>266</v>
      </c>
    </row>
    <row r="186" spans="2:65" s="12" customFormat="1" ht="11.25">
      <c r="B186" s="143"/>
      <c r="D186" s="136" t="s">
        <v>274</v>
      </c>
      <c r="E186" s="144" t="s">
        <v>19</v>
      </c>
      <c r="F186" s="145" t="s">
        <v>276</v>
      </c>
      <c r="H186" s="146">
        <v>6.3280000000000003</v>
      </c>
      <c r="I186" s="147"/>
      <c r="L186" s="143"/>
      <c r="M186" s="183"/>
      <c r="N186" s="184"/>
      <c r="O186" s="184"/>
      <c r="P186" s="184"/>
      <c r="Q186" s="184"/>
      <c r="R186" s="184"/>
      <c r="S186" s="184"/>
      <c r="T186" s="185"/>
      <c r="AT186" s="144" t="s">
        <v>274</v>
      </c>
      <c r="AU186" s="144" t="s">
        <v>85</v>
      </c>
      <c r="AV186" s="12" t="s">
        <v>272</v>
      </c>
      <c r="AW186" s="12" t="s">
        <v>37</v>
      </c>
      <c r="AX186" s="12" t="s">
        <v>83</v>
      </c>
      <c r="AY186" s="144" t="s">
        <v>266</v>
      </c>
    </row>
    <row r="187" spans="2:65" s="1" customFormat="1" ht="6.95" customHeight="1">
      <c r="B187" s="42"/>
      <c r="C187" s="43"/>
      <c r="D187" s="43"/>
      <c r="E187" s="43"/>
      <c r="F187" s="43"/>
      <c r="G187" s="43"/>
      <c r="H187" s="43"/>
      <c r="I187" s="43"/>
      <c r="J187" s="43"/>
      <c r="K187" s="43"/>
      <c r="L187" s="33"/>
    </row>
  </sheetData>
  <sheetProtection algorithmName="SHA-512" hashValue="ER73forMhboSP5eoP0ZkB/CZkM3t2btdaCSnqR+Y8gK4QYgBE8U/j8XHLts3Z9e0Dq9k41JQ40XsVqqppefKlQ==" saltValue="DFnOoX1eLc+c5Qeaz0I60ugFkMwbA4ZFIu0xwqycHXW0IvKGaHbeB06r6pWsr8w7NF56nFhPDWN/qhGVmXSJHA==" spinCount="100000" sheet="1" objects="1" scenarios="1" formatColumns="0" formatRows="0" autoFilter="0"/>
  <autoFilter ref="C87:K186" xr:uid="{00000000-0009-0000-0000-00000D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0D00-000000000000}"/>
    <hyperlink ref="F98" r:id="rId2" xr:uid="{00000000-0004-0000-0D00-000001000000}"/>
    <hyperlink ref="F100" r:id="rId3" xr:uid="{00000000-0004-0000-0D00-000002000000}"/>
    <hyperlink ref="F104" r:id="rId4" xr:uid="{00000000-0004-0000-0D00-000003000000}"/>
    <hyperlink ref="F109" r:id="rId5" xr:uid="{00000000-0004-0000-0D00-000004000000}"/>
    <hyperlink ref="F113" r:id="rId6" xr:uid="{00000000-0004-0000-0D00-000005000000}"/>
    <hyperlink ref="F117" r:id="rId7" xr:uid="{00000000-0004-0000-0D00-000006000000}"/>
    <hyperlink ref="F121" r:id="rId8" xr:uid="{00000000-0004-0000-0D00-000007000000}"/>
    <hyperlink ref="F127" r:id="rId9" xr:uid="{00000000-0004-0000-0D00-000008000000}"/>
    <hyperlink ref="F134" r:id="rId10" xr:uid="{00000000-0004-0000-0D00-000009000000}"/>
    <hyperlink ref="F138" r:id="rId11" xr:uid="{00000000-0004-0000-0D00-00000A000000}"/>
    <hyperlink ref="F143" r:id="rId12" xr:uid="{00000000-0004-0000-0D00-00000B000000}"/>
    <hyperlink ref="F147" r:id="rId13" xr:uid="{00000000-0004-0000-0D00-00000C000000}"/>
    <hyperlink ref="F153" r:id="rId14" xr:uid="{00000000-0004-0000-0D00-00000D000000}"/>
    <hyperlink ref="F157" r:id="rId15" xr:uid="{00000000-0004-0000-0D00-00000E000000}"/>
    <hyperlink ref="F162" r:id="rId16" xr:uid="{00000000-0004-0000-0D00-00000F000000}"/>
    <hyperlink ref="F166" r:id="rId17" xr:uid="{00000000-0004-0000-0D00-000010000000}"/>
    <hyperlink ref="F171" r:id="rId18" xr:uid="{00000000-0004-0000-0D00-000011000000}"/>
    <hyperlink ref="F173" r:id="rId19" xr:uid="{00000000-0004-0000-0D00-000012000000}"/>
    <hyperlink ref="F177" r:id="rId20" xr:uid="{00000000-0004-0000-0D00-000013000000}"/>
    <hyperlink ref="F180" r:id="rId21" xr:uid="{00000000-0004-0000-0D00-000014000000}"/>
    <hyperlink ref="F184" r:id="rId22" xr:uid="{00000000-0004-0000-0D00-000015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47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124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1495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ROUND((SUM(BE82:BE472)),  2)</f>
        <v>0</v>
      </c>
      <c r="I33" s="90">
        <v>0.21</v>
      </c>
      <c r="J33" s="89">
        <f>ROUND(((SUM(BE82:BE472))*I33),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ROUND((SUM(BF82:BF472)),  2)</f>
        <v>0</v>
      </c>
      <c r="I34" s="90">
        <v>0.12</v>
      </c>
      <c r="J34" s="89">
        <f>ROUND(((SUM(BF82:BF472))*I34),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ROUND((SUM(BG82:BG472)),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ROUND((SUM(BH82:BH472)),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ROUND((SUM(BI82:BI472)),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11-10-01 - Železniční svršek, km 12,500 - km 13,400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J384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11-10-01 - Železniční svršek, km 12,500 - km 13,400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P83+P384</f>
        <v>0</v>
      </c>
      <c r="Q82" s="51"/>
      <c r="R82" s="109">
        <f>R83+R384</f>
        <v>4890.1371799999997</v>
      </c>
      <c r="S82" s="51"/>
      <c r="T82" s="110">
        <f>T83+T384</f>
        <v>0</v>
      </c>
      <c r="AT82" s="18" t="s">
        <v>74</v>
      </c>
      <c r="AU82" s="18" t="s">
        <v>248</v>
      </c>
      <c r="BK82" s="111">
        <f>BK83+BK384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4890.1371799999997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SUM(P85:P383)</f>
        <v>0</v>
      </c>
      <c r="R84" s="118">
        <f>SUM(R85:R383)</f>
        <v>4890.1371799999997</v>
      </c>
      <c r="T84" s="119">
        <f>SUM(T85:T383)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SUM(BK85:BK383)</f>
        <v>0</v>
      </c>
    </row>
    <row r="85" spans="2:65" s="1" customFormat="1" ht="24.2" customHeight="1">
      <c r="B85" s="33"/>
      <c r="C85" s="122" t="s">
        <v>83</v>
      </c>
      <c r="D85" s="122" t="s">
        <v>267</v>
      </c>
      <c r="E85" s="123" t="s">
        <v>1496</v>
      </c>
      <c r="F85" s="124" t="s">
        <v>1497</v>
      </c>
      <c r="G85" s="125" t="s">
        <v>789</v>
      </c>
      <c r="H85" s="126">
        <v>222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1498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1499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1500</v>
      </c>
      <c r="H87" s="139">
        <v>70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4" customFormat="1" ht="11.25">
      <c r="B88" s="164"/>
      <c r="D88" s="136" t="s">
        <v>274</v>
      </c>
      <c r="E88" s="165" t="s">
        <v>19</v>
      </c>
      <c r="F88" s="166" t="s">
        <v>1501</v>
      </c>
      <c r="H88" s="165" t="s">
        <v>19</v>
      </c>
      <c r="I88" s="167"/>
      <c r="L88" s="164"/>
      <c r="M88" s="168"/>
      <c r="T88" s="169"/>
      <c r="AT88" s="165" t="s">
        <v>274</v>
      </c>
      <c r="AU88" s="165" t="s">
        <v>85</v>
      </c>
      <c r="AV88" s="14" t="s">
        <v>83</v>
      </c>
      <c r="AW88" s="14" t="s">
        <v>37</v>
      </c>
      <c r="AX88" s="14" t="s">
        <v>75</v>
      </c>
      <c r="AY88" s="165" t="s">
        <v>266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1502</v>
      </c>
      <c r="H89" s="139">
        <v>98.855999999999995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1503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1504</v>
      </c>
      <c r="H91" s="139">
        <v>0.14399999999999999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4" customFormat="1" ht="11.25">
      <c r="B92" s="164"/>
      <c r="D92" s="136" t="s">
        <v>274</v>
      </c>
      <c r="E92" s="165" t="s">
        <v>19</v>
      </c>
      <c r="F92" s="166" t="s">
        <v>1505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312</v>
      </c>
      <c r="H93" s="139">
        <v>10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75</v>
      </c>
      <c r="AY93" s="137" t="s">
        <v>266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1506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461</v>
      </c>
      <c r="H95" s="139">
        <v>43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>
      <c r="B96" s="143"/>
      <c r="D96" s="136" t="s">
        <v>274</v>
      </c>
      <c r="E96" s="144" t="s">
        <v>19</v>
      </c>
      <c r="F96" s="145" t="s">
        <v>276</v>
      </c>
      <c r="H96" s="146">
        <v>222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44.25" customHeight="1">
      <c r="B97" s="33"/>
      <c r="C97" s="122" t="s">
        <v>85</v>
      </c>
      <c r="D97" s="122" t="s">
        <v>267</v>
      </c>
      <c r="E97" s="123" t="s">
        <v>1507</v>
      </c>
      <c r="F97" s="124" t="s">
        <v>1508</v>
      </c>
      <c r="G97" s="125" t="s">
        <v>845</v>
      </c>
      <c r="H97" s="126">
        <v>622.90700000000004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1509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1510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1511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1512</v>
      </c>
      <c r="H100" s="139">
        <v>67.8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4" customFormat="1" ht="11.25">
      <c r="B101" s="164"/>
      <c r="D101" s="136" t="s">
        <v>274</v>
      </c>
      <c r="E101" s="165" t="s">
        <v>19</v>
      </c>
      <c r="F101" s="166" t="s">
        <v>1513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1514</v>
      </c>
      <c r="H102" s="139">
        <v>316.02999999999997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75</v>
      </c>
      <c r="AY102" s="137" t="s">
        <v>266</v>
      </c>
    </row>
    <row r="103" spans="2:65" s="14" customFormat="1" ht="11.25">
      <c r="B103" s="164"/>
      <c r="D103" s="136" t="s">
        <v>274</v>
      </c>
      <c r="E103" s="165" t="s">
        <v>19</v>
      </c>
      <c r="F103" s="166" t="s">
        <v>1515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1516</v>
      </c>
      <c r="H104" s="139">
        <v>145.70099999999999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4" customFormat="1" ht="11.25">
      <c r="B105" s="164"/>
      <c r="D105" s="136" t="s">
        <v>274</v>
      </c>
      <c r="E105" s="165" t="s">
        <v>19</v>
      </c>
      <c r="F105" s="166" t="s">
        <v>1517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1518</v>
      </c>
      <c r="H106" s="139">
        <v>76.275999999999996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4" customFormat="1" ht="11.25">
      <c r="B107" s="164"/>
      <c r="D107" s="136" t="s">
        <v>274</v>
      </c>
      <c r="E107" s="165" t="s">
        <v>19</v>
      </c>
      <c r="F107" s="166" t="s">
        <v>1519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1520</v>
      </c>
      <c r="H108" s="139">
        <v>17.100000000000001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2" customFormat="1" ht="11.25">
      <c r="B109" s="143"/>
      <c r="D109" s="136" t="s">
        <v>274</v>
      </c>
      <c r="E109" s="144" t="s">
        <v>19</v>
      </c>
      <c r="F109" s="145" t="s">
        <v>276</v>
      </c>
      <c r="H109" s="146">
        <v>622.90699999999993</v>
      </c>
      <c r="I109" s="147"/>
      <c r="L109" s="143"/>
      <c r="M109" s="148"/>
      <c r="T109" s="149"/>
      <c r="AT109" s="144" t="s">
        <v>274</v>
      </c>
      <c r="AU109" s="144" t="s">
        <v>85</v>
      </c>
      <c r="AV109" s="12" t="s">
        <v>272</v>
      </c>
      <c r="AW109" s="12" t="s">
        <v>37</v>
      </c>
      <c r="AX109" s="12" t="s">
        <v>83</v>
      </c>
      <c r="AY109" s="144" t="s">
        <v>266</v>
      </c>
    </row>
    <row r="110" spans="2:65" s="1" customFormat="1" ht="37.9" customHeight="1">
      <c r="B110" s="33"/>
      <c r="C110" s="122" t="s">
        <v>285</v>
      </c>
      <c r="D110" s="122" t="s">
        <v>267</v>
      </c>
      <c r="E110" s="123" t="s">
        <v>1521</v>
      </c>
      <c r="F110" s="124" t="s">
        <v>1522</v>
      </c>
      <c r="G110" s="125" t="s">
        <v>291</v>
      </c>
      <c r="H110" s="126">
        <v>238</v>
      </c>
      <c r="I110" s="127"/>
      <c r="J110" s="128">
        <f>ROUND(I110*H110,2)</f>
        <v>0</v>
      </c>
      <c r="K110" s="124" t="s">
        <v>271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1523</v>
      </c>
    </row>
    <row r="111" spans="2:65" s="14" customFormat="1" ht="11.25">
      <c r="B111" s="164"/>
      <c r="D111" s="136" t="s">
        <v>274</v>
      </c>
      <c r="E111" s="165" t="s">
        <v>19</v>
      </c>
      <c r="F111" s="166" t="s">
        <v>1510</v>
      </c>
      <c r="H111" s="165" t="s">
        <v>19</v>
      </c>
      <c r="I111" s="167"/>
      <c r="L111" s="164"/>
      <c r="M111" s="168"/>
      <c r="T111" s="169"/>
      <c r="AT111" s="165" t="s">
        <v>274</v>
      </c>
      <c r="AU111" s="165" t="s">
        <v>85</v>
      </c>
      <c r="AV111" s="14" t="s">
        <v>83</v>
      </c>
      <c r="AW111" s="14" t="s">
        <v>37</v>
      </c>
      <c r="AX111" s="14" t="s">
        <v>75</v>
      </c>
      <c r="AY111" s="165" t="s">
        <v>266</v>
      </c>
    </row>
    <row r="112" spans="2:65" s="14" customFormat="1" ht="11.25">
      <c r="B112" s="164"/>
      <c r="D112" s="136" t="s">
        <v>274</v>
      </c>
      <c r="E112" s="165" t="s">
        <v>19</v>
      </c>
      <c r="F112" s="166" t="s">
        <v>1524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1525</v>
      </c>
      <c r="H113" s="139">
        <v>238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>
      <c r="B114" s="143"/>
      <c r="D114" s="136" t="s">
        <v>274</v>
      </c>
      <c r="E114" s="144" t="s">
        <v>19</v>
      </c>
      <c r="F114" s="145" t="s">
        <v>276</v>
      </c>
      <c r="H114" s="146">
        <v>238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44.25" customHeight="1">
      <c r="B115" s="33"/>
      <c r="C115" s="122" t="s">
        <v>272</v>
      </c>
      <c r="D115" s="122" t="s">
        <v>267</v>
      </c>
      <c r="E115" s="123" t="s">
        <v>1526</v>
      </c>
      <c r="F115" s="124" t="s">
        <v>1527</v>
      </c>
      <c r="G115" s="125" t="s">
        <v>833</v>
      </c>
      <c r="H115" s="126">
        <v>0.49</v>
      </c>
      <c r="I115" s="127"/>
      <c r="J115" s="128">
        <f>ROUND(I115*H115,2)</f>
        <v>0</v>
      </c>
      <c r="K115" s="124" t="s">
        <v>271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1528</v>
      </c>
    </row>
    <row r="116" spans="2:65" s="14" customFormat="1" ht="11.25">
      <c r="B116" s="164"/>
      <c r="D116" s="136" t="s">
        <v>274</v>
      </c>
      <c r="E116" s="165" t="s">
        <v>19</v>
      </c>
      <c r="F116" s="166" t="s">
        <v>1510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4" customFormat="1" ht="11.25">
      <c r="B117" s="164"/>
      <c r="D117" s="136" t="s">
        <v>274</v>
      </c>
      <c r="E117" s="165" t="s">
        <v>19</v>
      </c>
      <c r="F117" s="166" t="s">
        <v>1529</v>
      </c>
      <c r="H117" s="165" t="s">
        <v>19</v>
      </c>
      <c r="I117" s="167"/>
      <c r="L117" s="164"/>
      <c r="M117" s="168"/>
      <c r="T117" s="169"/>
      <c r="AT117" s="165" t="s">
        <v>274</v>
      </c>
      <c r="AU117" s="165" t="s">
        <v>85</v>
      </c>
      <c r="AV117" s="14" t="s">
        <v>83</v>
      </c>
      <c r="AW117" s="14" t="s">
        <v>37</v>
      </c>
      <c r="AX117" s="14" t="s">
        <v>75</v>
      </c>
      <c r="AY117" s="165" t="s">
        <v>266</v>
      </c>
    </row>
    <row r="118" spans="2:65" s="11" customFormat="1" ht="11.25">
      <c r="B118" s="135"/>
      <c r="D118" s="136" t="s">
        <v>274</v>
      </c>
      <c r="E118" s="137" t="s">
        <v>19</v>
      </c>
      <c r="F118" s="138" t="s">
        <v>1530</v>
      </c>
      <c r="H118" s="139">
        <v>0.49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75</v>
      </c>
      <c r="AY118" s="137" t="s">
        <v>266</v>
      </c>
    </row>
    <row r="119" spans="2:65" s="12" customFormat="1" ht="11.25">
      <c r="B119" s="143"/>
      <c r="D119" s="136" t="s">
        <v>274</v>
      </c>
      <c r="E119" s="144" t="s">
        <v>19</v>
      </c>
      <c r="F119" s="145" t="s">
        <v>276</v>
      </c>
      <c r="H119" s="146">
        <v>0.49</v>
      </c>
      <c r="I119" s="147"/>
      <c r="L119" s="143"/>
      <c r="M119" s="148"/>
      <c r="T119" s="149"/>
      <c r="AT119" s="144" t="s">
        <v>274</v>
      </c>
      <c r="AU119" s="144" t="s">
        <v>85</v>
      </c>
      <c r="AV119" s="12" t="s">
        <v>272</v>
      </c>
      <c r="AW119" s="12" t="s">
        <v>37</v>
      </c>
      <c r="AX119" s="12" t="s">
        <v>83</v>
      </c>
      <c r="AY119" s="144" t="s">
        <v>266</v>
      </c>
    </row>
    <row r="120" spans="2:65" s="1" customFormat="1" ht="44.25" customHeight="1">
      <c r="B120" s="33"/>
      <c r="C120" s="122" t="s">
        <v>264</v>
      </c>
      <c r="D120" s="122" t="s">
        <v>267</v>
      </c>
      <c r="E120" s="123" t="s">
        <v>1531</v>
      </c>
      <c r="F120" s="124" t="s">
        <v>1532</v>
      </c>
      <c r="G120" s="125" t="s">
        <v>833</v>
      </c>
      <c r="H120" s="126">
        <v>0.746</v>
      </c>
      <c r="I120" s="127"/>
      <c r="J120" s="128">
        <f>ROUND(I120*H120,2)</f>
        <v>0</v>
      </c>
      <c r="K120" s="124" t="s">
        <v>271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1533</v>
      </c>
    </row>
    <row r="121" spans="2:65" s="14" customFormat="1" ht="11.25">
      <c r="B121" s="164"/>
      <c r="D121" s="136" t="s">
        <v>274</v>
      </c>
      <c r="E121" s="165" t="s">
        <v>19</v>
      </c>
      <c r="F121" s="166" t="s">
        <v>1510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4" customFormat="1" ht="11.25">
      <c r="B122" s="164"/>
      <c r="D122" s="136" t="s">
        <v>274</v>
      </c>
      <c r="E122" s="165" t="s">
        <v>19</v>
      </c>
      <c r="F122" s="166" t="s">
        <v>1534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1535</v>
      </c>
      <c r="H123" s="139">
        <v>0.746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83</v>
      </c>
      <c r="AY123" s="137" t="s">
        <v>266</v>
      </c>
    </row>
    <row r="124" spans="2:65" s="1" customFormat="1" ht="37.9" customHeight="1">
      <c r="B124" s="33"/>
      <c r="C124" s="122" t="s">
        <v>295</v>
      </c>
      <c r="D124" s="122" t="s">
        <v>267</v>
      </c>
      <c r="E124" s="123" t="s">
        <v>1536</v>
      </c>
      <c r="F124" s="124" t="s">
        <v>1537</v>
      </c>
      <c r="G124" s="125" t="s">
        <v>279</v>
      </c>
      <c r="H124" s="126">
        <v>196.06</v>
      </c>
      <c r="I124" s="127"/>
      <c r="J124" s="128">
        <f>ROUND(I124*H124,2)</f>
        <v>0</v>
      </c>
      <c r="K124" s="124" t="s">
        <v>271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85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1538</v>
      </c>
    </row>
    <row r="125" spans="2:65" s="14" customFormat="1" ht="11.25">
      <c r="B125" s="164"/>
      <c r="D125" s="136" t="s">
        <v>274</v>
      </c>
      <c r="E125" s="165" t="s">
        <v>19</v>
      </c>
      <c r="F125" s="166" t="s">
        <v>1539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85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4" customFormat="1" ht="11.25">
      <c r="B126" s="164"/>
      <c r="D126" s="136" t="s">
        <v>274</v>
      </c>
      <c r="E126" s="165" t="s">
        <v>19</v>
      </c>
      <c r="F126" s="166" t="s">
        <v>1540</v>
      </c>
      <c r="H126" s="165" t="s">
        <v>19</v>
      </c>
      <c r="I126" s="167"/>
      <c r="L126" s="164"/>
      <c r="M126" s="168"/>
      <c r="T126" s="169"/>
      <c r="AT126" s="165" t="s">
        <v>274</v>
      </c>
      <c r="AU126" s="165" t="s">
        <v>85</v>
      </c>
      <c r="AV126" s="14" t="s">
        <v>83</v>
      </c>
      <c r="AW126" s="14" t="s">
        <v>37</v>
      </c>
      <c r="AX126" s="14" t="s">
        <v>75</v>
      </c>
      <c r="AY126" s="165" t="s">
        <v>266</v>
      </c>
    </row>
    <row r="127" spans="2:65" s="14" customFormat="1" ht="11.25">
      <c r="B127" s="164"/>
      <c r="D127" s="136" t="s">
        <v>274</v>
      </c>
      <c r="E127" s="165" t="s">
        <v>19</v>
      </c>
      <c r="F127" s="166" t="s">
        <v>1541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85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1" customFormat="1" ht="11.25">
      <c r="B128" s="135"/>
      <c r="D128" s="136" t="s">
        <v>274</v>
      </c>
      <c r="E128" s="137" t="s">
        <v>19</v>
      </c>
      <c r="F128" s="138" t="s">
        <v>1542</v>
      </c>
      <c r="H128" s="139">
        <v>65.56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4" customFormat="1" ht="11.25">
      <c r="B129" s="164"/>
      <c r="D129" s="136" t="s">
        <v>274</v>
      </c>
      <c r="E129" s="165" t="s">
        <v>19</v>
      </c>
      <c r="F129" s="166" t="s">
        <v>1543</v>
      </c>
      <c r="H129" s="165" t="s">
        <v>19</v>
      </c>
      <c r="I129" s="167"/>
      <c r="L129" s="164"/>
      <c r="M129" s="168"/>
      <c r="T129" s="169"/>
      <c r="AT129" s="165" t="s">
        <v>274</v>
      </c>
      <c r="AU129" s="165" t="s">
        <v>85</v>
      </c>
      <c r="AV129" s="14" t="s">
        <v>83</v>
      </c>
      <c r="AW129" s="14" t="s">
        <v>37</v>
      </c>
      <c r="AX129" s="14" t="s">
        <v>75</v>
      </c>
      <c r="AY129" s="165" t="s">
        <v>266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1544</v>
      </c>
      <c r="H130" s="139">
        <v>22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4" customFormat="1" ht="11.25">
      <c r="B131" s="164"/>
      <c r="D131" s="136" t="s">
        <v>274</v>
      </c>
      <c r="E131" s="165" t="s">
        <v>19</v>
      </c>
      <c r="F131" s="166" t="s">
        <v>1545</v>
      </c>
      <c r="H131" s="165" t="s">
        <v>19</v>
      </c>
      <c r="I131" s="167"/>
      <c r="L131" s="164"/>
      <c r="M131" s="168"/>
      <c r="T131" s="169"/>
      <c r="AT131" s="165" t="s">
        <v>274</v>
      </c>
      <c r="AU131" s="165" t="s">
        <v>85</v>
      </c>
      <c r="AV131" s="14" t="s">
        <v>83</v>
      </c>
      <c r="AW131" s="14" t="s">
        <v>37</v>
      </c>
      <c r="AX131" s="14" t="s">
        <v>75</v>
      </c>
      <c r="AY131" s="165" t="s">
        <v>266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1546</v>
      </c>
      <c r="H132" s="139">
        <v>108.5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2" customFormat="1" ht="11.25">
      <c r="B133" s="143"/>
      <c r="D133" s="136" t="s">
        <v>274</v>
      </c>
      <c r="E133" s="144" t="s">
        <v>19</v>
      </c>
      <c r="F133" s="145" t="s">
        <v>276</v>
      </c>
      <c r="H133" s="146">
        <v>196.06</v>
      </c>
      <c r="I133" s="147"/>
      <c r="L133" s="143"/>
      <c r="M133" s="148"/>
      <c r="T133" s="149"/>
      <c r="AT133" s="144" t="s">
        <v>274</v>
      </c>
      <c r="AU133" s="144" t="s">
        <v>85</v>
      </c>
      <c r="AV133" s="12" t="s">
        <v>272</v>
      </c>
      <c r="AW133" s="12" t="s">
        <v>37</v>
      </c>
      <c r="AX133" s="12" t="s">
        <v>83</v>
      </c>
      <c r="AY133" s="144" t="s">
        <v>266</v>
      </c>
    </row>
    <row r="134" spans="2:65" s="1" customFormat="1" ht="44.25" customHeight="1">
      <c r="B134" s="33"/>
      <c r="C134" s="122" t="s">
        <v>293</v>
      </c>
      <c r="D134" s="122" t="s">
        <v>267</v>
      </c>
      <c r="E134" s="123" t="s">
        <v>1547</v>
      </c>
      <c r="F134" s="124" t="s">
        <v>1548</v>
      </c>
      <c r="G134" s="125" t="s">
        <v>279</v>
      </c>
      <c r="H134" s="126">
        <v>2110.6559999999999</v>
      </c>
      <c r="I134" s="127"/>
      <c r="J134" s="128">
        <f>ROUND(I134*H134,2)</f>
        <v>0</v>
      </c>
      <c r="K134" s="124" t="s">
        <v>271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1549</v>
      </c>
    </row>
    <row r="135" spans="2:65" s="14" customFormat="1" ht="11.25">
      <c r="B135" s="164"/>
      <c r="D135" s="136" t="s">
        <v>274</v>
      </c>
      <c r="E135" s="165" t="s">
        <v>19</v>
      </c>
      <c r="F135" s="166" t="s">
        <v>1550</v>
      </c>
      <c r="H135" s="165" t="s">
        <v>19</v>
      </c>
      <c r="I135" s="167"/>
      <c r="L135" s="164"/>
      <c r="M135" s="168"/>
      <c r="T135" s="169"/>
      <c r="AT135" s="165" t="s">
        <v>274</v>
      </c>
      <c r="AU135" s="165" t="s">
        <v>85</v>
      </c>
      <c r="AV135" s="14" t="s">
        <v>83</v>
      </c>
      <c r="AW135" s="14" t="s">
        <v>37</v>
      </c>
      <c r="AX135" s="14" t="s">
        <v>75</v>
      </c>
      <c r="AY135" s="165" t="s">
        <v>266</v>
      </c>
    </row>
    <row r="136" spans="2:65" s="14" customFormat="1" ht="11.25">
      <c r="B136" s="164"/>
      <c r="D136" s="136" t="s">
        <v>274</v>
      </c>
      <c r="E136" s="165" t="s">
        <v>19</v>
      </c>
      <c r="F136" s="166" t="s">
        <v>1551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85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1552</v>
      </c>
      <c r="H137" s="139">
        <v>530.33399999999995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4" customFormat="1" ht="11.25">
      <c r="B138" s="164"/>
      <c r="D138" s="136" t="s">
        <v>274</v>
      </c>
      <c r="E138" s="165" t="s">
        <v>19</v>
      </c>
      <c r="F138" s="166" t="s">
        <v>1553</v>
      </c>
      <c r="H138" s="165" t="s">
        <v>19</v>
      </c>
      <c r="I138" s="167"/>
      <c r="L138" s="164"/>
      <c r="M138" s="168"/>
      <c r="T138" s="169"/>
      <c r="AT138" s="165" t="s">
        <v>274</v>
      </c>
      <c r="AU138" s="165" t="s">
        <v>85</v>
      </c>
      <c r="AV138" s="14" t="s">
        <v>83</v>
      </c>
      <c r="AW138" s="14" t="s">
        <v>37</v>
      </c>
      <c r="AX138" s="14" t="s">
        <v>75</v>
      </c>
      <c r="AY138" s="165" t="s">
        <v>266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1554</v>
      </c>
      <c r="H139" s="139">
        <v>78.683999999999997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4" customFormat="1" ht="11.25">
      <c r="B140" s="164"/>
      <c r="D140" s="136" t="s">
        <v>274</v>
      </c>
      <c r="E140" s="165" t="s">
        <v>19</v>
      </c>
      <c r="F140" s="166" t="s">
        <v>1555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85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1556</v>
      </c>
      <c r="H141" s="139">
        <v>108.232</v>
      </c>
      <c r="I141" s="140"/>
      <c r="L141" s="135"/>
      <c r="M141" s="141"/>
      <c r="T141" s="14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75</v>
      </c>
      <c r="AY141" s="137" t="s">
        <v>266</v>
      </c>
    </row>
    <row r="142" spans="2:65" s="14" customFormat="1" ht="11.25">
      <c r="B142" s="164"/>
      <c r="D142" s="136" t="s">
        <v>274</v>
      </c>
      <c r="E142" s="165" t="s">
        <v>19</v>
      </c>
      <c r="F142" s="166" t="s">
        <v>1557</v>
      </c>
      <c r="H142" s="165" t="s">
        <v>19</v>
      </c>
      <c r="I142" s="167"/>
      <c r="L142" s="164"/>
      <c r="M142" s="168"/>
      <c r="T142" s="169"/>
      <c r="AT142" s="165" t="s">
        <v>274</v>
      </c>
      <c r="AU142" s="165" t="s">
        <v>85</v>
      </c>
      <c r="AV142" s="14" t="s">
        <v>83</v>
      </c>
      <c r="AW142" s="14" t="s">
        <v>37</v>
      </c>
      <c r="AX142" s="14" t="s">
        <v>75</v>
      </c>
      <c r="AY142" s="165" t="s">
        <v>266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1558</v>
      </c>
      <c r="H143" s="139">
        <v>555.66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4" customFormat="1" ht="11.25">
      <c r="B144" s="164"/>
      <c r="D144" s="136" t="s">
        <v>274</v>
      </c>
      <c r="E144" s="165" t="s">
        <v>19</v>
      </c>
      <c r="F144" s="166" t="s">
        <v>1559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85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1560</v>
      </c>
      <c r="H145" s="139">
        <v>468.57600000000002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4" customFormat="1" ht="11.25">
      <c r="B146" s="164"/>
      <c r="D146" s="136" t="s">
        <v>274</v>
      </c>
      <c r="E146" s="165" t="s">
        <v>19</v>
      </c>
      <c r="F146" s="166" t="s">
        <v>1561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1" customFormat="1" ht="11.25">
      <c r="B147" s="135"/>
      <c r="D147" s="136" t="s">
        <v>274</v>
      </c>
      <c r="E147" s="137" t="s">
        <v>19</v>
      </c>
      <c r="F147" s="138" t="s">
        <v>1562</v>
      </c>
      <c r="H147" s="139">
        <v>70.847999999999999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4" customFormat="1" ht="11.25">
      <c r="B148" s="164"/>
      <c r="D148" s="136" t="s">
        <v>274</v>
      </c>
      <c r="E148" s="165" t="s">
        <v>19</v>
      </c>
      <c r="F148" s="166" t="s">
        <v>1563</v>
      </c>
      <c r="H148" s="165" t="s">
        <v>19</v>
      </c>
      <c r="I148" s="167"/>
      <c r="L148" s="164"/>
      <c r="M148" s="168"/>
      <c r="T148" s="169"/>
      <c r="AT148" s="165" t="s">
        <v>274</v>
      </c>
      <c r="AU148" s="165" t="s">
        <v>85</v>
      </c>
      <c r="AV148" s="14" t="s">
        <v>83</v>
      </c>
      <c r="AW148" s="14" t="s">
        <v>37</v>
      </c>
      <c r="AX148" s="14" t="s">
        <v>75</v>
      </c>
      <c r="AY148" s="165" t="s">
        <v>266</v>
      </c>
    </row>
    <row r="149" spans="2:65" s="11" customFormat="1" ht="11.25">
      <c r="B149" s="135"/>
      <c r="D149" s="136" t="s">
        <v>274</v>
      </c>
      <c r="E149" s="137" t="s">
        <v>19</v>
      </c>
      <c r="F149" s="138" t="s">
        <v>1564</v>
      </c>
      <c r="H149" s="139">
        <v>231.90199999999999</v>
      </c>
      <c r="I149" s="140"/>
      <c r="L149" s="135"/>
      <c r="M149" s="141"/>
      <c r="T149" s="142"/>
      <c r="AT149" s="137" t="s">
        <v>274</v>
      </c>
      <c r="AU149" s="137" t="s">
        <v>85</v>
      </c>
      <c r="AV149" s="11" t="s">
        <v>85</v>
      </c>
      <c r="AW149" s="11" t="s">
        <v>37</v>
      </c>
      <c r="AX149" s="11" t="s">
        <v>75</v>
      </c>
      <c r="AY149" s="137" t="s">
        <v>266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1565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1566</v>
      </c>
      <c r="H151" s="139">
        <v>9.6479999999999997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4" customFormat="1" ht="11.25">
      <c r="B152" s="164"/>
      <c r="D152" s="136" t="s">
        <v>274</v>
      </c>
      <c r="E152" s="165" t="s">
        <v>19</v>
      </c>
      <c r="F152" s="166" t="s">
        <v>1567</v>
      </c>
      <c r="H152" s="165" t="s">
        <v>19</v>
      </c>
      <c r="I152" s="167"/>
      <c r="L152" s="164"/>
      <c r="M152" s="168"/>
      <c r="T152" s="169"/>
      <c r="AT152" s="165" t="s">
        <v>274</v>
      </c>
      <c r="AU152" s="165" t="s">
        <v>85</v>
      </c>
      <c r="AV152" s="14" t="s">
        <v>83</v>
      </c>
      <c r="AW152" s="14" t="s">
        <v>37</v>
      </c>
      <c r="AX152" s="14" t="s">
        <v>75</v>
      </c>
      <c r="AY152" s="165" t="s">
        <v>266</v>
      </c>
    </row>
    <row r="153" spans="2:65" s="11" customFormat="1" ht="11.25">
      <c r="B153" s="135"/>
      <c r="D153" s="136" t="s">
        <v>274</v>
      </c>
      <c r="E153" s="137" t="s">
        <v>19</v>
      </c>
      <c r="F153" s="138" t="s">
        <v>1568</v>
      </c>
      <c r="H153" s="139">
        <v>56.771999999999998</v>
      </c>
      <c r="I153" s="140"/>
      <c r="L153" s="135"/>
      <c r="M153" s="141"/>
      <c r="T153" s="142"/>
      <c r="AT153" s="137" t="s">
        <v>274</v>
      </c>
      <c r="AU153" s="137" t="s">
        <v>85</v>
      </c>
      <c r="AV153" s="11" t="s">
        <v>85</v>
      </c>
      <c r="AW153" s="11" t="s">
        <v>37</v>
      </c>
      <c r="AX153" s="11" t="s">
        <v>75</v>
      </c>
      <c r="AY153" s="137" t="s">
        <v>266</v>
      </c>
    </row>
    <row r="154" spans="2:65" s="12" customFormat="1" ht="11.25">
      <c r="B154" s="143"/>
      <c r="D154" s="136" t="s">
        <v>274</v>
      </c>
      <c r="E154" s="144" t="s">
        <v>19</v>
      </c>
      <c r="F154" s="145" t="s">
        <v>276</v>
      </c>
      <c r="H154" s="146">
        <v>2110.6559999999999</v>
      </c>
      <c r="I154" s="147"/>
      <c r="L154" s="143"/>
      <c r="M154" s="148"/>
      <c r="T154" s="149"/>
      <c r="AT154" s="144" t="s">
        <v>274</v>
      </c>
      <c r="AU154" s="144" t="s">
        <v>85</v>
      </c>
      <c r="AV154" s="12" t="s">
        <v>272</v>
      </c>
      <c r="AW154" s="12" t="s">
        <v>37</v>
      </c>
      <c r="AX154" s="12" t="s">
        <v>83</v>
      </c>
      <c r="AY154" s="144" t="s">
        <v>266</v>
      </c>
    </row>
    <row r="155" spans="2:65" s="1" customFormat="1" ht="44.25" customHeight="1">
      <c r="B155" s="33"/>
      <c r="C155" s="122" t="s">
        <v>303</v>
      </c>
      <c r="D155" s="122" t="s">
        <v>267</v>
      </c>
      <c r="E155" s="123" t="s">
        <v>1569</v>
      </c>
      <c r="F155" s="124" t="s">
        <v>1570</v>
      </c>
      <c r="G155" s="125" t="s">
        <v>279</v>
      </c>
      <c r="H155" s="126">
        <v>226.8</v>
      </c>
      <c r="I155" s="127"/>
      <c r="J155" s="128">
        <f>ROUND(I155*H155,2)</f>
        <v>0</v>
      </c>
      <c r="K155" s="124" t="s">
        <v>271</v>
      </c>
      <c r="L155" s="33"/>
      <c r="M155" s="129" t="s">
        <v>19</v>
      </c>
      <c r="N155" s="130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272</v>
      </c>
      <c r="AT155" s="133" t="s">
        <v>267</v>
      </c>
      <c r="AU155" s="133" t="s">
        <v>85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1571</v>
      </c>
    </row>
    <row r="156" spans="2:65" s="14" customFormat="1" ht="11.25">
      <c r="B156" s="164"/>
      <c r="D156" s="136" t="s">
        <v>274</v>
      </c>
      <c r="E156" s="165" t="s">
        <v>19</v>
      </c>
      <c r="F156" s="166" t="s">
        <v>1550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85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4" customFormat="1" ht="11.25">
      <c r="B157" s="164"/>
      <c r="D157" s="136" t="s">
        <v>274</v>
      </c>
      <c r="E157" s="165" t="s">
        <v>19</v>
      </c>
      <c r="F157" s="166" t="s">
        <v>1572</v>
      </c>
      <c r="H157" s="165" t="s">
        <v>19</v>
      </c>
      <c r="I157" s="167"/>
      <c r="L157" s="164"/>
      <c r="M157" s="168"/>
      <c r="T157" s="169"/>
      <c r="AT157" s="165" t="s">
        <v>274</v>
      </c>
      <c r="AU157" s="165" t="s">
        <v>85</v>
      </c>
      <c r="AV157" s="14" t="s">
        <v>83</v>
      </c>
      <c r="AW157" s="14" t="s">
        <v>37</v>
      </c>
      <c r="AX157" s="14" t="s">
        <v>75</v>
      </c>
      <c r="AY157" s="165" t="s">
        <v>266</v>
      </c>
    </row>
    <row r="158" spans="2:65" s="11" customFormat="1" ht="11.25">
      <c r="B158" s="135"/>
      <c r="D158" s="136" t="s">
        <v>274</v>
      </c>
      <c r="E158" s="137" t="s">
        <v>19</v>
      </c>
      <c r="F158" s="138" t="s">
        <v>1573</v>
      </c>
      <c r="H158" s="139">
        <v>226.8</v>
      </c>
      <c r="I158" s="140"/>
      <c r="L158" s="135"/>
      <c r="M158" s="141"/>
      <c r="T158" s="142"/>
      <c r="AT158" s="137" t="s">
        <v>274</v>
      </c>
      <c r="AU158" s="137" t="s">
        <v>85</v>
      </c>
      <c r="AV158" s="11" t="s">
        <v>85</v>
      </c>
      <c r="AW158" s="11" t="s">
        <v>37</v>
      </c>
      <c r="AX158" s="11" t="s">
        <v>75</v>
      </c>
      <c r="AY158" s="137" t="s">
        <v>266</v>
      </c>
    </row>
    <row r="159" spans="2:65" s="12" customFormat="1" ht="11.25">
      <c r="B159" s="143"/>
      <c r="D159" s="136" t="s">
        <v>274</v>
      </c>
      <c r="E159" s="144" t="s">
        <v>19</v>
      </c>
      <c r="F159" s="145" t="s">
        <v>276</v>
      </c>
      <c r="H159" s="146">
        <v>226.8</v>
      </c>
      <c r="I159" s="147"/>
      <c r="L159" s="143"/>
      <c r="M159" s="148"/>
      <c r="T159" s="149"/>
      <c r="AT159" s="144" t="s">
        <v>274</v>
      </c>
      <c r="AU159" s="144" t="s">
        <v>85</v>
      </c>
      <c r="AV159" s="12" t="s">
        <v>272</v>
      </c>
      <c r="AW159" s="12" t="s">
        <v>37</v>
      </c>
      <c r="AX159" s="12" t="s">
        <v>83</v>
      </c>
      <c r="AY159" s="144" t="s">
        <v>266</v>
      </c>
    </row>
    <row r="160" spans="2:65" s="1" customFormat="1" ht="49.15" customHeight="1">
      <c r="B160" s="33"/>
      <c r="C160" s="122" t="s">
        <v>307</v>
      </c>
      <c r="D160" s="122" t="s">
        <v>267</v>
      </c>
      <c r="E160" s="123" t="s">
        <v>1574</v>
      </c>
      <c r="F160" s="124" t="s">
        <v>1575</v>
      </c>
      <c r="G160" s="125" t="s">
        <v>279</v>
      </c>
      <c r="H160" s="126">
        <v>2416.627</v>
      </c>
      <c r="I160" s="127"/>
      <c r="J160" s="128">
        <f>ROUND(I160*H160,2)</f>
        <v>0</v>
      </c>
      <c r="K160" s="124" t="s">
        <v>271</v>
      </c>
      <c r="L160" s="33"/>
      <c r="M160" s="129" t="s">
        <v>19</v>
      </c>
      <c r="N160" s="130" t="s">
        <v>46</v>
      </c>
      <c r="P160" s="131">
        <f>O160*H160</f>
        <v>0</v>
      </c>
      <c r="Q160" s="131">
        <v>0</v>
      </c>
      <c r="R160" s="131">
        <f>Q160*H160</f>
        <v>0</v>
      </c>
      <c r="S160" s="131">
        <v>0</v>
      </c>
      <c r="T160" s="132">
        <f>S160*H160</f>
        <v>0</v>
      </c>
      <c r="AR160" s="133" t="s">
        <v>272</v>
      </c>
      <c r="AT160" s="133" t="s">
        <v>267</v>
      </c>
      <c r="AU160" s="133" t="s">
        <v>85</v>
      </c>
      <c r="AY160" s="18" t="s">
        <v>266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8" t="s">
        <v>83</v>
      </c>
      <c r="BK160" s="134">
        <f>ROUND(I160*H160,2)</f>
        <v>0</v>
      </c>
      <c r="BL160" s="18" t="s">
        <v>272</v>
      </c>
      <c r="BM160" s="133" t="s">
        <v>1576</v>
      </c>
    </row>
    <row r="161" spans="2:65" s="14" customFormat="1" ht="11.25">
      <c r="B161" s="164"/>
      <c r="D161" s="136" t="s">
        <v>274</v>
      </c>
      <c r="E161" s="165" t="s">
        <v>19</v>
      </c>
      <c r="F161" s="166" t="s">
        <v>1577</v>
      </c>
      <c r="H161" s="165" t="s">
        <v>19</v>
      </c>
      <c r="I161" s="167"/>
      <c r="L161" s="164"/>
      <c r="M161" s="168"/>
      <c r="T161" s="169"/>
      <c r="AT161" s="165" t="s">
        <v>274</v>
      </c>
      <c r="AU161" s="165" t="s">
        <v>85</v>
      </c>
      <c r="AV161" s="14" t="s">
        <v>83</v>
      </c>
      <c r="AW161" s="14" t="s">
        <v>37</v>
      </c>
      <c r="AX161" s="14" t="s">
        <v>75</v>
      </c>
      <c r="AY161" s="165" t="s">
        <v>266</v>
      </c>
    </row>
    <row r="162" spans="2:65" s="14" customFormat="1" ht="11.25">
      <c r="B162" s="164"/>
      <c r="D162" s="136" t="s">
        <v>274</v>
      </c>
      <c r="E162" s="165" t="s">
        <v>19</v>
      </c>
      <c r="F162" s="166" t="s">
        <v>1578</v>
      </c>
      <c r="H162" s="165" t="s">
        <v>19</v>
      </c>
      <c r="I162" s="167"/>
      <c r="L162" s="164"/>
      <c r="M162" s="168"/>
      <c r="T162" s="169"/>
      <c r="AT162" s="165" t="s">
        <v>274</v>
      </c>
      <c r="AU162" s="165" t="s">
        <v>85</v>
      </c>
      <c r="AV162" s="14" t="s">
        <v>83</v>
      </c>
      <c r="AW162" s="14" t="s">
        <v>37</v>
      </c>
      <c r="AX162" s="14" t="s">
        <v>75</v>
      </c>
      <c r="AY162" s="165" t="s">
        <v>266</v>
      </c>
    </row>
    <row r="163" spans="2:65" s="11" customFormat="1" ht="11.25">
      <c r="B163" s="135"/>
      <c r="D163" s="136" t="s">
        <v>274</v>
      </c>
      <c r="E163" s="137" t="s">
        <v>19</v>
      </c>
      <c r="F163" s="138" t="s">
        <v>1579</v>
      </c>
      <c r="H163" s="139">
        <v>497.91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4" customFormat="1" ht="11.25">
      <c r="B164" s="164"/>
      <c r="D164" s="136" t="s">
        <v>274</v>
      </c>
      <c r="E164" s="165" t="s">
        <v>19</v>
      </c>
      <c r="F164" s="166" t="s">
        <v>1580</v>
      </c>
      <c r="H164" s="165" t="s">
        <v>19</v>
      </c>
      <c r="I164" s="167"/>
      <c r="L164" s="164"/>
      <c r="M164" s="168"/>
      <c r="T164" s="169"/>
      <c r="AT164" s="165" t="s">
        <v>274</v>
      </c>
      <c r="AU164" s="165" t="s">
        <v>85</v>
      </c>
      <c r="AV164" s="14" t="s">
        <v>83</v>
      </c>
      <c r="AW164" s="14" t="s">
        <v>37</v>
      </c>
      <c r="AX164" s="14" t="s">
        <v>75</v>
      </c>
      <c r="AY164" s="165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1581</v>
      </c>
      <c r="H165" s="139">
        <v>1340.9570000000001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4" customFormat="1" ht="11.25">
      <c r="B166" s="164"/>
      <c r="D166" s="136" t="s">
        <v>274</v>
      </c>
      <c r="E166" s="165" t="s">
        <v>19</v>
      </c>
      <c r="F166" s="166" t="s">
        <v>1582</v>
      </c>
      <c r="H166" s="165" t="s">
        <v>19</v>
      </c>
      <c r="I166" s="167"/>
      <c r="L166" s="164"/>
      <c r="M166" s="168"/>
      <c r="T166" s="169"/>
      <c r="AT166" s="165" t="s">
        <v>274</v>
      </c>
      <c r="AU166" s="165" t="s">
        <v>85</v>
      </c>
      <c r="AV166" s="14" t="s">
        <v>83</v>
      </c>
      <c r="AW166" s="14" t="s">
        <v>37</v>
      </c>
      <c r="AX166" s="14" t="s">
        <v>75</v>
      </c>
      <c r="AY166" s="165" t="s">
        <v>266</v>
      </c>
    </row>
    <row r="167" spans="2:65" s="11" customFormat="1" ht="11.25">
      <c r="B167" s="135"/>
      <c r="D167" s="136" t="s">
        <v>274</v>
      </c>
      <c r="E167" s="137" t="s">
        <v>19</v>
      </c>
      <c r="F167" s="138" t="s">
        <v>1583</v>
      </c>
      <c r="H167" s="139">
        <v>577.76</v>
      </c>
      <c r="I167" s="140"/>
      <c r="L167" s="135"/>
      <c r="M167" s="141"/>
      <c r="T167" s="142"/>
      <c r="AT167" s="137" t="s">
        <v>274</v>
      </c>
      <c r="AU167" s="137" t="s">
        <v>85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2" customFormat="1" ht="11.25">
      <c r="B168" s="143"/>
      <c r="D168" s="136" t="s">
        <v>274</v>
      </c>
      <c r="E168" s="144" t="s">
        <v>19</v>
      </c>
      <c r="F168" s="145" t="s">
        <v>276</v>
      </c>
      <c r="H168" s="146">
        <v>2416.6270000000004</v>
      </c>
      <c r="I168" s="147"/>
      <c r="L168" s="143"/>
      <c r="M168" s="148"/>
      <c r="T168" s="149"/>
      <c r="AT168" s="144" t="s">
        <v>274</v>
      </c>
      <c r="AU168" s="144" t="s">
        <v>85</v>
      </c>
      <c r="AV168" s="12" t="s">
        <v>272</v>
      </c>
      <c r="AW168" s="12" t="s">
        <v>37</v>
      </c>
      <c r="AX168" s="12" t="s">
        <v>83</v>
      </c>
      <c r="AY168" s="144" t="s">
        <v>266</v>
      </c>
    </row>
    <row r="169" spans="2:65" s="1" customFormat="1" ht="49.15" customHeight="1">
      <c r="B169" s="33"/>
      <c r="C169" s="122" t="s">
        <v>312</v>
      </c>
      <c r="D169" s="122" t="s">
        <v>267</v>
      </c>
      <c r="E169" s="123" t="s">
        <v>1584</v>
      </c>
      <c r="F169" s="124" t="s">
        <v>1585</v>
      </c>
      <c r="G169" s="125" t="s">
        <v>279</v>
      </c>
      <c r="H169" s="126">
        <v>275</v>
      </c>
      <c r="I169" s="127"/>
      <c r="J169" s="128">
        <f>ROUND(I169*H169,2)</f>
        <v>0</v>
      </c>
      <c r="K169" s="124" t="s">
        <v>271</v>
      </c>
      <c r="L169" s="33"/>
      <c r="M169" s="129" t="s">
        <v>19</v>
      </c>
      <c r="N169" s="130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272</v>
      </c>
      <c r="AT169" s="133" t="s">
        <v>267</v>
      </c>
      <c r="AU169" s="133" t="s">
        <v>85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1586</v>
      </c>
    </row>
    <row r="170" spans="2:65" s="14" customFormat="1" ht="11.25">
      <c r="B170" s="164"/>
      <c r="D170" s="136" t="s">
        <v>274</v>
      </c>
      <c r="E170" s="165" t="s">
        <v>19</v>
      </c>
      <c r="F170" s="166" t="s">
        <v>1577</v>
      </c>
      <c r="H170" s="165" t="s">
        <v>19</v>
      </c>
      <c r="I170" s="167"/>
      <c r="L170" s="164"/>
      <c r="M170" s="168"/>
      <c r="T170" s="169"/>
      <c r="AT170" s="165" t="s">
        <v>274</v>
      </c>
      <c r="AU170" s="165" t="s">
        <v>85</v>
      </c>
      <c r="AV170" s="14" t="s">
        <v>83</v>
      </c>
      <c r="AW170" s="14" t="s">
        <v>37</v>
      </c>
      <c r="AX170" s="14" t="s">
        <v>75</v>
      </c>
      <c r="AY170" s="165" t="s">
        <v>266</v>
      </c>
    </row>
    <row r="171" spans="2:65" s="14" customFormat="1" ht="11.25">
      <c r="B171" s="164"/>
      <c r="D171" s="136" t="s">
        <v>274</v>
      </c>
      <c r="E171" s="165" t="s">
        <v>19</v>
      </c>
      <c r="F171" s="166" t="s">
        <v>1587</v>
      </c>
      <c r="H171" s="165" t="s">
        <v>19</v>
      </c>
      <c r="I171" s="167"/>
      <c r="L171" s="164"/>
      <c r="M171" s="168"/>
      <c r="T171" s="169"/>
      <c r="AT171" s="165" t="s">
        <v>274</v>
      </c>
      <c r="AU171" s="165" t="s">
        <v>85</v>
      </c>
      <c r="AV171" s="14" t="s">
        <v>83</v>
      </c>
      <c r="AW171" s="14" t="s">
        <v>37</v>
      </c>
      <c r="AX171" s="14" t="s">
        <v>75</v>
      </c>
      <c r="AY171" s="165" t="s">
        <v>266</v>
      </c>
    </row>
    <row r="172" spans="2:65" s="11" customFormat="1" ht="11.25">
      <c r="B172" s="135"/>
      <c r="D172" s="136" t="s">
        <v>274</v>
      </c>
      <c r="E172" s="137" t="s">
        <v>19</v>
      </c>
      <c r="F172" s="138" t="s">
        <v>1588</v>
      </c>
      <c r="H172" s="139">
        <v>275</v>
      </c>
      <c r="I172" s="140"/>
      <c r="L172" s="135"/>
      <c r="M172" s="141"/>
      <c r="T172" s="142"/>
      <c r="AT172" s="137" t="s">
        <v>274</v>
      </c>
      <c r="AU172" s="137" t="s">
        <v>85</v>
      </c>
      <c r="AV172" s="11" t="s">
        <v>85</v>
      </c>
      <c r="AW172" s="11" t="s">
        <v>37</v>
      </c>
      <c r="AX172" s="11" t="s">
        <v>75</v>
      </c>
      <c r="AY172" s="137" t="s">
        <v>266</v>
      </c>
    </row>
    <row r="173" spans="2:65" s="12" customFormat="1" ht="11.25">
      <c r="B173" s="143"/>
      <c r="D173" s="136" t="s">
        <v>274</v>
      </c>
      <c r="E173" s="144" t="s">
        <v>19</v>
      </c>
      <c r="F173" s="145" t="s">
        <v>276</v>
      </c>
      <c r="H173" s="146">
        <v>275</v>
      </c>
      <c r="I173" s="147"/>
      <c r="L173" s="143"/>
      <c r="M173" s="148"/>
      <c r="T173" s="149"/>
      <c r="AT173" s="144" t="s">
        <v>274</v>
      </c>
      <c r="AU173" s="144" t="s">
        <v>85</v>
      </c>
      <c r="AV173" s="12" t="s">
        <v>272</v>
      </c>
      <c r="AW173" s="12" t="s">
        <v>37</v>
      </c>
      <c r="AX173" s="12" t="s">
        <v>83</v>
      </c>
      <c r="AY173" s="144" t="s">
        <v>266</v>
      </c>
    </row>
    <row r="174" spans="2:65" s="1" customFormat="1" ht="37.9" customHeight="1">
      <c r="B174" s="33"/>
      <c r="C174" s="122" t="s">
        <v>351</v>
      </c>
      <c r="D174" s="122" t="s">
        <v>267</v>
      </c>
      <c r="E174" s="123" t="s">
        <v>838</v>
      </c>
      <c r="F174" s="124" t="s">
        <v>839</v>
      </c>
      <c r="G174" s="125" t="s">
        <v>279</v>
      </c>
      <c r="H174" s="126">
        <v>287.04000000000002</v>
      </c>
      <c r="I174" s="127"/>
      <c r="J174" s="128">
        <f>ROUND(I174*H174,2)</f>
        <v>0</v>
      </c>
      <c r="K174" s="124" t="s">
        <v>271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85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1589</v>
      </c>
    </row>
    <row r="175" spans="2:65" s="14" customFormat="1" ht="11.25">
      <c r="B175" s="164"/>
      <c r="D175" s="136" t="s">
        <v>274</v>
      </c>
      <c r="E175" s="165" t="s">
        <v>19</v>
      </c>
      <c r="F175" s="166" t="s">
        <v>841</v>
      </c>
      <c r="H175" s="165" t="s">
        <v>19</v>
      </c>
      <c r="I175" s="167"/>
      <c r="L175" s="164"/>
      <c r="M175" s="168"/>
      <c r="T175" s="169"/>
      <c r="AT175" s="165" t="s">
        <v>274</v>
      </c>
      <c r="AU175" s="165" t="s">
        <v>85</v>
      </c>
      <c r="AV175" s="14" t="s">
        <v>83</v>
      </c>
      <c r="AW175" s="14" t="s">
        <v>37</v>
      </c>
      <c r="AX175" s="14" t="s">
        <v>75</v>
      </c>
      <c r="AY175" s="165" t="s">
        <v>266</v>
      </c>
    </row>
    <row r="176" spans="2:65" s="11" customFormat="1" ht="11.25">
      <c r="B176" s="135"/>
      <c r="D176" s="136" t="s">
        <v>274</v>
      </c>
      <c r="E176" s="137" t="s">
        <v>19</v>
      </c>
      <c r="F176" s="138" t="s">
        <v>1590</v>
      </c>
      <c r="H176" s="139">
        <v>287.04000000000002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83</v>
      </c>
      <c r="AY176" s="137" t="s">
        <v>266</v>
      </c>
    </row>
    <row r="177" spans="2:65" s="1" customFormat="1" ht="37.9" customHeight="1">
      <c r="B177" s="33"/>
      <c r="C177" s="122" t="s">
        <v>8</v>
      </c>
      <c r="D177" s="122" t="s">
        <v>267</v>
      </c>
      <c r="E177" s="123" t="s">
        <v>1591</v>
      </c>
      <c r="F177" s="124" t="s">
        <v>1592</v>
      </c>
      <c r="G177" s="125" t="s">
        <v>833</v>
      </c>
      <c r="H177" s="126">
        <v>1.196</v>
      </c>
      <c r="I177" s="127"/>
      <c r="J177" s="128">
        <f>ROUND(I177*H177,2)</f>
        <v>0</v>
      </c>
      <c r="K177" s="124" t="s">
        <v>271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85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1593</v>
      </c>
    </row>
    <row r="178" spans="2:65" s="14" customFormat="1" ht="11.25">
      <c r="B178" s="164"/>
      <c r="D178" s="136" t="s">
        <v>274</v>
      </c>
      <c r="E178" s="165" t="s">
        <v>19</v>
      </c>
      <c r="F178" s="166" t="s">
        <v>1577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85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65" s="14" customFormat="1" ht="11.25">
      <c r="B179" s="164"/>
      <c r="D179" s="136" t="s">
        <v>274</v>
      </c>
      <c r="E179" s="165" t="s">
        <v>19</v>
      </c>
      <c r="F179" s="166" t="s">
        <v>1594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85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1" customFormat="1" ht="11.25">
      <c r="B180" s="135"/>
      <c r="D180" s="136" t="s">
        <v>274</v>
      </c>
      <c r="E180" s="137" t="s">
        <v>19</v>
      </c>
      <c r="F180" s="138" t="s">
        <v>1595</v>
      </c>
      <c r="H180" s="139">
        <v>8.4000000000000005E-2</v>
      </c>
      <c r="I180" s="140"/>
      <c r="L180" s="135"/>
      <c r="M180" s="141"/>
      <c r="T180" s="142"/>
      <c r="AT180" s="137" t="s">
        <v>274</v>
      </c>
      <c r="AU180" s="137" t="s">
        <v>85</v>
      </c>
      <c r="AV180" s="11" t="s">
        <v>85</v>
      </c>
      <c r="AW180" s="11" t="s">
        <v>37</v>
      </c>
      <c r="AX180" s="11" t="s">
        <v>75</v>
      </c>
      <c r="AY180" s="137" t="s">
        <v>266</v>
      </c>
    </row>
    <row r="181" spans="2:65" s="14" customFormat="1" ht="11.25">
      <c r="B181" s="164"/>
      <c r="D181" s="136" t="s">
        <v>274</v>
      </c>
      <c r="E181" s="165" t="s">
        <v>19</v>
      </c>
      <c r="F181" s="166" t="s">
        <v>1596</v>
      </c>
      <c r="H181" s="165" t="s">
        <v>19</v>
      </c>
      <c r="I181" s="167"/>
      <c r="L181" s="164"/>
      <c r="M181" s="168"/>
      <c r="T181" s="169"/>
      <c r="AT181" s="165" t="s">
        <v>274</v>
      </c>
      <c r="AU181" s="165" t="s">
        <v>85</v>
      </c>
      <c r="AV181" s="14" t="s">
        <v>83</v>
      </c>
      <c r="AW181" s="14" t="s">
        <v>37</v>
      </c>
      <c r="AX181" s="14" t="s">
        <v>75</v>
      </c>
      <c r="AY181" s="165" t="s">
        <v>266</v>
      </c>
    </row>
    <row r="182" spans="2:65" s="11" customFormat="1" ht="11.25">
      <c r="B182" s="135"/>
      <c r="D182" s="136" t="s">
        <v>274</v>
      </c>
      <c r="E182" s="137" t="s">
        <v>19</v>
      </c>
      <c r="F182" s="138" t="s">
        <v>1597</v>
      </c>
      <c r="H182" s="139">
        <v>0.25800000000000001</v>
      </c>
      <c r="I182" s="140"/>
      <c r="L182" s="135"/>
      <c r="M182" s="141"/>
      <c r="T182" s="142"/>
      <c r="AT182" s="137" t="s">
        <v>274</v>
      </c>
      <c r="AU182" s="137" t="s">
        <v>85</v>
      </c>
      <c r="AV182" s="11" t="s">
        <v>85</v>
      </c>
      <c r="AW182" s="11" t="s">
        <v>37</v>
      </c>
      <c r="AX182" s="11" t="s">
        <v>75</v>
      </c>
      <c r="AY182" s="137" t="s">
        <v>266</v>
      </c>
    </row>
    <row r="183" spans="2:65" s="14" customFormat="1" ht="11.25">
      <c r="B183" s="164"/>
      <c r="D183" s="136" t="s">
        <v>274</v>
      </c>
      <c r="E183" s="165" t="s">
        <v>19</v>
      </c>
      <c r="F183" s="166" t="s">
        <v>1598</v>
      </c>
      <c r="H183" s="165" t="s">
        <v>19</v>
      </c>
      <c r="I183" s="167"/>
      <c r="L183" s="164"/>
      <c r="M183" s="168"/>
      <c r="T183" s="169"/>
      <c r="AT183" s="165" t="s">
        <v>274</v>
      </c>
      <c r="AU183" s="165" t="s">
        <v>85</v>
      </c>
      <c r="AV183" s="14" t="s">
        <v>83</v>
      </c>
      <c r="AW183" s="14" t="s">
        <v>37</v>
      </c>
      <c r="AX183" s="14" t="s">
        <v>75</v>
      </c>
      <c r="AY183" s="165" t="s">
        <v>266</v>
      </c>
    </row>
    <row r="184" spans="2:65" s="11" customFormat="1" ht="11.25">
      <c r="B184" s="135"/>
      <c r="D184" s="136" t="s">
        <v>274</v>
      </c>
      <c r="E184" s="137" t="s">
        <v>19</v>
      </c>
      <c r="F184" s="138" t="s">
        <v>1599</v>
      </c>
      <c r="H184" s="139">
        <v>1.6E-2</v>
      </c>
      <c r="I184" s="140"/>
      <c r="L184" s="135"/>
      <c r="M184" s="141"/>
      <c r="T184" s="142"/>
      <c r="AT184" s="137" t="s">
        <v>274</v>
      </c>
      <c r="AU184" s="137" t="s">
        <v>85</v>
      </c>
      <c r="AV184" s="11" t="s">
        <v>85</v>
      </c>
      <c r="AW184" s="11" t="s">
        <v>37</v>
      </c>
      <c r="AX184" s="11" t="s">
        <v>75</v>
      </c>
      <c r="AY184" s="137" t="s">
        <v>266</v>
      </c>
    </row>
    <row r="185" spans="2:65" s="14" customFormat="1" ht="11.25">
      <c r="B185" s="164"/>
      <c r="D185" s="136" t="s">
        <v>274</v>
      </c>
      <c r="E185" s="165" t="s">
        <v>19</v>
      </c>
      <c r="F185" s="166" t="s">
        <v>1600</v>
      </c>
      <c r="H185" s="165" t="s">
        <v>19</v>
      </c>
      <c r="I185" s="167"/>
      <c r="L185" s="164"/>
      <c r="M185" s="168"/>
      <c r="T185" s="169"/>
      <c r="AT185" s="165" t="s">
        <v>274</v>
      </c>
      <c r="AU185" s="165" t="s">
        <v>85</v>
      </c>
      <c r="AV185" s="14" t="s">
        <v>83</v>
      </c>
      <c r="AW185" s="14" t="s">
        <v>37</v>
      </c>
      <c r="AX185" s="14" t="s">
        <v>75</v>
      </c>
      <c r="AY185" s="165" t="s">
        <v>266</v>
      </c>
    </row>
    <row r="186" spans="2:65" s="11" customFormat="1" ht="11.25">
      <c r="B186" s="135"/>
      <c r="D186" s="136" t="s">
        <v>274</v>
      </c>
      <c r="E186" s="137" t="s">
        <v>19</v>
      </c>
      <c r="F186" s="138" t="s">
        <v>1601</v>
      </c>
      <c r="H186" s="139">
        <v>0.35899999999999999</v>
      </c>
      <c r="I186" s="140"/>
      <c r="L186" s="135"/>
      <c r="M186" s="141"/>
      <c r="T186" s="142"/>
      <c r="AT186" s="137" t="s">
        <v>274</v>
      </c>
      <c r="AU186" s="137" t="s">
        <v>85</v>
      </c>
      <c r="AV186" s="11" t="s">
        <v>85</v>
      </c>
      <c r="AW186" s="11" t="s">
        <v>37</v>
      </c>
      <c r="AX186" s="11" t="s">
        <v>75</v>
      </c>
      <c r="AY186" s="137" t="s">
        <v>266</v>
      </c>
    </row>
    <row r="187" spans="2:65" s="14" customFormat="1" ht="11.25">
      <c r="B187" s="164"/>
      <c r="D187" s="136" t="s">
        <v>274</v>
      </c>
      <c r="E187" s="165" t="s">
        <v>19</v>
      </c>
      <c r="F187" s="166" t="s">
        <v>1602</v>
      </c>
      <c r="H187" s="165" t="s">
        <v>19</v>
      </c>
      <c r="I187" s="167"/>
      <c r="L187" s="164"/>
      <c r="M187" s="168"/>
      <c r="T187" s="169"/>
      <c r="AT187" s="165" t="s">
        <v>274</v>
      </c>
      <c r="AU187" s="165" t="s">
        <v>85</v>
      </c>
      <c r="AV187" s="14" t="s">
        <v>83</v>
      </c>
      <c r="AW187" s="14" t="s">
        <v>37</v>
      </c>
      <c r="AX187" s="14" t="s">
        <v>75</v>
      </c>
      <c r="AY187" s="165" t="s">
        <v>266</v>
      </c>
    </row>
    <row r="188" spans="2:65" s="11" customFormat="1" ht="11.25">
      <c r="B188" s="135"/>
      <c r="D188" s="136" t="s">
        <v>274</v>
      </c>
      <c r="E188" s="137" t="s">
        <v>19</v>
      </c>
      <c r="F188" s="138" t="s">
        <v>1603</v>
      </c>
      <c r="H188" s="139">
        <v>2.3E-2</v>
      </c>
      <c r="I188" s="140"/>
      <c r="L188" s="135"/>
      <c r="M188" s="141"/>
      <c r="T188" s="142"/>
      <c r="AT188" s="137" t="s">
        <v>274</v>
      </c>
      <c r="AU188" s="137" t="s">
        <v>85</v>
      </c>
      <c r="AV188" s="11" t="s">
        <v>85</v>
      </c>
      <c r="AW188" s="11" t="s">
        <v>37</v>
      </c>
      <c r="AX188" s="11" t="s">
        <v>75</v>
      </c>
      <c r="AY188" s="137" t="s">
        <v>266</v>
      </c>
    </row>
    <row r="189" spans="2:65" s="14" customFormat="1" ht="11.25">
      <c r="B189" s="164"/>
      <c r="D189" s="136" t="s">
        <v>274</v>
      </c>
      <c r="E189" s="165" t="s">
        <v>19</v>
      </c>
      <c r="F189" s="166" t="s">
        <v>1604</v>
      </c>
      <c r="H189" s="165" t="s">
        <v>19</v>
      </c>
      <c r="I189" s="167"/>
      <c r="L189" s="164"/>
      <c r="M189" s="168"/>
      <c r="T189" s="169"/>
      <c r="AT189" s="165" t="s">
        <v>274</v>
      </c>
      <c r="AU189" s="165" t="s">
        <v>85</v>
      </c>
      <c r="AV189" s="14" t="s">
        <v>83</v>
      </c>
      <c r="AW189" s="14" t="s">
        <v>37</v>
      </c>
      <c r="AX189" s="14" t="s">
        <v>75</v>
      </c>
      <c r="AY189" s="165" t="s">
        <v>266</v>
      </c>
    </row>
    <row r="190" spans="2:65" s="11" customFormat="1" ht="11.25">
      <c r="B190" s="135"/>
      <c r="D190" s="136" t="s">
        <v>274</v>
      </c>
      <c r="E190" s="137" t="s">
        <v>19</v>
      </c>
      <c r="F190" s="138" t="s">
        <v>1605</v>
      </c>
      <c r="H190" s="139">
        <v>0.28599999999999998</v>
      </c>
      <c r="I190" s="140"/>
      <c r="L190" s="135"/>
      <c r="M190" s="141"/>
      <c r="T190" s="142"/>
      <c r="AT190" s="137" t="s">
        <v>274</v>
      </c>
      <c r="AU190" s="137" t="s">
        <v>85</v>
      </c>
      <c r="AV190" s="11" t="s">
        <v>85</v>
      </c>
      <c r="AW190" s="11" t="s">
        <v>37</v>
      </c>
      <c r="AX190" s="11" t="s">
        <v>75</v>
      </c>
      <c r="AY190" s="137" t="s">
        <v>266</v>
      </c>
    </row>
    <row r="191" spans="2:65" s="14" customFormat="1" ht="11.25">
      <c r="B191" s="164"/>
      <c r="D191" s="136" t="s">
        <v>274</v>
      </c>
      <c r="E191" s="165" t="s">
        <v>19</v>
      </c>
      <c r="F191" s="166" t="s">
        <v>1606</v>
      </c>
      <c r="H191" s="165" t="s">
        <v>19</v>
      </c>
      <c r="I191" s="167"/>
      <c r="L191" s="164"/>
      <c r="M191" s="168"/>
      <c r="T191" s="169"/>
      <c r="AT191" s="165" t="s">
        <v>274</v>
      </c>
      <c r="AU191" s="165" t="s">
        <v>85</v>
      </c>
      <c r="AV191" s="14" t="s">
        <v>83</v>
      </c>
      <c r="AW191" s="14" t="s">
        <v>37</v>
      </c>
      <c r="AX191" s="14" t="s">
        <v>75</v>
      </c>
      <c r="AY191" s="165" t="s">
        <v>266</v>
      </c>
    </row>
    <row r="192" spans="2:65" s="11" customFormat="1" ht="11.25">
      <c r="B192" s="135"/>
      <c r="D192" s="136" t="s">
        <v>274</v>
      </c>
      <c r="E192" s="137" t="s">
        <v>19</v>
      </c>
      <c r="F192" s="138" t="s">
        <v>1607</v>
      </c>
      <c r="H192" s="139">
        <v>4.0000000000000001E-3</v>
      </c>
      <c r="I192" s="140"/>
      <c r="L192" s="135"/>
      <c r="M192" s="141"/>
      <c r="T192" s="142"/>
      <c r="AT192" s="137" t="s">
        <v>274</v>
      </c>
      <c r="AU192" s="137" t="s">
        <v>85</v>
      </c>
      <c r="AV192" s="11" t="s">
        <v>85</v>
      </c>
      <c r="AW192" s="11" t="s">
        <v>37</v>
      </c>
      <c r="AX192" s="11" t="s">
        <v>75</v>
      </c>
      <c r="AY192" s="137" t="s">
        <v>266</v>
      </c>
    </row>
    <row r="193" spans="2:65" s="14" customFormat="1" ht="11.25">
      <c r="B193" s="164"/>
      <c r="D193" s="136" t="s">
        <v>274</v>
      </c>
      <c r="E193" s="165" t="s">
        <v>19</v>
      </c>
      <c r="F193" s="166" t="s">
        <v>1608</v>
      </c>
      <c r="H193" s="165" t="s">
        <v>19</v>
      </c>
      <c r="I193" s="167"/>
      <c r="L193" s="164"/>
      <c r="M193" s="168"/>
      <c r="T193" s="169"/>
      <c r="AT193" s="165" t="s">
        <v>274</v>
      </c>
      <c r="AU193" s="165" t="s">
        <v>85</v>
      </c>
      <c r="AV193" s="14" t="s">
        <v>83</v>
      </c>
      <c r="AW193" s="14" t="s">
        <v>37</v>
      </c>
      <c r="AX193" s="14" t="s">
        <v>75</v>
      </c>
      <c r="AY193" s="165" t="s">
        <v>266</v>
      </c>
    </row>
    <row r="194" spans="2:65" s="11" customFormat="1" ht="11.25">
      <c r="B194" s="135"/>
      <c r="D194" s="136" t="s">
        <v>274</v>
      </c>
      <c r="E194" s="137" t="s">
        <v>19</v>
      </c>
      <c r="F194" s="138" t="s">
        <v>1609</v>
      </c>
      <c r="H194" s="139">
        <v>0.126</v>
      </c>
      <c r="I194" s="140"/>
      <c r="L194" s="135"/>
      <c r="M194" s="141"/>
      <c r="T194" s="142"/>
      <c r="AT194" s="137" t="s">
        <v>274</v>
      </c>
      <c r="AU194" s="137" t="s">
        <v>85</v>
      </c>
      <c r="AV194" s="11" t="s">
        <v>85</v>
      </c>
      <c r="AW194" s="11" t="s">
        <v>37</v>
      </c>
      <c r="AX194" s="11" t="s">
        <v>75</v>
      </c>
      <c r="AY194" s="137" t="s">
        <v>266</v>
      </c>
    </row>
    <row r="195" spans="2:65" s="14" customFormat="1" ht="11.25">
      <c r="B195" s="164"/>
      <c r="D195" s="136" t="s">
        <v>274</v>
      </c>
      <c r="E195" s="165" t="s">
        <v>19</v>
      </c>
      <c r="F195" s="166" t="s">
        <v>1610</v>
      </c>
      <c r="H195" s="165" t="s">
        <v>19</v>
      </c>
      <c r="I195" s="167"/>
      <c r="L195" s="164"/>
      <c r="M195" s="168"/>
      <c r="T195" s="169"/>
      <c r="AT195" s="165" t="s">
        <v>274</v>
      </c>
      <c r="AU195" s="165" t="s">
        <v>85</v>
      </c>
      <c r="AV195" s="14" t="s">
        <v>83</v>
      </c>
      <c r="AW195" s="14" t="s">
        <v>37</v>
      </c>
      <c r="AX195" s="14" t="s">
        <v>75</v>
      </c>
      <c r="AY195" s="165" t="s">
        <v>266</v>
      </c>
    </row>
    <row r="196" spans="2:65" s="11" customFormat="1" ht="11.25">
      <c r="B196" s="135"/>
      <c r="D196" s="136" t="s">
        <v>274</v>
      </c>
      <c r="E196" s="137" t="s">
        <v>19</v>
      </c>
      <c r="F196" s="138" t="s">
        <v>1607</v>
      </c>
      <c r="H196" s="139">
        <v>4.0000000000000001E-3</v>
      </c>
      <c r="I196" s="140"/>
      <c r="L196" s="135"/>
      <c r="M196" s="141"/>
      <c r="T196" s="142"/>
      <c r="AT196" s="137" t="s">
        <v>274</v>
      </c>
      <c r="AU196" s="137" t="s">
        <v>85</v>
      </c>
      <c r="AV196" s="11" t="s">
        <v>85</v>
      </c>
      <c r="AW196" s="11" t="s">
        <v>37</v>
      </c>
      <c r="AX196" s="11" t="s">
        <v>75</v>
      </c>
      <c r="AY196" s="137" t="s">
        <v>266</v>
      </c>
    </row>
    <row r="197" spans="2:65" s="14" customFormat="1" ht="11.25">
      <c r="B197" s="164"/>
      <c r="D197" s="136" t="s">
        <v>274</v>
      </c>
      <c r="E197" s="165" t="s">
        <v>19</v>
      </c>
      <c r="F197" s="166" t="s">
        <v>1611</v>
      </c>
      <c r="H197" s="165" t="s">
        <v>19</v>
      </c>
      <c r="I197" s="167"/>
      <c r="L197" s="164"/>
      <c r="M197" s="168"/>
      <c r="T197" s="169"/>
      <c r="AT197" s="165" t="s">
        <v>274</v>
      </c>
      <c r="AU197" s="165" t="s">
        <v>85</v>
      </c>
      <c r="AV197" s="14" t="s">
        <v>83</v>
      </c>
      <c r="AW197" s="14" t="s">
        <v>37</v>
      </c>
      <c r="AX197" s="14" t="s">
        <v>75</v>
      </c>
      <c r="AY197" s="165" t="s">
        <v>266</v>
      </c>
    </row>
    <row r="198" spans="2:65" s="11" customFormat="1" ht="11.25">
      <c r="B198" s="135"/>
      <c r="D198" s="136" t="s">
        <v>274</v>
      </c>
      <c r="E198" s="137" t="s">
        <v>19</v>
      </c>
      <c r="F198" s="138" t="s">
        <v>1612</v>
      </c>
      <c r="H198" s="139">
        <v>3.5999999999999997E-2</v>
      </c>
      <c r="I198" s="140"/>
      <c r="L198" s="135"/>
      <c r="M198" s="141"/>
      <c r="T198" s="142"/>
      <c r="AT198" s="137" t="s">
        <v>274</v>
      </c>
      <c r="AU198" s="137" t="s">
        <v>85</v>
      </c>
      <c r="AV198" s="11" t="s">
        <v>85</v>
      </c>
      <c r="AW198" s="11" t="s">
        <v>37</v>
      </c>
      <c r="AX198" s="11" t="s">
        <v>75</v>
      </c>
      <c r="AY198" s="137" t="s">
        <v>266</v>
      </c>
    </row>
    <row r="199" spans="2:65" s="12" customFormat="1" ht="11.25">
      <c r="B199" s="143"/>
      <c r="D199" s="136" t="s">
        <v>274</v>
      </c>
      <c r="E199" s="144" t="s">
        <v>19</v>
      </c>
      <c r="F199" s="145" t="s">
        <v>276</v>
      </c>
      <c r="H199" s="146">
        <v>1.1960000000000002</v>
      </c>
      <c r="I199" s="147"/>
      <c r="L199" s="143"/>
      <c r="M199" s="148"/>
      <c r="T199" s="149"/>
      <c r="AT199" s="144" t="s">
        <v>274</v>
      </c>
      <c r="AU199" s="144" t="s">
        <v>85</v>
      </c>
      <c r="AV199" s="12" t="s">
        <v>272</v>
      </c>
      <c r="AW199" s="12" t="s">
        <v>37</v>
      </c>
      <c r="AX199" s="12" t="s">
        <v>83</v>
      </c>
      <c r="AY199" s="144" t="s">
        <v>266</v>
      </c>
    </row>
    <row r="200" spans="2:65" s="1" customFormat="1" ht="37.9" customHeight="1">
      <c r="B200" s="33"/>
      <c r="C200" s="122" t="s">
        <v>358</v>
      </c>
      <c r="D200" s="122" t="s">
        <v>267</v>
      </c>
      <c r="E200" s="123" t="s">
        <v>1613</v>
      </c>
      <c r="F200" s="124" t="s">
        <v>1614</v>
      </c>
      <c r="G200" s="125" t="s">
        <v>279</v>
      </c>
      <c r="H200" s="126">
        <v>1030.4100000000001</v>
      </c>
      <c r="I200" s="127"/>
      <c r="J200" s="128">
        <f>ROUND(I200*H200,2)</f>
        <v>0</v>
      </c>
      <c r="K200" s="124" t="s">
        <v>271</v>
      </c>
      <c r="L200" s="33"/>
      <c r="M200" s="129" t="s">
        <v>19</v>
      </c>
      <c r="N200" s="130" t="s">
        <v>46</v>
      </c>
      <c r="P200" s="131">
        <f>O200*H200</f>
        <v>0</v>
      </c>
      <c r="Q200" s="131">
        <v>0</v>
      </c>
      <c r="R200" s="131">
        <f>Q200*H200</f>
        <v>0</v>
      </c>
      <c r="S200" s="131">
        <v>0</v>
      </c>
      <c r="T200" s="132">
        <f>S200*H200</f>
        <v>0</v>
      </c>
      <c r="AR200" s="133" t="s">
        <v>272</v>
      </c>
      <c r="AT200" s="133" t="s">
        <v>267</v>
      </c>
      <c r="AU200" s="133" t="s">
        <v>85</v>
      </c>
      <c r="AY200" s="18" t="s">
        <v>266</v>
      </c>
      <c r="BE200" s="134">
        <f>IF(N200="základní",J200,0)</f>
        <v>0</v>
      </c>
      <c r="BF200" s="134">
        <f>IF(N200="snížená",J200,0)</f>
        <v>0</v>
      </c>
      <c r="BG200" s="134">
        <f>IF(N200="zákl. přenesená",J200,0)</f>
        <v>0</v>
      </c>
      <c r="BH200" s="134">
        <f>IF(N200="sníž. přenesená",J200,0)</f>
        <v>0</v>
      </c>
      <c r="BI200" s="134">
        <f>IF(N200="nulová",J200,0)</f>
        <v>0</v>
      </c>
      <c r="BJ200" s="18" t="s">
        <v>83</v>
      </c>
      <c r="BK200" s="134">
        <f>ROUND(I200*H200,2)</f>
        <v>0</v>
      </c>
      <c r="BL200" s="18" t="s">
        <v>272</v>
      </c>
      <c r="BM200" s="133" t="s">
        <v>1615</v>
      </c>
    </row>
    <row r="201" spans="2:65" s="14" customFormat="1" ht="11.25">
      <c r="B201" s="164"/>
      <c r="D201" s="136" t="s">
        <v>274</v>
      </c>
      <c r="E201" s="165" t="s">
        <v>19</v>
      </c>
      <c r="F201" s="166" t="s">
        <v>1616</v>
      </c>
      <c r="H201" s="165" t="s">
        <v>19</v>
      </c>
      <c r="I201" s="167"/>
      <c r="L201" s="164"/>
      <c r="M201" s="168"/>
      <c r="T201" s="169"/>
      <c r="AT201" s="165" t="s">
        <v>274</v>
      </c>
      <c r="AU201" s="165" t="s">
        <v>85</v>
      </c>
      <c r="AV201" s="14" t="s">
        <v>83</v>
      </c>
      <c r="AW201" s="14" t="s">
        <v>37</v>
      </c>
      <c r="AX201" s="14" t="s">
        <v>75</v>
      </c>
      <c r="AY201" s="165" t="s">
        <v>266</v>
      </c>
    </row>
    <row r="202" spans="2:65" s="11" customFormat="1" ht="11.25">
      <c r="B202" s="135"/>
      <c r="D202" s="136" t="s">
        <v>274</v>
      </c>
      <c r="E202" s="137" t="s">
        <v>19</v>
      </c>
      <c r="F202" s="138" t="s">
        <v>1617</v>
      </c>
      <c r="H202" s="139">
        <v>1030.4100000000001</v>
      </c>
      <c r="I202" s="140"/>
      <c r="L202" s="135"/>
      <c r="M202" s="141"/>
      <c r="T202" s="142"/>
      <c r="AT202" s="137" t="s">
        <v>274</v>
      </c>
      <c r="AU202" s="137" t="s">
        <v>85</v>
      </c>
      <c r="AV202" s="11" t="s">
        <v>85</v>
      </c>
      <c r="AW202" s="11" t="s">
        <v>37</v>
      </c>
      <c r="AX202" s="11" t="s">
        <v>83</v>
      </c>
      <c r="AY202" s="137" t="s">
        <v>266</v>
      </c>
    </row>
    <row r="203" spans="2:65" s="1" customFormat="1" ht="37.9" customHeight="1">
      <c r="B203" s="33"/>
      <c r="C203" s="122" t="s">
        <v>362</v>
      </c>
      <c r="D203" s="122" t="s">
        <v>267</v>
      </c>
      <c r="E203" s="123" t="s">
        <v>1618</v>
      </c>
      <c r="F203" s="124" t="s">
        <v>1619</v>
      </c>
      <c r="G203" s="125" t="s">
        <v>895</v>
      </c>
      <c r="H203" s="126">
        <v>2289.8000000000002</v>
      </c>
      <c r="I203" s="127"/>
      <c r="J203" s="128">
        <f>ROUND(I203*H203,2)</f>
        <v>0</v>
      </c>
      <c r="K203" s="124" t="s">
        <v>271</v>
      </c>
      <c r="L203" s="33"/>
      <c r="M203" s="129" t="s">
        <v>19</v>
      </c>
      <c r="N203" s="130" t="s">
        <v>46</v>
      </c>
      <c r="P203" s="131">
        <f>O203*H203</f>
        <v>0</v>
      </c>
      <c r="Q203" s="131">
        <v>0</v>
      </c>
      <c r="R203" s="131">
        <f>Q203*H203</f>
        <v>0</v>
      </c>
      <c r="S203" s="131">
        <v>0</v>
      </c>
      <c r="T203" s="132">
        <f>S203*H203</f>
        <v>0</v>
      </c>
      <c r="AR203" s="133" t="s">
        <v>272</v>
      </c>
      <c r="AT203" s="133" t="s">
        <v>267</v>
      </c>
      <c r="AU203" s="133" t="s">
        <v>85</v>
      </c>
      <c r="AY203" s="18" t="s">
        <v>266</v>
      </c>
      <c r="BE203" s="134">
        <f>IF(N203="základní",J203,0)</f>
        <v>0</v>
      </c>
      <c r="BF203" s="134">
        <f>IF(N203="snížená",J203,0)</f>
        <v>0</v>
      </c>
      <c r="BG203" s="134">
        <f>IF(N203="zákl. přenesená",J203,0)</f>
        <v>0</v>
      </c>
      <c r="BH203" s="134">
        <f>IF(N203="sníž. přenesená",J203,0)</f>
        <v>0</v>
      </c>
      <c r="BI203" s="134">
        <f>IF(N203="nulová",J203,0)</f>
        <v>0</v>
      </c>
      <c r="BJ203" s="18" t="s">
        <v>83</v>
      </c>
      <c r="BK203" s="134">
        <f>ROUND(I203*H203,2)</f>
        <v>0</v>
      </c>
      <c r="BL203" s="18" t="s">
        <v>272</v>
      </c>
      <c r="BM203" s="133" t="s">
        <v>1620</v>
      </c>
    </row>
    <row r="204" spans="2:65" s="14" customFormat="1" ht="11.25">
      <c r="B204" s="164"/>
      <c r="D204" s="136" t="s">
        <v>274</v>
      </c>
      <c r="E204" s="165" t="s">
        <v>19</v>
      </c>
      <c r="F204" s="166" t="s">
        <v>1621</v>
      </c>
      <c r="H204" s="165" t="s">
        <v>19</v>
      </c>
      <c r="I204" s="167"/>
      <c r="L204" s="164"/>
      <c r="M204" s="168"/>
      <c r="T204" s="169"/>
      <c r="AT204" s="165" t="s">
        <v>274</v>
      </c>
      <c r="AU204" s="165" t="s">
        <v>85</v>
      </c>
      <c r="AV204" s="14" t="s">
        <v>83</v>
      </c>
      <c r="AW204" s="14" t="s">
        <v>37</v>
      </c>
      <c r="AX204" s="14" t="s">
        <v>75</v>
      </c>
      <c r="AY204" s="165" t="s">
        <v>266</v>
      </c>
    </row>
    <row r="205" spans="2:65" s="11" customFormat="1" ht="11.25">
      <c r="B205" s="135"/>
      <c r="D205" s="136" t="s">
        <v>274</v>
      </c>
      <c r="E205" s="137" t="s">
        <v>19</v>
      </c>
      <c r="F205" s="138" t="s">
        <v>1622</v>
      </c>
      <c r="H205" s="139">
        <v>2289.8000000000002</v>
      </c>
      <c r="I205" s="140"/>
      <c r="L205" s="135"/>
      <c r="M205" s="141"/>
      <c r="T205" s="142"/>
      <c r="AT205" s="137" t="s">
        <v>274</v>
      </c>
      <c r="AU205" s="137" t="s">
        <v>85</v>
      </c>
      <c r="AV205" s="11" t="s">
        <v>85</v>
      </c>
      <c r="AW205" s="11" t="s">
        <v>37</v>
      </c>
      <c r="AX205" s="11" t="s">
        <v>83</v>
      </c>
      <c r="AY205" s="137" t="s">
        <v>266</v>
      </c>
    </row>
    <row r="206" spans="2:65" s="1" customFormat="1" ht="16.5" customHeight="1">
      <c r="B206" s="33"/>
      <c r="C206" s="170" t="s">
        <v>370</v>
      </c>
      <c r="D206" s="170" t="s">
        <v>298</v>
      </c>
      <c r="E206" s="171" t="s">
        <v>1623</v>
      </c>
      <c r="F206" s="172" t="s">
        <v>1624</v>
      </c>
      <c r="G206" s="173" t="s">
        <v>845</v>
      </c>
      <c r="H206" s="174">
        <v>171.73500000000001</v>
      </c>
      <c r="I206" s="175"/>
      <c r="J206" s="176">
        <f>ROUND(I206*H206,2)</f>
        <v>0</v>
      </c>
      <c r="K206" s="172" t="s">
        <v>271</v>
      </c>
      <c r="L206" s="177"/>
      <c r="M206" s="178" t="s">
        <v>19</v>
      </c>
      <c r="N206" s="179" t="s">
        <v>46</v>
      </c>
      <c r="P206" s="131">
        <f>O206*H206</f>
        <v>0</v>
      </c>
      <c r="Q206" s="131">
        <v>1</v>
      </c>
      <c r="R206" s="131">
        <f>Q206*H206</f>
        <v>171.73500000000001</v>
      </c>
      <c r="S206" s="131">
        <v>0</v>
      </c>
      <c r="T206" s="132">
        <f>S206*H206</f>
        <v>0</v>
      </c>
      <c r="AR206" s="133" t="s">
        <v>303</v>
      </c>
      <c r="AT206" s="133" t="s">
        <v>298</v>
      </c>
      <c r="AU206" s="133" t="s">
        <v>85</v>
      </c>
      <c r="AY206" s="18" t="s">
        <v>266</v>
      </c>
      <c r="BE206" s="134">
        <f>IF(N206="základní",J206,0)</f>
        <v>0</v>
      </c>
      <c r="BF206" s="134">
        <f>IF(N206="snížená",J206,0)</f>
        <v>0</v>
      </c>
      <c r="BG206" s="134">
        <f>IF(N206="zákl. přenesená",J206,0)</f>
        <v>0</v>
      </c>
      <c r="BH206" s="134">
        <f>IF(N206="sníž. přenesená",J206,0)</f>
        <v>0</v>
      </c>
      <c r="BI206" s="134">
        <f>IF(N206="nulová",J206,0)</f>
        <v>0</v>
      </c>
      <c r="BJ206" s="18" t="s">
        <v>83</v>
      </c>
      <c r="BK206" s="134">
        <f>ROUND(I206*H206,2)</f>
        <v>0</v>
      </c>
      <c r="BL206" s="18" t="s">
        <v>272</v>
      </c>
      <c r="BM206" s="133" t="s">
        <v>1625</v>
      </c>
    </row>
    <row r="207" spans="2:65" s="14" customFormat="1" ht="11.25">
      <c r="B207" s="164"/>
      <c r="D207" s="136" t="s">
        <v>274</v>
      </c>
      <c r="E207" s="165" t="s">
        <v>19</v>
      </c>
      <c r="F207" s="166" t="s">
        <v>1626</v>
      </c>
      <c r="H207" s="165" t="s">
        <v>19</v>
      </c>
      <c r="I207" s="167"/>
      <c r="L207" s="164"/>
      <c r="M207" s="168"/>
      <c r="T207" s="169"/>
      <c r="AT207" s="165" t="s">
        <v>274</v>
      </c>
      <c r="AU207" s="165" t="s">
        <v>85</v>
      </c>
      <c r="AV207" s="14" t="s">
        <v>83</v>
      </c>
      <c r="AW207" s="14" t="s">
        <v>37</v>
      </c>
      <c r="AX207" s="14" t="s">
        <v>75</v>
      </c>
      <c r="AY207" s="165" t="s">
        <v>266</v>
      </c>
    </row>
    <row r="208" spans="2:65" s="11" customFormat="1" ht="11.25">
      <c r="B208" s="135"/>
      <c r="D208" s="136" t="s">
        <v>274</v>
      </c>
      <c r="E208" s="137" t="s">
        <v>19</v>
      </c>
      <c r="F208" s="138" t="s">
        <v>1627</v>
      </c>
      <c r="H208" s="139">
        <v>171.73500000000001</v>
      </c>
      <c r="I208" s="140"/>
      <c r="L208" s="135"/>
      <c r="M208" s="141"/>
      <c r="T208" s="142"/>
      <c r="AT208" s="137" t="s">
        <v>274</v>
      </c>
      <c r="AU208" s="137" t="s">
        <v>85</v>
      </c>
      <c r="AV208" s="11" t="s">
        <v>85</v>
      </c>
      <c r="AW208" s="11" t="s">
        <v>37</v>
      </c>
      <c r="AX208" s="11" t="s">
        <v>83</v>
      </c>
      <c r="AY208" s="137" t="s">
        <v>266</v>
      </c>
    </row>
    <row r="209" spans="2:65" s="1" customFormat="1" ht="16.5" customHeight="1">
      <c r="B209" s="33"/>
      <c r="C209" s="170" t="s">
        <v>366</v>
      </c>
      <c r="D209" s="170" t="s">
        <v>298</v>
      </c>
      <c r="E209" s="171" t="s">
        <v>843</v>
      </c>
      <c r="F209" s="172" t="s">
        <v>844</v>
      </c>
      <c r="G209" s="173" t="s">
        <v>845</v>
      </c>
      <c r="H209" s="174">
        <v>4519.6210000000001</v>
      </c>
      <c r="I209" s="175"/>
      <c r="J209" s="176">
        <f>ROUND(I209*H209,2)</f>
        <v>0</v>
      </c>
      <c r="K209" s="172" t="s">
        <v>271</v>
      </c>
      <c r="L209" s="177"/>
      <c r="M209" s="178" t="s">
        <v>19</v>
      </c>
      <c r="N209" s="179" t="s">
        <v>46</v>
      </c>
      <c r="P209" s="131">
        <f>O209*H209</f>
        <v>0</v>
      </c>
      <c r="Q209" s="131">
        <v>1</v>
      </c>
      <c r="R209" s="131">
        <f>Q209*H209</f>
        <v>4519.6210000000001</v>
      </c>
      <c r="S209" s="131">
        <v>0</v>
      </c>
      <c r="T209" s="132">
        <f>S209*H209</f>
        <v>0</v>
      </c>
      <c r="AR209" s="133" t="s">
        <v>303</v>
      </c>
      <c r="AT209" s="133" t="s">
        <v>298</v>
      </c>
      <c r="AU209" s="133" t="s">
        <v>85</v>
      </c>
      <c r="AY209" s="18" t="s">
        <v>266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8" t="s">
        <v>83</v>
      </c>
      <c r="BK209" s="134">
        <f>ROUND(I209*H209,2)</f>
        <v>0</v>
      </c>
      <c r="BL209" s="18" t="s">
        <v>272</v>
      </c>
      <c r="BM209" s="133" t="s">
        <v>1628</v>
      </c>
    </row>
    <row r="210" spans="2:65" s="14" customFormat="1" ht="11.25">
      <c r="B210" s="164"/>
      <c r="D210" s="136" t="s">
        <v>274</v>
      </c>
      <c r="E210" s="165" t="s">
        <v>19</v>
      </c>
      <c r="F210" s="166" t="s">
        <v>1629</v>
      </c>
      <c r="H210" s="165" t="s">
        <v>19</v>
      </c>
      <c r="I210" s="167"/>
      <c r="L210" s="164"/>
      <c r="M210" s="168"/>
      <c r="T210" s="169"/>
      <c r="AT210" s="165" t="s">
        <v>274</v>
      </c>
      <c r="AU210" s="165" t="s">
        <v>85</v>
      </c>
      <c r="AV210" s="14" t="s">
        <v>83</v>
      </c>
      <c r="AW210" s="14" t="s">
        <v>37</v>
      </c>
      <c r="AX210" s="14" t="s">
        <v>75</v>
      </c>
      <c r="AY210" s="165" t="s">
        <v>266</v>
      </c>
    </row>
    <row r="211" spans="2:65" s="11" customFormat="1" ht="11.25">
      <c r="B211" s="135"/>
      <c r="D211" s="136" t="s">
        <v>274</v>
      </c>
      <c r="E211" s="137" t="s">
        <v>19</v>
      </c>
      <c r="F211" s="138" t="s">
        <v>1630</v>
      </c>
      <c r="H211" s="139">
        <v>1739.971</v>
      </c>
      <c r="I211" s="140"/>
      <c r="L211" s="135"/>
      <c r="M211" s="141"/>
      <c r="T211" s="142"/>
      <c r="AT211" s="137" t="s">
        <v>274</v>
      </c>
      <c r="AU211" s="137" t="s">
        <v>85</v>
      </c>
      <c r="AV211" s="11" t="s">
        <v>85</v>
      </c>
      <c r="AW211" s="11" t="s">
        <v>37</v>
      </c>
      <c r="AX211" s="11" t="s">
        <v>75</v>
      </c>
      <c r="AY211" s="137" t="s">
        <v>266</v>
      </c>
    </row>
    <row r="212" spans="2:65" s="14" customFormat="1" ht="11.25">
      <c r="B212" s="164"/>
      <c r="D212" s="136" t="s">
        <v>274</v>
      </c>
      <c r="E212" s="165" t="s">
        <v>19</v>
      </c>
      <c r="F212" s="166" t="s">
        <v>1631</v>
      </c>
      <c r="H212" s="165" t="s">
        <v>19</v>
      </c>
      <c r="I212" s="167"/>
      <c r="L212" s="164"/>
      <c r="M212" s="168"/>
      <c r="T212" s="169"/>
      <c r="AT212" s="165" t="s">
        <v>274</v>
      </c>
      <c r="AU212" s="165" t="s">
        <v>85</v>
      </c>
      <c r="AV212" s="14" t="s">
        <v>83</v>
      </c>
      <c r="AW212" s="14" t="s">
        <v>37</v>
      </c>
      <c r="AX212" s="14" t="s">
        <v>75</v>
      </c>
      <c r="AY212" s="165" t="s">
        <v>266</v>
      </c>
    </row>
    <row r="213" spans="2:65" s="11" customFormat="1" ht="11.25">
      <c r="B213" s="135"/>
      <c r="D213" s="136" t="s">
        <v>274</v>
      </c>
      <c r="E213" s="137" t="s">
        <v>19</v>
      </c>
      <c r="F213" s="138" t="s">
        <v>1632</v>
      </c>
      <c r="H213" s="139">
        <v>408.24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4" customFormat="1" ht="11.25">
      <c r="B214" s="164"/>
      <c r="D214" s="136" t="s">
        <v>274</v>
      </c>
      <c r="E214" s="165" t="s">
        <v>19</v>
      </c>
      <c r="F214" s="166" t="s">
        <v>847</v>
      </c>
      <c r="H214" s="165" t="s">
        <v>19</v>
      </c>
      <c r="I214" s="167"/>
      <c r="L214" s="164"/>
      <c r="M214" s="168"/>
      <c r="T214" s="169"/>
      <c r="AT214" s="165" t="s">
        <v>274</v>
      </c>
      <c r="AU214" s="165" t="s">
        <v>85</v>
      </c>
      <c r="AV214" s="14" t="s">
        <v>83</v>
      </c>
      <c r="AW214" s="14" t="s">
        <v>37</v>
      </c>
      <c r="AX214" s="14" t="s">
        <v>75</v>
      </c>
      <c r="AY214" s="165" t="s">
        <v>266</v>
      </c>
    </row>
    <row r="215" spans="2:65" s="11" customFormat="1" ht="11.25">
      <c r="B215" s="135"/>
      <c r="D215" s="136" t="s">
        <v>274</v>
      </c>
      <c r="E215" s="137" t="s">
        <v>19</v>
      </c>
      <c r="F215" s="138" t="s">
        <v>1633</v>
      </c>
      <c r="H215" s="139">
        <v>516.67200000000003</v>
      </c>
      <c r="I215" s="140"/>
      <c r="L215" s="135"/>
      <c r="M215" s="141"/>
      <c r="T215" s="142"/>
      <c r="AT215" s="137" t="s">
        <v>274</v>
      </c>
      <c r="AU215" s="137" t="s">
        <v>85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4" customFormat="1" ht="11.25">
      <c r="B216" s="164"/>
      <c r="D216" s="136" t="s">
        <v>274</v>
      </c>
      <c r="E216" s="165" t="s">
        <v>19</v>
      </c>
      <c r="F216" s="166" t="s">
        <v>1634</v>
      </c>
      <c r="H216" s="165" t="s">
        <v>19</v>
      </c>
      <c r="I216" s="167"/>
      <c r="L216" s="164"/>
      <c r="M216" s="168"/>
      <c r="T216" s="169"/>
      <c r="AT216" s="165" t="s">
        <v>274</v>
      </c>
      <c r="AU216" s="165" t="s">
        <v>85</v>
      </c>
      <c r="AV216" s="14" t="s">
        <v>83</v>
      </c>
      <c r="AW216" s="14" t="s">
        <v>37</v>
      </c>
      <c r="AX216" s="14" t="s">
        <v>75</v>
      </c>
      <c r="AY216" s="165" t="s">
        <v>266</v>
      </c>
    </row>
    <row r="217" spans="2:65" s="11" customFormat="1" ht="11.25">
      <c r="B217" s="135"/>
      <c r="D217" s="136" t="s">
        <v>274</v>
      </c>
      <c r="E217" s="137" t="s">
        <v>19</v>
      </c>
      <c r="F217" s="138" t="s">
        <v>1635</v>
      </c>
      <c r="H217" s="139">
        <v>1854.7380000000001</v>
      </c>
      <c r="I217" s="140"/>
      <c r="L217" s="135"/>
      <c r="M217" s="141"/>
      <c r="T217" s="142"/>
      <c r="AT217" s="137" t="s">
        <v>274</v>
      </c>
      <c r="AU217" s="137" t="s">
        <v>85</v>
      </c>
      <c r="AV217" s="11" t="s">
        <v>85</v>
      </c>
      <c r="AW217" s="11" t="s">
        <v>37</v>
      </c>
      <c r="AX217" s="11" t="s">
        <v>75</v>
      </c>
      <c r="AY217" s="137" t="s">
        <v>266</v>
      </c>
    </row>
    <row r="218" spans="2:65" s="12" customFormat="1" ht="11.25">
      <c r="B218" s="143"/>
      <c r="D218" s="136" t="s">
        <v>274</v>
      </c>
      <c r="E218" s="144" t="s">
        <v>19</v>
      </c>
      <c r="F218" s="145" t="s">
        <v>276</v>
      </c>
      <c r="H218" s="146">
        <v>4519.6210000000001</v>
      </c>
      <c r="I218" s="147"/>
      <c r="L218" s="143"/>
      <c r="M218" s="148"/>
      <c r="T218" s="149"/>
      <c r="AT218" s="144" t="s">
        <v>274</v>
      </c>
      <c r="AU218" s="144" t="s">
        <v>85</v>
      </c>
      <c r="AV218" s="12" t="s">
        <v>272</v>
      </c>
      <c r="AW218" s="12" t="s">
        <v>37</v>
      </c>
      <c r="AX218" s="12" t="s">
        <v>83</v>
      </c>
      <c r="AY218" s="144" t="s">
        <v>266</v>
      </c>
    </row>
    <row r="219" spans="2:65" s="1" customFormat="1" ht="16.5" customHeight="1">
      <c r="B219" s="33"/>
      <c r="C219" s="170" t="s">
        <v>382</v>
      </c>
      <c r="D219" s="170" t="s">
        <v>298</v>
      </c>
      <c r="E219" s="171" t="s">
        <v>910</v>
      </c>
      <c r="F219" s="172" t="s">
        <v>1636</v>
      </c>
      <c r="G219" s="173" t="s">
        <v>912</v>
      </c>
      <c r="H219" s="174">
        <v>53</v>
      </c>
      <c r="I219" s="175"/>
      <c r="J219" s="176">
        <f>ROUND(I219*H219,2)</f>
        <v>0</v>
      </c>
      <c r="K219" s="172" t="s">
        <v>19</v>
      </c>
      <c r="L219" s="177"/>
      <c r="M219" s="178" t="s">
        <v>19</v>
      </c>
      <c r="N219" s="179" t="s">
        <v>46</v>
      </c>
      <c r="P219" s="131">
        <f>O219*H219</f>
        <v>0</v>
      </c>
      <c r="Q219" s="131">
        <v>0.16</v>
      </c>
      <c r="R219" s="131">
        <f>Q219*H219</f>
        <v>8.48</v>
      </c>
      <c r="S219" s="131">
        <v>0</v>
      </c>
      <c r="T219" s="132">
        <f>S219*H219</f>
        <v>0</v>
      </c>
      <c r="AR219" s="133" t="s">
        <v>303</v>
      </c>
      <c r="AT219" s="133" t="s">
        <v>298</v>
      </c>
      <c r="AU219" s="133" t="s">
        <v>85</v>
      </c>
      <c r="AY219" s="18" t="s">
        <v>266</v>
      </c>
      <c r="BE219" s="134">
        <f>IF(N219="základní",J219,0)</f>
        <v>0</v>
      </c>
      <c r="BF219" s="134">
        <f>IF(N219="snížená",J219,0)</f>
        <v>0</v>
      </c>
      <c r="BG219" s="134">
        <f>IF(N219="zákl. přenesená",J219,0)</f>
        <v>0</v>
      </c>
      <c r="BH219" s="134">
        <f>IF(N219="sníž. přenesená",J219,0)</f>
        <v>0</v>
      </c>
      <c r="BI219" s="134">
        <f>IF(N219="nulová",J219,0)</f>
        <v>0</v>
      </c>
      <c r="BJ219" s="18" t="s">
        <v>83</v>
      </c>
      <c r="BK219" s="134">
        <f>ROUND(I219*H219,2)</f>
        <v>0</v>
      </c>
      <c r="BL219" s="18" t="s">
        <v>272</v>
      </c>
      <c r="BM219" s="133" t="s">
        <v>1637</v>
      </c>
    </row>
    <row r="220" spans="2:65" s="14" customFormat="1" ht="11.25">
      <c r="B220" s="164"/>
      <c r="D220" s="136" t="s">
        <v>274</v>
      </c>
      <c r="E220" s="165" t="s">
        <v>19</v>
      </c>
      <c r="F220" s="166" t="s">
        <v>1638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85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1" customFormat="1" ht="11.25">
      <c r="B221" s="135"/>
      <c r="D221" s="136" t="s">
        <v>274</v>
      </c>
      <c r="E221" s="137" t="s">
        <v>19</v>
      </c>
      <c r="F221" s="138" t="s">
        <v>1639</v>
      </c>
      <c r="H221" s="139">
        <v>38.383000000000003</v>
      </c>
      <c r="I221" s="140"/>
      <c r="L221" s="135"/>
      <c r="M221" s="141"/>
      <c r="T221" s="142"/>
      <c r="AT221" s="137" t="s">
        <v>274</v>
      </c>
      <c r="AU221" s="137" t="s">
        <v>85</v>
      </c>
      <c r="AV221" s="11" t="s">
        <v>85</v>
      </c>
      <c r="AW221" s="11" t="s">
        <v>37</v>
      </c>
      <c r="AX221" s="11" t="s">
        <v>75</v>
      </c>
      <c r="AY221" s="137" t="s">
        <v>266</v>
      </c>
    </row>
    <row r="222" spans="2:65" s="14" customFormat="1" ht="11.25">
      <c r="B222" s="164"/>
      <c r="D222" s="136" t="s">
        <v>274</v>
      </c>
      <c r="E222" s="165" t="s">
        <v>19</v>
      </c>
      <c r="F222" s="166" t="s">
        <v>1640</v>
      </c>
      <c r="H222" s="165" t="s">
        <v>19</v>
      </c>
      <c r="I222" s="167"/>
      <c r="L222" s="164"/>
      <c r="M222" s="168"/>
      <c r="T222" s="169"/>
      <c r="AT222" s="165" t="s">
        <v>274</v>
      </c>
      <c r="AU222" s="165" t="s">
        <v>85</v>
      </c>
      <c r="AV222" s="14" t="s">
        <v>83</v>
      </c>
      <c r="AW222" s="14" t="s">
        <v>37</v>
      </c>
      <c r="AX222" s="14" t="s">
        <v>75</v>
      </c>
      <c r="AY222" s="165" t="s">
        <v>266</v>
      </c>
    </row>
    <row r="223" spans="2:65" s="11" customFormat="1" ht="11.25">
      <c r="B223" s="135"/>
      <c r="D223" s="136" t="s">
        <v>274</v>
      </c>
      <c r="E223" s="137" t="s">
        <v>19</v>
      </c>
      <c r="F223" s="138" t="s">
        <v>1641</v>
      </c>
      <c r="H223" s="139">
        <v>7.0830000000000002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4" customFormat="1" ht="11.25">
      <c r="B224" s="164"/>
      <c r="D224" s="136" t="s">
        <v>274</v>
      </c>
      <c r="E224" s="165" t="s">
        <v>19</v>
      </c>
      <c r="F224" s="166" t="s">
        <v>1642</v>
      </c>
      <c r="H224" s="165" t="s">
        <v>19</v>
      </c>
      <c r="I224" s="167"/>
      <c r="L224" s="164"/>
      <c r="M224" s="168"/>
      <c r="T224" s="169"/>
      <c r="AT224" s="165" t="s">
        <v>274</v>
      </c>
      <c r="AU224" s="165" t="s">
        <v>85</v>
      </c>
      <c r="AV224" s="14" t="s">
        <v>83</v>
      </c>
      <c r="AW224" s="14" t="s">
        <v>37</v>
      </c>
      <c r="AX224" s="14" t="s">
        <v>75</v>
      </c>
      <c r="AY224" s="165" t="s">
        <v>266</v>
      </c>
    </row>
    <row r="225" spans="2:65" s="11" customFormat="1" ht="11.25">
      <c r="B225" s="135"/>
      <c r="D225" s="136" t="s">
        <v>274</v>
      </c>
      <c r="E225" s="137" t="s">
        <v>19</v>
      </c>
      <c r="F225" s="138" t="s">
        <v>1641</v>
      </c>
      <c r="H225" s="139">
        <v>7.0830000000000002</v>
      </c>
      <c r="I225" s="140"/>
      <c r="L225" s="135"/>
      <c r="M225" s="141"/>
      <c r="T225" s="142"/>
      <c r="AT225" s="137" t="s">
        <v>274</v>
      </c>
      <c r="AU225" s="137" t="s">
        <v>85</v>
      </c>
      <c r="AV225" s="11" t="s">
        <v>85</v>
      </c>
      <c r="AW225" s="11" t="s">
        <v>37</v>
      </c>
      <c r="AX225" s="11" t="s">
        <v>75</v>
      </c>
      <c r="AY225" s="137" t="s">
        <v>266</v>
      </c>
    </row>
    <row r="226" spans="2:65" s="15" customFormat="1" ht="11.25">
      <c r="B226" s="190"/>
      <c r="D226" s="136" t="s">
        <v>274</v>
      </c>
      <c r="E226" s="191" t="s">
        <v>19</v>
      </c>
      <c r="F226" s="192" t="s">
        <v>1643</v>
      </c>
      <c r="H226" s="193">
        <v>52.548999999999999</v>
      </c>
      <c r="I226" s="194"/>
      <c r="L226" s="190"/>
      <c r="M226" s="195"/>
      <c r="T226" s="196"/>
      <c r="AT226" s="191" t="s">
        <v>274</v>
      </c>
      <c r="AU226" s="191" t="s">
        <v>85</v>
      </c>
      <c r="AV226" s="15" t="s">
        <v>285</v>
      </c>
      <c r="AW226" s="15" t="s">
        <v>37</v>
      </c>
      <c r="AX226" s="15" t="s">
        <v>75</v>
      </c>
      <c r="AY226" s="191" t="s">
        <v>266</v>
      </c>
    </row>
    <row r="227" spans="2:65" s="14" customFormat="1" ht="11.25">
      <c r="B227" s="164"/>
      <c r="D227" s="136" t="s">
        <v>274</v>
      </c>
      <c r="E227" s="165" t="s">
        <v>19</v>
      </c>
      <c r="F227" s="166" t="s">
        <v>1644</v>
      </c>
      <c r="H227" s="165" t="s">
        <v>19</v>
      </c>
      <c r="I227" s="167"/>
      <c r="L227" s="164"/>
      <c r="M227" s="168"/>
      <c r="T227" s="169"/>
      <c r="AT227" s="165" t="s">
        <v>274</v>
      </c>
      <c r="AU227" s="165" t="s">
        <v>85</v>
      </c>
      <c r="AV227" s="14" t="s">
        <v>83</v>
      </c>
      <c r="AW227" s="14" t="s">
        <v>37</v>
      </c>
      <c r="AX227" s="14" t="s">
        <v>75</v>
      </c>
      <c r="AY227" s="165" t="s">
        <v>266</v>
      </c>
    </row>
    <row r="228" spans="2:65" s="11" customFormat="1" ht="11.25">
      <c r="B228" s="135"/>
      <c r="D228" s="136" t="s">
        <v>274</v>
      </c>
      <c r="E228" s="137" t="s">
        <v>19</v>
      </c>
      <c r="F228" s="138" t="s">
        <v>1645</v>
      </c>
      <c r="H228" s="139">
        <v>0.45100000000000001</v>
      </c>
      <c r="I228" s="140"/>
      <c r="L228" s="135"/>
      <c r="M228" s="141"/>
      <c r="T228" s="142"/>
      <c r="AT228" s="137" t="s">
        <v>274</v>
      </c>
      <c r="AU228" s="137" t="s">
        <v>85</v>
      </c>
      <c r="AV228" s="11" t="s">
        <v>85</v>
      </c>
      <c r="AW228" s="11" t="s">
        <v>37</v>
      </c>
      <c r="AX228" s="11" t="s">
        <v>75</v>
      </c>
      <c r="AY228" s="137" t="s">
        <v>266</v>
      </c>
    </row>
    <row r="229" spans="2:65" s="12" customFormat="1" ht="11.25">
      <c r="B229" s="143"/>
      <c r="D229" s="136" t="s">
        <v>274</v>
      </c>
      <c r="E229" s="144" t="s">
        <v>19</v>
      </c>
      <c r="F229" s="145" t="s">
        <v>276</v>
      </c>
      <c r="H229" s="146">
        <v>53</v>
      </c>
      <c r="I229" s="147"/>
      <c r="L229" s="143"/>
      <c r="M229" s="148"/>
      <c r="T229" s="149"/>
      <c r="AT229" s="144" t="s">
        <v>274</v>
      </c>
      <c r="AU229" s="144" t="s">
        <v>85</v>
      </c>
      <c r="AV229" s="12" t="s">
        <v>272</v>
      </c>
      <c r="AW229" s="12" t="s">
        <v>37</v>
      </c>
      <c r="AX229" s="12" t="s">
        <v>83</v>
      </c>
      <c r="AY229" s="144" t="s">
        <v>266</v>
      </c>
    </row>
    <row r="230" spans="2:65" s="1" customFormat="1" ht="21.75" customHeight="1">
      <c r="B230" s="33"/>
      <c r="C230" s="170" t="s">
        <v>374</v>
      </c>
      <c r="D230" s="170" t="s">
        <v>298</v>
      </c>
      <c r="E230" s="171" t="s">
        <v>1646</v>
      </c>
      <c r="F230" s="172" t="s">
        <v>1647</v>
      </c>
      <c r="G230" s="173" t="s">
        <v>789</v>
      </c>
      <c r="H230" s="174">
        <v>1</v>
      </c>
      <c r="I230" s="175"/>
      <c r="J230" s="176">
        <f t="shared" ref="J230:J235" si="0">ROUND(I230*H230,2)</f>
        <v>0</v>
      </c>
      <c r="K230" s="172" t="s">
        <v>19</v>
      </c>
      <c r="L230" s="177"/>
      <c r="M230" s="178" t="s">
        <v>19</v>
      </c>
      <c r="N230" s="179" t="s">
        <v>46</v>
      </c>
      <c r="P230" s="131">
        <f t="shared" ref="P230:P235" si="1">O230*H230</f>
        <v>0</v>
      </c>
      <c r="Q230" s="131">
        <v>33.97</v>
      </c>
      <c r="R230" s="131">
        <f t="shared" ref="R230:R235" si="2">Q230*H230</f>
        <v>33.97</v>
      </c>
      <c r="S230" s="131">
        <v>0</v>
      </c>
      <c r="T230" s="132">
        <f t="shared" ref="T230:T235" si="3">S230*H230</f>
        <v>0</v>
      </c>
      <c r="AR230" s="133" t="s">
        <v>303</v>
      </c>
      <c r="AT230" s="133" t="s">
        <v>298</v>
      </c>
      <c r="AU230" s="133" t="s">
        <v>85</v>
      </c>
      <c r="AY230" s="18" t="s">
        <v>266</v>
      </c>
      <c r="BE230" s="134">
        <f t="shared" ref="BE230:BE235" si="4">IF(N230="základní",J230,0)</f>
        <v>0</v>
      </c>
      <c r="BF230" s="134">
        <f t="shared" ref="BF230:BF235" si="5">IF(N230="snížená",J230,0)</f>
        <v>0</v>
      </c>
      <c r="BG230" s="134">
        <f t="shared" ref="BG230:BG235" si="6">IF(N230="zákl. přenesená",J230,0)</f>
        <v>0</v>
      </c>
      <c r="BH230" s="134">
        <f t="shared" ref="BH230:BH235" si="7">IF(N230="sníž. přenesená",J230,0)</f>
        <v>0</v>
      </c>
      <c r="BI230" s="134">
        <f t="shared" ref="BI230:BI235" si="8">IF(N230="nulová",J230,0)</f>
        <v>0</v>
      </c>
      <c r="BJ230" s="18" t="s">
        <v>83</v>
      </c>
      <c r="BK230" s="134">
        <f t="shared" ref="BK230:BK235" si="9">ROUND(I230*H230,2)</f>
        <v>0</v>
      </c>
      <c r="BL230" s="18" t="s">
        <v>272</v>
      </c>
      <c r="BM230" s="133" t="s">
        <v>1648</v>
      </c>
    </row>
    <row r="231" spans="2:65" s="1" customFormat="1" ht="21.75" customHeight="1">
      <c r="B231" s="33"/>
      <c r="C231" s="170" t="s">
        <v>378</v>
      </c>
      <c r="D231" s="170" t="s">
        <v>298</v>
      </c>
      <c r="E231" s="171" t="s">
        <v>1649</v>
      </c>
      <c r="F231" s="172" t="s">
        <v>1650</v>
      </c>
      <c r="G231" s="173" t="s">
        <v>789</v>
      </c>
      <c r="H231" s="174">
        <v>1</v>
      </c>
      <c r="I231" s="175"/>
      <c r="J231" s="176">
        <f t="shared" si="0"/>
        <v>0</v>
      </c>
      <c r="K231" s="172" t="s">
        <v>271</v>
      </c>
      <c r="L231" s="177"/>
      <c r="M231" s="178" t="s">
        <v>19</v>
      </c>
      <c r="N231" s="179" t="s">
        <v>46</v>
      </c>
      <c r="P231" s="131">
        <f t="shared" si="1"/>
        <v>0</v>
      </c>
      <c r="Q231" s="131">
        <v>33.97</v>
      </c>
      <c r="R231" s="131">
        <f t="shared" si="2"/>
        <v>33.97</v>
      </c>
      <c r="S231" s="131">
        <v>0</v>
      </c>
      <c r="T231" s="132">
        <f t="shared" si="3"/>
        <v>0</v>
      </c>
      <c r="AR231" s="133" t="s">
        <v>303</v>
      </c>
      <c r="AT231" s="133" t="s">
        <v>298</v>
      </c>
      <c r="AU231" s="133" t="s">
        <v>85</v>
      </c>
      <c r="AY231" s="18" t="s">
        <v>266</v>
      </c>
      <c r="BE231" s="134">
        <f t="shared" si="4"/>
        <v>0</v>
      </c>
      <c r="BF231" s="134">
        <f t="shared" si="5"/>
        <v>0</v>
      </c>
      <c r="BG231" s="134">
        <f t="shared" si="6"/>
        <v>0</v>
      </c>
      <c r="BH231" s="134">
        <f t="shared" si="7"/>
        <v>0</v>
      </c>
      <c r="BI231" s="134">
        <f t="shared" si="8"/>
        <v>0</v>
      </c>
      <c r="BJ231" s="18" t="s">
        <v>83</v>
      </c>
      <c r="BK231" s="134">
        <f t="shared" si="9"/>
        <v>0</v>
      </c>
      <c r="BL231" s="18" t="s">
        <v>272</v>
      </c>
      <c r="BM231" s="133" t="s">
        <v>1651</v>
      </c>
    </row>
    <row r="232" spans="2:65" s="1" customFormat="1" ht="16.5" customHeight="1">
      <c r="B232" s="33"/>
      <c r="C232" s="170" t="s">
        <v>386</v>
      </c>
      <c r="D232" s="170" t="s">
        <v>298</v>
      </c>
      <c r="E232" s="171" t="s">
        <v>1652</v>
      </c>
      <c r="F232" s="172" t="s">
        <v>1653</v>
      </c>
      <c r="G232" s="173" t="s">
        <v>789</v>
      </c>
      <c r="H232" s="174">
        <v>1</v>
      </c>
      <c r="I232" s="175"/>
      <c r="J232" s="176">
        <f t="shared" si="0"/>
        <v>0</v>
      </c>
      <c r="K232" s="172" t="s">
        <v>19</v>
      </c>
      <c r="L232" s="177"/>
      <c r="M232" s="178" t="s">
        <v>19</v>
      </c>
      <c r="N232" s="179" t="s">
        <v>46</v>
      </c>
      <c r="P232" s="131">
        <f t="shared" si="1"/>
        <v>0</v>
      </c>
      <c r="Q232" s="131">
        <v>7.2107999999999999</v>
      </c>
      <c r="R232" s="131">
        <f t="shared" si="2"/>
        <v>7.2107999999999999</v>
      </c>
      <c r="S232" s="131">
        <v>0</v>
      </c>
      <c r="T232" s="132">
        <f t="shared" si="3"/>
        <v>0</v>
      </c>
      <c r="AR232" s="133" t="s">
        <v>303</v>
      </c>
      <c r="AT232" s="133" t="s">
        <v>298</v>
      </c>
      <c r="AU232" s="133" t="s">
        <v>85</v>
      </c>
      <c r="AY232" s="18" t="s">
        <v>266</v>
      </c>
      <c r="BE232" s="134">
        <f t="shared" si="4"/>
        <v>0</v>
      </c>
      <c r="BF232" s="134">
        <f t="shared" si="5"/>
        <v>0</v>
      </c>
      <c r="BG232" s="134">
        <f t="shared" si="6"/>
        <v>0</v>
      </c>
      <c r="BH232" s="134">
        <f t="shared" si="7"/>
        <v>0</v>
      </c>
      <c r="BI232" s="134">
        <f t="shared" si="8"/>
        <v>0</v>
      </c>
      <c r="BJ232" s="18" t="s">
        <v>83</v>
      </c>
      <c r="BK232" s="134">
        <f t="shared" si="9"/>
        <v>0</v>
      </c>
      <c r="BL232" s="18" t="s">
        <v>272</v>
      </c>
      <c r="BM232" s="133" t="s">
        <v>1654</v>
      </c>
    </row>
    <row r="233" spans="2:65" s="1" customFormat="1" ht="21.75" customHeight="1">
      <c r="B233" s="33"/>
      <c r="C233" s="170" t="s">
        <v>7</v>
      </c>
      <c r="D233" s="170" t="s">
        <v>298</v>
      </c>
      <c r="E233" s="171" t="s">
        <v>1655</v>
      </c>
      <c r="F233" s="172" t="s">
        <v>1656</v>
      </c>
      <c r="G233" s="173" t="s">
        <v>789</v>
      </c>
      <c r="H233" s="174">
        <v>1</v>
      </c>
      <c r="I233" s="175"/>
      <c r="J233" s="176">
        <f t="shared" si="0"/>
        <v>0</v>
      </c>
      <c r="K233" s="172" t="s">
        <v>271</v>
      </c>
      <c r="L233" s="177"/>
      <c r="M233" s="178" t="s">
        <v>19</v>
      </c>
      <c r="N233" s="179" t="s">
        <v>46</v>
      </c>
      <c r="P233" s="131">
        <f t="shared" si="1"/>
        <v>0</v>
      </c>
      <c r="Q233" s="131">
        <v>31.44</v>
      </c>
      <c r="R233" s="131">
        <f t="shared" si="2"/>
        <v>31.44</v>
      </c>
      <c r="S233" s="131">
        <v>0</v>
      </c>
      <c r="T233" s="132">
        <f t="shared" si="3"/>
        <v>0</v>
      </c>
      <c r="AR233" s="133" t="s">
        <v>303</v>
      </c>
      <c r="AT233" s="133" t="s">
        <v>298</v>
      </c>
      <c r="AU233" s="133" t="s">
        <v>85</v>
      </c>
      <c r="AY233" s="18" t="s">
        <v>266</v>
      </c>
      <c r="BE233" s="134">
        <f t="shared" si="4"/>
        <v>0</v>
      </c>
      <c r="BF233" s="134">
        <f t="shared" si="5"/>
        <v>0</v>
      </c>
      <c r="BG233" s="134">
        <f t="shared" si="6"/>
        <v>0</v>
      </c>
      <c r="BH233" s="134">
        <f t="shared" si="7"/>
        <v>0</v>
      </c>
      <c r="BI233" s="134">
        <f t="shared" si="8"/>
        <v>0</v>
      </c>
      <c r="BJ233" s="18" t="s">
        <v>83</v>
      </c>
      <c r="BK233" s="134">
        <f t="shared" si="9"/>
        <v>0</v>
      </c>
      <c r="BL233" s="18" t="s">
        <v>272</v>
      </c>
      <c r="BM233" s="133" t="s">
        <v>1657</v>
      </c>
    </row>
    <row r="234" spans="2:65" s="1" customFormat="1" ht="21.75" customHeight="1">
      <c r="B234" s="33"/>
      <c r="C234" s="170" t="s">
        <v>393</v>
      </c>
      <c r="D234" s="170" t="s">
        <v>298</v>
      </c>
      <c r="E234" s="171" t="s">
        <v>1658</v>
      </c>
      <c r="F234" s="172" t="s">
        <v>1659</v>
      </c>
      <c r="G234" s="173" t="s">
        <v>789</v>
      </c>
      <c r="H234" s="174">
        <v>2</v>
      </c>
      <c r="I234" s="175"/>
      <c r="J234" s="176">
        <f t="shared" si="0"/>
        <v>0</v>
      </c>
      <c r="K234" s="172" t="s">
        <v>271</v>
      </c>
      <c r="L234" s="177"/>
      <c r="M234" s="178" t="s">
        <v>19</v>
      </c>
      <c r="N234" s="179" t="s">
        <v>46</v>
      </c>
      <c r="P234" s="131">
        <f t="shared" si="1"/>
        <v>0</v>
      </c>
      <c r="Q234" s="131">
        <v>38</v>
      </c>
      <c r="R234" s="131">
        <f t="shared" si="2"/>
        <v>76</v>
      </c>
      <c r="S234" s="131">
        <v>0</v>
      </c>
      <c r="T234" s="132">
        <f t="shared" si="3"/>
        <v>0</v>
      </c>
      <c r="AR234" s="133" t="s">
        <v>303</v>
      </c>
      <c r="AT234" s="133" t="s">
        <v>298</v>
      </c>
      <c r="AU234" s="133" t="s">
        <v>85</v>
      </c>
      <c r="AY234" s="18" t="s">
        <v>266</v>
      </c>
      <c r="BE234" s="134">
        <f t="shared" si="4"/>
        <v>0</v>
      </c>
      <c r="BF234" s="134">
        <f t="shared" si="5"/>
        <v>0</v>
      </c>
      <c r="BG234" s="134">
        <f t="shared" si="6"/>
        <v>0</v>
      </c>
      <c r="BH234" s="134">
        <f t="shared" si="7"/>
        <v>0</v>
      </c>
      <c r="BI234" s="134">
        <f t="shared" si="8"/>
        <v>0</v>
      </c>
      <c r="BJ234" s="18" t="s">
        <v>83</v>
      </c>
      <c r="BK234" s="134">
        <f t="shared" si="9"/>
        <v>0</v>
      </c>
      <c r="BL234" s="18" t="s">
        <v>272</v>
      </c>
      <c r="BM234" s="133" t="s">
        <v>1660</v>
      </c>
    </row>
    <row r="235" spans="2:65" s="1" customFormat="1" ht="16.5" customHeight="1">
      <c r="B235" s="33"/>
      <c r="C235" s="170" t="s">
        <v>397</v>
      </c>
      <c r="D235" s="170" t="s">
        <v>298</v>
      </c>
      <c r="E235" s="171" t="s">
        <v>1661</v>
      </c>
      <c r="F235" s="172" t="s">
        <v>1662</v>
      </c>
      <c r="G235" s="173" t="s">
        <v>789</v>
      </c>
      <c r="H235" s="174">
        <v>715</v>
      </c>
      <c r="I235" s="175"/>
      <c r="J235" s="176">
        <f t="shared" si="0"/>
        <v>0</v>
      </c>
      <c r="K235" s="172" t="s">
        <v>271</v>
      </c>
      <c r="L235" s="177"/>
      <c r="M235" s="178" t="s">
        <v>19</v>
      </c>
      <c r="N235" s="179" t="s">
        <v>46</v>
      </c>
      <c r="P235" s="131">
        <f t="shared" si="1"/>
        <v>0</v>
      </c>
      <c r="Q235" s="131">
        <v>1.23E-3</v>
      </c>
      <c r="R235" s="131">
        <f t="shared" si="2"/>
        <v>0.87944999999999995</v>
      </c>
      <c r="S235" s="131">
        <v>0</v>
      </c>
      <c r="T235" s="132">
        <f t="shared" si="3"/>
        <v>0</v>
      </c>
      <c r="AR235" s="133" t="s">
        <v>303</v>
      </c>
      <c r="AT235" s="133" t="s">
        <v>298</v>
      </c>
      <c r="AU235" s="133" t="s">
        <v>85</v>
      </c>
      <c r="AY235" s="18" t="s">
        <v>266</v>
      </c>
      <c r="BE235" s="134">
        <f t="shared" si="4"/>
        <v>0</v>
      </c>
      <c r="BF235" s="134">
        <f t="shared" si="5"/>
        <v>0</v>
      </c>
      <c r="BG235" s="134">
        <f t="shared" si="6"/>
        <v>0</v>
      </c>
      <c r="BH235" s="134">
        <f t="shared" si="7"/>
        <v>0</v>
      </c>
      <c r="BI235" s="134">
        <f t="shared" si="8"/>
        <v>0</v>
      </c>
      <c r="BJ235" s="18" t="s">
        <v>83</v>
      </c>
      <c r="BK235" s="134">
        <f t="shared" si="9"/>
        <v>0</v>
      </c>
      <c r="BL235" s="18" t="s">
        <v>272</v>
      </c>
      <c r="BM235" s="133" t="s">
        <v>1663</v>
      </c>
    </row>
    <row r="236" spans="2:65" s="14" customFormat="1" ht="11.25">
      <c r="B236" s="164"/>
      <c r="D236" s="136" t="s">
        <v>274</v>
      </c>
      <c r="E236" s="165" t="s">
        <v>19</v>
      </c>
      <c r="F236" s="166" t="s">
        <v>1664</v>
      </c>
      <c r="H236" s="165" t="s">
        <v>19</v>
      </c>
      <c r="I236" s="167"/>
      <c r="L236" s="164"/>
      <c r="M236" s="168"/>
      <c r="T236" s="169"/>
      <c r="AT236" s="165" t="s">
        <v>274</v>
      </c>
      <c r="AU236" s="165" t="s">
        <v>85</v>
      </c>
      <c r="AV236" s="14" t="s">
        <v>83</v>
      </c>
      <c r="AW236" s="14" t="s">
        <v>37</v>
      </c>
      <c r="AX236" s="14" t="s">
        <v>75</v>
      </c>
      <c r="AY236" s="165" t="s">
        <v>266</v>
      </c>
    </row>
    <row r="237" spans="2:65" s="11" customFormat="1" ht="11.25">
      <c r="B237" s="135"/>
      <c r="D237" s="136" t="s">
        <v>274</v>
      </c>
      <c r="E237" s="137" t="s">
        <v>19</v>
      </c>
      <c r="F237" s="138" t="s">
        <v>1665</v>
      </c>
      <c r="H237" s="139">
        <v>498.37</v>
      </c>
      <c r="I237" s="140"/>
      <c r="L237" s="135"/>
      <c r="M237" s="141"/>
      <c r="T237" s="142"/>
      <c r="AT237" s="137" t="s">
        <v>274</v>
      </c>
      <c r="AU237" s="137" t="s">
        <v>85</v>
      </c>
      <c r="AV237" s="11" t="s">
        <v>85</v>
      </c>
      <c r="AW237" s="11" t="s">
        <v>37</v>
      </c>
      <c r="AX237" s="11" t="s">
        <v>75</v>
      </c>
      <c r="AY237" s="137" t="s">
        <v>266</v>
      </c>
    </row>
    <row r="238" spans="2:65" s="11" customFormat="1" ht="11.25">
      <c r="B238" s="135"/>
      <c r="D238" s="136" t="s">
        <v>274</v>
      </c>
      <c r="E238" s="137" t="s">
        <v>19</v>
      </c>
      <c r="F238" s="138" t="s">
        <v>1666</v>
      </c>
      <c r="H238" s="139">
        <v>215.822</v>
      </c>
      <c r="I238" s="140"/>
      <c r="L238" s="135"/>
      <c r="M238" s="141"/>
      <c r="T238" s="142"/>
      <c r="AT238" s="137" t="s">
        <v>274</v>
      </c>
      <c r="AU238" s="137" t="s">
        <v>85</v>
      </c>
      <c r="AV238" s="11" t="s">
        <v>85</v>
      </c>
      <c r="AW238" s="11" t="s">
        <v>37</v>
      </c>
      <c r="AX238" s="11" t="s">
        <v>75</v>
      </c>
      <c r="AY238" s="137" t="s">
        <v>266</v>
      </c>
    </row>
    <row r="239" spans="2:65" s="15" customFormat="1" ht="11.25">
      <c r="B239" s="190"/>
      <c r="D239" s="136" t="s">
        <v>274</v>
      </c>
      <c r="E239" s="191" t="s">
        <v>19</v>
      </c>
      <c r="F239" s="192" t="s">
        <v>1643</v>
      </c>
      <c r="H239" s="193">
        <v>714.19200000000001</v>
      </c>
      <c r="I239" s="194"/>
      <c r="L239" s="190"/>
      <c r="M239" s="195"/>
      <c r="T239" s="196"/>
      <c r="AT239" s="191" t="s">
        <v>274</v>
      </c>
      <c r="AU239" s="191" t="s">
        <v>85</v>
      </c>
      <c r="AV239" s="15" t="s">
        <v>285</v>
      </c>
      <c r="AW239" s="15" t="s">
        <v>37</v>
      </c>
      <c r="AX239" s="15" t="s">
        <v>75</v>
      </c>
      <c r="AY239" s="191" t="s">
        <v>266</v>
      </c>
    </row>
    <row r="240" spans="2:65" s="14" customFormat="1" ht="11.25">
      <c r="B240" s="164"/>
      <c r="D240" s="136" t="s">
        <v>274</v>
      </c>
      <c r="E240" s="165" t="s">
        <v>19</v>
      </c>
      <c r="F240" s="166" t="s">
        <v>1644</v>
      </c>
      <c r="H240" s="165" t="s">
        <v>19</v>
      </c>
      <c r="I240" s="167"/>
      <c r="L240" s="164"/>
      <c r="M240" s="168"/>
      <c r="T240" s="169"/>
      <c r="AT240" s="165" t="s">
        <v>274</v>
      </c>
      <c r="AU240" s="165" t="s">
        <v>85</v>
      </c>
      <c r="AV240" s="14" t="s">
        <v>83</v>
      </c>
      <c r="AW240" s="14" t="s">
        <v>37</v>
      </c>
      <c r="AX240" s="14" t="s">
        <v>75</v>
      </c>
      <c r="AY240" s="165" t="s">
        <v>266</v>
      </c>
    </row>
    <row r="241" spans="2:65" s="11" customFormat="1" ht="11.25">
      <c r="B241" s="135"/>
      <c r="D241" s="136" t="s">
        <v>274</v>
      </c>
      <c r="E241" s="137" t="s">
        <v>19</v>
      </c>
      <c r="F241" s="138" t="s">
        <v>1667</v>
      </c>
      <c r="H241" s="139">
        <v>0.80800000000000005</v>
      </c>
      <c r="I241" s="140"/>
      <c r="L241" s="135"/>
      <c r="M241" s="141"/>
      <c r="T241" s="142"/>
      <c r="AT241" s="137" t="s">
        <v>274</v>
      </c>
      <c r="AU241" s="137" t="s">
        <v>85</v>
      </c>
      <c r="AV241" s="11" t="s">
        <v>85</v>
      </c>
      <c r="AW241" s="11" t="s">
        <v>37</v>
      </c>
      <c r="AX241" s="11" t="s">
        <v>75</v>
      </c>
      <c r="AY241" s="137" t="s">
        <v>266</v>
      </c>
    </row>
    <row r="242" spans="2:65" s="12" customFormat="1" ht="11.25">
      <c r="B242" s="143"/>
      <c r="D242" s="136" t="s">
        <v>274</v>
      </c>
      <c r="E242" s="144" t="s">
        <v>19</v>
      </c>
      <c r="F242" s="145" t="s">
        <v>276</v>
      </c>
      <c r="H242" s="146">
        <v>715</v>
      </c>
      <c r="I242" s="147"/>
      <c r="L242" s="143"/>
      <c r="M242" s="148"/>
      <c r="T242" s="149"/>
      <c r="AT242" s="144" t="s">
        <v>274</v>
      </c>
      <c r="AU242" s="144" t="s">
        <v>85</v>
      </c>
      <c r="AV242" s="12" t="s">
        <v>272</v>
      </c>
      <c r="AW242" s="12" t="s">
        <v>37</v>
      </c>
      <c r="AX242" s="12" t="s">
        <v>83</v>
      </c>
      <c r="AY242" s="144" t="s">
        <v>266</v>
      </c>
    </row>
    <row r="243" spans="2:65" s="1" customFormat="1" ht="16.5" customHeight="1">
      <c r="B243" s="33"/>
      <c r="C243" s="170" t="s">
        <v>401</v>
      </c>
      <c r="D243" s="170" t="s">
        <v>298</v>
      </c>
      <c r="E243" s="171" t="s">
        <v>1668</v>
      </c>
      <c r="F243" s="172" t="s">
        <v>1669</v>
      </c>
      <c r="G243" s="173" t="s">
        <v>789</v>
      </c>
      <c r="H243" s="174">
        <v>1873</v>
      </c>
      <c r="I243" s="175"/>
      <c r="J243" s="176">
        <f>ROUND(I243*H243,2)</f>
        <v>0</v>
      </c>
      <c r="K243" s="172" t="s">
        <v>271</v>
      </c>
      <c r="L243" s="177"/>
      <c r="M243" s="178" t="s">
        <v>19</v>
      </c>
      <c r="N243" s="179" t="s">
        <v>46</v>
      </c>
      <c r="P243" s="131">
        <f>O243*H243</f>
        <v>0</v>
      </c>
      <c r="Q243" s="131">
        <v>1.1100000000000001E-3</v>
      </c>
      <c r="R243" s="131">
        <f>Q243*H243</f>
        <v>2.0790300000000004</v>
      </c>
      <c r="S243" s="131">
        <v>0</v>
      </c>
      <c r="T243" s="132">
        <f>S243*H243</f>
        <v>0</v>
      </c>
      <c r="AR243" s="133" t="s">
        <v>303</v>
      </c>
      <c r="AT243" s="133" t="s">
        <v>298</v>
      </c>
      <c r="AU243" s="133" t="s">
        <v>85</v>
      </c>
      <c r="AY243" s="18" t="s">
        <v>266</v>
      </c>
      <c r="BE243" s="134">
        <f>IF(N243="základní",J243,0)</f>
        <v>0</v>
      </c>
      <c r="BF243" s="134">
        <f>IF(N243="snížená",J243,0)</f>
        <v>0</v>
      </c>
      <c r="BG243" s="134">
        <f>IF(N243="zákl. přenesená",J243,0)</f>
        <v>0</v>
      </c>
      <c r="BH243" s="134">
        <f>IF(N243="sníž. přenesená",J243,0)</f>
        <v>0</v>
      </c>
      <c r="BI243" s="134">
        <f>IF(N243="nulová",J243,0)</f>
        <v>0</v>
      </c>
      <c r="BJ243" s="18" t="s">
        <v>83</v>
      </c>
      <c r="BK243" s="134">
        <f>ROUND(I243*H243,2)</f>
        <v>0</v>
      </c>
      <c r="BL243" s="18" t="s">
        <v>272</v>
      </c>
      <c r="BM243" s="133" t="s">
        <v>1670</v>
      </c>
    </row>
    <row r="244" spans="2:65" s="14" customFormat="1" ht="11.25">
      <c r="B244" s="164"/>
      <c r="D244" s="136" t="s">
        <v>274</v>
      </c>
      <c r="E244" s="165" t="s">
        <v>19</v>
      </c>
      <c r="F244" s="166" t="s">
        <v>1664</v>
      </c>
      <c r="H244" s="165" t="s">
        <v>19</v>
      </c>
      <c r="I244" s="167"/>
      <c r="L244" s="164"/>
      <c r="M244" s="168"/>
      <c r="T244" s="169"/>
      <c r="AT244" s="165" t="s">
        <v>274</v>
      </c>
      <c r="AU244" s="165" t="s">
        <v>85</v>
      </c>
      <c r="AV244" s="14" t="s">
        <v>83</v>
      </c>
      <c r="AW244" s="14" t="s">
        <v>37</v>
      </c>
      <c r="AX244" s="14" t="s">
        <v>75</v>
      </c>
      <c r="AY244" s="165" t="s">
        <v>266</v>
      </c>
    </row>
    <row r="245" spans="2:65" s="11" customFormat="1" ht="11.25">
      <c r="B245" s="135"/>
      <c r="D245" s="136" t="s">
        <v>274</v>
      </c>
      <c r="E245" s="137" t="s">
        <v>19</v>
      </c>
      <c r="F245" s="138" t="s">
        <v>1671</v>
      </c>
      <c r="H245" s="139">
        <v>1872.471</v>
      </c>
      <c r="I245" s="140"/>
      <c r="L245" s="135"/>
      <c r="M245" s="141"/>
      <c r="T245" s="142"/>
      <c r="AT245" s="137" t="s">
        <v>274</v>
      </c>
      <c r="AU245" s="137" t="s">
        <v>85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4" customFormat="1" ht="11.25">
      <c r="B246" s="164"/>
      <c r="D246" s="136" t="s">
        <v>274</v>
      </c>
      <c r="E246" s="165" t="s">
        <v>19</v>
      </c>
      <c r="F246" s="166" t="s">
        <v>1503</v>
      </c>
      <c r="H246" s="165" t="s">
        <v>19</v>
      </c>
      <c r="I246" s="167"/>
      <c r="L246" s="164"/>
      <c r="M246" s="168"/>
      <c r="T246" s="169"/>
      <c r="AT246" s="165" t="s">
        <v>274</v>
      </c>
      <c r="AU246" s="165" t="s">
        <v>85</v>
      </c>
      <c r="AV246" s="14" t="s">
        <v>83</v>
      </c>
      <c r="AW246" s="14" t="s">
        <v>37</v>
      </c>
      <c r="AX246" s="14" t="s">
        <v>75</v>
      </c>
      <c r="AY246" s="165" t="s">
        <v>266</v>
      </c>
    </row>
    <row r="247" spans="2:65" s="11" customFormat="1" ht="11.25">
      <c r="B247" s="135"/>
      <c r="D247" s="136" t="s">
        <v>274</v>
      </c>
      <c r="E247" s="137" t="s">
        <v>19</v>
      </c>
      <c r="F247" s="138" t="s">
        <v>1672</v>
      </c>
      <c r="H247" s="139">
        <v>0.52900000000000003</v>
      </c>
      <c r="I247" s="140"/>
      <c r="L247" s="135"/>
      <c r="M247" s="141"/>
      <c r="T247" s="142"/>
      <c r="AT247" s="137" t="s">
        <v>274</v>
      </c>
      <c r="AU247" s="137" t="s">
        <v>85</v>
      </c>
      <c r="AV247" s="11" t="s">
        <v>85</v>
      </c>
      <c r="AW247" s="11" t="s">
        <v>37</v>
      </c>
      <c r="AX247" s="11" t="s">
        <v>75</v>
      </c>
      <c r="AY247" s="137" t="s">
        <v>266</v>
      </c>
    </row>
    <row r="248" spans="2:65" s="12" customFormat="1" ht="11.25">
      <c r="B248" s="143"/>
      <c r="D248" s="136" t="s">
        <v>274</v>
      </c>
      <c r="E248" s="144" t="s">
        <v>19</v>
      </c>
      <c r="F248" s="145" t="s">
        <v>276</v>
      </c>
      <c r="H248" s="146">
        <v>1873</v>
      </c>
      <c r="I248" s="147"/>
      <c r="L248" s="143"/>
      <c r="M248" s="148"/>
      <c r="T248" s="149"/>
      <c r="AT248" s="144" t="s">
        <v>274</v>
      </c>
      <c r="AU248" s="144" t="s">
        <v>85</v>
      </c>
      <c r="AV248" s="12" t="s">
        <v>272</v>
      </c>
      <c r="AW248" s="12" t="s">
        <v>37</v>
      </c>
      <c r="AX248" s="12" t="s">
        <v>83</v>
      </c>
      <c r="AY248" s="144" t="s">
        <v>266</v>
      </c>
    </row>
    <row r="249" spans="2:65" s="1" customFormat="1" ht="16.5" customHeight="1">
      <c r="B249" s="33"/>
      <c r="C249" s="170" t="s">
        <v>405</v>
      </c>
      <c r="D249" s="170" t="s">
        <v>298</v>
      </c>
      <c r="E249" s="171" t="s">
        <v>1673</v>
      </c>
      <c r="F249" s="172" t="s">
        <v>1674</v>
      </c>
      <c r="G249" s="173" t="s">
        <v>789</v>
      </c>
      <c r="H249" s="174">
        <v>1294</v>
      </c>
      <c r="I249" s="175"/>
      <c r="J249" s="176">
        <f>ROUND(I249*H249,2)</f>
        <v>0</v>
      </c>
      <c r="K249" s="172" t="s">
        <v>271</v>
      </c>
      <c r="L249" s="177"/>
      <c r="M249" s="178" t="s">
        <v>19</v>
      </c>
      <c r="N249" s="179" t="s">
        <v>46</v>
      </c>
      <c r="P249" s="131">
        <f>O249*H249</f>
        <v>0</v>
      </c>
      <c r="Q249" s="131">
        <v>1.8000000000000001E-4</v>
      </c>
      <c r="R249" s="131">
        <f>Q249*H249</f>
        <v>0.23292000000000002</v>
      </c>
      <c r="S249" s="131">
        <v>0</v>
      </c>
      <c r="T249" s="132">
        <f>S249*H249</f>
        <v>0</v>
      </c>
      <c r="AR249" s="133" t="s">
        <v>303</v>
      </c>
      <c r="AT249" s="133" t="s">
        <v>298</v>
      </c>
      <c r="AU249" s="133" t="s">
        <v>85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272</v>
      </c>
      <c r="BM249" s="133" t="s">
        <v>1675</v>
      </c>
    </row>
    <row r="250" spans="2:65" s="14" customFormat="1" ht="11.25">
      <c r="B250" s="164"/>
      <c r="D250" s="136" t="s">
        <v>274</v>
      </c>
      <c r="E250" s="165" t="s">
        <v>19</v>
      </c>
      <c r="F250" s="166" t="s">
        <v>1664</v>
      </c>
      <c r="H250" s="165" t="s">
        <v>19</v>
      </c>
      <c r="I250" s="167"/>
      <c r="L250" s="164"/>
      <c r="M250" s="168"/>
      <c r="T250" s="169"/>
      <c r="AT250" s="165" t="s">
        <v>274</v>
      </c>
      <c r="AU250" s="165" t="s">
        <v>85</v>
      </c>
      <c r="AV250" s="14" t="s">
        <v>83</v>
      </c>
      <c r="AW250" s="14" t="s">
        <v>37</v>
      </c>
      <c r="AX250" s="14" t="s">
        <v>75</v>
      </c>
      <c r="AY250" s="165" t="s">
        <v>266</v>
      </c>
    </row>
    <row r="251" spans="2:65" s="11" customFormat="1" ht="11.25">
      <c r="B251" s="135"/>
      <c r="D251" s="136" t="s">
        <v>274</v>
      </c>
      <c r="E251" s="137" t="s">
        <v>19</v>
      </c>
      <c r="F251" s="138" t="s">
        <v>1676</v>
      </c>
      <c r="H251" s="139">
        <v>249.185</v>
      </c>
      <c r="I251" s="140"/>
      <c r="L251" s="135"/>
      <c r="M251" s="141"/>
      <c r="T251" s="142"/>
      <c r="AT251" s="137" t="s">
        <v>274</v>
      </c>
      <c r="AU251" s="137" t="s">
        <v>85</v>
      </c>
      <c r="AV251" s="11" t="s">
        <v>85</v>
      </c>
      <c r="AW251" s="11" t="s">
        <v>37</v>
      </c>
      <c r="AX251" s="11" t="s">
        <v>75</v>
      </c>
      <c r="AY251" s="137" t="s">
        <v>266</v>
      </c>
    </row>
    <row r="252" spans="2:65" s="11" customFormat="1" ht="11.25">
      <c r="B252" s="135"/>
      <c r="D252" s="136" t="s">
        <v>274</v>
      </c>
      <c r="E252" s="137" t="s">
        <v>19</v>
      </c>
      <c r="F252" s="138" t="s">
        <v>1677</v>
      </c>
      <c r="H252" s="139">
        <v>107.911</v>
      </c>
      <c r="I252" s="140"/>
      <c r="L252" s="135"/>
      <c r="M252" s="141"/>
      <c r="T252" s="142"/>
      <c r="AT252" s="137" t="s">
        <v>274</v>
      </c>
      <c r="AU252" s="137" t="s">
        <v>85</v>
      </c>
      <c r="AV252" s="11" t="s">
        <v>85</v>
      </c>
      <c r="AW252" s="11" t="s">
        <v>37</v>
      </c>
      <c r="AX252" s="11" t="s">
        <v>75</v>
      </c>
      <c r="AY252" s="137" t="s">
        <v>266</v>
      </c>
    </row>
    <row r="253" spans="2:65" s="11" customFormat="1" ht="11.25">
      <c r="B253" s="135"/>
      <c r="D253" s="136" t="s">
        <v>274</v>
      </c>
      <c r="E253" s="137" t="s">
        <v>19</v>
      </c>
      <c r="F253" s="138" t="s">
        <v>1678</v>
      </c>
      <c r="H253" s="139">
        <v>936.23599999999999</v>
      </c>
      <c r="I253" s="140"/>
      <c r="L253" s="135"/>
      <c r="M253" s="141"/>
      <c r="T253" s="142"/>
      <c r="AT253" s="137" t="s">
        <v>274</v>
      </c>
      <c r="AU253" s="137" t="s">
        <v>85</v>
      </c>
      <c r="AV253" s="11" t="s">
        <v>85</v>
      </c>
      <c r="AW253" s="11" t="s">
        <v>37</v>
      </c>
      <c r="AX253" s="11" t="s">
        <v>75</v>
      </c>
      <c r="AY253" s="137" t="s">
        <v>266</v>
      </c>
    </row>
    <row r="254" spans="2:65" s="14" customFormat="1" ht="11.25">
      <c r="B254" s="164"/>
      <c r="D254" s="136" t="s">
        <v>274</v>
      </c>
      <c r="E254" s="165" t="s">
        <v>19</v>
      </c>
      <c r="F254" s="166" t="s">
        <v>1503</v>
      </c>
      <c r="H254" s="165" t="s">
        <v>19</v>
      </c>
      <c r="I254" s="167"/>
      <c r="L254" s="164"/>
      <c r="M254" s="168"/>
      <c r="T254" s="169"/>
      <c r="AT254" s="165" t="s">
        <v>274</v>
      </c>
      <c r="AU254" s="165" t="s">
        <v>85</v>
      </c>
      <c r="AV254" s="14" t="s">
        <v>83</v>
      </c>
      <c r="AW254" s="14" t="s">
        <v>37</v>
      </c>
      <c r="AX254" s="14" t="s">
        <v>75</v>
      </c>
      <c r="AY254" s="165" t="s">
        <v>266</v>
      </c>
    </row>
    <row r="255" spans="2:65" s="11" customFormat="1" ht="11.25">
      <c r="B255" s="135"/>
      <c r="D255" s="136" t="s">
        <v>274</v>
      </c>
      <c r="E255" s="137" t="s">
        <v>19</v>
      </c>
      <c r="F255" s="138" t="s">
        <v>1679</v>
      </c>
      <c r="H255" s="139">
        <v>0.66800000000000004</v>
      </c>
      <c r="I255" s="140"/>
      <c r="L255" s="135"/>
      <c r="M255" s="141"/>
      <c r="T255" s="142"/>
      <c r="AT255" s="137" t="s">
        <v>274</v>
      </c>
      <c r="AU255" s="137" t="s">
        <v>85</v>
      </c>
      <c r="AV255" s="11" t="s">
        <v>85</v>
      </c>
      <c r="AW255" s="11" t="s">
        <v>37</v>
      </c>
      <c r="AX255" s="11" t="s">
        <v>75</v>
      </c>
      <c r="AY255" s="137" t="s">
        <v>266</v>
      </c>
    </row>
    <row r="256" spans="2:65" s="12" customFormat="1" ht="11.25">
      <c r="B256" s="143"/>
      <c r="D256" s="136" t="s">
        <v>274</v>
      </c>
      <c r="E256" s="144" t="s">
        <v>19</v>
      </c>
      <c r="F256" s="145" t="s">
        <v>276</v>
      </c>
      <c r="H256" s="146">
        <v>1293.9999999999998</v>
      </c>
      <c r="I256" s="147"/>
      <c r="L256" s="143"/>
      <c r="M256" s="148"/>
      <c r="T256" s="149"/>
      <c r="AT256" s="144" t="s">
        <v>274</v>
      </c>
      <c r="AU256" s="144" t="s">
        <v>85</v>
      </c>
      <c r="AV256" s="12" t="s">
        <v>272</v>
      </c>
      <c r="AW256" s="12" t="s">
        <v>37</v>
      </c>
      <c r="AX256" s="12" t="s">
        <v>83</v>
      </c>
      <c r="AY256" s="144" t="s">
        <v>266</v>
      </c>
    </row>
    <row r="257" spans="2:65" s="1" customFormat="1" ht="55.5" customHeight="1">
      <c r="B257" s="33"/>
      <c r="C257" s="122" t="s">
        <v>316</v>
      </c>
      <c r="D257" s="122" t="s">
        <v>267</v>
      </c>
      <c r="E257" s="123" t="s">
        <v>1680</v>
      </c>
      <c r="F257" s="124" t="s">
        <v>1681</v>
      </c>
      <c r="G257" s="125" t="s">
        <v>291</v>
      </c>
      <c r="H257" s="126">
        <v>20</v>
      </c>
      <c r="I257" s="127"/>
      <c r="J257" s="128">
        <f>ROUND(I257*H257,2)</f>
        <v>0</v>
      </c>
      <c r="K257" s="124" t="s">
        <v>271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85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1682</v>
      </c>
    </row>
    <row r="258" spans="2:65" s="14" customFormat="1" ht="11.25">
      <c r="B258" s="164"/>
      <c r="D258" s="136" t="s">
        <v>274</v>
      </c>
      <c r="E258" s="165" t="s">
        <v>19</v>
      </c>
      <c r="F258" s="166" t="s">
        <v>1683</v>
      </c>
      <c r="H258" s="165" t="s">
        <v>19</v>
      </c>
      <c r="I258" s="167"/>
      <c r="L258" s="164"/>
      <c r="M258" s="168"/>
      <c r="T258" s="169"/>
      <c r="AT258" s="165" t="s">
        <v>274</v>
      </c>
      <c r="AU258" s="165" t="s">
        <v>85</v>
      </c>
      <c r="AV258" s="14" t="s">
        <v>83</v>
      </c>
      <c r="AW258" s="14" t="s">
        <v>37</v>
      </c>
      <c r="AX258" s="14" t="s">
        <v>75</v>
      </c>
      <c r="AY258" s="165" t="s">
        <v>266</v>
      </c>
    </row>
    <row r="259" spans="2:65" s="11" customFormat="1" ht="11.25">
      <c r="B259" s="135"/>
      <c r="D259" s="136" t="s">
        <v>274</v>
      </c>
      <c r="E259" s="137" t="s">
        <v>19</v>
      </c>
      <c r="F259" s="138" t="s">
        <v>386</v>
      </c>
      <c r="H259" s="139">
        <v>20</v>
      </c>
      <c r="I259" s="140"/>
      <c r="L259" s="135"/>
      <c r="M259" s="141"/>
      <c r="T259" s="142"/>
      <c r="AT259" s="137" t="s">
        <v>274</v>
      </c>
      <c r="AU259" s="137" t="s">
        <v>85</v>
      </c>
      <c r="AV259" s="11" t="s">
        <v>85</v>
      </c>
      <c r="AW259" s="11" t="s">
        <v>37</v>
      </c>
      <c r="AX259" s="11" t="s">
        <v>83</v>
      </c>
      <c r="AY259" s="137" t="s">
        <v>266</v>
      </c>
    </row>
    <row r="260" spans="2:65" s="1" customFormat="1" ht="55.5" customHeight="1">
      <c r="B260" s="33"/>
      <c r="C260" s="122" t="s">
        <v>328</v>
      </c>
      <c r="D260" s="122" t="s">
        <v>267</v>
      </c>
      <c r="E260" s="123" t="s">
        <v>1684</v>
      </c>
      <c r="F260" s="124" t="s">
        <v>1685</v>
      </c>
      <c r="G260" s="125" t="s">
        <v>291</v>
      </c>
      <c r="H260" s="126">
        <v>90.35</v>
      </c>
      <c r="I260" s="127"/>
      <c r="J260" s="128">
        <f>ROUND(I260*H260,2)</f>
        <v>0</v>
      </c>
      <c r="K260" s="124" t="s">
        <v>271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85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1686</v>
      </c>
    </row>
    <row r="261" spans="2:65" s="14" customFormat="1" ht="11.25">
      <c r="B261" s="164"/>
      <c r="D261" s="136" t="s">
        <v>274</v>
      </c>
      <c r="E261" s="165" t="s">
        <v>19</v>
      </c>
      <c r="F261" s="166" t="s">
        <v>1683</v>
      </c>
      <c r="H261" s="165" t="s">
        <v>19</v>
      </c>
      <c r="I261" s="167"/>
      <c r="L261" s="164"/>
      <c r="M261" s="168"/>
      <c r="T261" s="169"/>
      <c r="AT261" s="165" t="s">
        <v>274</v>
      </c>
      <c r="AU261" s="165" t="s">
        <v>85</v>
      </c>
      <c r="AV261" s="14" t="s">
        <v>83</v>
      </c>
      <c r="AW261" s="14" t="s">
        <v>37</v>
      </c>
      <c r="AX261" s="14" t="s">
        <v>75</v>
      </c>
      <c r="AY261" s="165" t="s">
        <v>266</v>
      </c>
    </row>
    <row r="262" spans="2:65" s="11" customFormat="1" ht="11.25">
      <c r="B262" s="135"/>
      <c r="D262" s="136" t="s">
        <v>274</v>
      </c>
      <c r="E262" s="137" t="s">
        <v>19</v>
      </c>
      <c r="F262" s="138" t="s">
        <v>1687</v>
      </c>
      <c r="H262" s="139">
        <v>90.35</v>
      </c>
      <c r="I262" s="140"/>
      <c r="L262" s="135"/>
      <c r="M262" s="141"/>
      <c r="T262" s="142"/>
      <c r="AT262" s="137" t="s">
        <v>274</v>
      </c>
      <c r="AU262" s="137" t="s">
        <v>85</v>
      </c>
      <c r="AV262" s="11" t="s">
        <v>85</v>
      </c>
      <c r="AW262" s="11" t="s">
        <v>37</v>
      </c>
      <c r="AX262" s="11" t="s">
        <v>83</v>
      </c>
      <c r="AY262" s="137" t="s">
        <v>266</v>
      </c>
    </row>
    <row r="263" spans="2:65" s="1" customFormat="1" ht="37.9" customHeight="1">
      <c r="B263" s="33"/>
      <c r="C263" s="122" t="s">
        <v>324</v>
      </c>
      <c r="D263" s="122" t="s">
        <v>267</v>
      </c>
      <c r="E263" s="123" t="s">
        <v>1688</v>
      </c>
      <c r="F263" s="124" t="s">
        <v>1689</v>
      </c>
      <c r="G263" s="125" t="s">
        <v>1690</v>
      </c>
      <c r="H263" s="126">
        <v>72</v>
      </c>
      <c r="I263" s="127"/>
      <c r="J263" s="128">
        <f>ROUND(I263*H263,2)</f>
        <v>0</v>
      </c>
      <c r="K263" s="124" t="s">
        <v>271</v>
      </c>
      <c r="L263" s="33"/>
      <c r="M263" s="129" t="s">
        <v>19</v>
      </c>
      <c r="N263" s="130" t="s">
        <v>46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272</v>
      </c>
      <c r="AT263" s="133" t="s">
        <v>267</v>
      </c>
      <c r="AU263" s="133" t="s">
        <v>85</v>
      </c>
      <c r="AY263" s="18" t="s">
        <v>266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8" t="s">
        <v>83</v>
      </c>
      <c r="BK263" s="134">
        <f>ROUND(I263*H263,2)</f>
        <v>0</v>
      </c>
      <c r="BL263" s="18" t="s">
        <v>272</v>
      </c>
      <c r="BM263" s="133" t="s">
        <v>1691</v>
      </c>
    </row>
    <row r="264" spans="2:65" s="14" customFormat="1" ht="11.25">
      <c r="B264" s="164"/>
      <c r="D264" s="136" t="s">
        <v>274</v>
      </c>
      <c r="E264" s="165" t="s">
        <v>19</v>
      </c>
      <c r="F264" s="166" t="s">
        <v>1692</v>
      </c>
      <c r="H264" s="165" t="s">
        <v>19</v>
      </c>
      <c r="I264" s="167"/>
      <c r="L264" s="164"/>
      <c r="M264" s="168"/>
      <c r="T264" s="169"/>
      <c r="AT264" s="165" t="s">
        <v>274</v>
      </c>
      <c r="AU264" s="165" t="s">
        <v>85</v>
      </c>
      <c r="AV264" s="14" t="s">
        <v>83</v>
      </c>
      <c r="AW264" s="14" t="s">
        <v>37</v>
      </c>
      <c r="AX264" s="14" t="s">
        <v>75</v>
      </c>
      <c r="AY264" s="165" t="s">
        <v>266</v>
      </c>
    </row>
    <row r="265" spans="2:65" s="11" customFormat="1" ht="11.25">
      <c r="B265" s="135"/>
      <c r="D265" s="136" t="s">
        <v>274</v>
      </c>
      <c r="E265" s="137" t="s">
        <v>19</v>
      </c>
      <c r="F265" s="138" t="s">
        <v>498</v>
      </c>
      <c r="H265" s="139">
        <v>72</v>
      </c>
      <c r="I265" s="140"/>
      <c r="L265" s="135"/>
      <c r="M265" s="141"/>
      <c r="T265" s="142"/>
      <c r="AT265" s="137" t="s">
        <v>274</v>
      </c>
      <c r="AU265" s="137" t="s">
        <v>85</v>
      </c>
      <c r="AV265" s="11" t="s">
        <v>85</v>
      </c>
      <c r="AW265" s="11" t="s">
        <v>37</v>
      </c>
      <c r="AX265" s="11" t="s">
        <v>83</v>
      </c>
      <c r="AY265" s="137" t="s">
        <v>266</v>
      </c>
    </row>
    <row r="266" spans="2:65" s="1" customFormat="1" ht="21.75" customHeight="1">
      <c r="B266" s="33"/>
      <c r="C266" s="170" t="s">
        <v>320</v>
      </c>
      <c r="D266" s="170" t="s">
        <v>298</v>
      </c>
      <c r="E266" s="171" t="s">
        <v>1693</v>
      </c>
      <c r="F266" s="172" t="s">
        <v>1694</v>
      </c>
      <c r="G266" s="173" t="s">
        <v>789</v>
      </c>
      <c r="H266" s="174">
        <v>72</v>
      </c>
      <c r="I266" s="175"/>
      <c r="J266" s="176">
        <f>ROUND(I266*H266,2)</f>
        <v>0</v>
      </c>
      <c r="K266" s="172" t="s">
        <v>271</v>
      </c>
      <c r="L266" s="177"/>
      <c r="M266" s="178" t="s">
        <v>19</v>
      </c>
      <c r="N266" s="179" t="s">
        <v>46</v>
      </c>
      <c r="P266" s="131">
        <f>O266*H266</f>
        <v>0</v>
      </c>
      <c r="Q266" s="131">
        <v>1.23E-3</v>
      </c>
      <c r="R266" s="131">
        <f>Q266*H266</f>
        <v>8.856E-2</v>
      </c>
      <c r="S266" s="131">
        <v>0</v>
      </c>
      <c r="T266" s="132">
        <f>S266*H266</f>
        <v>0</v>
      </c>
      <c r="AR266" s="133" t="s">
        <v>303</v>
      </c>
      <c r="AT266" s="133" t="s">
        <v>298</v>
      </c>
      <c r="AU266" s="133" t="s">
        <v>85</v>
      </c>
      <c r="AY266" s="18" t="s">
        <v>266</v>
      </c>
      <c r="BE266" s="134">
        <f>IF(N266="základní",J266,0)</f>
        <v>0</v>
      </c>
      <c r="BF266" s="134">
        <f>IF(N266="snížená",J266,0)</f>
        <v>0</v>
      </c>
      <c r="BG266" s="134">
        <f>IF(N266="zákl. přenesená",J266,0)</f>
        <v>0</v>
      </c>
      <c r="BH266" s="134">
        <f>IF(N266="sníž. přenesená",J266,0)</f>
        <v>0</v>
      </c>
      <c r="BI266" s="134">
        <f>IF(N266="nulová",J266,0)</f>
        <v>0</v>
      </c>
      <c r="BJ266" s="18" t="s">
        <v>83</v>
      </c>
      <c r="BK266" s="134">
        <f>ROUND(I266*H266,2)</f>
        <v>0</v>
      </c>
      <c r="BL266" s="18" t="s">
        <v>272</v>
      </c>
      <c r="BM266" s="133" t="s">
        <v>1695</v>
      </c>
    </row>
    <row r="267" spans="2:65" s="14" customFormat="1" ht="11.25">
      <c r="B267" s="164"/>
      <c r="D267" s="136" t="s">
        <v>274</v>
      </c>
      <c r="E267" s="165" t="s">
        <v>19</v>
      </c>
      <c r="F267" s="166" t="s">
        <v>1692</v>
      </c>
      <c r="H267" s="165" t="s">
        <v>19</v>
      </c>
      <c r="I267" s="167"/>
      <c r="L267" s="164"/>
      <c r="M267" s="168"/>
      <c r="T267" s="169"/>
      <c r="AT267" s="165" t="s">
        <v>274</v>
      </c>
      <c r="AU267" s="165" t="s">
        <v>85</v>
      </c>
      <c r="AV267" s="14" t="s">
        <v>83</v>
      </c>
      <c r="AW267" s="14" t="s">
        <v>37</v>
      </c>
      <c r="AX267" s="14" t="s">
        <v>75</v>
      </c>
      <c r="AY267" s="165" t="s">
        <v>266</v>
      </c>
    </row>
    <row r="268" spans="2:65" s="11" customFormat="1" ht="11.25">
      <c r="B268" s="135"/>
      <c r="D268" s="136" t="s">
        <v>274</v>
      </c>
      <c r="E268" s="137" t="s">
        <v>19</v>
      </c>
      <c r="F268" s="138" t="s">
        <v>498</v>
      </c>
      <c r="H268" s="139">
        <v>72</v>
      </c>
      <c r="I268" s="140"/>
      <c r="L268" s="135"/>
      <c r="M268" s="141"/>
      <c r="T268" s="142"/>
      <c r="AT268" s="137" t="s">
        <v>274</v>
      </c>
      <c r="AU268" s="137" t="s">
        <v>85</v>
      </c>
      <c r="AV268" s="11" t="s">
        <v>85</v>
      </c>
      <c r="AW268" s="11" t="s">
        <v>37</v>
      </c>
      <c r="AX268" s="11" t="s">
        <v>83</v>
      </c>
      <c r="AY268" s="137" t="s">
        <v>266</v>
      </c>
    </row>
    <row r="269" spans="2:65" s="1" customFormat="1" ht="24.2" customHeight="1">
      <c r="B269" s="33"/>
      <c r="C269" s="122" t="s">
        <v>332</v>
      </c>
      <c r="D269" s="122" t="s">
        <v>267</v>
      </c>
      <c r="E269" s="123" t="s">
        <v>1696</v>
      </c>
      <c r="F269" s="124" t="s">
        <v>1697</v>
      </c>
      <c r="G269" s="125" t="s">
        <v>789</v>
      </c>
      <c r="H269" s="126">
        <v>536</v>
      </c>
      <c r="I269" s="127"/>
      <c r="J269" s="128">
        <f>ROUND(I269*H269,2)</f>
        <v>0</v>
      </c>
      <c r="K269" s="124" t="s">
        <v>271</v>
      </c>
      <c r="L269" s="33"/>
      <c r="M269" s="129" t="s">
        <v>19</v>
      </c>
      <c r="N269" s="130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272</v>
      </c>
      <c r="AT269" s="133" t="s">
        <v>267</v>
      </c>
      <c r="AU269" s="133" t="s">
        <v>85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272</v>
      </c>
      <c r="BM269" s="133" t="s">
        <v>1698</v>
      </c>
    </row>
    <row r="270" spans="2:65" s="14" customFormat="1" ht="11.25">
      <c r="B270" s="164"/>
      <c r="D270" s="136" t="s">
        <v>274</v>
      </c>
      <c r="E270" s="165" t="s">
        <v>19</v>
      </c>
      <c r="F270" s="166" t="s">
        <v>1683</v>
      </c>
      <c r="H270" s="165" t="s">
        <v>19</v>
      </c>
      <c r="I270" s="167"/>
      <c r="L270" s="164"/>
      <c r="M270" s="168"/>
      <c r="T270" s="169"/>
      <c r="AT270" s="165" t="s">
        <v>274</v>
      </c>
      <c r="AU270" s="165" t="s">
        <v>85</v>
      </c>
      <c r="AV270" s="14" t="s">
        <v>83</v>
      </c>
      <c r="AW270" s="14" t="s">
        <v>37</v>
      </c>
      <c r="AX270" s="14" t="s">
        <v>75</v>
      </c>
      <c r="AY270" s="165" t="s">
        <v>266</v>
      </c>
    </row>
    <row r="271" spans="2:65" s="11" customFormat="1" ht="11.25">
      <c r="B271" s="135"/>
      <c r="D271" s="136" t="s">
        <v>274</v>
      </c>
      <c r="E271" s="137" t="s">
        <v>19</v>
      </c>
      <c r="F271" s="138" t="s">
        <v>1699</v>
      </c>
      <c r="H271" s="139">
        <v>535.40700000000004</v>
      </c>
      <c r="I271" s="140"/>
      <c r="L271" s="135"/>
      <c r="M271" s="141"/>
      <c r="T271" s="142"/>
      <c r="AT271" s="137" t="s">
        <v>274</v>
      </c>
      <c r="AU271" s="137" t="s">
        <v>85</v>
      </c>
      <c r="AV271" s="11" t="s">
        <v>85</v>
      </c>
      <c r="AW271" s="11" t="s">
        <v>37</v>
      </c>
      <c r="AX271" s="11" t="s">
        <v>75</v>
      </c>
      <c r="AY271" s="137" t="s">
        <v>266</v>
      </c>
    </row>
    <row r="272" spans="2:65" s="14" customFormat="1" ht="11.25">
      <c r="B272" s="164"/>
      <c r="D272" s="136" t="s">
        <v>274</v>
      </c>
      <c r="E272" s="165" t="s">
        <v>19</v>
      </c>
      <c r="F272" s="166" t="s">
        <v>1503</v>
      </c>
      <c r="H272" s="165" t="s">
        <v>19</v>
      </c>
      <c r="I272" s="167"/>
      <c r="L272" s="164"/>
      <c r="M272" s="168"/>
      <c r="T272" s="169"/>
      <c r="AT272" s="165" t="s">
        <v>274</v>
      </c>
      <c r="AU272" s="165" t="s">
        <v>85</v>
      </c>
      <c r="AV272" s="14" t="s">
        <v>83</v>
      </c>
      <c r="AW272" s="14" t="s">
        <v>37</v>
      </c>
      <c r="AX272" s="14" t="s">
        <v>75</v>
      </c>
      <c r="AY272" s="165" t="s">
        <v>266</v>
      </c>
    </row>
    <row r="273" spans="2:65" s="11" customFormat="1" ht="11.25">
      <c r="B273" s="135"/>
      <c r="D273" s="136" t="s">
        <v>274</v>
      </c>
      <c r="E273" s="137" t="s">
        <v>19</v>
      </c>
      <c r="F273" s="138" t="s">
        <v>1700</v>
      </c>
      <c r="H273" s="139">
        <v>0.59299999999999997</v>
      </c>
      <c r="I273" s="140"/>
      <c r="L273" s="135"/>
      <c r="M273" s="141"/>
      <c r="T273" s="142"/>
      <c r="AT273" s="137" t="s">
        <v>274</v>
      </c>
      <c r="AU273" s="137" t="s">
        <v>85</v>
      </c>
      <c r="AV273" s="11" t="s">
        <v>85</v>
      </c>
      <c r="AW273" s="11" t="s">
        <v>37</v>
      </c>
      <c r="AX273" s="11" t="s">
        <v>75</v>
      </c>
      <c r="AY273" s="137" t="s">
        <v>266</v>
      </c>
    </row>
    <row r="274" spans="2:65" s="12" customFormat="1" ht="11.25">
      <c r="B274" s="143"/>
      <c r="D274" s="136" t="s">
        <v>274</v>
      </c>
      <c r="E274" s="144" t="s">
        <v>19</v>
      </c>
      <c r="F274" s="145" t="s">
        <v>276</v>
      </c>
      <c r="H274" s="146">
        <v>536</v>
      </c>
      <c r="I274" s="147"/>
      <c r="L274" s="143"/>
      <c r="M274" s="148"/>
      <c r="T274" s="149"/>
      <c r="AT274" s="144" t="s">
        <v>274</v>
      </c>
      <c r="AU274" s="144" t="s">
        <v>85</v>
      </c>
      <c r="AV274" s="12" t="s">
        <v>272</v>
      </c>
      <c r="AW274" s="12" t="s">
        <v>37</v>
      </c>
      <c r="AX274" s="12" t="s">
        <v>83</v>
      </c>
      <c r="AY274" s="144" t="s">
        <v>266</v>
      </c>
    </row>
    <row r="275" spans="2:65" s="1" customFormat="1" ht="24.2" customHeight="1">
      <c r="B275" s="33"/>
      <c r="C275" s="122" t="s">
        <v>417</v>
      </c>
      <c r="D275" s="122" t="s">
        <v>267</v>
      </c>
      <c r="E275" s="123" t="s">
        <v>1701</v>
      </c>
      <c r="F275" s="124" t="s">
        <v>1702</v>
      </c>
      <c r="G275" s="125" t="s">
        <v>789</v>
      </c>
      <c r="H275" s="126">
        <v>536</v>
      </c>
      <c r="I275" s="127"/>
      <c r="J275" s="128">
        <f>ROUND(I275*H275,2)</f>
        <v>0</v>
      </c>
      <c r="K275" s="124" t="s">
        <v>271</v>
      </c>
      <c r="L275" s="33"/>
      <c r="M275" s="129" t="s">
        <v>19</v>
      </c>
      <c r="N275" s="130" t="s">
        <v>46</v>
      </c>
      <c r="P275" s="131">
        <f>O275*H275</f>
        <v>0</v>
      </c>
      <c r="Q275" s="131">
        <v>0</v>
      </c>
      <c r="R275" s="131">
        <f>Q275*H275</f>
        <v>0</v>
      </c>
      <c r="S275" s="131">
        <v>0</v>
      </c>
      <c r="T275" s="132">
        <f>S275*H275</f>
        <v>0</v>
      </c>
      <c r="AR275" s="133" t="s">
        <v>272</v>
      </c>
      <c r="AT275" s="133" t="s">
        <v>267</v>
      </c>
      <c r="AU275" s="133" t="s">
        <v>85</v>
      </c>
      <c r="AY275" s="18" t="s">
        <v>266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8" t="s">
        <v>83</v>
      </c>
      <c r="BK275" s="134">
        <f>ROUND(I275*H275,2)</f>
        <v>0</v>
      </c>
      <c r="BL275" s="18" t="s">
        <v>272</v>
      </c>
      <c r="BM275" s="133" t="s">
        <v>1703</v>
      </c>
    </row>
    <row r="276" spans="2:65" s="14" customFormat="1" ht="11.25">
      <c r="B276" s="164"/>
      <c r="D276" s="136" t="s">
        <v>274</v>
      </c>
      <c r="E276" s="165" t="s">
        <v>19</v>
      </c>
      <c r="F276" s="166" t="s">
        <v>1683</v>
      </c>
      <c r="H276" s="165" t="s">
        <v>19</v>
      </c>
      <c r="I276" s="167"/>
      <c r="L276" s="164"/>
      <c r="M276" s="168"/>
      <c r="T276" s="169"/>
      <c r="AT276" s="165" t="s">
        <v>274</v>
      </c>
      <c r="AU276" s="165" t="s">
        <v>85</v>
      </c>
      <c r="AV276" s="14" t="s">
        <v>83</v>
      </c>
      <c r="AW276" s="14" t="s">
        <v>37</v>
      </c>
      <c r="AX276" s="14" t="s">
        <v>75</v>
      </c>
      <c r="AY276" s="165" t="s">
        <v>266</v>
      </c>
    </row>
    <row r="277" spans="2:65" s="11" customFormat="1" ht="11.25">
      <c r="B277" s="135"/>
      <c r="D277" s="136" t="s">
        <v>274</v>
      </c>
      <c r="E277" s="137" t="s">
        <v>19</v>
      </c>
      <c r="F277" s="138" t="s">
        <v>1699</v>
      </c>
      <c r="H277" s="139">
        <v>535.40700000000004</v>
      </c>
      <c r="I277" s="140"/>
      <c r="L277" s="135"/>
      <c r="M277" s="141"/>
      <c r="T277" s="142"/>
      <c r="AT277" s="137" t="s">
        <v>274</v>
      </c>
      <c r="AU277" s="137" t="s">
        <v>85</v>
      </c>
      <c r="AV277" s="11" t="s">
        <v>85</v>
      </c>
      <c r="AW277" s="11" t="s">
        <v>37</v>
      </c>
      <c r="AX277" s="11" t="s">
        <v>75</v>
      </c>
      <c r="AY277" s="137" t="s">
        <v>266</v>
      </c>
    </row>
    <row r="278" spans="2:65" s="14" customFormat="1" ht="11.25">
      <c r="B278" s="164"/>
      <c r="D278" s="136" t="s">
        <v>274</v>
      </c>
      <c r="E278" s="165" t="s">
        <v>19</v>
      </c>
      <c r="F278" s="166" t="s">
        <v>1503</v>
      </c>
      <c r="H278" s="165" t="s">
        <v>19</v>
      </c>
      <c r="I278" s="167"/>
      <c r="L278" s="164"/>
      <c r="M278" s="168"/>
      <c r="T278" s="169"/>
      <c r="AT278" s="165" t="s">
        <v>274</v>
      </c>
      <c r="AU278" s="165" t="s">
        <v>85</v>
      </c>
      <c r="AV278" s="14" t="s">
        <v>83</v>
      </c>
      <c r="AW278" s="14" t="s">
        <v>37</v>
      </c>
      <c r="AX278" s="14" t="s">
        <v>75</v>
      </c>
      <c r="AY278" s="165" t="s">
        <v>266</v>
      </c>
    </row>
    <row r="279" spans="2:65" s="11" customFormat="1" ht="11.25">
      <c r="B279" s="135"/>
      <c r="D279" s="136" t="s">
        <v>274</v>
      </c>
      <c r="E279" s="137" t="s">
        <v>19</v>
      </c>
      <c r="F279" s="138" t="s">
        <v>1700</v>
      </c>
      <c r="H279" s="139">
        <v>0.59299999999999997</v>
      </c>
      <c r="I279" s="140"/>
      <c r="L279" s="135"/>
      <c r="M279" s="141"/>
      <c r="T279" s="142"/>
      <c r="AT279" s="137" t="s">
        <v>274</v>
      </c>
      <c r="AU279" s="137" t="s">
        <v>85</v>
      </c>
      <c r="AV279" s="11" t="s">
        <v>85</v>
      </c>
      <c r="AW279" s="11" t="s">
        <v>37</v>
      </c>
      <c r="AX279" s="11" t="s">
        <v>75</v>
      </c>
      <c r="AY279" s="137" t="s">
        <v>266</v>
      </c>
    </row>
    <row r="280" spans="2:65" s="12" customFormat="1" ht="11.25">
      <c r="B280" s="143"/>
      <c r="D280" s="136" t="s">
        <v>274</v>
      </c>
      <c r="E280" s="144" t="s">
        <v>19</v>
      </c>
      <c r="F280" s="145" t="s">
        <v>276</v>
      </c>
      <c r="H280" s="146">
        <v>536</v>
      </c>
      <c r="I280" s="147"/>
      <c r="L280" s="143"/>
      <c r="M280" s="148"/>
      <c r="T280" s="149"/>
      <c r="AT280" s="144" t="s">
        <v>274</v>
      </c>
      <c r="AU280" s="144" t="s">
        <v>85</v>
      </c>
      <c r="AV280" s="12" t="s">
        <v>272</v>
      </c>
      <c r="AW280" s="12" t="s">
        <v>37</v>
      </c>
      <c r="AX280" s="12" t="s">
        <v>83</v>
      </c>
      <c r="AY280" s="144" t="s">
        <v>266</v>
      </c>
    </row>
    <row r="281" spans="2:65" s="1" customFormat="1" ht="90" customHeight="1">
      <c r="B281" s="33"/>
      <c r="C281" s="122" t="s">
        <v>421</v>
      </c>
      <c r="D281" s="122" t="s">
        <v>267</v>
      </c>
      <c r="E281" s="123" t="s">
        <v>831</v>
      </c>
      <c r="F281" s="124" t="s">
        <v>832</v>
      </c>
      <c r="G281" s="125" t="s">
        <v>833</v>
      </c>
      <c r="H281" s="126">
        <v>1.56</v>
      </c>
      <c r="I281" s="127"/>
      <c r="J281" s="128">
        <f>ROUND(I281*H281,2)</f>
        <v>0</v>
      </c>
      <c r="K281" s="124" t="s">
        <v>271</v>
      </c>
      <c r="L281" s="33"/>
      <c r="M281" s="129" t="s">
        <v>19</v>
      </c>
      <c r="N281" s="130" t="s">
        <v>46</v>
      </c>
      <c r="P281" s="131">
        <f>O281*H281</f>
        <v>0</v>
      </c>
      <c r="Q281" s="131">
        <v>0</v>
      </c>
      <c r="R281" s="131">
        <f>Q281*H281</f>
        <v>0</v>
      </c>
      <c r="S281" s="131">
        <v>0</v>
      </c>
      <c r="T281" s="132">
        <f>S281*H281</f>
        <v>0</v>
      </c>
      <c r="AR281" s="133" t="s">
        <v>272</v>
      </c>
      <c r="AT281" s="133" t="s">
        <v>267</v>
      </c>
      <c r="AU281" s="133" t="s">
        <v>85</v>
      </c>
      <c r="AY281" s="18" t="s">
        <v>266</v>
      </c>
      <c r="BE281" s="134">
        <f>IF(N281="základní",J281,0)</f>
        <v>0</v>
      </c>
      <c r="BF281" s="134">
        <f>IF(N281="snížená",J281,0)</f>
        <v>0</v>
      </c>
      <c r="BG281" s="134">
        <f>IF(N281="zákl. přenesená",J281,0)</f>
        <v>0</v>
      </c>
      <c r="BH281" s="134">
        <f>IF(N281="sníž. přenesená",J281,0)</f>
        <v>0</v>
      </c>
      <c r="BI281" s="134">
        <f>IF(N281="nulová",J281,0)</f>
        <v>0</v>
      </c>
      <c r="BJ281" s="18" t="s">
        <v>83</v>
      </c>
      <c r="BK281" s="134">
        <f>ROUND(I281*H281,2)</f>
        <v>0</v>
      </c>
      <c r="BL281" s="18" t="s">
        <v>272</v>
      </c>
      <c r="BM281" s="133" t="s">
        <v>1704</v>
      </c>
    </row>
    <row r="282" spans="2:65" s="14" customFormat="1" ht="11.25">
      <c r="B282" s="164"/>
      <c r="D282" s="136" t="s">
        <v>274</v>
      </c>
      <c r="E282" s="165" t="s">
        <v>19</v>
      </c>
      <c r="F282" s="166" t="s">
        <v>1705</v>
      </c>
      <c r="H282" s="165" t="s">
        <v>19</v>
      </c>
      <c r="I282" s="167"/>
      <c r="L282" s="164"/>
      <c r="M282" s="168"/>
      <c r="T282" s="169"/>
      <c r="AT282" s="165" t="s">
        <v>274</v>
      </c>
      <c r="AU282" s="165" t="s">
        <v>85</v>
      </c>
      <c r="AV282" s="14" t="s">
        <v>83</v>
      </c>
      <c r="AW282" s="14" t="s">
        <v>37</v>
      </c>
      <c r="AX282" s="14" t="s">
        <v>75</v>
      </c>
      <c r="AY282" s="165" t="s">
        <v>266</v>
      </c>
    </row>
    <row r="283" spans="2:65" s="11" customFormat="1" ht="11.25">
      <c r="B283" s="135"/>
      <c r="D283" s="136" t="s">
        <v>274</v>
      </c>
      <c r="E283" s="137" t="s">
        <v>19</v>
      </c>
      <c r="F283" s="138" t="s">
        <v>1706</v>
      </c>
      <c r="H283" s="139">
        <v>1.56</v>
      </c>
      <c r="I283" s="140"/>
      <c r="L283" s="135"/>
      <c r="M283" s="141"/>
      <c r="T283" s="142"/>
      <c r="AT283" s="137" t="s">
        <v>274</v>
      </c>
      <c r="AU283" s="137" t="s">
        <v>85</v>
      </c>
      <c r="AV283" s="11" t="s">
        <v>85</v>
      </c>
      <c r="AW283" s="11" t="s">
        <v>37</v>
      </c>
      <c r="AX283" s="11" t="s">
        <v>75</v>
      </c>
      <c r="AY283" s="137" t="s">
        <v>266</v>
      </c>
    </row>
    <row r="284" spans="2:65" s="12" customFormat="1" ht="11.25">
      <c r="B284" s="143"/>
      <c r="D284" s="136" t="s">
        <v>274</v>
      </c>
      <c r="E284" s="144" t="s">
        <v>19</v>
      </c>
      <c r="F284" s="145" t="s">
        <v>276</v>
      </c>
      <c r="H284" s="146">
        <v>1.56</v>
      </c>
      <c r="I284" s="147"/>
      <c r="L284" s="143"/>
      <c r="M284" s="148"/>
      <c r="T284" s="149"/>
      <c r="AT284" s="144" t="s">
        <v>274</v>
      </c>
      <c r="AU284" s="144" t="s">
        <v>85</v>
      </c>
      <c r="AV284" s="12" t="s">
        <v>272</v>
      </c>
      <c r="AW284" s="12" t="s">
        <v>37</v>
      </c>
      <c r="AX284" s="12" t="s">
        <v>83</v>
      </c>
      <c r="AY284" s="144" t="s">
        <v>266</v>
      </c>
    </row>
    <row r="285" spans="2:65" s="1" customFormat="1" ht="90" customHeight="1">
      <c r="B285" s="33"/>
      <c r="C285" s="122" t="s">
        <v>425</v>
      </c>
      <c r="D285" s="122" t="s">
        <v>267</v>
      </c>
      <c r="E285" s="123" t="s">
        <v>1707</v>
      </c>
      <c r="F285" s="124" t="s">
        <v>1708</v>
      </c>
      <c r="G285" s="125" t="s">
        <v>291</v>
      </c>
      <c r="H285" s="126">
        <v>371.39</v>
      </c>
      <c r="I285" s="127"/>
      <c r="J285" s="128">
        <f>ROUND(I285*H285,2)</f>
        <v>0</v>
      </c>
      <c r="K285" s="124" t="s">
        <v>271</v>
      </c>
      <c r="L285" s="33"/>
      <c r="M285" s="129" t="s">
        <v>19</v>
      </c>
      <c r="N285" s="130" t="s">
        <v>46</v>
      </c>
      <c r="P285" s="131">
        <f>O285*H285</f>
        <v>0</v>
      </c>
      <c r="Q285" s="131">
        <v>0</v>
      </c>
      <c r="R285" s="131">
        <f>Q285*H285</f>
        <v>0</v>
      </c>
      <c r="S285" s="131">
        <v>0</v>
      </c>
      <c r="T285" s="132">
        <f>S285*H285</f>
        <v>0</v>
      </c>
      <c r="AR285" s="133" t="s">
        <v>272</v>
      </c>
      <c r="AT285" s="133" t="s">
        <v>267</v>
      </c>
      <c r="AU285" s="133" t="s">
        <v>85</v>
      </c>
      <c r="AY285" s="18" t="s">
        <v>266</v>
      </c>
      <c r="BE285" s="134">
        <f>IF(N285="základní",J285,0)</f>
        <v>0</v>
      </c>
      <c r="BF285" s="134">
        <f>IF(N285="snížená",J285,0)</f>
        <v>0</v>
      </c>
      <c r="BG285" s="134">
        <f>IF(N285="zákl. přenesená",J285,0)</f>
        <v>0</v>
      </c>
      <c r="BH285" s="134">
        <f>IF(N285="sníž. přenesená",J285,0)</f>
        <v>0</v>
      </c>
      <c r="BI285" s="134">
        <f>IF(N285="nulová",J285,0)</f>
        <v>0</v>
      </c>
      <c r="BJ285" s="18" t="s">
        <v>83</v>
      </c>
      <c r="BK285" s="134">
        <f>ROUND(I285*H285,2)</f>
        <v>0</v>
      </c>
      <c r="BL285" s="18" t="s">
        <v>272</v>
      </c>
      <c r="BM285" s="133" t="s">
        <v>1709</v>
      </c>
    </row>
    <row r="286" spans="2:65" s="14" customFormat="1" ht="11.25">
      <c r="B286" s="164"/>
      <c r="D286" s="136" t="s">
        <v>274</v>
      </c>
      <c r="E286" s="165" t="s">
        <v>19</v>
      </c>
      <c r="F286" s="166" t="s">
        <v>1710</v>
      </c>
      <c r="H286" s="165" t="s">
        <v>19</v>
      </c>
      <c r="I286" s="167"/>
      <c r="L286" s="164"/>
      <c r="M286" s="168"/>
      <c r="T286" s="169"/>
      <c r="AT286" s="165" t="s">
        <v>274</v>
      </c>
      <c r="AU286" s="165" t="s">
        <v>85</v>
      </c>
      <c r="AV286" s="14" t="s">
        <v>83</v>
      </c>
      <c r="AW286" s="14" t="s">
        <v>37</v>
      </c>
      <c r="AX286" s="14" t="s">
        <v>75</v>
      </c>
      <c r="AY286" s="165" t="s">
        <v>266</v>
      </c>
    </row>
    <row r="287" spans="2:65" s="11" customFormat="1" ht="11.25">
      <c r="B287" s="135"/>
      <c r="D287" s="136" t="s">
        <v>274</v>
      </c>
      <c r="E287" s="137" t="s">
        <v>19</v>
      </c>
      <c r="F287" s="138" t="s">
        <v>1711</v>
      </c>
      <c r="H287" s="139">
        <v>371.39</v>
      </c>
      <c r="I287" s="140"/>
      <c r="L287" s="135"/>
      <c r="M287" s="141"/>
      <c r="T287" s="142"/>
      <c r="AT287" s="137" t="s">
        <v>274</v>
      </c>
      <c r="AU287" s="137" t="s">
        <v>85</v>
      </c>
      <c r="AV287" s="11" t="s">
        <v>85</v>
      </c>
      <c r="AW287" s="11" t="s">
        <v>37</v>
      </c>
      <c r="AX287" s="11" t="s">
        <v>75</v>
      </c>
      <c r="AY287" s="137" t="s">
        <v>266</v>
      </c>
    </row>
    <row r="288" spans="2:65" s="12" customFormat="1" ht="11.25">
      <c r="B288" s="143"/>
      <c r="D288" s="136" t="s">
        <v>274</v>
      </c>
      <c r="E288" s="144" t="s">
        <v>19</v>
      </c>
      <c r="F288" s="145" t="s">
        <v>276</v>
      </c>
      <c r="H288" s="146">
        <v>371.39</v>
      </c>
      <c r="I288" s="147"/>
      <c r="L288" s="143"/>
      <c r="M288" s="148"/>
      <c r="T288" s="149"/>
      <c r="AT288" s="144" t="s">
        <v>274</v>
      </c>
      <c r="AU288" s="144" t="s">
        <v>85</v>
      </c>
      <c r="AV288" s="12" t="s">
        <v>272</v>
      </c>
      <c r="AW288" s="12" t="s">
        <v>37</v>
      </c>
      <c r="AX288" s="12" t="s">
        <v>83</v>
      </c>
      <c r="AY288" s="144" t="s">
        <v>266</v>
      </c>
    </row>
    <row r="289" spans="2:65" s="1" customFormat="1" ht="33" customHeight="1">
      <c r="B289" s="33"/>
      <c r="C289" s="122" t="s">
        <v>433</v>
      </c>
      <c r="D289" s="122" t="s">
        <v>267</v>
      </c>
      <c r="E289" s="123" t="s">
        <v>1712</v>
      </c>
      <c r="F289" s="124" t="s">
        <v>1713</v>
      </c>
      <c r="G289" s="125" t="s">
        <v>833</v>
      </c>
      <c r="H289" s="126">
        <v>1.56</v>
      </c>
      <c r="I289" s="127"/>
      <c r="J289" s="128">
        <f>ROUND(I289*H289,2)</f>
        <v>0</v>
      </c>
      <c r="K289" s="124" t="s">
        <v>271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272</v>
      </c>
      <c r="AT289" s="133" t="s">
        <v>267</v>
      </c>
      <c r="AU289" s="133" t="s">
        <v>85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272</v>
      </c>
      <c r="BM289" s="133" t="s">
        <v>1714</v>
      </c>
    </row>
    <row r="290" spans="2:65" s="14" customFormat="1" ht="11.25">
      <c r="B290" s="164"/>
      <c r="D290" s="136" t="s">
        <v>274</v>
      </c>
      <c r="E290" s="165" t="s">
        <v>19</v>
      </c>
      <c r="F290" s="166" t="s">
        <v>1705</v>
      </c>
      <c r="H290" s="165" t="s">
        <v>19</v>
      </c>
      <c r="I290" s="167"/>
      <c r="L290" s="164"/>
      <c r="M290" s="168"/>
      <c r="T290" s="169"/>
      <c r="AT290" s="165" t="s">
        <v>274</v>
      </c>
      <c r="AU290" s="165" t="s">
        <v>85</v>
      </c>
      <c r="AV290" s="14" t="s">
        <v>83</v>
      </c>
      <c r="AW290" s="14" t="s">
        <v>37</v>
      </c>
      <c r="AX290" s="14" t="s">
        <v>75</v>
      </c>
      <c r="AY290" s="165" t="s">
        <v>266</v>
      </c>
    </row>
    <row r="291" spans="2:65" s="11" customFormat="1" ht="11.25">
      <c r="B291" s="135"/>
      <c r="D291" s="136" t="s">
        <v>274</v>
      </c>
      <c r="E291" s="137" t="s">
        <v>19</v>
      </c>
      <c r="F291" s="138" t="s">
        <v>1706</v>
      </c>
      <c r="H291" s="139">
        <v>1.56</v>
      </c>
      <c r="I291" s="140"/>
      <c r="L291" s="135"/>
      <c r="M291" s="141"/>
      <c r="T291" s="142"/>
      <c r="AT291" s="137" t="s">
        <v>274</v>
      </c>
      <c r="AU291" s="137" t="s">
        <v>85</v>
      </c>
      <c r="AV291" s="11" t="s">
        <v>85</v>
      </c>
      <c r="AW291" s="11" t="s">
        <v>37</v>
      </c>
      <c r="AX291" s="11" t="s">
        <v>83</v>
      </c>
      <c r="AY291" s="137" t="s">
        <v>266</v>
      </c>
    </row>
    <row r="292" spans="2:65" s="1" customFormat="1" ht="66.75" customHeight="1">
      <c r="B292" s="33"/>
      <c r="C292" s="122" t="s">
        <v>437</v>
      </c>
      <c r="D292" s="122" t="s">
        <v>267</v>
      </c>
      <c r="E292" s="123" t="s">
        <v>1715</v>
      </c>
      <c r="F292" s="124" t="s">
        <v>1716</v>
      </c>
      <c r="G292" s="125" t="s">
        <v>1717</v>
      </c>
      <c r="H292" s="126">
        <v>11</v>
      </c>
      <c r="I292" s="127"/>
      <c r="J292" s="128">
        <f>ROUND(I292*H292,2)</f>
        <v>0</v>
      </c>
      <c r="K292" s="124" t="s">
        <v>271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272</v>
      </c>
      <c r="AT292" s="133" t="s">
        <v>267</v>
      </c>
      <c r="AU292" s="133" t="s">
        <v>85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272</v>
      </c>
      <c r="BM292" s="133" t="s">
        <v>1718</v>
      </c>
    </row>
    <row r="293" spans="2:65" s="14" customFormat="1" ht="11.25">
      <c r="B293" s="164"/>
      <c r="D293" s="136" t="s">
        <v>274</v>
      </c>
      <c r="E293" s="165" t="s">
        <v>19</v>
      </c>
      <c r="F293" s="166" t="s">
        <v>1719</v>
      </c>
      <c r="H293" s="165" t="s">
        <v>19</v>
      </c>
      <c r="I293" s="167"/>
      <c r="L293" s="164"/>
      <c r="M293" s="168"/>
      <c r="T293" s="169"/>
      <c r="AT293" s="165" t="s">
        <v>274</v>
      </c>
      <c r="AU293" s="165" t="s">
        <v>85</v>
      </c>
      <c r="AV293" s="14" t="s">
        <v>83</v>
      </c>
      <c r="AW293" s="14" t="s">
        <v>37</v>
      </c>
      <c r="AX293" s="14" t="s">
        <v>75</v>
      </c>
      <c r="AY293" s="165" t="s">
        <v>266</v>
      </c>
    </row>
    <row r="294" spans="2:65" s="11" customFormat="1" ht="11.25">
      <c r="B294" s="135"/>
      <c r="D294" s="136" t="s">
        <v>274</v>
      </c>
      <c r="E294" s="137" t="s">
        <v>19</v>
      </c>
      <c r="F294" s="138" t="s">
        <v>1720</v>
      </c>
      <c r="H294" s="139">
        <v>10.538</v>
      </c>
      <c r="I294" s="140"/>
      <c r="L294" s="135"/>
      <c r="M294" s="141"/>
      <c r="T294" s="142"/>
      <c r="AT294" s="137" t="s">
        <v>274</v>
      </c>
      <c r="AU294" s="137" t="s">
        <v>85</v>
      </c>
      <c r="AV294" s="11" t="s">
        <v>85</v>
      </c>
      <c r="AW294" s="11" t="s">
        <v>37</v>
      </c>
      <c r="AX294" s="11" t="s">
        <v>75</v>
      </c>
      <c r="AY294" s="137" t="s">
        <v>266</v>
      </c>
    </row>
    <row r="295" spans="2:65" s="14" customFormat="1" ht="11.25">
      <c r="B295" s="164"/>
      <c r="D295" s="136" t="s">
        <v>274</v>
      </c>
      <c r="E295" s="165" t="s">
        <v>19</v>
      </c>
      <c r="F295" s="166" t="s">
        <v>1503</v>
      </c>
      <c r="H295" s="165" t="s">
        <v>19</v>
      </c>
      <c r="I295" s="167"/>
      <c r="L295" s="164"/>
      <c r="M295" s="168"/>
      <c r="T295" s="169"/>
      <c r="AT295" s="165" t="s">
        <v>274</v>
      </c>
      <c r="AU295" s="165" t="s">
        <v>85</v>
      </c>
      <c r="AV295" s="14" t="s">
        <v>83</v>
      </c>
      <c r="AW295" s="14" t="s">
        <v>37</v>
      </c>
      <c r="AX295" s="14" t="s">
        <v>75</v>
      </c>
      <c r="AY295" s="165" t="s">
        <v>266</v>
      </c>
    </row>
    <row r="296" spans="2:65" s="11" customFormat="1" ht="11.25">
      <c r="B296" s="135"/>
      <c r="D296" s="136" t="s">
        <v>274</v>
      </c>
      <c r="E296" s="137" t="s">
        <v>19</v>
      </c>
      <c r="F296" s="138" t="s">
        <v>1721</v>
      </c>
      <c r="H296" s="139">
        <v>0.46200000000000002</v>
      </c>
      <c r="I296" s="140"/>
      <c r="L296" s="135"/>
      <c r="M296" s="141"/>
      <c r="T296" s="142"/>
      <c r="AT296" s="137" t="s">
        <v>274</v>
      </c>
      <c r="AU296" s="137" t="s">
        <v>85</v>
      </c>
      <c r="AV296" s="11" t="s">
        <v>85</v>
      </c>
      <c r="AW296" s="11" t="s">
        <v>37</v>
      </c>
      <c r="AX296" s="11" t="s">
        <v>75</v>
      </c>
      <c r="AY296" s="137" t="s">
        <v>266</v>
      </c>
    </row>
    <row r="297" spans="2:65" s="12" customFormat="1" ht="11.25">
      <c r="B297" s="143"/>
      <c r="D297" s="136" t="s">
        <v>274</v>
      </c>
      <c r="E297" s="144" t="s">
        <v>19</v>
      </c>
      <c r="F297" s="145" t="s">
        <v>276</v>
      </c>
      <c r="H297" s="146">
        <v>11</v>
      </c>
      <c r="I297" s="147"/>
      <c r="L297" s="143"/>
      <c r="M297" s="148"/>
      <c r="T297" s="149"/>
      <c r="AT297" s="144" t="s">
        <v>274</v>
      </c>
      <c r="AU297" s="144" t="s">
        <v>85</v>
      </c>
      <c r="AV297" s="12" t="s">
        <v>272</v>
      </c>
      <c r="AW297" s="12" t="s">
        <v>37</v>
      </c>
      <c r="AX297" s="12" t="s">
        <v>83</v>
      </c>
      <c r="AY297" s="144" t="s">
        <v>266</v>
      </c>
    </row>
    <row r="298" spans="2:65" s="1" customFormat="1" ht="55.5" customHeight="1">
      <c r="B298" s="33"/>
      <c r="C298" s="122" t="s">
        <v>441</v>
      </c>
      <c r="D298" s="122" t="s">
        <v>267</v>
      </c>
      <c r="E298" s="123" t="s">
        <v>1722</v>
      </c>
      <c r="F298" s="124" t="s">
        <v>1723</v>
      </c>
      <c r="G298" s="125" t="s">
        <v>1717</v>
      </c>
      <c r="H298" s="126">
        <v>109</v>
      </c>
      <c r="I298" s="127"/>
      <c r="J298" s="128">
        <f>ROUND(I298*H298,2)</f>
        <v>0</v>
      </c>
      <c r="K298" s="124" t="s">
        <v>271</v>
      </c>
      <c r="L298" s="33"/>
      <c r="M298" s="129" t="s">
        <v>19</v>
      </c>
      <c r="N298" s="130" t="s">
        <v>46</v>
      </c>
      <c r="P298" s="131">
        <f>O298*H298</f>
        <v>0</v>
      </c>
      <c r="Q298" s="131">
        <v>0</v>
      </c>
      <c r="R298" s="131">
        <f>Q298*H298</f>
        <v>0</v>
      </c>
      <c r="S298" s="131">
        <v>0</v>
      </c>
      <c r="T298" s="132">
        <f>S298*H298</f>
        <v>0</v>
      </c>
      <c r="AR298" s="133" t="s">
        <v>272</v>
      </c>
      <c r="AT298" s="133" t="s">
        <v>267</v>
      </c>
      <c r="AU298" s="133" t="s">
        <v>85</v>
      </c>
      <c r="AY298" s="18" t="s">
        <v>266</v>
      </c>
      <c r="BE298" s="134">
        <f>IF(N298="základní",J298,0)</f>
        <v>0</v>
      </c>
      <c r="BF298" s="134">
        <f>IF(N298="snížená",J298,0)</f>
        <v>0</v>
      </c>
      <c r="BG298" s="134">
        <f>IF(N298="zákl. přenesená",J298,0)</f>
        <v>0</v>
      </c>
      <c r="BH298" s="134">
        <f>IF(N298="sníž. přenesená",J298,0)</f>
        <v>0</v>
      </c>
      <c r="BI298" s="134">
        <f>IF(N298="nulová",J298,0)</f>
        <v>0</v>
      </c>
      <c r="BJ298" s="18" t="s">
        <v>83</v>
      </c>
      <c r="BK298" s="134">
        <f>ROUND(I298*H298,2)</f>
        <v>0</v>
      </c>
      <c r="BL298" s="18" t="s">
        <v>272</v>
      </c>
      <c r="BM298" s="133" t="s">
        <v>1724</v>
      </c>
    </row>
    <row r="299" spans="2:65" s="14" customFormat="1" ht="11.25">
      <c r="B299" s="164"/>
      <c r="D299" s="136" t="s">
        <v>274</v>
      </c>
      <c r="E299" s="165" t="s">
        <v>19</v>
      </c>
      <c r="F299" s="166" t="s">
        <v>1631</v>
      </c>
      <c r="H299" s="165" t="s">
        <v>19</v>
      </c>
      <c r="I299" s="167"/>
      <c r="L299" s="164"/>
      <c r="M299" s="168"/>
      <c r="T299" s="169"/>
      <c r="AT299" s="165" t="s">
        <v>274</v>
      </c>
      <c r="AU299" s="165" t="s">
        <v>85</v>
      </c>
      <c r="AV299" s="14" t="s">
        <v>83</v>
      </c>
      <c r="AW299" s="14" t="s">
        <v>37</v>
      </c>
      <c r="AX299" s="14" t="s">
        <v>75</v>
      </c>
      <c r="AY299" s="165" t="s">
        <v>266</v>
      </c>
    </row>
    <row r="300" spans="2:65" s="11" customFormat="1" ht="11.25">
      <c r="B300" s="135"/>
      <c r="D300" s="136" t="s">
        <v>274</v>
      </c>
      <c r="E300" s="137" t="s">
        <v>19</v>
      </c>
      <c r="F300" s="138" t="s">
        <v>1500</v>
      </c>
      <c r="H300" s="139">
        <v>70</v>
      </c>
      <c r="I300" s="140"/>
      <c r="L300" s="135"/>
      <c r="M300" s="141"/>
      <c r="T300" s="142"/>
      <c r="AT300" s="137" t="s">
        <v>274</v>
      </c>
      <c r="AU300" s="137" t="s">
        <v>85</v>
      </c>
      <c r="AV300" s="11" t="s">
        <v>85</v>
      </c>
      <c r="AW300" s="11" t="s">
        <v>37</v>
      </c>
      <c r="AX300" s="11" t="s">
        <v>75</v>
      </c>
      <c r="AY300" s="137" t="s">
        <v>266</v>
      </c>
    </row>
    <row r="301" spans="2:65" s="14" customFormat="1" ht="11.25">
      <c r="B301" s="164"/>
      <c r="D301" s="136" t="s">
        <v>274</v>
      </c>
      <c r="E301" s="165" t="s">
        <v>19</v>
      </c>
      <c r="F301" s="166" t="s">
        <v>1725</v>
      </c>
      <c r="H301" s="165" t="s">
        <v>19</v>
      </c>
      <c r="I301" s="167"/>
      <c r="L301" s="164"/>
      <c r="M301" s="168"/>
      <c r="T301" s="169"/>
      <c r="AT301" s="165" t="s">
        <v>274</v>
      </c>
      <c r="AU301" s="165" t="s">
        <v>85</v>
      </c>
      <c r="AV301" s="14" t="s">
        <v>83</v>
      </c>
      <c r="AW301" s="14" t="s">
        <v>37</v>
      </c>
      <c r="AX301" s="14" t="s">
        <v>75</v>
      </c>
      <c r="AY301" s="165" t="s">
        <v>266</v>
      </c>
    </row>
    <row r="302" spans="2:65" s="11" customFormat="1" ht="11.25">
      <c r="B302" s="135"/>
      <c r="D302" s="136" t="s">
        <v>274</v>
      </c>
      <c r="E302" s="137" t="s">
        <v>19</v>
      </c>
      <c r="F302" s="138" t="s">
        <v>1726</v>
      </c>
      <c r="H302" s="139">
        <v>31.452000000000002</v>
      </c>
      <c r="I302" s="140"/>
      <c r="L302" s="135"/>
      <c r="M302" s="141"/>
      <c r="T302" s="142"/>
      <c r="AT302" s="137" t="s">
        <v>274</v>
      </c>
      <c r="AU302" s="137" t="s">
        <v>85</v>
      </c>
      <c r="AV302" s="11" t="s">
        <v>85</v>
      </c>
      <c r="AW302" s="11" t="s">
        <v>37</v>
      </c>
      <c r="AX302" s="11" t="s">
        <v>75</v>
      </c>
      <c r="AY302" s="137" t="s">
        <v>266</v>
      </c>
    </row>
    <row r="303" spans="2:65" s="14" customFormat="1" ht="11.25">
      <c r="B303" s="164"/>
      <c r="D303" s="136" t="s">
        <v>274</v>
      </c>
      <c r="E303" s="165" t="s">
        <v>19</v>
      </c>
      <c r="F303" s="166" t="s">
        <v>1727</v>
      </c>
      <c r="H303" s="165" t="s">
        <v>19</v>
      </c>
      <c r="I303" s="167"/>
      <c r="L303" s="164"/>
      <c r="M303" s="168"/>
      <c r="T303" s="169"/>
      <c r="AT303" s="165" t="s">
        <v>274</v>
      </c>
      <c r="AU303" s="165" t="s">
        <v>85</v>
      </c>
      <c r="AV303" s="14" t="s">
        <v>83</v>
      </c>
      <c r="AW303" s="14" t="s">
        <v>37</v>
      </c>
      <c r="AX303" s="14" t="s">
        <v>75</v>
      </c>
      <c r="AY303" s="165" t="s">
        <v>266</v>
      </c>
    </row>
    <row r="304" spans="2:65" s="11" customFormat="1" ht="11.25">
      <c r="B304" s="135"/>
      <c r="D304" s="136" t="s">
        <v>274</v>
      </c>
      <c r="E304" s="137" t="s">
        <v>19</v>
      </c>
      <c r="F304" s="138" t="s">
        <v>1728</v>
      </c>
      <c r="H304" s="139">
        <v>0.32</v>
      </c>
      <c r="I304" s="140"/>
      <c r="L304" s="135"/>
      <c r="M304" s="141"/>
      <c r="T304" s="142"/>
      <c r="AT304" s="137" t="s">
        <v>274</v>
      </c>
      <c r="AU304" s="137" t="s">
        <v>85</v>
      </c>
      <c r="AV304" s="11" t="s">
        <v>85</v>
      </c>
      <c r="AW304" s="11" t="s">
        <v>37</v>
      </c>
      <c r="AX304" s="11" t="s">
        <v>75</v>
      </c>
      <c r="AY304" s="137" t="s">
        <v>266</v>
      </c>
    </row>
    <row r="305" spans="2:65" s="14" customFormat="1" ht="11.25">
      <c r="B305" s="164"/>
      <c r="D305" s="136" t="s">
        <v>274</v>
      </c>
      <c r="E305" s="165" t="s">
        <v>19</v>
      </c>
      <c r="F305" s="166" t="s">
        <v>1683</v>
      </c>
      <c r="H305" s="165" t="s">
        <v>19</v>
      </c>
      <c r="I305" s="167"/>
      <c r="L305" s="164"/>
      <c r="M305" s="168"/>
      <c r="T305" s="169"/>
      <c r="AT305" s="165" t="s">
        <v>274</v>
      </c>
      <c r="AU305" s="165" t="s">
        <v>85</v>
      </c>
      <c r="AV305" s="14" t="s">
        <v>83</v>
      </c>
      <c r="AW305" s="14" t="s">
        <v>37</v>
      </c>
      <c r="AX305" s="14" t="s">
        <v>75</v>
      </c>
      <c r="AY305" s="165" t="s">
        <v>266</v>
      </c>
    </row>
    <row r="306" spans="2:65" s="11" customFormat="1" ht="11.25">
      <c r="B306" s="135"/>
      <c r="D306" s="136" t="s">
        <v>274</v>
      </c>
      <c r="E306" s="137" t="s">
        <v>19</v>
      </c>
      <c r="F306" s="138" t="s">
        <v>1729</v>
      </c>
      <c r="H306" s="139">
        <v>7.2279999999999998</v>
      </c>
      <c r="I306" s="140"/>
      <c r="L306" s="135"/>
      <c r="M306" s="141"/>
      <c r="T306" s="142"/>
      <c r="AT306" s="137" t="s">
        <v>274</v>
      </c>
      <c r="AU306" s="137" t="s">
        <v>85</v>
      </c>
      <c r="AV306" s="11" t="s">
        <v>85</v>
      </c>
      <c r="AW306" s="11" t="s">
        <v>37</v>
      </c>
      <c r="AX306" s="11" t="s">
        <v>75</v>
      </c>
      <c r="AY306" s="137" t="s">
        <v>266</v>
      </c>
    </row>
    <row r="307" spans="2:65" s="12" customFormat="1" ht="11.25">
      <c r="B307" s="143"/>
      <c r="D307" s="136" t="s">
        <v>274</v>
      </c>
      <c r="E307" s="144" t="s">
        <v>19</v>
      </c>
      <c r="F307" s="145" t="s">
        <v>276</v>
      </c>
      <c r="H307" s="146">
        <v>108.99999999999999</v>
      </c>
      <c r="I307" s="147"/>
      <c r="L307" s="143"/>
      <c r="M307" s="148"/>
      <c r="T307" s="149"/>
      <c r="AT307" s="144" t="s">
        <v>274</v>
      </c>
      <c r="AU307" s="144" t="s">
        <v>85</v>
      </c>
      <c r="AV307" s="12" t="s">
        <v>272</v>
      </c>
      <c r="AW307" s="12" t="s">
        <v>37</v>
      </c>
      <c r="AX307" s="12" t="s">
        <v>83</v>
      </c>
      <c r="AY307" s="144" t="s">
        <v>266</v>
      </c>
    </row>
    <row r="308" spans="2:65" s="1" customFormat="1" ht="49.15" customHeight="1">
      <c r="B308" s="33"/>
      <c r="C308" s="122" t="s">
        <v>445</v>
      </c>
      <c r="D308" s="122" t="s">
        <v>267</v>
      </c>
      <c r="E308" s="123" t="s">
        <v>1730</v>
      </c>
      <c r="F308" s="124" t="s">
        <v>1731</v>
      </c>
      <c r="G308" s="125" t="s">
        <v>1717</v>
      </c>
      <c r="H308" s="126">
        <v>10</v>
      </c>
      <c r="I308" s="127"/>
      <c r="J308" s="128">
        <f>ROUND(I308*H308,2)</f>
        <v>0</v>
      </c>
      <c r="K308" s="124" t="s">
        <v>271</v>
      </c>
      <c r="L308" s="33"/>
      <c r="M308" s="129" t="s">
        <v>19</v>
      </c>
      <c r="N308" s="130" t="s">
        <v>46</v>
      </c>
      <c r="P308" s="131">
        <f>O308*H308</f>
        <v>0</v>
      </c>
      <c r="Q308" s="131">
        <v>0</v>
      </c>
      <c r="R308" s="131">
        <f>Q308*H308</f>
        <v>0</v>
      </c>
      <c r="S308" s="131">
        <v>0</v>
      </c>
      <c r="T308" s="132">
        <f>S308*H308</f>
        <v>0</v>
      </c>
      <c r="AR308" s="133" t="s">
        <v>272</v>
      </c>
      <c r="AT308" s="133" t="s">
        <v>267</v>
      </c>
      <c r="AU308" s="133" t="s">
        <v>85</v>
      </c>
      <c r="AY308" s="18" t="s">
        <v>266</v>
      </c>
      <c r="BE308" s="134">
        <f>IF(N308="základní",J308,0)</f>
        <v>0</v>
      </c>
      <c r="BF308" s="134">
        <f>IF(N308="snížená",J308,0)</f>
        <v>0</v>
      </c>
      <c r="BG308" s="134">
        <f>IF(N308="zákl. přenesená",J308,0)</f>
        <v>0</v>
      </c>
      <c r="BH308" s="134">
        <f>IF(N308="sníž. přenesená",J308,0)</f>
        <v>0</v>
      </c>
      <c r="BI308" s="134">
        <f>IF(N308="nulová",J308,0)</f>
        <v>0</v>
      </c>
      <c r="BJ308" s="18" t="s">
        <v>83</v>
      </c>
      <c r="BK308" s="134">
        <f>ROUND(I308*H308,2)</f>
        <v>0</v>
      </c>
      <c r="BL308" s="18" t="s">
        <v>272</v>
      </c>
      <c r="BM308" s="133" t="s">
        <v>1732</v>
      </c>
    </row>
    <row r="309" spans="2:65" s="1" customFormat="1" ht="49.15" customHeight="1">
      <c r="B309" s="33"/>
      <c r="C309" s="122" t="s">
        <v>449</v>
      </c>
      <c r="D309" s="122" t="s">
        <v>267</v>
      </c>
      <c r="E309" s="123" t="s">
        <v>1733</v>
      </c>
      <c r="F309" s="124" t="s">
        <v>1734</v>
      </c>
      <c r="G309" s="125" t="s">
        <v>291</v>
      </c>
      <c r="H309" s="126">
        <v>1272</v>
      </c>
      <c r="I309" s="127"/>
      <c r="J309" s="128">
        <f>ROUND(I309*H309,2)</f>
        <v>0</v>
      </c>
      <c r="K309" s="124" t="s">
        <v>271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85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1735</v>
      </c>
    </row>
    <row r="310" spans="2:65" s="1" customFormat="1" ht="49.15" customHeight="1">
      <c r="B310" s="33"/>
      <c r="C310" s="122" t="s">
        <v>453</v>
      </c>
      <c r="D310" s="122" t="s">
        <v>267</v>
      </c>
      <c r="E310" s="123" t="s">
        <v>1736</v>
      </c>
      <c r="F310" s="124" t="s">
        <v>1737</v>
      </c>
      <c r="G310" s="125" t="s">
        <v>291</v>
      </c>
      <c r="H310" s="126">
        <v>1272</v>
      </c>
      <c r="I310" s="127"/>
      <c r="J310" s="128">
        <f>ROUND(I310*H310,2)</f>
        <v>0</v>
      </c>
      <c r="K310" s="124" t="s">
        <v>271</v>
      </c>
      <c r="L310" s="33"/>
      <c r="M310" s="129" t="s">
        <v>19</v>
      </c>
      <c r="N310" s="130" t="s">
        <v>46</v>
      </c>
      <c r="P310" s="131">
        <f>O310*H310</f>
        <v>0</v>
      </c>
      <c r="Q310" s="131">
        <v>0</v>
      </c>
      <c r="R310" s="131">
        <f>Q310*H310</f>
        <v>0</v>
      </c>
      <c r="S310" s="131">
        <v>0</v>
      </c>
      <c r="T310" s="132">
        <f>S310*H310</f>
        <v>0</v>
      </c>
      <c r="AR310" s="133" t="s">
        <v>272</v>
      </c>
      <c r="AT310" s="133" t="s">
        <v>267</v>
      </c>
      <c r="AU310" s="133" t="s">
        <v>85</v>
      </c>
      <c r="AY310" s="18" t="s">
        <v>266</v>
      </c>
      <c r="BE310" s="134">
        <f>IF(N310="základní",J310,0)</f>
        <v>0</v>
      </c>
      <c r="BF310" s="134">
        <f>IF(N310="snížená",J310,0)</f>
        <v>0</v>
      </c>
      <c r="BG310" s="134">
        <f>IF(N310="zákl. přenesená",J310,0)</f>
        <v>0</v>
      </c>
      <c r="BH310" s="134">
        <f>IF(N310="sníž. přenesená",J310,0)</f>
        <v>0</v>
      </c>
      <c r="BI310" s="134">
        <f>IF(N310="nulová",J310,0)</f>
        <v>0</v>
      </c>
      <c r="BJ310" s="18" t="s">
        <v>83</v>
      </c>
      <c r="BK310" s="134">
        <f>ROUND(I310*H310,2)</f>
        <v>0</v>
      </c>
      <c r="BL310" s="18" t="s">
        <v>272</v>
      </c>
      <c r="BM310" s="133" t="s">
        <v>1738</v>
      </c>
    </row>
    <row r="311" spans="2:65" s="1" customFormat="1" ht="37.9" customHeight="1">
      <c r="B311" s="33"/>
      <c r="C311" s="122" t="s">
        <v>457</v>
      </c>
      <c r="D311" s="122" t="s">
        <v>267</v>
      </c>
      <c r="E311" s="123" t="s">
        <v>1739</v>
      </c>
      <c r="F311" s="124" t="s">
        <v>1740</v>
      </c>
      <c r="G311" s="125" t="s">
        <v>291</v>
      </c>
      <c r="H311" s="126">
        <v>393.15</v>
      </c>
      <c r="I311" s="127"/>
      <c r="J311" s="128">
        <f>ROUND(I311*H311,2)</f>
        <v>0</v>
      </c>
      <c r="K311" s="124" t="s">
        <v>271</v>
      </c>
      <c r="L311" s="33"/>
      <c r="M311" s="129" t="s">
        <v>19</v>
      </c>
      <c r="N311" s="130" t="s">
        <v>46</v>
      </c>
      <c r="P311" s="131">
        <f>O311*H311</f>
        <v>0</v>
      </c>
      <c r="Q311" s="131">
        <v>0</v>
      </c>
      <c r="R311" s="131">
        <f>Q311*H311</f>
        <v>0</v>
      </c>
      <c r="S311" s="131">
        <v>0</v>
      </c>
      <c r="T311" s="132">
        <f>S311*H311</f>
        <v>0</v>
      </c>
      <c r="AR311" s="133" t="s">
        <v>272</v>
      </c>
      <c r="AT311" s="133" t="s">
        <v>267</v>
      </c>
      <c r="AU311" s="133" t="s">
        <v>85</v>
      </c>
      <c r="AY311" s="18" t="s">
        <v>266</v>
      </c>
      <c r="BE311" s="134">
        <f>IF(N311="základní",J311,0)</f>
        <v>0</v>
      </c>
      <c r="BF311" s="134">
        <f>IF(N311="snížená",J311,0)</f>
        <v>0</v>
      </c>
      <c r="BG311" s="134">
        <f>IF(N311="zákl. přenesená",J311,0)</f>
        <v>0</v>
      </c>
      <c r="BH311" s="134">
        <f>IF(N311="sníž. přenesená",J311,0)</f>
        <v>0</v>
      </c>
      <c r="BI311" s="134">
        <f>IF(N311="nulová",J311,0)</f>
        <v>0</v>
      </c>
      <c r="BJ311" s="18" t="s">
        <v>83</v>
      </c>
      <c r="BK311" s="134">
        <f>ROUND(I311*H311,2)</f>
        <v>0</v>
      </c>
      <c r="BL311" s="18" t="s">
        <v>272</v>
      </c>
      <c r="BM311" s="133" t="s">
        <v>1741</v>
      </c>
    </row>
    <row r="312" spans="2:65" s="14" customFormat="1" ht="11.25">
      <c r="B312" s="164"/>
      <c r="D312" s="136" t="s">
        <v>274</v>
      </c>
      <c r="E312" s="165" t="s">
        <v>19</v>
      </c>
      <c r="F312" s="166" t="s">
        <v>1742</v>
      </c>
      <c r="H312" s="165" t="s">
        <v>19</v>
      </c>
      <c r="I312" s="167"/>
      <c r="L312" s="164"/>
      <c r="M312" s="168"/>
      <c r="T312" s="169"/>
      <c r="AT312" s="165" t="s">
        <v>274</v>
      </c>
      <c r="AU312" s="165" t="s">
        <v>85</v>
      </c>
      <c r="AV312" s="14" t="s">
        <v>83</v>
      </c>
      <c r="AW312" s="14" t="s">
        <v>37</v>
      </c>
      <c r="AX312" s="14" t="s">
        <v>75</v>
      </c>
      <c r="AY312" s="165" t="s">
        <v>266</v>
      </c>
    </row>
    <row r="313" spans="2:65" s="14" customFormat="1" ht="11.25">
      <c r="B313" s="164"/>
      <c r="D313" s="136" t="s">
        <v>274</v>
      </c>
      <c r="E313" s="165" t="s">
        <v>19</v>
      </c>
      <c r="F313" s="166" t="s">
        <v>1743</v>
      </c>
      <c r="H313" s="165" t="s">
        <v>19</v>
      </c>
      <c r="I313" s="167"/>
      <c r="L313" s="164"/>
      <c r="M313" s="168"/>
      <c r="T313" s="169"/>
      <c r="AT313" s="165" t="s">
        <v>274</v>
      </c>
      <c r="AU313" s="165" t="s">
        <v>85</v>
      </c>
      <c r="AV313" s="14" t="s">
        <v>83</v>
      </c>
      <c r="AW313" s="14" t="s">
        <v>37</v>
      </c>
      <c r="AX313" s="14" t="s">
        <v>75</v>
      </c>
      <c r="AY313" s="165" t="s">
        <v>266</v>
      </c>
    </row>
    <row r="314" spans="2:65" s="11" customFormat="1" ht="11.25">
      <c r="B314" s="135"/>
      <c r="D314" s="136" t="s">
        <v>274</v>
      </c>
      <c r="E314" s="137" t="s">
        <v>19</v>
      </c>
      <c r="F314" s="138" t="s">
        <v>1744</v>
      </c>
      <c r="H314" s="139">
        <v>84.1</v>
      </c>
      <c r="I314" s="140"/>
      <c r="L314" s="135"/>
      <c r="M314" s="141"/>
      <c r="T314" s="142"/>
      <c r="AT314" s="137" t="s">
        <v>274</v>
      </c>
      <c r="AU314" s="137" t="s">
        <v>85</v>
      </c>
      <c r="AV314" s="11" t="s">
        <v>85</v>
      </c>
      <c r="AW314" s="11" t="s">
        <v>37</v>
      </c>
      <c r="AX314" s="11" t="s">
        <v>75</v>
      </c>
      <c r="AY314" s="137" t="s">
        <v>266</v>
      </c>
    </row>
    <row r="315" spans="2:65" s="14" customFormat="1" ht="11.25">
      <c r="B315" s="164"/>
      <c r="D315" s="136" t="s">
        <v>274</v>
      </c>
      <c r="E315" s="165" t="s">
        <v>19</v>
      </c>
      <c r="F315" s="166" t="s">
        <v>1745</v>
      </c>
      <c r="H315" s="165" t="s">
        <v>19</v>
      </c>
      <c r="I315" s="167"/>
      <c r="L315" s="164"/>
      <c r="M315" s="168"/>
      <c r="T315" s="169"/>
      <c r="AT315" s="165" t="s">
        <v>274</v>
      </c>
      <c r="AU315" s="165" t="s">
        <v>85</v>
      </c>
      <c r="AV315" s="14" t="s">
        <v>83</v>
      </c>
      <c r="AW315" s="14" t="s">
        <v>37</v>
      </c>
      <c r="AX315" s="14" t="s">
        <v>75</v>
      </c>
      <c r="AY315" s="165" t="s">
        <v>266</v>
      </c>
    </row>
    <row r="316" spans="2:65" s="11" customFormat="1" ht="11.25">
      <c r="B316" s="135"/>
      <c r="D316" s="136" t="s">
        <v>274</v>
      </c>
      <c r="E316" s="137" t="s">
        <v>19</v>
      </c>
      <c r="F316" s="138" t="s">
        <v>1746</v>
      </c>
      <c r="H316" s="139">
        <v>309.05</v>
      </c>
      <c r="I316" s="140"/>
      <c r="L316" s="135"/>
      <c r="M316" s="141"/>
      <c r="T316" s="142"/>
      <c r="AT316" s="137" t="s">
        <v>274</v>
      </c>
      <c r="AU316" s="137" t="s">
        <v>85</v>
      </c>
      <c r="AV316" s="11" t="s">
        <v>85</v>
      </c>
      <c r="AW316" s="11" t="s">
        <v>37</v>
      </c>
      <c r="AX316" s="11" t="s">
        <v>75</v>
      </c>
      <c r="AY316" s="137" t="s">
        <v>266</v>
      </c>
    </row>
    <row r="317" spans="2:65" s="12" customFormat="1" ht="11.25">
      <c r="B317" s="143"/>
      <c r="D317" s="136" t="s">
        <v>274</v>
      </c>
      <c r="E317" s="144" t="s">
        <v>19</v>
      </c>
      <c r="F317" s="145" t="s">
        <v>276</v>
      </c>
      <c r="H317" s="146">
        <v>393.15</v>
      </c>
      <c r="I317" s="147"/>
      <c r="L317" s="143"/>
      <c r="M317" s="148"/>
      <c r="T317" s="149"/>
      <c r="AT317" s="144" t="s">
        <v>274</v>
      </c>
      <c r="AU317" s="144" t="s">
        <v>85</v>
      </c>
      <c r="AV317" s="12" t="s">
        <v>272</v>
      </c>
      <c r="AW317" s="12" t="s">
        <v>37</v>
      </c>
      <c r="AX317" s="12" t="s">
        <v>83</v>
      </c>
      <c r="AY317" s="144" t="s">
        <v>266</v>
      </c>
    </row>
    <row r="318" spans="2:65" s="1" customFormat="1" ht="24.2" customHeight="1">
      <c r="B318" s="33"/>
      <c r="C318" s="122" t="s">
        <v>461</v>
      </c>
      <c r="D318" s="122" t="s">
        <v>267</v>
      </c>
      <c r="E318" s="123" t="s">
        <v>1747</v>
      </c>
      <c r="F318" s="124" t="s">
        <v>1748</v>
      </c>
      <c r="G318" s="125" t="s">
        <v>789</v>
      </c>
      <c r="H318" s="126">
        <v>125</v>
      </c>
      <c r="I318" s="127"/>
      <c r="J318" s="128">
        <f>ROUND(I318*H318,2)</f>
        <v>0</v>
      </c>
      <c r="K318" s="124" t="s">
        <v>271</v>
      </c>
      <c r="L318" s="33"/>
      <c r="M318" s="129" t="s">
        <v>19</v>
      </c>
      <c r="N318" s="130" t="s">
        <v>46</v>
      </c>
      <c r="P318" s="131">
        <f>O318*H318</f>
        <v>0</v>
      </c>
      <c r="Q318" s="131">
        <v>0</v>
      </c>
      <c r="R318" s="131">
        <f>Q318*H318</f>
        <v>0</v>
      </c>
      <c r="S318" s="131">
        <v>0</v>
      </c>
      <c r="T318" s="132">
        <f>S318*H318</f>
        <v>0</v>
      </c>
      <c r="AR318" s="133" t="s">
        <v>272</v>
      </c>
      <c r="AT318" s="133" t="s">
        <v>267</v>
      </c>
      <c r="AU318" s="133" t="s">
        <v>85</v>
      </c>
      <c r="AY318" s="18" t="s">
        <v>266</v>
      </c>
      <c r="BE318" s="134">
        <f>IF(N318="základní",J318,0)</f>
        <v>0</v>
      </c>
      <c r="BF318" s="134">
        <f>IF(N318="snížená",J318,0)</f>
        <v>0</v>
      </c>
      <c r="BG318" s="134">
        <f>IF(N318="zákl. přenesená",J318,0)</f>
        <v>0</v>
      </c>
      <c r="BH318" s="134">
        <f>IF(N318="sníž. přenesená",J318,0)</f>
        <v>0</v>
      </c>
      <c r="BI318" s="134">
        <f>IF(N318="nulová",J318,0)</f>
        <v>0</v>
      </c>
      <c r="BJ318" s="18" t="s">
        <v>83</v>
      </c>
      <c r="BK318" s="134">
        <f>ROUND(I318*H318,2)</f>
        <v>0</v>
      </c>
      <c r="BL318" s="18" t="s">
        <v>272</v>
      </c>
      <c r="BM318" s="133" t="s">
        <v>1749</v>
      </c>
    </row>
    <row r="319" spans="2:65" s="14" customFormat="1" ht="11.25">
      <c r="B319" s="164"/>
      <c r="D319" s="136" t="s">
        <v>274</v>
      </c>
      <c r="E319" s="165" t="s">
        <v>19</v>
      </c>
      <c r="F319" s="166" t="s">
        <v>1750</v>
      </c>
      <c r="H319" s="165" t="s">
        <v>19</v>
      </c>
      <c r="I319" s="167"/>
      <c r="L319" s="164"/>
      <c r="M319" s="168"/>
      <c r="T319" s="169"/>
      <c r="AT319" s="165" t="s">
        <v>274</v>
      </c>
      <c r="AU319" s="165" t="s">
        <v>85</v>
      </c>
      <c r="AV319" s="14" t="s">
        <v>83</v>
      </c>
      <c r="AW319" s="14" t="s">
        <v>37</v>
      </c>
      <c r="AX319" s="14" t="s">
        <v>75</v>
      </c>
      <c r="AY319" s="165" t="s">
        <v>266</v>
      </c>
    </row>
    <row r="320" spans="2:65" s="11" customFormat="1" ht="11.25">
      <c r="B320" s="135"/>
      <c r="D320" s="136" t="s">
        <v>274</v>
      </c>
      <c r="E320" s="137" t="s">
        <v>19</v>
      </c>
      <c r="F320" s="138" t="s">
        <v>1751</v>
      </c>
      <c r="H320" s="139">
        <v>124.593</v>
      </c>
      <c r="I320" s="140"/>
      <c r="L320" s="135"/>
      <c r="M320" s="141"/>
      <c r="T320" s="142"/>
      <c r="AT320" s="137" t="s">
        <v>274</v>
      </c>
      <c r="AU320" s="137" t="s">
        <v>85</v>
      </c>
      <c r="AV320" s="11" t="s">
        <v>85</v>
      </c>
      <c r="AW320" s="11" t="s">
        <v>37</v>
      </c>
      <c r="AX320" s="11" t="s">
        <v>75</v>
      </c>
      <c r="AY320" s="137" t="s">
        <v>266</v>
      </c>
    </row>
    <row r="321" spans="2:65" s="14" customFormat="1" ht="11.25">
      <c r="B321" s="164"/>
      <c r="D321" s="136" t="s">
        <v>274</v>
      </c>
      <c r="E321" s="165" t="s">
        <v>19</v>
      </c>
      <c r="F321" s="166" t="s">
        <v>1503</v>
      </c>
      <c r="H321" s="165" t="s">
        <v>19</v>
      </c>
      <c r="I321" s="167"/>
      <c r="L321" s="164"/>
      <c r="M321" s="168"/>
      <c r="T321" s="169"/>
      <c r="AT321" s="165" t="s">
        <v>274</v>
      </c>
      <c r="AU321" s="165" t="s">
        <v>85</v>
      </c>
      <c r="AV321" s="14" t="s">
        <v>83</v>
      </c>
      <c r="AW321" s="14" t="s">
        <v>37</v>
      </c>
      <c r="AX321" s="14" t="s">
        <v>75</v>
      </c>
      <c r="AY321" s="165" t="s">
        <v>266</v>
      </c>
    </row>
    <row r="322" spans="2:65" s="11" customFormat="1" ht="11.25">
      <c r="B322" s="135"/>
      <c r="D322" s="136" t="s">
        <v>274</v>
      </c>
      <c r="E322" s="137" t="s">
        <v>19</v>
      </c>
      <c r="F322" s="138" t="s">
        <v>1752</v>
      </c>
      <c r="H322" s="139">
        <v>0.40699999999999997</v>
      </c>
      <c r="I322" s="140"/>
      <c r="L322" s="135"/>
      <c r="M322" s="141"/>
      <c r="T322" s="142"/>
      <c r="AT322" s="137" t="s">
        <v>274</v>
      </c>
      <c r="AU322" s="137" t="s">
        <v>85</v>
      </c>
      <c r="AV322" s="11" t="s">
        <v>85</v>
      </c>
      <c r="AW322" s="11" t="s">
        <v>37</v>
      </c>
      <c r="AX322" s="11" t="s">
        <v>75</v>
      </c>
      <c r="AY322" s="137" t="s">
        <v>266</v>
      </c>
    </row>
    <row r="323" spans="2:65" s="12" customFormat="1" ht="11.25">
      <c r="B323" s="143"/>
      <c r="D323" s="136" t="s">
        <v>274</v>
      </c>
      <c r="E323" s="144" t="s">
        <v>19</v>
      </c>
      <c r="F323" s="145" t="s">
        <v>276</v>
      </c>
      <c r="H323" s="146">
        <v>125</v>
      </c>
      <c r="I323" s="147"/>
      <c r="L323" s="143"/>
      <c r="M323" s="148"/>
      <c r="T323" s="149"/>
      <c r="AT323" s="144" t="s">
        <v>274</v>
      </c>
      <c r="AU323" s="144" t="s">
        <v>85</v>
      </c>
      <c r="AV323" s="12" t="s">
        <v>272</v>
      </c>
      <c r="AW323" s="12" t="s">
        <v>37</v>
      </c>
      <c r="AX323" s="12" t="s">
        <v>83</v>
      </c>
      <c r="AY323" s="144" t="s">
        <v>266</v>
      </c>
    </row>
    <row r="324" spans="2:65" s="1" customFormat="1" ht="33" customHeight="1">
      <c r="B324" s="33"/>
      <c r="C324" s="122" t="s">
        <v>522</v>
      </c>
      <c r="D324" s="122" t="s">
        <v>267</v>
      </c>
      <c r="E324" s="123" t="s">
        <v>1753</v>
      </c>
      <c r="F324" s="124" t="s">
        <v>1754</v>
      </c>
      <c r="G324" s="125" t="s">
        <v>789</v>
      </c>
      <c r="H324" s="126">
        <v>566</v>
      </c>
      <c r="I324" s="127"/>
      <c r="J324" s="128">
        <f>ROUND(I324*H324,2)</f>
        <v>0</v>
      </c>
      <c r="K324" s="124" t="s">
        <v>271</v>
      </c>
      <c r="L324" s="33"/>
      <c r="M324" s="129" t="s">
        <v>19</v>
      </c>
      <c r="N324" s="130" t="s">
        <v>46</v>
      </c>
      <c r="P324" s="131">
        <f>O324*H324</f>
        <v>0</v>
      </c>
      <c r="Q324" s="131">
        <v>0</v>
      </c>
      <c r="R324" s="131">
        <f>Q324*H324</f>
        <v>0</v>
      </c>
      <c r="S324" s="131">
        <v>0</v>
      </c>
      <c r="T324" s="132">
        <f>S324*H324</f>
        <v>0</v>
      </c>
      <c r="AR324" s="133" t="s">
        <v>272</v>
      </c>
      <c r="AT324" s="133" t="s">
        <v>267</v>
      </c>
      <c r="AU324" s="133" t="s">
        <v>85</v>
      </c>
      <c r="AY324" s="18" t="s">
        <v>266</v>
      </c>
      <c r="BE324" s="134">
        <f>IF(N324="základní",J324,0)</f>
        <v>0</v>
      </c>
      <c r="BF324" s="134">
        <f>IF(N324="snížená",J324,0)</f>
        <v>0</v>
      </c>
      <c r="BG324" s="134">
        <f>IF(N324="zákl. přenesená",J324,0)</f>
        <v>0</v>
      </c>
      <c r="BH324" s="134">
        <f>IF(N324="sníž. přenesená",J324,0)</f>
        <v>0</v>
      </c>
      <c r="BI324" s="134">
        <f>IF(N324="nulová",J324,0)</f>
        <v>0</v>
      </c>
      <c r="BJ324" s="18" t="s">
        <v>83</v>
      </c>
      <c r="BK324" s="134">
        <f>ROUND(I324*H324,2)</f>
        <v>0</v>
      </c>
      <c r="BL324" s="18" t="s">
        <v>272</v>
      </c>
      <c r="BM324" s="133" t="s">
        <v>1755</v>
      </c>
    </row>
    <row r="325" spans="2:65" s="14" customFormat="1" ht="11.25">
      <c r="B325" s="164"/>
      <c r="D325" s="136" t="s">
        <v>274</v>
      </c>
      <c r="E325" s="165" t="s">
        <v>19</v>
      </c>
      <c r="F325" s="166" t="s">
        <v>1756</v>
      </c>
      <c r="H325" s="165" t="s">
        <v>19</v>
      </c>
      <c r="I325" s="167"/>
      <c r="L325" s="164"/>
      <c r="M325" s="168"/>
      <c r="T325" s="169"/>
      <c r="AT325" s="165" t="s">
        <v>274</v>
      </c>
      <c r="AU325" s="165" t="s">
        <v>85</v>
      </c>
      <c r="AV325" s="14" t="s">
        <v>83</v>
      </c>
      <c r="AW325" s="14" t="s">
        <v>37</v>
      </c>
      <c r="AX325" s="14" t="s">
        <v>75</v>
      </c>
      <c r="AY325" s="165" t="s">
        <v>266</v>
      </c>
    </row>
    <row r="326" spans="2:65" s="11" customFormat="1" ht="11.25">
      <c r="B326" s="135"/>
      <c r="D326" s="136" t="s">
        <v>274</v>
      </c>
      <c r="E326" s="137" t="s">
        <v>19</v>
      </c>
      <c r="F326" s="138" t="s">
        <v>1751</v>
      </c>
      <c r="H326" s="139">
        <v>124.593</v>
      </c>
      <c r="I326" s="140"/>
      <c r="L326" s="135"/>
      <c r="M326" s="141"/>
      <c r="T326" s="142"/>
      <c r="AT326" s="137" t="s">
        <v>274</v>
      </c>
      <c r="AU326" s="137" t="s">
        <v>85</v>
      </c>
      <c r="AV326" s="11" t="s">
        <v>85</v>
      </c>
      <c r="AW326" s="11" t="s">
        <v>37</v>
      </c>
      <c r="AX326" s="11" t="s">
        <v>75</v>
      </c>
      <c r="AY326" s="137" t="s">
        <v>266</v>
      </c>
    </row>
    <row r="327" spans="2:65" s="14" customFormat="1" ht="11.25">
      <c r="B327" s="164"/>
      <c r="D327" s="136" t="s">
        <v>274</v>
      </c>
      <c r="E327" s="165" t="s">
        <v>19</v>
      </c>
      <c r="F327" s="166" t="s">
        <v>1503</v>
      </c>
      <c r="H327" s="165" t="s">
        <v>19</v>
      </c>
      <c r="I327" s="167"/>
      <c r="L327" s="164"/>
      <c r="M327" s="168"/>
      <c r="T327" s="169"/>
      <c r="AT327" s="165" t="s">
        <v>274</v>
      </c>
      <c r="AU327" s="165" t="s">
        <v>85</v>
      </c>
      <c r="AV327" s="14" t="s">
        <v>83</v>
      </c>
      <c r="AW327" s="14" t="s">
        <v>37</v>
      </c>
      <c r="AX327" s="14" t="s">
        <v>75</v>
      </c>
      <c r="AY327" s="165" t="s">
        <v>266</v>
      </c>
    </row>
    <row r="328" spans="2:65" s="11" customFormat="1" ht="11.25">
      <c r="B328" s="135"/>
      <c r="D328" s="136" t="s">
        <v>274</v>
      </c>
      <c r="E328" s="137" t="s">
        <v>19</v>
      </c>
      <c r="F328" s="138" t="s">
        <v>1752</v>
      </c>
      <c r="H328" s="139">
        <v>0.40699999999999997</v>
      </c>
      <c r="I328" s="140"/>
      <c r="L328" s="135"/>
      <c r="M328" s="141"/>
      <c r="T328" s="142"/>
      <c r="AT328" s="137" t="s">
        <v>274</v>
      </c>
      <c r="AU328" s="137" t="s">
        <v>85</v>
      </c>
      <c r="AV328" s="11" t="s">
        <v>85</v>
      </c>
      <c r="AW328" s="11" t="s">
        <v>37</v>
      </c>
      <c r="AX328" s="11" t="s">
        <v>75</v>
      </c>
      <c r="AY328" s="137" t="s">
        <v>266</v>
      </c>
    </row>
    <row r="329" spans="2:65" s="15" customFormat="1" ht="11.25">
      <c r="B329" s="190"/>
      <c r="D329" s="136" t="s">
        <v>274</v>
      </c>
      <c r="E329" s="191" t="s">
        <v>19</v>
      </c>
      <c r="F329" s="192" t="s">
        <v>1643</v>
      </c>
      <c r="H329" s="193">
        <v>125</v>
      </c>
      <c r="I329" s="194"/>
      <c r="L329" s="190"/>
      <c r="M329" s="195"/>
      <c r="T329" s="196"/>
      <c r="AT329" s="191" t="s">
        <v>274</v>
      </c>
      <c r="AU329" s="191" t="s">
        <v>85</v>
      </c>
      <c r="AV329" s="15" t="s">
        <v>285</v>
      </c>
      <c r="AW329" s="15" t="s">
        <v>37</v>
      </c>
      <c r="AX329" s="15" t="s">
        <v>75</v>
      </c>
      <c r="AY329" s="191" t="s">
        <v>266</v>
      </c>
    </row>
    <row r="330" spans="2:65" s="14" customFormat="1" ht="11.25">
      <c r="B330" s="164"/>
      <c r="D330" s="136" t="s">
        <v>274</v>
      </c>
      <c r="E330" s="165" t="s">
        <v>19</v>
      </c>
      <c r="F330" s="166" t="s">
        <v>1757</v>
      </c>
      <c r="H330" s="165" t="s">
        <v>19</v>
      </c>
      <c r="I330" s="167"/>
      <c r="L330" s="164"/>
      <c r="M330" s="168"/>
      <c r="T330" s="169"/>
      <c r="AT330" s="165" t="s">
        <v>274</v>
      </c>
      <c r="AU330" s="165" t="s">
        <v>85</v>
      </c>
      <c r="AV330" s="14" t="s">
        <v>83</v>
      </c>
      <c r="AW330" s="14" t="s">
        <v>37</v>
      </c>
      <c r="AX330" s="14" t="s">
        <v>75</v>
      </c>
      <c r="AY330" s="165" t="s">
        <v>266</v>
      </c>
    </row>
    <row r="331" spans="2:65" s="11" customFormat="1" ht="11.25">
      <c r="B331" s="135"/>
      <c r="D331" s="136" t="s">
        <v>274</v>
      </c>
      <c r="E331" s="137" t="s">
        <v>19</v>
      </c>
      <c r="F331" s="138" t="s">
        <v>1758</v>
      </c>
      <c r="H331" s="139">
        <v>212.06700000000001</v>
      </c>
      <c r="I331" s="140"/>
      <c r="L331" s="135"/>
      <c r="M331" s="141"/>
      <c r="T331" s="142"/>
      <c r="AT331" s="137" t="s">
        <v>274</v>
      </c>
      <c r="AU331" s="137" t="s">
        <v>85</v>
      </c>
      <c r="AV331" s="11" t="s">
        <v>85</v>
      </c>
      <c r="AW331" s="11" t="s">
        <v>37</v>
      </c>
      <c r="AX331" s="11" t="s">
        <v>75</v>
      </c>
      <c r="AY331" s="137" t="s">
        <v>266</v>
      </c>
    </row>
    <row r="332" spans="2:65" s="14" customFormat="1" ht="11.25">
      <c r="B332" s="164"/>
      <c r="D332" s="136" t="s">
        <v>274</v>
      </c>
      <c r="E332" s="165" t="s">
        <v>19</v>
      </c>
      <c r="F332" s="166" t="s">
        <v>1503</v>
      </c>
      <c r="H332" s="165" t="s">
        <v>19</v>
      </c>
      <c r="I332" s="167"/>
      <c r="L332" s="164"/>
      <c r="M332" s="168"/>
      <c r="T332" s="169"/>
      <c r="AT332" s="165" t="s">
        <v>274</v>
      </c>
      <c r="AU332" s="165" t="s">
        <v>85</v>
      </c>
      <c r="AV332" s="14" t="s">
        <v>83</v>
      </c>
      <c r="AW332" s="14" t="s">
        <v>37</v>
      </c>
      <c r="AX332" s="14" t="s">
        <v>75</v>
      </c>
      <c r="AY332" s="165" t="s">
        <v>266</v>
      </c>
    </row>
    <row r="333" spans="2:65" s="11" customFormat="1" ht="11.25">
      <c r="B333" s="135"/>
      <c r="D333" s="136" t="s">
        <v>274</v>
      </c>
      <c r="E333" s="137" t="s">
        <v>19</v>
      </c>
      <c r="F333" s="138" t="s">
        <v>1759</v>
      </c>
      <c r="H333" s="139">
        <v>-6.7000000000000004E-2</v>
      </c>
      <c r="I333" s="140"/>
      <c r="L333" s="135"/>
      <c r="M333" s="141"/>
      <c r="T333" s="142"/>
      <c r="AT333" s="137" t="s">
        <v>274</v>
      </c>
      <c r="AU333" s="137" t="s">
        <v>85</v>
      </c>
      <c r="AV333" s="11" t="s">
        <v>85</v>
      </c>
      <c r="AW333" s="11" t="s">
        <v>37</v>
      </c>
      <c r="AX333" s="11" t="s">
        <v>75</v>
      </c>
      <c r="AY333" s="137" t="s">
        <v>266</v>
      </c>
    </row>
    <row r="334" spans="2:65" s="15" customFormat="1" ht="11.25">
      <c r="B334" s="190"/>
      <c r="D334" s="136" t="s">
        <v>274</v>
      </c>
      <c r="E334" s="191" t="s">
        <v>19</v>
      </c>
      <c r="F334" s="192" t="s">
        <v>1643</v>
      </c>
      <c r="H334" s="193">
        <v>212</v>
      </c>
      <c r="I334" s="194"/>
      <c r="L334" s="190"/>
      <c r="M334" s="195"/>
      <c r="T334" s="196"/>
      <c r="AT334" s="191" t="s">
        <v>274</v>
      </c>
      <c r="AU334" s="191" t="s">
        <v>85</v>
      </c>
      <c r="AV334" s="15" t="s">
        <v>285</v>
      </c>
      <c r="AW334" s="15" t="s">
        <v>37</v>
      </c>
      <c r="AX334" s="15" t="s">
        <v>75</v>
      </c>
      <c r="AY334" s="191" t="s">
        <v>266</v>
      </c>
    </row>
    <row r="335" spans="2:65" s="14" customFormat="1" ht="11.25">
      <c r="B335" s="164"/>
      <c r="D335" s="136" t="s">
        <v>274</v>
      </c>
      <c r="E335" s="165" t="s">
        <v>19</v>
      </c>
      <c r="F335" s="166" t="s">
        <v>1760</v>
      </c>
      <c r="H335" s="165" t="s">
        <v>19</v>
      </c>
      <c r="I335" s="167"/>
      <c r="L335" s="164"/>
      <c r="M335" s="168"/>
      <c r="T335" s="169"/>
      <c r="AT335" s="165" t="s">
        <v>274</v>
      </c>
      <c r="AU335" s="165" t="s">
        <v>85</v>
      </c>
      <c r="AV335" s="14" t="s">
        <v>83</v>
      </c>
      <c r="AW335" s="14" t="s">
        <v>37</v>
      </c>
      <c r="AX335" s="14" t="s">
        <v>75</v>
      </c>
      <c r="AY335" s="165" t="s">
        <v>266</v>
      </c>
    </row>
    <row r="336" spans="2:65" s="11" customFormat="1" ht="11.25">
      <c r="B336" s="135"/>
      <c r="D336" s="136" t="s">
        <v>274</v>
      </c>
      <c r="E336" s="137" t="s">
        <v>19</v>
      </c>
      <c r="F336" s="138" t="s">
        <v>1761</v>
      </c>
      <c r="H336" s="139">
        <v>90.058000000000007</v>
      </c>
      <c r="I336" s="140"/>
      <c r="L336" s="135"/>
      <c r="M336" s="141"/>
      <c r="T336" s="142"/>
      <c r="AT336" s="137" t="s">
        <v>274</v>
      </c>
      <c r="AU336" s="137" t="s">
        <v>85</v>
      </c>
      <c r="AV336" s="11" t="s">
        <v>85</v>
      </c>
      <c r="AW336" s="11" t="s">
        <v>37</v>
      </c>
      <c r="AX336" s="11" t="s">
        <v>75</v>
      </c>
      <c r="AY336" s="137" t="s">
        <v>266</v>
      </c>
    </row>
    <row r="337" spans="2:65" s="14" customFormat="1" ht="11.25">
      <c r="B337" s="164"/>
      <c r="D337" s="136" t="s">
        <v>274</v>
      </c>
      <c r="E337" s="165" t="s">
        <v>19</v>
      </c>
      <c r="F337" s="166" t="s">
        <v>1503</v>
      </c>
      <c r="H337" s="165" t="s">
        <v>19</v>
      </c>
      <c r="I337" s="167"/>
      <c r="L337" s="164"/>
      <c r="M337" s="168"/>
      <c r="T337" s="169"/>
      <c r="AT337" s="165" t="s">
        <v>274</v>
      </c>
      <c r="AU337" s="165" t="s">
        <v>85</v>
      </c>
      <c r="AV337" s="14" t="s">
        <v>83</v>
      </c>
      <c r="AW337" s="14" t="s">
        <v>37</v>
      </c>
      <c r="AX337" s="14" t="s">
        <v>75</v>
      </c>
      <c r="AY337" s="165" t="s">
        <v>266</v>
      </c>
    </row>
    <row r="338" spans="2:65" s="11" customFormat="1" ht="11.25">
      <c r="B338" s="135"/>
      <c r="D338" s="136" t="s">
        <v>274</v>
      </c>
      <c r="E338" s="137" t="s">
        <v>19</v>
      </c>
      <c r="F338" s="138" t="s">
        <v>1762</v>
      </c>
      <c r="H338" s="139">
        <v>-5.8000000000000003E-2</v>
      </c>
      <c r="I338" s="140"/>
      <c r="L338" s="135"/>
      <c r="M338" s="141"/>
      <c r="T338" s="142"/>
      <c r="AT338" s="137" t="s">
        <v>274</v>
      </c>
      <c r="AU338" s="137" t="s">
        <v>85</v>
      </c>
      <c r="AV338" s="11" t="s">
        <v>85</v>
      </c>
      <c r="AW338" s="11" t="s">
        <v>37</v>
      </c>
      <c r="AX338" s="11" t="s">
        <v>75</v>
      </c>
      <c r="AY338" s="137" t="s">
        <v>266</v>
      </c>
    </row>
    <row r="339" spans="2:65" s="15" customFormat="1" ht="11.25">
      <c r="B339" s="190"/>
      <c r="D339" s="136" t="s">
        <v>274</v>
      </c>
      <c r="E339" s="191" t="s">
        <v>19</v>
      </c>
      <c r="F339" s="192" t="s">
        <v>1643</v>
      </c>
      <c r="H339" s="193">
        <v>90</v>
      </c>
      <c r="I339" s="194"/>
      <c r="L339" s="190"/>
      <c r="M339" s="195"/>
      <c r="T339" s="196"/>
      <c r="AT339" s="191" t="s">
        <v>274</v>
      </c>
      <c r="AU339" s="191" t="s">
        <v>85</v>
      </c>
      <c r="AV339" s="15" t="s">
        <v>285</v>
      </c>
      <c r="AW339" s="15" t="s">
        <v>37</v>
      </c>
      <c r="AX339" s="15" t="s">
        <v>75</v>
      </c>
      <c r="AY339" s="191" t="s">
        <v>266</v>
      </c>
    </row>
    <row r="340" spans="2:65" s="14" customFormat="1" ht="11.25">
      <c r="B340" s="164"/>
      <c r="D340" s="136" t="s">
        <v>274</v>
      </c>
      <c r="E340" s="165" t="s">
        <v>19</v>
      </c>
      <c r="F340" s="166" t="s">
        <v>1763</v>
      </c>
      <c r="H340" s="165" t="s">
        <v>19</v>
      </c>
      <c r="I340" s="167"/>
      <c r="L340" s="164"/>
      <c r="M340" s="168"/>
      <c r="T340" s="169"/>
      <c r="AT340" s="165" t="s">
        <v>274</v>
      </c>
      <c r="AU340" s="165" t="s">
        <v>85</v>
      </c>
      <c r="AV340" s="14" t="s">
        <v>83</v>
      </c>
      <c r="AW340" s="14" t="s">
        <v>37</v>
      </c>
      <c r="AX340" s="14" t="s">
        <v>75</v>
      </c>
      <c r="AY340" s="165" t="s">
        <v>266</v>
      </c>
    </row>
    <row r="341" spans="2:65" s="11" customFormat="1" ht="11.25">
      <c r="B341" s="135"/>
      <c r="D341" s="136" t="s">
        <v>274</v>
      </c>
      <c r="E341" s="137" t="s">
        <v>19</v>
      </c>
      <c r="F341" s="138" t="s">
        <v>1764</v>
      </c>
      <c r="H341" s="139">
        <v>138.756</v>
      </c>
      <c r="I341" s="140"/>
      <c r="L341" s="135"/>
      <c r="M341" s="141"/>
      <c r="T341" s="142"/>
      <c r="AT341" s="137" t="s">
        <v>274</v>
      </c>
      <c r="AU341" s="137" t="s">
        <v>85</v>
      </c>
      <c r="AV341" s="11" t="s">
        <v>85</v>
      </c>
      <c r="AW341" s="11" t="s">
        <v>37</v>
      </c>
      <c r="AX341" s="11" t="s">
        <v>75</v>
      </c>
      <c r="AY341" s="137" t="s">
        <v>266</v>
      </c>
    </row>
    <row r="342" spans="2:65" s="14" customFormat="1" ht="11.25">
      <c r="B342" s="164"/>
      <c r="D342" s="136" t="s">
        <v>274</v>
      </c>
      <c r="E342" s="165" t="s">
        <v>19</v>
      </c>
      <c r="F342" s="166" t="s">
        <v>1503</v>
      </c>
      <c r="H342" s="165" t="s">
        <v>19</v>
      </c>
      <c r="I342" s="167"/>
      <c r="L342" s="164"/>
      <c r="M342" s="168"/>
      <c r="T342" s="169"/>
      <c r="AT342" s="165" t="s">
        <v>274</v>
      </c>
      <c r="AU342" s="165" t="s">
        <v>85</v>
      </c>
      <c r="AV342" s="14" t="s">
        <v>83</v>
      </c>
      <c r="AW342" s="14" t="s">
        <v>37</v>
      </c>
      <c r="AX342" s="14" t="s">
        <v>75</v>
      </c>
      <c r="AY342" s="165" t="s">
        <v>266</v>
      </c>
    </row>
    <row r="343" spans="2:65" s="11" customFormat="1" ht="11.25">
      <c r="B343" s="135"/>
      <c r="D343" s="136" t="s">
        <v>274</v>
      </c>
      <c r="E343" s="137" t="s">
        <v>19</v>
      </c>
      <c r="F343" s="138" t="s">
        <v>1765</v>
      </c>
      <c r="H343" s="139">
        <v>0.24399999999999999</v>
      </c>
      <c r="I343" s="140"/>
      <c r="L343" s="135"/>
      <c r="M343" s="141"/>
      <c r="T343" s="142"/>
      <c r="AT343" s="137" t="s">
        <v>274</v>
      </c>
      <c r="AU343" s="137" t="s">
        <v>85</v>
      </c>
      <c r="AV343" s="11" t="s">
        <v>85</v>
      </c>
      <c r="AW343" s="11" t="s">
        <v>37</v>
      </c>
      <c r="AX343" s="11" t="s">
        <v>75</v>
      </c>
      <c r="AY343" s="137" t="s">
        <v>266</v>
      </c>
    </row>
    <row r="344" spans="2:65" s="15" customFormat="1" ht="11.25">
      <c r="B344" s="190"/>
      <c r="D344" s="136" t="s">
        <v>274</v>
      </c>
      <c r="E344" s="191" t="s">
        <v>19</v>
      </c>
      <c r="F344" s="192" t="s">
        <v>1643</v>
      </c>
      <c r="H344" s="193">
        <v>139</v>
      </c>
      <c r="I344" s="194"/>
      <c r="L344" s="190"/>
      <c r="M344" s="195"/>
      <c r="T344" s="196"/>
      <c r="AT344" s="191" t="s">
        <v>274</v>
      </c>
      <c r="AU344" s="191" t="s">
        <v>85</v>
      </c>
      <c r="AV344" s="15" t="s">
        <v>285</v>
      </c>
      <c r="AW344" s="15" t="s">
        <v>37</v>
      </c>
      <c r="AX344" s="15" t="s">
        <v>75</v>
      </c>
      <c r="AY344" s="191" t="s">
        <v>266</v>
      </c>
    </row>
    <row r="345" spans="2:65" s="12" customFormat="1" ht="11.25">
      <c r="B345" s="143"/>
      <c r="D345" s="136" t="s">
        <v>274</v>
      </c>
      <c r="E345" s="144" t="s">
        <v>19</v>
      </c>
      <c r="F345" s="145" t="s">
        <v>276</v>
      </c>
      <c r="H345" s="146">
        <v>566</v>
      </c>
      <c r="I345" s="147"/>
      <c r="L345" s="143"/>
      <c r="M345" s="148"/>
      <c r="T345" s="149"/>
      <c r="AT345" s="144" t="s">
        <v>274</v>
      </c>
      <c r="AU345" s="144" t="s">
        <v>85</v>
      </c>
      <c r="AV345" s="12" t="s">
        <v>272</v>
      </c>
      <c r="AW345" s="12" t="s">
        <v>37</v>
      </c>
      <c r="AX345" s="12" t="s">
        <v>83</v>
      </c>
      <c r="AY345" s="144" t="s">
        <v>266</v>
      </c>
    </row>
    <row r="346" spans="2:65" s="1" customFormat="1" ht="16.5" customHeight="1">
      <c r="B346" s="33"/>
      <c r="C346" s="170" t="s">
        <v>518</v>
      </c>
      <c r="D346" s="170" t="s">
        <v>298</v>
      </c>
      <c r="E346" s="171" t="s">
        <v>1766</v>
      </c>
      <c r="F346" s="172" t="s">
        <v>1767</v>
      </c>
      <c r="G346" s="173" t="s">
        <v>789</v>
      </c>
      <c r="H346" s="174">
        <v>302</v>
      </c>
      <c r="I346" s="175"/>
      <c r="J346" s="176">
        <f>ROUND(I346*H346,2)</f>
        <v>0</v>
      </c>
      <c r="K346" s="172" t="s">
        <v>271</v>
      </c>
      <c r="L346" s="177"/>
      <c r="M346" s="178" t="s">
        <v>19</v>
      </c>
      <c r="N346" s="179" t="s">
        <v>46</v>
      </c>
      <c r="P346" s="131">
        <f>O346*H346</f>
        <v>0</v>
      </c>
      <c r="Q346" s="131">
        <v>1.004E-2</v>
      </c>
      <c r="R346" s="131">
        <f>Q346*H346</f>
        <v>3.0320800000000001</v>
      </c>
      <c r="S346" s="131">
        <v>0</v>
      </c>
      <c r="T346" s="132">
        <f>S346*H346</f>
        <v>0</v>
      </c>
      <c r="AR346" s="133" t="s">
        <v>303</v>
      </c>
      <c r="AT346" s="133" t="s">
        <v>298</v>
      </c>
      <c r="AU346" s="133" t="s">
        <v>85</v>
      </c>
      <c r="AY346" s="18" t="s">
        <v>266</v>
      </c>
      <c r="BE346" s="134">
        <f>IF(N346="základní",J346,0)</f>
        <v>0</v>
      </c>
      <c r="BF346" s="134">
        <f>IF(N346="snížená",J346,0)</f>
        <v>0</v>
      </c>
      <c r="BG346" s="134">
        <f>IF(N346="zákl. přenesená",J346,0)</f>
        <v>0</v>
      </c>
      <c r="BH346" s="134">
        <f>IF(N346="sníž. přenesená",J346,0)</f>
        <v>0</v>
      </c>
      <c r="BI346" s="134">
        <f>IF(N346="nulová",J346,0)</f>
        <v>0</v>
      </c>
      <c r="BJ346" s="18" t="s">
        <v>83</v>
      </c>
      <c r="BK346" s="134">
        <f>ROUND(I346*H346,2)</f>
        <v>0</v>
      </c>
      <c r="BL346" s="18" t="s">
        <v>272</v>
      </c>
      <c r="BM346" s="133" t="s">
        <v>1768</v>
      </c>
    </row>
    <row r="347" spans="2:65" s="14" customFormat="1" ht="11.25">
      <c r="B347" s="164"/>
      <c r="D347" s="136" t="s">
        <v>274</v>
      </c>
      <c r="E347" s="165" t="s">
        <v>19</v>
      </c>
      <c r="F347" s="166" t="s">
        <v>1757</v>
      </c>
      <c r="H347" s="165" t="s">
        <v>19</v>
      </c>
      <c r="I347" s="167"/>
      <c r="L347" s="164"/>
      <c r="M347" s="168"/>
      <c r="T347" s="169"/>
      <c r="AT347" s="165" t="s">
        <v>274</v>
      </c>
      <c r="AU347" s="165" t="s">
        <v>85</v>
      </c>
      <c r="AV347" s="14" t="s">
        <v>83</v>
      </c>
      <c r="AW347" s="14" t="s">
        <v>37</v>
      </c>
      <c r="AX347" s="14" t="s">
        <v>75</v>
      </c>
      <c r="AY347" s="165" t="s">
        <v>266</v>
      </c>
    </row>
    <row r="348" spans="2:65" s="11" customFormat="1" ht="11.25">
      <c r="B348" s="135"/>
      <c r="D348" s="136" t="s">
        <v>274</v>
      </c>
      <c r="E348" s="137" t="s">
        <v>19</v>
      </c>
      <c r="F348" s="138" t="s">
        <v>1758</v>
      </c>
      <c r="H348" s="139">
        <v>212.06700000000001</v>
      </c>
      <c r="I348" s="140"/>
      <c r="L348" s="135"/>
      <c r="M348" s="141"/>
      <c r="T348" s="142"/>
      <c r="AT348" s="137" t="s">
        <v>274</v>
      </c>
      <c r="AU348" s="137" t="s">
        <v>85</v>
      </c>
      <c r="AV348" s="11" t="s">
        <v>85</v>
      </c>
      <c r="AW348" s="11" t="s">
        <v>37</v>
      </c>
      <c r="AX348" s="11" t="s">
        <v>75</v>
      </c>
      <c r="AY348" s="137" t="s">
        <v>266</v>
      </c>
    </row>
    <row r="349" spans="2:65" s="14" customFormat="1" ht="11.25">
      <c r="B349" s="164"/>
      <c r="D349" s="136" t="s">
        <v>274</v>
      </c>
      <c r="E349" s="165" t="s">
        <v>19</v>
      </c>
      <c r="F349" s="166" t="s">
        <v>1503</v>
      </c>
      <c r="H349" s="165" t="s">
        <v>19</v>
      </c>
      <c r="I349" s="167"/>
      <c r="L349" s="164"/>
      <c r="M349" s="168"/>
      <c r="T349" s="169"/>
      <c r="AT349" s="165" t="s">
        <v>274</v>
      </c>
      <c r="AU349" s="165" t="s">
        <v>85</v>
      </c>
      <c r="AV349" s="14" t="s">
        <v>83</v>
      </c>
      <c r="AW349" s="14" t="s">
        <v>37</v>
      </c>
      <c r="AX349" s="14" t="s">
        <v>75</v>
      </c>
      <c r="AY349" s="165" t="s">
        <v>266</v>
      </c>
    </row>
    <row r="350" spans="2:65" s="11" customFormat="1" ht="11.25">
      <c r="B350" s="135"/>
      <c r="D350" s="136" t="s">
        <v>274</v>
      </c>
      <c r="E350" s="137" t="s">
        <v>19</v>
      </c>
      <c r="F350" s="138" t="s">
        <v>1759</v>
      </c>
      <c r="H350" s="139">
        <v>-6.7000000000000004E-2</v>
      </c>
      <c r="I350" s="140"/>
      <c r="L350" s="135"/>
      <c r="M350" s="141"/>
      <c r="T350" s="142"/>
      <c r="AT350" s="137" t="s">
        <v>274</v>
      </c>
      <c r="AU350" s="137" t="s">
        <v>85</v>
      </c>
      <c r="AV350" s="11" t="s">
        <v>85</v>
      </c>
      <c r="AW350" s="11" t="s">
        <v>37</v>
      </c>
      <c r="AX350" s="11" t="s">
        <v>75</v>
      </c>
      <c r="AY350" s="137" t="s">
        <v>266</v>
      </c>
    </row>
    <row r="351" spans="2:65" s="15" customFormat="1" ht="11.25">
      <c r="B351" s="190"/>
      <c r="D351" s="136" t="s">
        <v>274</v>
      </c>
      <c r="E351" s="191" t="s">
        <v>19</v>
      </c>
      <c r="F351" s="192" t="s">
        <v>1643</v>
      </c>
      <c r="H351" s="193">
        <v>212</v>
      </c>
      <c r="I351" s="194"/>
      <c r="L351" s="190"/>
      <c r="M351" s="195"/>
      <c r="T351" s="196"/>
      <c r="AT351" s="191" t="s">
        <v>274</v>
      </c>
      <c r="AU351" s="191" t="s">
        <v>85</v>
      </c>
      <c r="AV351" s="15" t="s">
        <v>285</v>
      </c>
      <c r="AW351" s="15" t="s">
        <v>37</v>
      </c>
      <c r="AX351" s="15" t="s">
        <v>75</v>
      </c>
      <c r="AY351" s="191" t="s">
        <v>266</v>
      </c>
    </row>
    <row r="352" spans="2:65" s="14" customFormat="1" ht="11.25">
      <c r="B352" s="164"/>
      <c r="D352" s="136" t="s">
        <v>274</v>
      </c>
      <c r="E352" s="165" t="s">
        <v>19</v>
      </c>
      <c r="F352" s="166" t="s">
        <v>1760</v>
      </c>
      <c r="H352" s="165" t="s">
        <v>19</v>
      </c>
      <c r="I352" s="167"/>
      <c r="L352" s="164"/>
      <c r="M352" s="168"/>
      <c r="T352" s="169"/>
      <c r="AT352" s="165" t="s">
        <v>274</v>
      </c>
      <c r="AU352" s="165" t="s">
        <v>85</v>
      </c>
      <c r="AV352" s="14" t="s">
        <v>83</v>
      </c>
      <c r="AW352" s="14" t="s">
        <v>37</v>
      </c>
      <c r="AX352" s="14" t="s">
        <v>75</v>
      </c>
      <c r="AY352" s="165" t="s">
        <v>266</v>
      </c>
    </row>
    <row r="353" spans="2:65" s="11" customFormat="1" ht="11.25">
      <c r="B353" s="135"/>
      <c r="D353" s="136" t="s">
        <v>274</v>
      </c>
      <c r="E353" s="137" t="s">
        <v>19</v>
      </c>
      <c r="F353" s="138" t="s">
        <v>1761</v>
      </c>
      <c r="H353" s="139">
        <v>90.058000000000007</v>
      </c>
      <c r="I353" s="140"/>
      <c r="L353" s="135"/>
      <c r="M353" s="141"/>
      <c r="T353" s="142"/>
      <c r="AT353" s="137" t="s">
        <v>274</v>
      </c>
      <c r="AU353" s="137" t="s">
        <v>85</v>
      </c>
      <c r="AV353" s="11" t="s">
        <v>85</v>
      </c>
      <c r="AW353" s="11" t="s">
        <v>37</v>
      </c>
      <c r="AX353" s="11" t="s">
        <v>75</v>
      </c>
      <c r="AY353" s="137" t="s">
        <v>266</v>
      </c>
    </row>
    <row r="354" spans="2:65" s="14" customFormat="1" ht="11.25">
      <c r="B354" s="164"/>
      <c r="D354" s="136" t="s">
        <v>274</v>
      </c>
      <c r="E354" s="165" t="s">
        <v>19</v>
      </c>
      <c r="F354" s="166" t="s">
        <v>1503</v>
      </c>
      <c r="H354" s="165" t="s">
        <v>19</v>
      </c>
      <c r="I354" s="167"/>
      <c r="L354" s="164"/>
      <c r="M354" s="168"/>
      <c r="T354" s="169"/>
      <c r="AT354" s="165" t="s">
        <v>274</v>
      </c>
      <c r="AU354" s="165" t="s">
        <v>85</v>
      </c>
      <c r="AV354" s="14" t="s">
        <v>83</v>
      </c>
      <c r="AW354" s="14" t="s">
        <v>37</v>
      </c>
      <c r="AX354" s="14" t="s">
        <v>75</v>
      </c>
      <c r="AY354" s="165" t="s">
        <v>266</v>
      </c>
    </row>
    <row r="355" spans="2:65" s="11" customFormat="1" ht="11.25">
      <c r="B355" s="135"/>
      <c r="D355" s="136" t="s">
        <v>274</v>
      </c>
      <c r="E355" s="137" t="s">
        <v>19</v>
      </c>
      <c r="F355" s="138" t="s">
        <v>1762</v>
      </c>
      <c r="H355" s="139">
        <v>-5.8000000000000003E-2</v>
      </c>
      <c r="I355" s="140"/>
      <c r="L355" s="135"/>
      <c r="M355" s="141"/>
      <c r="T355" s="142"/>
      <c r="AT355" s="137" t="s">
        <v>274</v>
      </c>
      <c r="AU355" s="137" t="s">
        <v>85</v>
      </c>
      <c r="AV355" s="11" t="s">
        <v>85</v>
      </c>
      <c r="AW355" s="11" t="s">
        <v>37</v>
      </c>
      <c r="AX355" s="11" t="s">
        <v>75</v>
      </c>
      <c r="AY355" s="137" t="s">
        <v>266</v>
      </c>
    </row>
    <row r="356" spans="2:65" s="15" customFormat="1" ht="11.25">
      <c r="B356" s="190"/>
      <c r="D356" s="136" t="s">
        <v>274</v>
      </c>
      <c r="E356" s="191" t="s">
        <v>19</v>
      </c>
      <c r="F356" s="192" t="s">
        <v>1643</v>
      </c>
      <c r="H356" s="193">
        <v>90</v>
      </c>
      <c r="I356" s="194"/>
      <c r="L356" s="190"/>
      <c r="M356" s="195"/>
      <c r="T356" s="196"/>
      <c r="AT356" s="191" t="s">
        <v>274</v>
      </c>
      <c r="AU356" s="191" t="s">
        <v>85</v>
      </c>
      <c r="AV356" s="15" t="s">
        <v>285</v>
      </c>
      <c r="AW356" s="15" t="s">
        <v>37</v>
      </c>
      <c r="AX356" s="15" t="s">
        <v>75</v>
      </c>
      <c r="AY356" s="191" t="s">
        <v>266</v>
      </c>
    </row>
    <row r="357" spans="2:65" s="12" customFormat="1" ht="11.25">
      <c r="B357" s="143"/>
      <c r="D357" s="136" t="s">
        <v>274</v>
      </c>
      <c r="E357" s="144" t="s">
        <v>19</v>
      </c>
      <c r="F357" s="145" t="s">
        <v>276</v>
      </c>
      <c r="H357" s="146">
        <v>302</v>
      </c>
      <c r="I357" s="147"/>
      <c r="L357" s="143"/>
      <c r="M357" s="148"/>
      <c r="T357" s="149"/>
      <c r="AT357" s="144" t="s">
        <v>274</v>
      </c>
      <c r="AU357" s="144" t="s">
        <v>85</v>
      </c>
      <c r="AV357" s="12" t="s">
        <v>272</v>
      </c>
      <c r="AW357" s="12" t="s">
        <v>37</v>
      </c>
      <c r="AX357" s="12" t="s">
        <v>83</v>
      </c>
      <c r="AY357" s="144" t="s">
        <v>266</v>
      </c>
    </row>
    <row r="358" spans="2:65" s="1" customFormat="1" ht="16.5" customHeight="1">
      <c r="B358" s="33"/>
      <c r="C358" s="170" t="s">
        <v>526</v>
      </c>
      <c r="D358" s="170" t="s">
        <v>298</v>
      </c>
      <c r="E358" s="171" t="s">
        <v>1769</v>
      </c>
      <c r="F358" s="172" t="s">
        <v>1770</v>
      </c>
      <c r="G358" s="173" t="s">
        <v>789</v>
      </c>
      <c r="H358" s="174">
        <v>139</v>
      </c>
      <c r="I358" s="175"/>
      <c r="J358" s="176">
        <f>ROUND(I358*H358,2)</f>
        <v>0</v>
      </c>
      <c r="K358" s="172" t="s">
        <v>271</v>
      </c>
      <c r="L358" s="177"/>
      <c r="M358" s="178" t="s">
        <v>19</v>
      </c>
      <c r="N358" s="179" t="s">
        <v>46</v>
      </c>
      <c r="P358" s="131">
        <f>O358*H358</f>
        <v>0</v>
      </c>
      <c r="Q358" s="131">
        <v>1.0059999999999999E-2</v>
      </c>
      <c r="R358" s="131">
        <f>Q358*H358</f>
        <v>1.3983399999999999</v>
      </c>
      <c r="S358" s="131">
        <v>0</v>
      </c>
      <c r="T358" s="132">
        <f>S358*H358</f>
        <v>0</v>
      </c>
      <c r="AR358" s="133" t="s">
        <v>303</v>
      </c>
      <c r="AT358" s="133" t="s">
        <v>298</v>
      </c>
      <c r="AU358" s="133" t="s">
        <v>85</v>
      </c>
      <c r="AY358" s="18" t="s">
        <v>266</v>
      </c>
      <c r="BE358" s="134">
        <f>IF(N358="základní",J358,0)</f>
        <v>0</v>
      </c>
      <c r="BF358" s="134">
        <f>IF(N358="snížená",J358,0)</f>
        <v>0</v>
      </c>
      <c r="BG358" s="134">
        <f>IF(N358="zákl. přenesená",J358,0)</f>
        <v>0</v>
      </c>
      <c r="BH358" s="134">
        <f>IF(N358="sníž. přenesená",J358,0)</f>
        <v>0</v>
      </c>
      <c r="BI358" s="134">
        <f>IF(N358="nulová",J358,0)</f>
        <v>0</v>
      </c>
      <c r="BJ358" s="18" t="s">
        <v>83</v>
      </c>
      <c r="BK358" s="134">
        <f>ROUND(I358*H358,2)</f>
        <v>0</v>
      </c>
      <c r="BL358" s="18" t="s">
        <v>272</v>
      </c>
      <c r="BM358" s="133" t="s">
        <v>1771</v>
      </c>
    </row>
    <row r="359" spans="2:65" s="14" customFormat="1" ht="11.25">
      <c r="B359" s="164"/>
      <c r="D359" s="136" t="s">
        <v>274</v>
      </c>
      <c r="E359" s="165" t="s">
        <v>19</v>
      </c>
      <c r="F359" s="166" t="s">
        <v>1763</v>
      </c>
      <c r="H359" s="165" t="s">
        <v>19</v>
      </c>
      <c r="I359" s="167"/>
      <c r="L359" s="164"/>
      <c r="M359" s="168"/>
      <c r="T359" s="169"/>
      <c r="AT359" s="165" t="s">
        <v>274</v>
      </c>
      <c r="AU359" s="165" t="s">
        <v>85</v>
      </c>
      <c r="AV359" s="14" t="s">
        <v>83</v>
      </c>
      <c r="AW359" s="14" t="s">
        <v>37</v>
      </c>
      <c r="AX359" s="14" t="s">
        <v>75</v>
      </c>
      <c r="AY359" s="165" t="s">
        <v>266</v>
      </c>
    </row>
    <row r="360" spans="2:65" s="11" customFormat="1" ht="11.25">
      <c r="B360" s="135"/>
      <c r="D360" s="136" t="s">
        <v>274</v>
      </c>
      <c r="E360" s="137" t="s">
        <v>19</v>
      </c>
      <c r="F360" s="138" t="s">
        <v>1764</v>
      </c>
      <c r="H360" s="139">
        <v>138.756</v>
      </c>
      <c r="I360" s="140"/>
      <c r="L360" s="135"/>
      <c r="M360" s="141"/>
      <c r="T360" s="142"/>
      <c r="AT360" s="137" t="s">
        <v>274</v>
      </c>
      <c r="AU360" s="137" t="s">
        <v>85</v>
      </c>
      <c r="AV360" s="11" t="s">
        <v>85</v>
      </c>
      <c r="AW360" s="11" t="s">
        <v>37</v>
      </c>
      <c r="AX360" s="11" t="s">
        <v>75</v>
      </c>
      <c r="AY360" s="137" t="s">
        <v>266</v>
      </c>
    </row>
    <row r="361" spans="2:65" s="14" customFormat="1" ht="11.25">
      <c r="B361" s="164"/>
      <c r="D361" s="136" t="s">
        <v>274</v>
      </c>
      <c r="E361" s="165" t="s">
        <v>19</v>
      </c>
      <c r="F361" s="166" t="s">
        <v>1503</v>
      </c>
      <c r="H361" s="165" t="s">
        <v>19</v>
      </c>
      <c r="I361" s="167"/>
      <c r="L361" s="164"/>
      <c r="M361" s="168"/>
      <c r="T361" s="169"/>
      <c r="AT361" s="165" t="s">
        <v>274</v>
      </c>
      <c r="AU361" s="165" t="s">
        <v>85</v>
      </c>
      <c r="AV361" s="14" t="s">
        <v>83</v>
      </c>
      <c r="AW361" s="14" t="s">
        <v>37</v>
      </c>
      <c r="AX361" s="14" t="s">
        <v>75</v>
      </c>
      <c r="AY361" s="165" t="s">
        <v>266</v>
      </c>
    </row>
    <row r="362" spans="2:65" s="11" customFormat="1" ht="11.25">
      <c r="B362" s="135"/>
      <c r="D362" s="136" t="s">
        <v>274</v>
      </c>
      <c r="E362" s="137" t="s">
        <v>19</v>
      </c>
      <c r="F362" s="138" t="s">
        <v>1765</v>
      </c>
      <c r="H362" s="139">
        <v>0.24399999999999999</v>
      </c>
      <c r="I362" s="140"/>
      <c r="L362" s="135"/>
      <c r="M362" s="141"/>
      <c r="T362" s="142"/>
      <c r="AT362" s="137" t="s">
        <v>274</v>
      </c>
      <c r="AU362" s="137" t="s">
        <v>85</v>
      </c>
      <c r="AV362" s="11" t="s">
        <v>85</v>
      </c>
      <c r="AW362" s="11" t="s">
        <v>37</v>
      </c>
      <c r="AX362" s="11" t="s">
        <v>75</v>
      </c>
      <c r="AY362" s="137" t="s">
        <v>266</v>
      </c>
    </row>
    <row r="363" spans="2:65" s="15" customFormat="1" ht="11.25">
      <c r="B363" s="190"/>
      <c r="D363" s="136" t="s">
        <v>274</v>
      </c>
      <c r="E363" s="191" t="s">
        <v>19</v>
      </c>
      <c r="F363" s="192" t="s">
        <v>1643</v>
      </c>
      <c r="H363" s="193">
        <v>139</v>
      </c>
      <c r="I363" s="194"/>
      <c r="L363" s="190"/>
      <c r="M363" s="195"/>
      <c r="T363" s="196"/>
      <c r="AT363" s="191" t="s">
        <v>274</v>
      </c>
      <c r="AU363" s="191" t="s">
        <v>85</v>
      </c>
      <c r="AV363" s="15" t="s">
        <v>285</v>
      </c>
      <c r="AW363" s="15" t="s">
        <v>37</v>
      </c>
      <c r="AX363" s="15" t="s">
        <v>75</v>
      </c>
      <c r="AY363" s="191" t="s">
        <v>266</v>
      </c>
    </row>
    <row r="364" spans="2:65" s="12" customFormat="1" ht="11.25">
      <c r="B364" s="143"/>
      <c r="D364" s="136" t="s">
        <v>274</v>
      </c>
      <c r="E364" s="144" t="s">
        <v>19</v>
      </c>
      <c r="F364" s="145" t="s">
        <v>276</v>
      </c>
      <c r="H364" s="146">
        <v>139</v>
      </c>
      <c r="I364" s="147"/>
      <c r="L364" s="143"/>
      <c r="M364" s="148"/>
      <c r="T364" s="149"/>
      <c r="AT364" s="144" t="s">
        <v>274</v>
      </c>
      <c r="AU364" s="144" t="s">
        <v>85</v>
      </c>
      <c r="AV364" s="12" t="s">
        <v>272</v>
      </c>
      <c r="AW364" s="12" t="s">
        <v>37</v>
      </c>
      <c r="AX364" s="12" t="s">
        <v>83</v>
      </c>
      <c r="AY364" s="144" t="s">
        <v>266</v>
      </c>
    </row>
    <row r="365" spans="2:65" s="1" customFormat="1" ht="24.2" customHeight="1">
      <c r="B365" s="33"/>
      <c r="C365" s="122" t="s">
        <v>530</v>
      </c>
      <c r="D365" s="122" t="s">
        <v>267</v>
      </c>
      <c r="E365" s="123" t="s">
        <v>1772</v>
      </c>
      <c r="F365" s="124" t="s">
        <v>1773</v>
      </c>
      <c r="G365" s="125" t="s">
        <v>845</v>
      </c>
      <c r="H365" s="126">
        <v>377.95499999999998</v>
      </c>
      <c r="I365" s="127"/>
      <c r="J365" s="128">
        <f>ROUND(I365*H365,2)</f>
        <v>0</v>
      </c>
      <c r="K365" s="124" t="s">
        <v>271</v>
      </c>
      <c r="L365" s="33"/>
      <c r="M365" s="129" t="s">
        <v>19</v>
      </c>
      <c r="N365" s="130" t="s">
        <v>46</v>
      </c>
      <c r="P365" s="131">
        <f>O365*H365</f>
        <v>0</v>
      </c>
      <c r="Q365" s="131">
        <v>0</v>
      </c>
      <c r="R365" s="131">
        <f>Q365*H365</f>
        <v>0</v>
      </c>
      <c r="S365" s="131">
        <v>0</v>
      </c>
      <c r="T365" s="132">
        <f>S365*H365</f>
        <v>0</v>
      </c>
      <c r="AR365" s="133" t="s">
        <v>272</v>
      </c>
      <c r="AT365" s="133" t="s">
        <v>267</v>
      </c>
      <c r="AU365" s="133" t="s">
        <v>85</v>
      </c>
      <c r="AY365" s="18" t="s">
        <v>266</v>
      </c>
      <c r="BE365" s="134">
        <f>IF(N365="základní",J365,0)</f>
        <v>0</v>
      </c>
      <c r="BF365" s="134">
        <f>IF(N365="snížená",J365,0)</f>
        <v>0</v>
      </c>
      <c r="BG365" s="134">
        <f>IF(N365="zákl. přenesená",J365,0)</f>
        <v>0</v>
      </c>
      <c r="BH365" s="134">
        <f>IF(N365="sníž. přenesená",J365,0)</f>
        <v>0</v>
      </c>
      <c r="BI365" s="134">
        <f>IF(N365="nulová",J365,0)</f>
        <v>0</v>
      </c>
      <c r="BJ365" s="18" t="s">
        <v>83</v>
      </c>
      <c r="BK365" s="134">
        <f>ROUND(I365*H365,2)</f>
        <v>0</v>
      </c>
      <c r="BL365" s="18" t="s">
        <v>272</v>
      </c>
      <c r="BM365" s="133" t="s">
        <v>1774</v>
      </c>
    </row>
    <row r="366" spans="2:65" s="14" customFormat="1" ht="11.25">
      <c r="B366" s="164"/>
      <c r="D366" s="136" t="s">
        <v>274</v>
      </c>
      <c r="E366" s="165" t="s">
        <v>19</v>
      </c>
      <c r="F366" s="166" t="s">
        <v>1775</v>
      </c>
      <c r="H366" s="165" t="s">
        <v>19</v>
      </c>
      <c r="I366" s="167"/>
      <c r="L366" s="164"/>
      <c r="M366" s="168"/>
      <c r="T366" s="169"/>
      <c r="AT366" s="165" t="s">
        <v>274</v>
      </c>
      <c r="AU366" s="165" t="s">
        <v>85</v>
      </c>
      <c r="AV366" s="14" t="s">
        <v>83</v>
      </c>
      <c r="AW366" s="14" t="s">
        <v>37</v>
      </c>
      <c r="AX366" s="14" t="s">
        <v>75</v>
      </c>
      <c r="AY366" s="165" t="s">
        <v>266</v>
      </c>
    </row>
    <row r="367" spans="2:65" s="14" customFormat="1" ht="11.25">
      <c r="B367" s="164"/>
      <c r="D367" s="136" t="s">
        <v>274</v>
      </c>
      <c r="E367" s="165" t="s">
        <v>19</v>
      </c>
      <c r="F367" s="166" t="s">
        <v>1776</v>
      </c>
      <c r="H367" s="165" t="s">
        <v>19</v>
      </c>
      <c r="I367" s="167"/>
      <c r="L367" s="164"/>
      <c r="M367" s="168"/>
      <c r="T367" s="169"/>
      <c r="AT367" s="165" t="s">
        <v>274</v>
      </c>
      <c r="AU367" s="165" t="s">
        <v>85</v>
      </c>
      <c r="AV367" s="14" t="s">
        <v>83</v>
      </c>
      <c r="AW367" s="14" t="s">
        <v>37</v>
      </c>
      <c r="AX367" s="14" t="s">
        <v>75</v>
      </c>
      <c r="AY367" s="165" t="s">
        <v>266</v>
      </c>
    </row>
    <row r="368" spans="2:65" s="11" customFormat="1" ht="11.25">
      <c r="B368" s="135"/>
      <c r="D368" s="136" t="s">
        <v>274</v>
      </c>
      <c r="E368" s="137" t="s">
        <v>19</v>
      </c>
      <c r="F368" s="138" t="s">
        <v>1777</v>
      </c>
      <c r="H368" s="139">
        <v>237.95</v>
      </c>
      <c r="I368" s="140"/>
      <c r="L368" s="135"/>
      <c r="M368" s="141"/>
      <c r="T368" s="142"/>
      <c r="AT368" s="137" t="s">
        <v>274</v>
      </c>
      <c r="AU368" s="137" t="s">
        <v>85</v>
      </c>
      <c r="AV368" s="11" t="s">
        <v>85</v>
      </c>
      <c r="AW368" s="11" t="s">
        <v>37</v>
      </c>
      <c r="AX368" s="11" t="s">
        <v>75</v>
      </c>
      <c r="AY368" s="137" t="s">
        <v>266</v>
      </c>
    </row>
    <row r="369" spans="2:65" s="14" customFormat="1" ht="11.25">
      <c r="B369" s="164"/>
      <c r="D369" s="136" t="s">
        <v>274</v>
      </c>
      <c r="E369" s="165" t="s">
        <v>19</v>
      </c>
      <c r="F369" s="166" t="s">
        <v>1778</v>
      </c>
      <c r="H369" s="165" t="s">
        <v>19</v>
      </c>
      <c r="I369" s="167"/>
      <c r="L369" s="164"/>
      <c r="M369" s="168"/>
      <c r="T369" s="169"/>
      <c r="AT369" s="165" t="s">
        <v>274</v>
      </c>
      <c r="AU369" s="165" t="s">
        <v>85</v>
      </c>
      <c r="AV369" s="14" t="s">
        <v>83</v>
      </c>
      <c r="AW369" s="14" t="s">
        <v>37</v>
      </c>
      <c r="AX369" s="14" t="s">
        <v>75</v>
      </c>
      <c r="AY369" s="165" t="s">
        <v>266</v>
      </c>
    </row>
    <row r="370" spans="2:65" s="11" customFormat="1" ht="11.25">
      <c r="B370" s="135"/>
      <c r="D370" s="136" t="s">
        <v>274</v>
      </c>
      <c r="E370" s="137" t="s">
        <v>19</v>
      </c>
      <c r="F370" s="138" t="s">
        <v>1779</v>
      </c>
      <c r="H370" s="139">
        <v>74.48</v>
      </c>
      <c r="I370" s="140"/>
      <c r="L370" s="135"/>
      <c r="M370" s="141"/>
      <c r="T370" s="142"/>
      <c r="AT370" s="137" t="s">
        <v>274</v>
      </c>
      <c r="AU370" s="137" t="s">
        <v>85</v>
      </c>
      <c r="AV370" s="11" t="s">
        <v>85</v>
      </c>
      <c r="AW370" s="11" t="s">
        <v>37</v>
      </c>
      <c r="AX370" s="11" t="s">
        <v>75</v>
      </c>
      <c r="AY370" s="137" t="s">
        <v>266</v>
      </c>
    </row>
    <row r="371" spans="2:65" s="14" customFormat="1" ht="11.25">
      <c r="B371" s="164"/>
      <c r="D371" s="136" t="s">
        <v>274</v>
      </c>
      <c r="E371" s="165" t="s">
        <v>19</v>
      </c>
      <c r="F371" s="166" t="s">
        <v>1780</v>
      </c>
      <c r="H371" s="165" t="s">
        <v>19</v>
      </c>
      <c r="I371" s="167"/>
      <c r="L371" s="164"/>
      <c r="M371" s="168"/>
      <c r="T371" s="169"/>
      <c r="AT371" s="165" t="s">
        <v>274</v>
      </c>
      <c r="AU371" s="165" t="s">
        <v>85</v>
      </c>
      <c r="AV371" s="14" t="s">
        <v>83</v>
      </c>
      <c r="AW371" s="14" t="s">
        <v>37</v>
      </c>
      <c r="AX371" s="14" t="s">
        <v>75</v>
      </c>
      <c r="AY371" s="165" t="s">
        <v>266</v>
      </c>
    </row>
    <row r="372" spans="2:65" s="11" customFormat="1" ht="11.25">
      <c r="B372" s="135"/>
      <c r="D372" s="136" t="s">
        <v>274</v>
      </c>
      <c r="E372" s="137" t="s">
        <v>19</v>
      </c>
      <c r="F372" s="138" t="s">
        <v>1781</v>
      </c>
      <c r="H372" s="139">
        <v>53.048999999999999</v>
      </c>
      <c r="I372" s="140"/>
      <c r="L372" s="135"/>
      <c r="M372" s="141"/>
      <c r="T372" s="142"/>
      <c r="AT372" s="137" t="s">
        <v>274</v>
      </c>
      <c r="AU372" s="137" t="s">
        <v>85</v>
      </c>
      <c r="AV372" s="11" t="s">
        <v>85</v>
      </c>
      <c r="AW372" s="11" t="s">
        <v>37</v>
      </c>
      <c r="AX372" s="11" t="s">
        <v>75</v>
      </c>
      <c r="AY372" s="137" t="s">
        <v>266</v>
      </c>
    </row>
    <row r="373" spans="2:65" s="14" customFormat="1" ht="11.25">
      <c r="B373" s="164"/>
      <c r="D373" s="136" t="s">
        <v>274</v>
      </c>
      <c r="E373" s="165" t="s">
        <v>19</v>
      </c>
      <c r="F373" s="166" t="s">
        <v>1782</v>
      </c>
      <c r="H373" s="165" t="s">
        <v>19</v>
      </c>
      <c r="I373" s="167"/>
      <c r="L373" s="164"/>
      <c r="M373" s="168"/>
      <c r="T373" s="169"/>
      <c r="AT373" s="165" t="s">
        <v>274</v>
      </c>
      <c r="AU373" s="165" t="s">
        <v>85</v>
      </c>
      <c r="AV373" s="14" t="s">
        <v>83</v>
      </c>
      <c r="AW373" s="14" t="s">
        <v>37</v>
      </c>
      <c r="AX373" s="14" t="s">
        <v>75</v>
      </c>
      <c r="AY373" s="165" t="s">
        <v>266</v>
      </c>
    </row>
    <row r="374" spans="2:65" s="11" customFormat="1" ht="11.25">
      <c r="B374" s="135"/>
      <c r="D374" s="136" t="s">
        <v>274</v>
      </c>
      <c r="E374" s="137" t="s">
        <v>19</v>
      </c>
      <c r="F374" s="138" t="s">
        <v>1783</v>
      </c>
      <c r="H374" s="139">
        <v>12.476000000000001</v>
      </c>
      <c r="I374" s="140"/>
      <c r="L374" s="135"/>
      <c r="M374" s="141"/>
      <c r="T374" s="142"/>
      <c r="AT374" s="137" t="s">
        <v>274</v>
      </c>
      <c r="AU374" s="137" t="s">
        <v>85</v>
      </c>
      <c r="AV374" s="11" t="s">
        <v>85</v>
      </c>
      <c r="AW374" s="11" t="s">
        <v>37</v>
      </c>
      <c r="AX374" s="11" t="s">
        <v>75</v>
      </c>
      <c r="AY374" s="137" t="s">
        <v>266</v>
      </c>
    </row>
    <row r="375" spans="2:65" s="12" customFormat="1" ht="11.25">
      <c r="B375" s="143"/>
      <c r="D375" s="136" t="s">
        <v>274</v>
      </c>
      <c r="E375" s="144" t="s">
        <v>19</v>
      </c>
      <c r="F375" s="145" t="s">
        <v>276</v>
      </c>
      <c r="H375" s="146">
        <v>377.95499999999998</v>
      </c>
      <c r="I375" s="147"/>
      <c r="L375" s="143"/>
      <c r="M375" s="148"/>
      <c r="T375" s="149"/>
      <c r="AT375" s="144" t="s">
        <v>274</v>
      </c>
      <c r="AU375" s="144" t="s">
        <v>85</v>
      </c>
      <c r="AV375" s="12" t="s">
        <v>272</v>
      </c>
      <c r="AW375" s="12" t="s">
        <v>37</v>
      </c>
      <c r="AX375" s="12" t="s">
        <v>83</v>
      </c>
      <c r="AY375" s="144" t="s">
        <v>266</v>
      </c>
    </row>
    <row r="376" spans="2:65" s="1" customFormat="1" ht="24.2" customHeight="1">
      <c r="B376" s="33"/>
      <c r="C376" s="122" t="s">
        <v>534</v>
      </c>
      <c r="D376" s="122" t="s">
        <v>267</v>
      </c>
      <c r="E376" s="123" t="s">
        <v>1784</v>
      </c>
      <c r="F376" s="124" t="s">
        <v>1785</v>
      </c>
      <c r="G376" s="125" t="s">
        <v>845</v>
      </c>
      <c r="H376" s="126">
        <v>121.128</v>
      </c>
      <c r="I376" s="127"/>
      <c r="J376" s="128">
        <f>ROUND(I376*H376,2)</f>
        <v>0</v>
      </c>
      <c r="K376" s="124" t="s">
        <v>271</v>
      </c>
      <c r="L376" s="33"/>
      <c r="M376" s="129" t="s">
        <v>19</v>
      </c>
      <c r="N376" s="130" t="s">
        <v>46</v>
      </c>
      <c r="P376" s="131">
        <f>O376*H376</f>
        <v>0</v>
      </c>
      <c r="Q376" s="131">
        <v>0</v>
      </c>
      <c r="R376" s="131">
        <f>Q376*H376</f>
        <v>0</v>
      </c>
      <c r="S376" s="131">
        <v>0</v>
      </c>
      <c r="T376" s="132">
        <f>S376*H376</f>
        <v>0</v>
      </c>
      <c r="AR376" s="133" t="s">
        <v>272</v>
      </c>
      <c r="AT376" s="133" t="s">
        <v>267</v>
      </c>
      <c r="AU376" s="133" t="s">
        <v>85</v>
      </c>
      <c r="AY376" s="18" t="s">
        <v>266</v>
      </c>
      <c r="BE376" s="134">
        <f>IF(N376="základní",J376,0)</f>
        <v>0</v>
      </c>
      <c r="BF376" s="134">
        <f>IF(N376="snížená",J376,0)</f>
        <v>0</v>
      </c>
      <c r="BG376" s="134">
        <f>IF(N376="zákl. přenesená",J376,0)</f>
        <v>0</v>
      </c>
      <c r="BH376" s="134">
        <f>IF(N376="sníž. přenesená",J376,0)</f>
        <v>0</v>
      </c>
      <c r="BI376" s="134">
        <f>IF(N376="nulová",J376,0)</f>
        <v>0</v>
      </c>
      <c r="BJ376" s="18" t="s">
        <v>83</v>
      </c>
      <c r="BK376" s="134">
        <f>ROUND(I376*H376,2)</f>
        <v>0</v>
      </c>
      <c r="BL376" s="18" t="s">
        <v>272</v>
      </c>
      <c r="BM376" s="133" t="s">
        <v>1786</v>
      </c>
    </row>
    <row r="377" spans="2:65" s="14" customFormat="1" ht="11.25">
      <c r="B377" s="164"/>
      <c r="D377" s="136" t="s">
        <v>274</v>
      </c>
      <c r="E377" s="165" t="s">
        <v>19</v>
      </c>
      <c r="F377" s="166" t="s">
        <v>1787</v>
      </c>
      <c r="H377" s="165" t="s">
        <v>19</v>
      </c>
      <c r="I377" s="167"/>
      <c r="L377" s="164"/>
      <c r="M377" s="168"/>
      <c r="T377" s="169"/>
      <c r="AT377" s="165" t="s">
        <v>274</v>
      </c>
      <c r="AU377" s="165" t="s">
        <v>85</v>
      </c>
      <c r="AV377" s="14" t="s">
        <v>83</v>
      </c>
      <c r="AW377" s="14" t="s">
        <v>37</v>
      </c>
      <c r="AX377" s="14" t="s">
        <v>75</v>
      </c>
      <c r="AY377" s="165" t="s">
        <v>266</v>
      </c>
    </row>
    <row r="378" spans="2:65" s="11" customFormat="1" ht="11.25">
      <c r="B378" s="135"/>
      <c r="D378" s="136" t="s">
        <v>274</v>
      </c>
      <c r="E378" s="137" t="s">
        <v>19</v>
      </c>
      <c r="F378" s="138" t="s">
        <v>1788</v>
      </c>
      <c r="H378" s="139">
        <v>121.128</v>
      </c>
      <c r="I378" s="140"/>
      <c r="L378" s="135"/>
      <c r="M378" s="141"/>
      <c r="T378" s="142"/>
      <c r="AT378" s="137" t="s">
        <v>274</v>
      </c>
      <c r="AU378" s="137" t="s">
        <v>85</v>
      </c>
      <c r="AV378" s="11" t="s">
        <v>85</v>
      </c>
      <c r="AW378" s="11" t="s">
        <v>37</v>
      </c>
      <c r="AX378" s="11" t="s">
        <v>75</v>
      </c>
      <c r="AY378" s="137" t="s">
        <v>266</v>
      </c>
    </row>
    <row r="379" spans="2:65" s="12" customFormat="1" ht="11.25">
      <c r="B379" s="143"/>
      <c r="D379" s="136" t="s">
        <v>274</v>
      </c>
      <c r="E379" s="144" t="s">
        <v>19</v>
      </c>
      <c r="F379" s="145" t="s">
        <v>276</v>
      </c>
      <c r="H379" s="146">
        <v>121.128</v>
      </c>
      <c r="I379" s="147"/>
      <c r="L379" s="143"/>
      <c r="M379" s="148"/>
      <c r="T379" s="149"/>
      <c r="AT379" s="144" t="s">
        <v>274</v>
      </c>
      <c r="AU379" s="144" t="s">
        <v>85</v>
      </c>
      <c r="AV379" s="12" t="s">
        <v>272</v>
      </c>
      <c r="AW379" s="12" t="s">
        <v>37</v>
      </c>
      <c r="AX379" s="12" t="s">
        <v>83</v>
      </c>
      <c r="AY379" s="144" t="s">
        <v>266</v>
      </c>
    </row>
    <row r="380" spans="2:65" s="1" customFormat="1" ht="37.9" customHeight="1">
      <c r="B380" s="33"/>
      <c r="C380" s="122" t="s">
        <v>538</v>
      </c>
      <c r="D380" s="122" t="s">
        <v>267</v>
      </c>
      <c r="E380" s="123" t="s">
        <v>1789</v>
      </c>
      <c r="F380" s="124" t="s">
        <v>1790</v>
      </c>
      <c r="G380" s="125" t="s">
        <v>845</v>
      </c>
      <c r="H380" s="126">
        <v>173.36500000000001</v>
      </c>
      <c r="I380" s="127"/>
      <c r="J380" s="128">
        <f>ROUND(I380*H380,2)</f>
        <v>0</v>
      </c>
      <c r="K380" s="124" t="s">
        <v>271</v>
      </c>
      <c r="L380" s="33"/>
      <c r="M380" s="129" t="s">
        <v>19</v>
      </c>
      <c r="N380" s="130" t="s">
        <v>46</v>
      </c>
      <c r="P380" s="131">
        <f>O380*H380</f>
        <v>0</v>
      </c>
      <c r="Q380" s="131">
        <v>0</v>
      </c>
      <c r="R380" s="131">
        <f>Q380*H380</f>
        <v>0</v>
      </c>
      <c r="S380" s="131">
        <v>0</v>
      </c>
      <c r="T380" s="132">
        <f>S380*H380</f>
        <v>0</v>
      </c>
      <c r="AR380" s="133" t="s">
        <v>272</v>
      </c>
      <c r="AT380" s="133" t="s">
        <v>267</v>
      </c>
      <c r="AU380" s="133" t="s">
        <v>85</v>
      </c>
      <c r="AY380" s="18" t="s">
        <v>266</v>
      </c>
      <c r="BE380" s="134">
        <f>IF(N380="základní",J380,0)</f>
        <v>0</v>
      </c>
      <c r="BF380" s="134">
        <f>IF(N380="snížená",J380,0)</f>
        <v>0</v>
      </c>
      <c r="BG380" s="134">
        <f>IF(N380="zákl. přenesená",J380,0)</f>
        <v>0</v>
      </c>
      <c r="BH380" s="134">
        <f>IF(N380="sníž. přenesená",J380,0)</f>
        <v>0</v>
      </c>
      <c r="BI380" s="134">
        <f>IF(N380="nulová",J380,0)</f>
        <v>0</v>
      </c>
      <c r="BJ380" s="18" t="s">
        <v>83</v>
      </c>
      <c r="BK380" s="134">
        <f>ROUND(I380*H380,2)</f>
        <v>0</v>
      </c>
      <c r="BL380" s="18" t="s">
        <v>272</v>
      </c>
      <c r="BM380" s="133" t="s">
        <v>1791</v>
      </c>
    </row>
    <row r="381" spans="2:65" s="14" customFormat="1" ht="11.25">
      <c r="B381" s="164"/>
      <c r="D381" s="136" t="s">
        <v>274</v>
      </c>
      <c r="E381" s="165" t="s">
        <v>19</v>
      </c>
      <c r="F381" s="166" t="s">
        <v>1792</v>
      </c>
      <c r="H381" s="165" t="s">
        <v>19</v>
      </c>
      <c r="I381" s="167"/>
      <c r="L381" s="164"/>
      <c r="M381" s="168"/>
      <c r="T381" s="169"/>
      <c r="AT381" s="165" t="s">
        <v>274</v>
      </c>
      <c r="AU381" s="165" t="s">
        <v>85</v>
      </c>
      <c r="AV381" s="14" t="s">
        <v>83</v>
      </c>
      <c r="AW381" s="14" t="s">
        <v>37</v>
      </c>
      <c r="AX381" s="14" t="s">
        <v>75</v>
      </c>
      <c r="AY381" s="165" t="s">
        <v>266</v>
      </c>
    </row>
    <row r="382" spans="2:65" s="11" customFormat="1" ht="11.25">
      <c r="B382" s="135"/>
      <c r="D382" s="136" t="s">
        <v>274</v>
      </c>
      <c r="E382" s="137" t="s">
        <v>19</v>
      </c>
      <c r="F382" s="138" t="s">
        <v>1793</v>
      </c>
      <c r="H382" s="139">
        <v>173.36500000000001</v>
      </c>
      <c r="I382" s="140"/>
      <c r="L382" s="135"/>
      <c r="M382" s="141"/>
      <c r="T382" s="142"/>
      <c r="AT382" s="137" t="s">
        <v>274</v>
      </c>
      <c r="AU382" s="137" t="s">
        <v>85</v>
      </c>
      <c r="AV382" s="11" t="s">
        <v>85</v>
      </c>
      <c r="AW382" s="11" t="s">
        <v>37</v>
      </c>
      <c r="AX382" s="11" t="s">
        <v>75</v>
      </c>
      <c r="AY382" s="137" t="s">
        <v>266</v>
      </c>
    </row>
    <row r="383" spans="2:65" s="12" customFormat="1" ht="11.25">
      <c r="B383" s="143"/>
      <c r="D383" s="136" t="s">
        <v>274</v>
      </c>
      <c r="E383" s="144" t="s">
        <v>19</v>
      </c>
      <c r="F383" s="145" t="s">
        <v>276</v>
      </c>
      <c r="H383" s="146">
        <v>173.36500000000001</v>
      </c>
      <c r="I383" s="147"/>
      <c r="L383" s="143"/>
      <c r="M383" s="148"/>
      <c r="T383" s="149"/>
      <c r="AT383" s="144" t="s">
        <v>274</v>
      </c>
      <c r="AU383" s="144" t="s">
        <v>85</v>
      </c>
      <c r="AV383" s="12" t="s">
        <v>272</v>
      </c>
      <c r="AW383" s="12" t="s">
        <v>37</v>
      </c>
      <c r="AX383" s="12" t="s">
        <v>83</v>
      </c>
      <c r="AY383" s="144" t="s">
        <v>266</v>
      </c>
    </row>
    <row r="384" spans="2:65" s="10" customFormat="1" ht="25.9" customHeight="1">
      <c r="B384" s="112"/>
      <c r="D384" s="113" t="s">
        <v>74</v>
      </c>
      <c r="E384" s="114" t="s">
        <v>849</v>
      </c>
      <c r="F384" s="114" t="s">
        <v>850</v>
      </c>
      <c r="I384" s="115"/>
      <c r="J384" s="116">
        <f>BK384</f>
        <v>0</v>
      </c>
      <c r="L384" s="112"/>
      <c r="M384" s="117"/>
      <c r="P384" s="118">
        <f>SUM(P385:P472)</f>
        <v>0</v>
      </c>
      <c r="R384" s="118">
        <f>SUM(R385:R472)</f>
        <v>0</v>
      </c>
      <c r="T384" s="119">
        <f>SUM(T385:T472)</f>
        <v>0</v>
      </c>
      <c r="AR384" s="113" t="s">
        <v>272</v>
      </c>
      <c r="AT384" s="120" t="s">
        <v>74</v>
      </c>
      <c r="AU384" s="120" t="s">
        <v>75</v>
      </c>
      <c r="AY384" s="113" t="s">
        <v>266</v>
      </c>
      <c r="BK384" s="121">
        <f>SUM(BK385:BK472)</f>
        <v>0</v>
      </c>
    </row>
    <row r="385" spans="2:65" s="1" customFormat="1" ht="55.5" customHeight="1">
      <c r="B385" s="33"/>
      <c r="C385" s="122" t="s">
        <v>542</v>
      </c>
      <c r="D385" s="122" t="s">
        <v>267</v>
      </c>
      <c r="E385" s="123" t="s">
        <v>851</v>
      </c>
      <c r="F385" s="124" t="s">
        <v>852</v>
      </c>
      <c r="G385" s="125" t="s">
        <v>845</v>
      </c>
      <c r="H385" s="126">
        <v>4691.3559999999998</v>
      </c>
      <c r="I385" s="127"/>
      <c r="J385" s="128">
        <f>ROUND(I385*H385,2)</f>
        <v>0</v>
      </c>
      <c r="K385" s="124" t="s">
        <v>271</v>
      </c>
      <c r="L385" s="33"/>
      <c r="M385" s="129" t="s">
        <v>19</v>
      </c>
      <c r="N385" s="130" t="s">
        <v>46</v>
      </c>
      <c r="P385" s="131">
        <f>O385*H385</f>
        <v>0</v>
      </c>
      <c r="Q385" s="131">
        <v>0</v>
      </c>
      <c r="R385" s="131">
        <f>Q385*H385</f>
        <v>0</v>
      </c>
      <c r="S385" s="131">
        <v>0</v>
      </c>
      <c r="T385" s="132">
        <f>S385*H385</f>
        <v>0</v>
      </c>
      <c r="AR385" s="133" t="s">
        <v>853</v>
      </c>
      <c r="AT385" s="133" t="s">
        <v>267</v>
      </c>
      <c r="AU385" s="133" t="s">
        <v>83</v>
      </c>
      <c r="AY385" s="18" t="s">
        <v>266</v>
      </c>
      <c r="BE385" s="134">
        <f>IF(N385="základní",J385,0)</f>
        <v>0</v>
      </c>
      <c r="BF385" s="134">
        <f>IF(N385="snížená",J385,0)</f>
        <v>0</v>
      </c>
      <c r="BG385" s="134">
        <f>IF(N385="zákl. přenesená",J385,0)</f>
        <v>0</v>
      </c>
      <c r="BH385" s="134">
        <f>IF(N385="sníž. přenesená",J385,0)</f>
        <v>0</v>
      </c>
      <c r="BI385" s="134">
        <f>IF(N385="nulová",J385,0)</f>
        <v>0</v>
      </c>
      <c r="BJ385" s="18" t="s">
        <v>83</v>
      </c>
      <c r="BK385" s="134">
        <f>ROUND(I385*H385,2)</f>
        <v>0</v>
      </c>
      <c r="BL385" s="18" t="s">
        <v>853</v>
      </c>
      <c r="BM385" s="133" t="s">
        <v>1794</v>
      </c>
    </row>
    <row r="386" spans="2:65" s="14" customFormat="1" ht="11.25">
      <c r="B386" s="164"/>
      <c r="D386" s="136" t="s">
        <v>274</v>
      </c>
      <c r="E386" s="165" t="s">
        <v>19</v>
      </c>
      <c r="F386" s="166" t="s">
        <v>855</v>
      </c>
      <c r="H386" s="165" t="s">
        <v>19</v>
      </c>
      <c r="I386" s="167"/>
      <c r="L386" s="164"/>
      <c r="M386" s="168"/>
      <c r="T386" s="169"/>
      <c r="AT386" s="165" t="s">
        <v>274</v>
      </c>
      <c r="AU386" s="165" t="s">
        <v>83</v>
      </c>
      <c r="AV386" s="14" t="s">
        <v>83</v>
      </c>
      <c r="AW386" s="14" t="s">
        <v>37</v>
      </c>
      <c r="AX386" s="14" t="s">
        <v>75</v>
      </c>
      <c r="AY386" s="165" t="s">
        <v>266</v>
      </c>
    </row>
    <row r="387" spans="2:65" s="11" customFormat="1" ht="11.25">
      <c r="B387" s="135"/>
      <c r="D387" s="136" t="s">
        <v>274</v>
      </c>
      <c r="E387" s="137" t="s">
        <v>19</v>
      </c>
      <c r="F387" s="138" t="s">
        <v>1795</v>
      </c>
      <c r="H387" s="139">
        <v>4519.6210000000001</v>
      </c>
      <c r="I387" s="140"/>
      <c r="L387" s="135"/>
      <c r="M387" s="141"/>
      <c r="T387" s="142"/>
      <c r="AT387" s="137" t="s">
        <v>274</v>
      </c>
      <c r="AU387" s="137" t="s">
        <v>83</v>
      </c>
      <c r="AV387" s="11" t="s">
        <v>85</v>
      </c>
      <c r="AW387" s="11" t="s">
        <v>37</v>
      </c>
      <c r="AX387" s="11" t="s">
        <v>75</v>
      </c>
      <c r="AY387" s="137" t="s">
        <v>266</v>
      </c>
    </row>
    <row r="388" spans="2:65" s="14" customFormat="1" ht="11.25">
      <c r="B388" s="164"/>
      <c r="D388" s="136" t="s">
        <v>274</v>
      </c>
      <c r="E388" s="165" t="s">
        <v>19</v>
      </c>
      <c r="F388" s="166" t="s">
        <v>1796</v>
      </c>
      <c r="H388" s="165" t="s">
        <v>19</v>
      </c>
      <c r="I388" s="167"/>
      <c r="L388" s="164"/>
      <c r="M388" s="168"/>
      <c r="T388" s="169"/>
      <c r="AT388" s="165" t="s">
        <v>274</v>
      </c>
      <c r="AU388" s="165" t="s">
        <v>83</v>
      </c>
      <c r="AV388" s="14" t="s">
        <v>83</v>
      </c>
      <c r="AW388" s="14" t="s">
        <v>37</v>
      </c>
      <c r="AX388" s="14" t="s">
        <v>75</v>
      </c>
      <c r="AY388" s="165" t="s">
        <v>266</v>
      </c>
    </row>
    <row r="389" spans="2:65" s="11" customFormat="1" ht="11.25">
      <c r="B389" s="135"/>
      <c r="D389" s="136" t="s">
        <v>274</v>
      </c>
      <c r="E389" s="137" t="s">
        <v>19</v>
      </c>
      <c r="F389" s="138" t="s">
        <v>1797</v>
      </c>
      <c r="H389" s="139">
        <v>171.73500000000001</v>
      </c>
      <c r="I389" s="140"/>
      <c r="L389" s="135"/>
      <c r="M389" s="141"/>
      <c r="T389" s="142"/>
      <c r="AT389" s="137" t="s">
        <v>274</v>
      </c>
      <c r="AU389" s="137" t="s">
        <v>83</v>
      </c>
      <c r="AV389" s="11" t="s">
        <v>85</v>
      </c>
      <c r="AW389" s="11" t="s">
        <v>37</v>
      </c>
      <c r="AX389" s="11" t="s">
        <v>75</v>
      </c>
      <c r="AY389" s="137" t="s">
        <v>266</v>
      </c>
    </row>
    <row r="390" spans="2:65" s="12" customFormat="1" ht="11.25">
      <c r="B390" s="143"/>
      <c r="D390" s="136" t="s">
        <v>274</v>
      </c>
      <c r="E390" s="144" t="s">
        <v>19</v>
      </c>
      <c r="F390" s="145" t="s">
        <v>276</v>
      </c>
      <c r="H390" s="146">
        <v>4691.3559999999998</v>
      </c>
      <c r="I390" s="147"/>
      <c r="L390" s="143"/>
      <c r="M390" s="148"/>
      <c r="T390" s="149"/>
      <c r="AT390" s="144" t="s">
        <v>274</v>
      </c>
      <c r="AU390" s="144" t="s">
        <v>83</v>
      </c>
      <c r="AV390" s="12" t="s">
        <v>272</v>
      </c>
      <c r="AW390" s="12" t="s">
        <v>37</v>
      </c>
      <c r="AX390" s="12" t="s">
        <v>83</v>
      </c>
      <c r="AY390" s="144" t="s">
        <v>266</v>
      </c>
    </row>
    <row r="391" spans="2:65" s="1" customFormat="1" ht="55.5" customHeight="1">
      <c r="B391" s="33"/>
      <c r="C391" s="122" t="s">
        <v>546</v>
      </c>
      <c r="D391" s="122" t="s">
        <v>267</v>
      </c>
      <c r="E391" s="123" t="s">
        <v>857</v>
      </c>
      <c r="F391" s="124" t="s">
        <v>858</v>
      </c>
      <c r="G391" s="125" t="s">
        <v>845</v>
      </c>
      <c r="H391" s="126">
        <v>31809.081999999999</v>
      </c>
      <c r="I391" s="127"/>
      <c r="J391" s="128">
        <f>ROUND(I391*H391,2)</f>
        <v>0</v>
      </c>
      <c r="K391" s="124" t="s">
        <v>271</v>
      </c>
      <c r="L391" s="33"/>
      <c r="M391" s="129" t="s">
        <v>19</v>
      </c>
      <c r="N391" s="130" t="s">
        <v>46</v>
      </c>
      <c r="P391" s="131">
        <f>O391*H391</f>
        <v>0</v>
      </c>
      <c r="Q391" s="131">
        <v>0</v>
      </c>
      <c r="R391" s="131">
        <f>Q391*H391</f>
        <v>0</v>
      </c>
      <c r="S391" s="131">
        <v>0</v>
      </c>
      <c r="T391" s="132">
        <f>S391*H391</f>
        <v>0</v>
      </c>
      <c r="AR391" s="133" t="s">
        <v>853</v>
      </c>
      <c r="AT391" s="133" t="s">
        <v>267</v>
      </c>
      <c r="AU391" s="133" t="s">
        <v>83</v>
      </c>
      <c r="AY391" s="18" t="s">
        <v>266</v>
      </c>
      <c r="BE391" s="134">
        <f>IF(N391="základní",J391,0)</f>
        <v>0</v>
      </c>
      <c r="BF391" s="134">
        <f>IF(N391="snížená",J391,0)</f>
        <v>0</v>
      </c>
      <c r="BG391" s="134">
        <f>IF(N391="zákl. přenesená",J391,0)</f>
        <v>0</v>
      </c>
      <c r="BH391" s="134">
        <f>IF(N391="sníž. přenesená",J391,0)</f>
        <v>0</v>
      </c>
      <c r="BI391" s="134">
        <f>IF(N391="nulová",J391,0)</f>
        <v>0</v>
      </c>
      <c r="BJ391" s="18" t="s">
        <v>83</v>
      </c>
      <c r="BK391" s="134">
        <f>ROUND(I391*H391,2)</f>
        <v>0</v>
      </c>
      <c r="BL391" s="18" t="s">
        <v>853</v>
      </c>
      <c r="BM391" s="133" t="s">
        <v>1798</v>
      </c>
    </row>
    <row r="392" spans="2:65" s="14" customFormat="1" ht="11.25">
      <c r="B392" s="164"/>
      <c r="D392" s="136" t="s">
        <v>274</v>
      </c>
      <c r="E392" s="165" t="s">
        <v>19</v>
      </c>
      <c r="F392" s="166" t="s">
        <v>855</v>
      </c>
      <c r="H392" s="165" t="s">
        <v>19</v>
      </c>
      <c r="I392" s="167"/>
      <c r="L392" s="164"/>
      <c r="M392" s="168"/>
      <c r="T392" s="169"/>
      <c r="AT392" s="165" t="s">
        <v>274</v>
      </c>
      <c r="AU392" s="165" t="s">
        <v>83</v>
      </c>
      <c r="AV392" s="14" t="s">
        <v>83</v>
      </c>
      <c r="AW392" s="14" t="s">
        <v>37</v>
      </c>
      <c r="AX392" s="14" t="s">
        <v>75</v>
      </c>
      <c r="AY392" s="165" t="s">
        <v>266</v>
      </c>
    </row>
    <row r="393" spans="2:65" s="11" customFormat="1" ht="11.25">
      <c r="B393" s="135"/>
      <c r="D393" s="136" t="s">
        <v>274</v>
      </c>
      <c r="E393" s="137" t="s">
        <v>19</v>
      </c>
      <c r="F393" s="138" t="s">
        <v>1799</v>
      </c>
      <c r="H393" s="139">
        <v>31637.347000000002</v>
      </c>
      <c r="I393" s="140"/>
      <c r="L393" s="135"/>
      <c r="M393" s="141"/>
      <c r="T393" s="142"/>
      <c r="AT393" s="137" t="s">
        <v>274</v>
      </c>
      <c r="AU393" s="137" t="s">
        <v>83</v>
      </c>
      <c r="AV393" s="11" t="s">
        <v>85</v>
      </c>
      <c r="AW393" s="11" t="s">
        <v>37</v>
      </c>
      <c r="AX393" s="11" t="s">
        <v>75</v>
      </c>
      <c r="AY393" s="137" t="s">
        <v>266</v>
      </c>
    </row>
    <row r="394" spans="2:65" s="14" customFormat="1" ht="11.25">
      <c r="B394" s="164"/>
      <c r="D394" s="136" t="s">
        <v>274</v>
      </c>
      <c r="E394" s="165" t="s">
        <v>19</v>
      </c>
      <c r="F394" s="166" t="s">
        <v>1796</v>
      </c>
      <c r="H394" s="165" t="s">
        <v>19</v>
      </c>
      <c r="I394" s="167"/>
      <c r="L394" s="164"/>
      <c r="M394" s="168"/>
      <c r="T394" s="169"/>
      <c r="AT394" s="165" t="s">
        <v>274</v>
      </c>
      <c r="AU394" s="165" t="s">
        <v>83</v>
      </c>
      <c r="AV394" s="14" t="s">
        <v>83</v>
      </c>
      <c r="AW394" s="14" t="s">
        <v>37</v>
      </c>
      <c r="AX394" s="14" t="s">
        <v>75</v>
      </c>
      <c r="AY394" s="165" t="s">
        <v>266</v>
      </c>
    </row>
    <row r="395" spans="2:65" s="11" customFormat="1" ht="11.25">
      <c r="B395" s="135"/>
      <c r="D395" s="136" t="s">
        <v>274</v>
      </c>
      <c r="E395" s="137" t="s">
        <v>19</v>
      </c>
      <c r="F395" s="138" t="s">
        <v>1797</v>
      </c>
      <c r="H395" s="139">
        <v>171.73500000000001</v>
      </c>
      <c r="I395" s="140"/>
      <c r="L395" s="135"/>
      <c r="M395" s="141"/>
      <c r="T395" s="142"/>
      <c r="AT395" s="137" t="s">
        <v>274</v>
      </c>
      <c r="AU395" s="137" t="s">
        <v>83</v>
      </c>
      <c r="AV395" s="11" t="s">
        <v>85</v>
      </c>
      <c r="AW395" s="11" t="s">
        <v>37</v>
      </c>
      <c r="AX395" s="11" t="s">
        <v>75</v>
      </c>
      <c r="AY395" s="137" t="s">
        <v>266</v>
      </c>
    </row>
    <row r="396" spans="2:65" s="12" customFormat="1" ht="11.25">
      <c r="B396" s="143"/>
      <c r="D396" s="136" t="s">
        <v>274</v>
      </c>
      <c r="E396" s="144" t="s">
        <v>19</v>
      </c>
      <c r="F396" s="145" t="s">
        <v>276</v>
      </c>
      <c r="H396" s="146">
        <v>31809.082000000002</v>
      </c>
      <c r="I396" s="147"/>
      <c r="L396" s="143"/>
      <c r="M396" s="148"/>
      <c r="T396" s="149"/>
      <c r="AT396" s="144" t="s">
        <v>274</v>
      </c>
      <c r="AU396" s="144" t="s">
        <v>83</v>
      </c>
      <c r="AV396" s="12" t="s">
        <v>272</v>
      </c>
      <c r="AW396" s="12" t="s">
        <v>37</v>
      </c>
      <c r="AX396" s="12" t="s">
        <v>83</v>
      </c>
      <c r="AY396" s="144" t="s">
        <v>266</v>
      </c>
    </row>
    <row r="397" spans="2:65" s="1" customFormat="1" ht="55.5" customHeight="1">
      <c r="B397" s="33"/>
      <c r="C397" s="122" t="s">
        <v>550</v>
      </c>
      <c r="D397" s="122" t="s">
        <v>267</v>
      </c>
      <c r="E397" s="123" t="s">
        <v>851</v>
      </c>
      <c r="F397" s="124" t="s">
        <v>852</v>
      </c>
      <c r="G397" s="125" t="s">
        <v>845</v>
      </c>
      <c r="H397" s="126">
        <v>2148.2109999999998</v>
      </c>
      <c r="I397" s="127"/>
      <c r="J397" s="128">
        <f>ROUND(I397*H397,2)</f>
        <v>0</v>
      </c>
      <c r="K397" s="124" t="s">
        <v>271</v>
      </c>
      <c r="L397" s="33"/>
      <c r="M397" s="129" t="s">
        <v>19</v>
      </c>
      <c r="N397" s="130" t="s">
        <v>46</v>
      </c>
      <c r="P397" s="131">
        <f>O397*H397</f>
        <v>0</v>
      </c>
      <c r="Q397" s="131">
        <v>0</v>
      </c>
      <c r="R397" s="131">
        <f>Q397*H397</f>
        <v>0</v>
      </c>
      <c r="S397" s="131">
        <v>0</v>
      </c>
      <c r="T397" s="132">
        <f>S397*H397</f>
        <v>0</v>
      </c>
      <c r="AR397" s="133" t="s">
        <v>853</v>
      </c>
      <c r="AT397" s="133" t="s">
        <v>267</v>
      </c>
      <c r="AU397" s="133" t="s">
        <v>83</v>
      </c>
      <c r="AY397" s="18" t="s">
        <v>266</v>
      </c>
      <c r="BE397" s="134">
        <f>IF(N397="základní",J397,0)</f>
        <v>0</v>
      </c>
      <c r="BF397" s="134">
        <f>IF(N397="snížená",J397,0)</f>
        <v>0</v>
      </c>
      <c r="BG397" s="134">
        <f>IF(N397="zákl. přenesená",J397,0)</f>
        <v>0</v>
      </c>
      <c r="BH397" s="134">
        <f>IF(N397="sníž. přenesená",J397,0)</f>
        <v>0</v>
      </c>
      <c r="BI397" s="134">
        <f>IF(N397="nulová",J397,0)</f>
        <v>0</v>
      </c>
      <c r="BJ397" s="18" t="s">
        <v>83</v>
      </c>
      <c r="BK397" s="134">
        <f>ROUND(I397*H397,2)</f>
        <v>0</v>
      </c>
      <c r="BL397" s="18" t="s">
        <v>853</v>
      </c>
      <c r="BM397" s="133" t="s">
        <v>1800</v>
      </c>
    </row>
    <row r="398" spans="2:65" s="14" customFormat="1" ht="11.25">
      <c r="B398" s="164"/>
      <c r="D398" s="136" t="s">
        <v>274</v>
      </c>
      <c r="E398" s="165" t="s">
        <v>19</v>
      </c>
      <c r="F398" s="166" t="s">
        <v>1801</v>
      </c>
      <c r="H398" s="165" t="s">
        <v>19</v>
      </c>
      <c r="I398" s="167"/>
      <c r="L398" s="164"/>
      <c r="M398" s="168"/>
      <c r="T398" s="169"/>
      <c r="AT398" s="165" t="s">
        <v>274</v>
      </c>
      <c r="AU398" s="165" t="s">
        <v>83</v>
      </c>
      <c r="AV398" s="14" t="s">
        <v>83</v>
      </c>
      <c r="AW398" s="14" t="s">
        <v>37</v>
      </c>
      <c r="AX398" s="14" t="s">
        <v>75</v>
      </c>
      <c r="AY398" s="165" t="s">
        <v>266</v>
      </c>
    </row>
    <row r="399" spans="2:65" s="11" customFormat="1" ht="11.25">
      <c r="B399" s="135"/>
      <c r="D399" s="136" t="s">
        <v>274</v>
      </c>
      <c r="E399" s="137" t="s">
        <v>19</v>
      </c>
      <c r="F399" s="138" t="s">
        <v>1802</v>
      </c>
      <c r="H399" s="139">
        <v>2148.2109999999998</v>
      </c>
      <c r="I399" s="140"/>
      <c r="L399" s="135"/>
      <c r="M399" s="141"/>
      <c r="T399" s="142"/>
      <c r="AT399" s="137" t="s">
        <v>274</v>
      </c>
      <c r="AU399" s="137" t="s">
        <v>83</v>
      </c>
      <c r="AV399" s="11" t="s">
        <v>85</v>
      </c>
      <c r="AW399" s="11" t="s">
        <v>37</v>
      </c>
      <c r="AX399" s="11" t="s">
        <v>83</v>
      </c>
      <c r="AY399" s="137" t="s">
        <v>266</v>
      </c>
    </row>
    <row r="400" spans="2:65" s="1" customFormat="1" ht="55.5" customHeight="1">
      <c r="B400" s="33"/>
      <c r="C400" s="122" t="s">
        <v>554</v>
      </c>
      <c r="D400" s="122" t="s">
        <v>267</v>
      </c>
      <c r="E400" s="123" t="s">
        <v>857</v>
      </c>
      <c r="F400" s="124" t="s">
        <v>858</v>
      </c>
      <c r="G400" s="125" t="s">
        <v>845</v>
      </c>
      <c r="H400" s="126">
        <v>8592.8439999999991</v>
      </c>
      <c r="I400" s="127"/>
      <c r="J400" s="128">
        <f>ROUND(I400*H400,2)</f>
        <v>0</v>
      </c>
      <c r="K400" s="124" t="s">
        <v>271</v>
      </c>
      <c r="L400" s="33"/>
      <c r="M400" s="129" t="s">
        <v>19</v>
      </c>
      <c r="N400" s="130" t="s">
        <v>46</v>
      </c>
      <c r="P400" s="131">
        <f>O400*H400</f>
        <v>0</v>
      </c>
      <c r="Q400" s="131">
        <v>0</v>
      </c>
      <c r="R400" s="131">
        <f>Q400*H400</f>
        <v>0</v>
      </c>
      <c r="S400" s="131">
        <v>0</v>
      </c>
      <c r="T400" s="132">
        <f>S400*H400</f>
        <v>0</v>
      </c>
      <c r="AR400" s="133" t="s">
        <v>853</v>
      </c>
      <c r="AT400" s="133" t="s">
        <v>267</v>
      </c>
      <c r="AU400" s="133" t="s">
        <v>83</v>
      </c>
      <c r="AY400" s="18" t="s">
        <v>266</v>
      </c>
      <c r="BE400" s="134">
        <f>IF(N400="základní",J400,0)</f>
        <v>0</v>
      </c>
      <c r="BF400" s="134">
        <f>IF(N400="snížená",J400,0)</f>
        <v>0</v>
      </c>
      <c r="BG400" s="134">
        <f>IF(N400="zákl. přenesená",J400,0)</f>
        <v>0</v>
      </c>
      <c r="BH400" s="134">
        <f>IF(N400="sníž. přenesená",J400,0)</f>
        <v>0</v>
      </c>
      <c r="BI400" s="134">
        <f>IF(N400="nulová",J400,0)</f>
        <v>0</v>
      </c>
      <c r="BJ400" s="18" t="s">
        <v>83</v>
      </c>
      <c r="BK400" s="134">
        <f>ROUND(I400*H400,2)</f>
        <v>0</v>
      </c>
      <c r="BL400" s="18" t="s">
        <v>853</v>
      </c>
      <c r="BM400" s="133" t="s">
        <v>1803</v>
      </c>
    </row>
    <row r="401" spans="2:65" s="11" customFormat="1" ht="11.25">
      <c r="B401" s="135"/>
      <c r="D401" s="136" t="s">
        <v>274</v>
      </c>
      <c r="E401" s="137" t="s">
        <v>19</v>
      </c>
      <c r="F401" s="138" t="s">
        <v>1804</v>
      </c>
      <c r="H401" s="139">
        <v>8592.8439999999991</v>
      </c>
      <c r="I401" s="140"/>
      <c r="L401" s="135"/>
      <c r="M401" s="141"/>
      <c r="T401" s="142"/>
      <c r="AT401" s="137" t="s">
        <v>274</v>
      </c>
      <c r="AU401" s="137" t="s">
        <v>83</v>
      </c>
      <c r="AV401" s="11" t="s">
        <v>85</v>
      </c>
      <c r="AW401" s="11" t="s">
        <v>37</v>
      </c>
      <c r="AX401" s="11" t="s">
        <v>83</v>
      </c>
      <c r="AY401" s="137" t="s">
        <v>266</v>
      </c>
    </row>
    <row r="402" spans="2:65" s="1" customFormat="1" ht="62.65" customHeight="1">
      <c r="B402" s="33"/>
      <c r="C402" s="122" t="s">
        <v>558</v>
      </c>
      <c r="D402" s="122" t="s">
        <v>267</v>
      </c>
      <c r="E402" s="123" t="s">
        <v>921</v>
      </c>
      <c r="F402" s="124" t="s">
        <v>922</v>
      </c>
      <c r="G402" s="125" t="s">
        <v>845</v>
      </c>
      <c r="H402" s="126">
        <v>182.59100000000001</v>
      </c>
      <c r="I402" s="127"/>
      <c r="J402" s="128">
        <f>ROUND(I402*H402,2)</f>
        <v>0</v>
      </c>
      <c r="K402" s="124" t="s">
        <v>271</v>
      </c>
      <c r="L402" s="33"/>
      <c r="M402" s="129" t="s">
        <v>19</v>
      </c>
      <c r="N402" s="130" t="s">
        <v>46</v>
      </c>
      <c r="P402" s="131">
        <f>O402*H402</f>
        <v>0</v>
      </c>
      <c r="Q402" s="131">
        <v>0</v>
      </c>
      <c r="R402" s="131">
        <f>Q402*H402</f>
        <v>0</v>
      </c>
      <c r="S402" s="131">
        <v>0</v>
      </c>
      <c r="T402" s="132">
        <f>S402*H402</f>
        <v>0</v>
      </c>
      <c r="AR402" s="133" t="s">
        <v>853</v>
      </c>
      <c r="AT402" s="133" t="s">
        <v>267</v>
      </c>
      <c r="AU402" s="133" t="s">
        <v>83</v>
      </c>
      <c r="AY402" s="18" t="s">
        <v>266</v>
      </c>
      <c r="BE402" s="134">
        <f>IF(N402="základní",J402,0)</f>
        <v>0</v>
      </c>
      <c r="BF402" s="134">
        <f>IF(N402="snížená",J402,0)</f>
        <v>0</v>
      </c>
      <c r="BG402" s="134">
        <f>IF(N402="zákl. přenesená",J402,0)</f>
        <v>0</v>
      </c>
      <c r="BH402" s="134">
        <f>IF(N402="sníž. přenesená",J402,0)</f>
        <v>0</v>
      </c>
      <c r="BI402" s="134">
        <f>IF(N402="nulová",J402,0)</f>
        <v>0</v>
      </c>
      <c r="BJ402" s="18" t="s">
        <v>83</v>
      </c>
      <c r="BK402" s="134">
        <f>ROUND(I402*H402,2)</f>
        <v>0</v>
      </c>
      <c r="BL402" s="18" t="s">
        <v>853</v>
      </c>
      <c r="BM402" s="133" t="s">
        <v>1805</v>
      </c>
    </row>
    <row r="403" spans="2:65" s="14" customFormat="1" ht="11.25">
      <c r="B403" s="164"/>
      <c r="D403" s="136" t="s">
        <v>274</v>
      </c>
      <c r="E403" s="165" t="s">
        <v>19</v>
      </c>
      <c r="F403" s="166" t="s">
        <v>1499</v>
      </c>
      <c r="H403" s="165" t="s">
        <v>19</v>
      </c>
      <c r="I403" s="167"/>
      <c r="L403" s="164"/>
      <c r="M403" s="168"/>
      <c r="T403" s="169"/>
      <c r="AT403" s="165" t="s">
        <v>274</v>
      </c>
      <c r="AU403" s="165" t="s">
        <v>83</v>
      </c>
      <c r="AV403" s="14" t="s">
        <v>83</v>
      </c>
      <c r="AW403" s="14" t="s">
        <v>37</v>
      </c>
      <c r="AX403" s="14" t="s">
        <v>75</v>
      </c>
      <c r="AY403" s="165" t="s">
        <v>266</v>
      </c>
    </row>
    <row r="404" spans="2:65" s="11" customFormat="1" ht="11.25">
      <c r="B404" s="135"/>
      <c r="D404" s="136" t="s">
        <v>274</v>
      </c>
      <c r="E404" s="137" t="s">
        <v>19</v>
      </c>
      <c r="F404" s="138" t="s">
        <v>1806</v>
      </c>
      <c r="H404" s="139">
        <v>182.59100000000001</v>
      </c>
      <c r="I404" s="140"/>
      <c r="L404" s="135"/>
      <c r="M404" s="141"/>
      <c r="T404" s="142"/>
      <c r="AT404" s="137" t="s">
        <v>274</v>
      </c>
      <c r="AU404" s="137" t="s">
        <v>83</v>
      </c>
      <c r="AV404" s="11" t="s">
        <v>85</v>
      </c>
      <c r="AW404" s="11" t="s">
        <v>37</v>
      </c>
      <c r="AX404" s="11" t="s">
        <v>83</v>
      </c>
      <c r="AY404" s="137" t="s">
        <v>266</v>
      </c>
    </row>
    <row r="405" spans="2:65" s="1" customFormat="1" ht="62.65" customHeight="1">
      <c r="B405" s="33"/>
      <c r="C405" s="122" t="s">
        <v>562</v>
      </c>
      <c r="D405" s="122" t="s">
        <v>267</v>
      </c>
      <c r="E405" s="123" t="s">
        <v>926</v>
      </c>
      <c r="F405" s="124" t="s">
        <v>927</v>
      </c>
      <c r="G405" s="125" t="s">
        <v>845</v>
      </c>
      <c r="H405" s="126">
        <v>2373.683</v>
      </c>
      <c r="I405" s="127"/>
      <c r="J405" s="128">
        <f>ROUND(I405*H405,2)</f>
        <v>0</v>
      </c>
      <c r="K405" s="124" t="s">
        <v>271</v>
      </c>
      <c r="L405" s="33"/>
      <c r="M405" s="129" t="s">
        <v>19</v>
      </c>
      <c r="N405" s="130" t="s">
        <v>46</v>
      </c>
      <c r="P405" s="131">
        <f>O405*H405</f>
        <v>0</v>
      </c>
      <c r="Q405" s="131">
        <v>0</v>
      </c>
      <c r="R405" s="131">
        <f>Q405*H405</f>
        <v>0</v>
      </c>
      <c r="S405" s="131">
        <v>0</v>
      </c>
      <c r="T405" s="132">
        <f>S405*H405</f>
        <v>0</v>
      </c>
      <c r="AR405" s="133" t="s">
        <v>853</v>
      </c>
      <c r="AT405" s="133" t="s">
        <v>267</v>
      </c>
      <c r="AU405" s="133" t="s">
        <v>83</v>
      </c>
      <c r="AY405" s="18" t="s">
        <v>266</v>
      </c>
      <c r="BE405" s="134">
        <f>IF(N405="základní",J405,0)</f>
        <v>0</v>
      </c>
      <c r="BF405" s="134">
        <f>IF(N405="snížená",J405,0)</f>
        <v>0</v>
      </c>
      <c r="BG405" s="134">
        <f>IF(N405="zákl. přenesená",J405,0)</f>
        <v>0</v>
      </c>
      <c r="BH405" s="134">
        <f>IF(N405="sníž. přenesená",J405,0)</f>
        <v>0</v>
      </c>
      <c r="BI405" s="134">
        <f>IF(N405="nulová",J405,0)</f>
        <v>0</v>
      </c>
      <c r="BJ405" s="18" t="s">
        <v>83</v>
      </c>
      <c r="BK405" s="134">
        <f>ROUND(I405*H405,2)</f>
        <v>0</v>
      </c>
      <c r="BL405" s="18" t="s">
        <v>853</v>
      </c>
      <c r="BM405" s="133" t="s">
        <v>1807</v>
      </c>
    </row>
    <row r="406" spans="2:65" s="11" customFormat="1" ht="11.25">
      <c r="B406" s="135"/>
      <c r="D406" s="136" t="s">
        <v>274</v>
      </c>
      <c r="E406" s="137" t="s">
        <v>19</v>
      </c>
      <c r="F406" s="138" t="s">
        <v>1808</v>
      </c>
      <c r="H406" s="139">
        <v>2373.683</v>
      </c>
      <c r="I406" s="140"/>
      <c r="L406" s="135"/>
      <c r="M406" s="141"/>
      <c r="T406" s="142"/>
      <c r="AT406" s="137" t="s">
        <v>274</v>
      </c>
      <c r="AU406" s="137" t="s">
        <v>83</v>
      </c>
      <c r="AV406" s="11" t="s">
        <v>85</v>
      </c>
      <c r="AW406" s="11" t="s">
        <v>37</v>
      </c>
      <c r="AX406" s="11" t="s">
        <v>83</v>
      </c>
      <c r="AY406" s="137" t="s">
        <v>266</v>
      </c>
    </row>
    <row r="407" spans="2:65" s="1" customFormat="1" ht="62.65" customHeight="1">
      <c r="B407" s="33"/>
      <c r="C407" s="122" t="s">
        <v>566</v>
      </c>
      <c r="D407" s="122" t="s">
        <v>267</v>
      </c>
      <c r="E407" s="123" t="s">
        <v>921</v>
      </c>
      <c r="F407" s="124" t="s">
        <v>922</v>
      </c>
      <c r="G407" s="125" t="s">
        <v>845</v>
      </c>
      <c r="H407" s="126">
        <v>16.190000000000001</v>
      </c>
      <c r="I407" s="127"/>
      <c r="J407" s="128">
        <f>ROUND(I407*H407,2)</f>
        <v>0</v>
      </c>
      <c r="K407" s="124" t="s">
        <v>271</v>
      </c>
      <c r="L407" s="33"/>
      <c r="M407" s="129" t="s">
        <v>19</v>
      </c>
      <c r="N407" s="130" t="s">
        <v>46</v>
      </c>
      <c r="P407" s="131">
        <f>O407*H407</f>
        <v>0</v>
      </c>
      <c r="Q407" s="131">
        <v>0</v>
      </c>
      <c r="R407" s="131">
        <f>Q407*H407</f>
        <v>0</v>
      </c>
      <c r="S407" s="131">
        <v>0</v>
      </c>
      <c r="T407" s="132">
        <f>S407*H407</f>
        <v>0</v>
      </c>
      <c r="AR407" s="133" t="s">
        <v>853</v>
      </c>
      <c r="AT407" s="133" t="s">
        <v>267</v>
      </c>
      <c r="AU407" s="133" t="s">
        <v>83</v>
      </c>
      <c r="AY407" s="18" t="s">
        <v>266</v>
      </c>
      <c r="BE407" s="134">
        <f>IF(N407="základní",J407,0)</f>
        <v>0</v>
      </c>
      <c r="BF407" s="134">
        <f>IF(N407="snížená",J407,0)</f>
        <v>0</v>
      </c>
      <c r="BG407" s="134">
        <f>IF(N407="zákl. přenesená",J407,0)</f>
        <v>0</v>
      </c>
      <c r="BH407" s="134">
        <f>IF(N407="sníž. přenesená",J407,0)</f>
        <v>0</v>
      </c>
      <c r="BI407" s="134">
        <f>IF(N407="nulová",J407,0)</f>
        <v>0</v>
      </c>
      <c r="BJ407" s="18" t="s">
        <v>83</v>
      </c>
      <c r="BK407" s="134">
        <f>ROUND(I407*H407,2)</f>
        <v>0</v>
      </c>
      <c r="BL407" s="18" t="s">
        <v>853</v>
      </c>
      <c r="BM407" s="133" t="s">
        <v>1809</v>
      </c>
    </row>
    <row r="408" spans="2:65" s="14" customFormat="1" ht="11.25">
      <c r="B408" s="164"/>
      <c r="D408" s="136" t="s">
        <v>274</v>
      </c>
      <c r="E408" s="165" t="s">
        <v>19</v>
      </c>
      <c r="F408" s="166" t="s">
        <v>1810</v>
      </c>
      <c r="H408" s="165" t="s">
        <v>19</v>
      </c>
      <c r="I408" s="167"/>
      <c r="L408" s="164"/>
      <c r="M408" s="168"/>
      <c r="T408" s="169"/>
      <c r="AT408" s="165" t="s">
        <v>274</v>
      </c>
      <c r="AU408" s="165" t="s">
        <v>83</v>
      </c>
      <c r="AV408" s="14" t="s">
        <v>83</v>
      </c>
      <c r="AW408" s="14" t="s">
        <v>37</v>
      </c>
      <c r="AX408" s="14" t="s">
        <v>75</v>
      </c>
      <c r="AY408" s="165" t="s">
        <v>266</v>
      </c>
    </row>
    <row r="409" spans="2:65" s="11" customFormat="1" ht="11.25">
      <c r="B409" s="135"/>
      <c r="D409" s="136" t="s">
        <v>274</v>
      </c>
      <c r="E409" s="137" t="s">
        <v>19</v>
      </c>
      <c r="F409" s="138" t="s">
        <v>1811</v>
      </c>
      <c r="H409" s="139">
        <v>16.190000000000001</v>
      </c>
      <c r="I409" s="140"/>
      <c r="L409" s="135"/>
      <c r="M409" s="141"/>
      <c r="T409" s="142"/>
      <c r="AT409" s="137" t="s">
        <v>274</v>
      </c>
      <c r="AU409" s="137" t="s">
        <v>83</v>
      </c>
      <c r="AV409" s="11" t="s">
        <v>85</v>
      </c>
      <c r="AW409" s="11" t="s">
        <v>37</v>
      </c>
      <c r="AX409" s="11" t="s">
        <v>83</v>
      </c>
      <c r="AY409" s="137" t="s">
        <v>266</v>
      </c>
    </row>
    <row r="410" spans="2:65" s="1" customFormat="1" ht="62.65" customHeight="1">
      <c r="B410" s="33"/>
      <c r="C410" s="122" t="s">
        <v>429</v>
      </c>
      <c r="D410" s="122" t="s">
        <v>267</v>
      </c>
      <c r="E410" s="123" t="s">
        <v>926</v>
      </c>
      <c r="F410" s="124" t="s">
        <v>927</v>
      </c>
      <c r="G410" s="125" t="s">
        <v>845</v>
      </c>
      <c r="H410" s="126">
        <v>242.85</v>
      </c>
      <c r="I410" s="127"/>
      <c r="J410" s="128">
        <f>ROUND(I410*H410,2)</f>
        <v>0</v>
      </c>
      <c r="K410" s="124" t="s">
        <v>271</v>
      </c>
      <c r="L410" s="33"/>
      <c r="M410" s="129" t="s">
        <v>19</v>
      </c>
      <c r="N410" s="130" t="s">
        <v>46</v>
      </c>
      <c r="P410" s="131">
        <f>O410*H410</f>
        <v>0</v>
      </c>
      <c r="Q410" s="131">
        <v>0</v>
      </c>
      <c r="R410" s="131">
        <f>Q410*H410</f>
        <v>0</v>
      </c>
      <c r="S410" s="131">
        <v>0</v>
      </c>
      <c r="T410" s="132">
        <f>S410*H410</f>
        <v>0</v>
      </c>
      <c r="AR410" s="133" t="s">
        <v>853</v>
      </c>
      <c r="AT410" s="133" t="s">
        <v>267</v>
      </c>
      <c r="AU410" s="133" t="s">
        <v>83</v>
      </c>
      <c r="AY410" s="18" t="s">
        <v>266</v>
      </c>
      <c r="BE410" s="134">
        <f>IF(N410="základní",J410,0)</f>
        <v>0</v>
      </c>
      <c r="BF410" s="134">
        <f>IF(N410="snížená",J410,0)</f>
        <v>0</v>
      </c>
      <c r="BG410" s="134">
        <f>IF(N410="zákl. přenesená",J410,0)</f>
        <v>0</v>
      </c>
      <c r="BH410" s="134">
        <f>IF(N410="sníž. přenesená",J410,0)</f>
        <v>0</v>
      </c>
      <c r="BI410" s="134">
        <f>IF(N410="nulová",J410,0)</f>
        <v>0</v>
      </c>
      <c r="BJ410" s="18" t="s">
        <v>83</v>
      </c>
      <c r="BK410" s="134">
        <f>ROUND(I410*H410,2)</f>
        <v>0</v>
      </c>
      <c r="BL410" s="18" t="s">
        <v>853</v>
      </c>
      <c r="BM410" s="133" t="s">
        <v>1812</v>
      </c>
    </row>
    <row r="411" spans="2:65" s="11" customFormat="1" ht="11.25">
      <c r="B411" s="135"/>
      <c r="D411" s="136" t="s">
        <v>274</v>
      </c>
      <c r="E411" s="137" t="s">
        <v>19</v>
      </c>
      <c r="F411" s="138" t="s">
        <v>1813</v>
      </c>
      <c r="H411" s="139">
        <v>242.85</v>
      </c>
      <c r="I411" s="140"/>
      <c r="L411" s="135"/>
      <c r="M411" s="141"/>
      <c r="T411" s="142"/>
      <c r="AT411" s="137" t="s">
        <v>274</v>
      </c>
      <c r="AU411" s="137" t="s">
        <v>83</v>
      </c>
      <c r="AV411" s="11" t="s">
        <v>85</v>
      </c>
      <c r="AW411" s="11" t="s">
        <v>37</v>
      </c>
      <c r="AX411" s="11" t="s">
        <v>83</v>
      </c>
      <c r="AY411" s="137" t="s">
        <v>266</v>
      </c>
    </row>
    <row r="412" spans="2:65" s="1" customFormat="1" ht="62.65" customHeight="1">
      <c r="B412" s="33"/>
      <c r="C412" s="122" t="s">
        <v>336</v>
      </c>
      <c r="D412" s="122" t="s">
        <v>267</v>
      </c>
      <c r="E412" s="123" t="s">
        <v>921</v>
      </c>
      <c r="F412" s="124" t="s">
        <v>922</v>
      </c>
      <c r="G412" s="125" t="s">
        <v>845</v>
      </c>
      <c r="H412" s="126">
        <v>75.34</v>
      </c>
      <c r="I412" s="127"/>
      <c r="J412" s="128">
        <f>ROUND(I412*H412,2)</f>
        <v>0</v>
      </c>
      <c r="K412" s="124" t="s">
        <v>271</v>
      </c>
      <c r="L412" s="33"/>
      <c r="M412" s="129" t="s">
        <v>19</v>
      </c>
      <c r="N412" s="130" t="s">
        <v>46</v>
      </c>
      <c r="P412" s="131">
        <f>O412*H412</f>
        <v>0</v>
      </c>
      <c r="Q412" s="131">
        <v>0</v>
      </c>
      <c r="R412" s="131">
        <f>Q412*H412</f>
        <v>0</v>
      </c>
      <c r="S412" s="131">
        <v>0</v>
      </c>
      <c r="T412" s="132">
        <f>S412*H412</f>
        <v>0</v>
      </c>
      <c r="AR412" s="133" t="s">
        <v>853</v>
      </c>
      <c r="AT412" s="133" t="s">
        <v>267</v>
      </c>
      <c r="AU412" s="133" t="s">
        <v>83</v>
      </c>
      <c r="AY412" s="18" t="s">
        <v>266</v>
      </c>
      <c r="BE412" s="134">
        <f>IF(N412="základní",J412,0)</f>
        <v>0</v>
      </c>
      <c r="BF412" s="134">
        <f>IF(N412="snížená",J412,0)</f>
        <v>0</v>
      </c>
      <c r="BG412" s="134">
        <f>IF(N412="zákl. přenesená",J412,0)</f>
        <v>0</v>
      </c>
      <c r="BH412" s="134">
        <f>IF(N412="sníž. přenesená",J412,0)</f>
        <v>0</v>
      </c>
      <c r="BI412" s="134">
        <f>IF(N412="nulová",J412,0)</f>
        <v>0</v>
      </c>
      <c r="BJ412" s="18" t="s">
        <v>83</v>
      </c>
      <c r="BK412" s="134">
        <f>ROUND(I412*H412,2)</f>
        <v>0</v>
      </c>
      <c r="BL412" s="18" t="s">
        <v>853</v>
      </c>
      <c r="BM412" s="133" t="s">
        <v>1814</v>
      </c>
    </row>
    <row r="413" spans="2:65" s="14" customFormat="1" ht="11.25">
      <c r="B413" s="164"/>
      <c r="D413" s="136" t="s">
        <v>274</v>
      </c>
      <c r="E413" s="165" t="s">
        <v>19</v>
      </c>
      <c r="F413" s="166" t="s">
        <v>1815</v>
      </c>
      <c r="H413" s="165" t="s">
        <v>19</v>
      </c>
      <c r="I413" s="167"/>
      <c r="L413" s="164"/>
      <c r="M413" s="168"/>
      <c r="T413" s="169"/>
      <c r="AT413" s="165" t="s">
        <v>274</v>
      </c>
      <c r="AU413" s="165" t="s">
        <v>83</v>
      </c>
      <c r="AV413" s="14" t="s">
        <v>83</v>
      </c>
      <c r="AW413" s="14" t="s">
        <v>37</v>
      </c>
      <c r="AX413" s="14" t="s">
        <v>75</v>
      </c>
      <c r="AY413" s="165" t="s">
        <v>266</v>
      </c>
    </row>
    <row r="414" spans="2:65" s="11" customFormat="1" ht="11.25">
      <c r="B414" s="135"/>
      <c r="D414" s="136" t="s">
        <v>274</v>
      </c>
      <c r="E414" s="137" t="s">
        <v>19</v>
      </c>
      <c r="F414" s="138" t="s">
        <v>1816</v>
      </c>
      <c r="H414" s="139">
        <v>75.34</v>
      </c>
      <c r="I414" s="140"/>
      <c r="L414" s="135"/>
      <c r="M414" s="141"/>
      <c r="T414" s="142"/>
      <c r="AT414" s="137" t="s">
        <v>274</v>
      </c>
      <c r="AU414" s="137" t="s">
        <v>83</v>
      </c>
      <c r="AV414" s="11" t="s">
        <v>85</v>
      </c>
      <c r="AW414" s="11" t="s">
        <v>37</v>
      </c>
      <c r="AX414" s="11" t="s">
        <v>83</v>
      </c>
      <c r="AY414" s="137" t="s">
        <v>266</v>
      </c>
    </row>
    <row r="415" spans="2:65" s="1" customFormat="1" ht="62.65" customHeight="1">
      <c r="B415" s="33"/>
      <c r="C415" s="122" t="s">
        <v>343</v>
      </c>
      <c r="D415" s="122" t="s">
        <v>267</v>
      </c>
      <c r="E415" s="123" t="s">
        <v>926</v>
      </c>
      <c r="F415" s="124" t="s">
        <v>927</v>
      </c>
      <c r="G415" s="125" t="s">
        <v>845</v>
      </c>
      <c r="H415" s="126">
        <v>301.36</v>
      </c>
      <c r="I415" s="127"/>
      <c r="J415" s="128">
        <f>ROUND(I415*H415,2)</f>
        <v>0</v>
      </c>
      <c r="K415" s="124" t="s">
        <v>271</v>
      </c>
      <c r="L415" s="33"/>
      <c r="M415" s="129" t="s">
        <v>19</v>
      </c>
      <c r="N415" s="130" t="s">
        <v>46</v>
      </c>
      <c r="P415" s="131">
        <f>O415*H415</f>
        <v>0</v>
      </c>
      <c r="Q415" s="131">
        <v>0</v>
      </c>
      <c r="R415" s="131">
        <f>Q415*H415</f>
        <v>0</v>
      </c>
      <c r="S415" s="131">
        <v>0</v>
      </c>
      <c r="T415" s="132">
        <f>S415*H415</f>
        <v>0</v>
      </c>
      <c r="AR415" s="133" t="s">
        <v>853</v>
      </c>
      <c r="AT415" s="133" t="s">
        <v>267</v>
      </c>
      <c r="AU415" s="133" t="s">
        <v>83</v>
      </c>
      <c r="AY415" s="18" t="s">
        <v>266</v>
      </c>
      <c r="BE415" s="134">
        <f>IF(N415="základní",J415,0)</f>
        <v>0</v>
      </c>
      <c r="BF415" s="134">
        <f>IF(N415="snížená",J415,0)</f>
        <v>0</v>
      </c>
      <c r="BG415" s="134">
        <f>IF(N415="zákl. přenesená",J415,0)</f>
        <v>0</v>
      </c>
      <c r="BH415" s="134">
        <f>IF(N415="sníž. přenesená",J415,0)</f>
        <v>0</v>
      </c>
      <c r="BI415" s="134">
        <f>IF(N415="nulová",J415,0)</f>
        <v>0</v>
      </c>
      <c r="BJ415" s="18" t="s">
        <v>83</v>
      </c>
      <c r="BK415" s="134">
        <f>ROUND(I415*H415,2)</f>
        <v>0</v>
      </c>
      <c r="BL415" s="18" t="s">
        <v>853</v>
      </c>
      <c r="BM415" s="133" t="s">
        <v>1817</v>
      </c>
    </row>
    <row r="416" spans="2:65" s="11" customFormat="1" ht="11.25">
      <c r="B416" s="135"/>
      <c r="D416" s="136" t="s">
        <v>274</v>
      </c>
      <c r="E416" s="137" t="s">
        <v>19</v>
      </c>
      <c r="F416" s="138" t="s">
        <v>1818</v>
      </c>
      <c r="H416" s="139">
        <v>301.36</v>
      </c>
      <c r="I416" s="140"/>
      <c r="L416" s="135"/>
      <c r="M416" s="141"/>
      <c r="T416" s="142"/>
      <c r="AT416" s="137" t="s">
        <v>274</v>
      </c>
      <c r="AU416" s="137" t="s">
        <v>83</v>
      </c>
      <c r="AV416" s="11" t="s">
        <v>85</v>
      </c>
      <c r="AW416" s="11" t="s">
        <v>37</v>
      </c>
      <c r="AX416" s="11" t="s">
        <v>83</v>
      </c>
      <c r="AY416" s="137" t="s">
        <v>266</v>
      </c>
    </row>
    <row r="417" spans="2:65" s="1" customFormat="1" ht="62.65" customHeight="1">
      <c r="B417" s="33"/>
      <c r="C417" s="122" t="s">
        <v>578</v>
      </c>
      <c r="D417" s="122" t="s">
        <v>267</v>
      </c>
      <c r="E417" s="123" t="s">
        <v>921</v>
      </c>
      <c r="F417" s="124" t="s">
        <v>922</v>
      </c>
      <c r="G417" s="125" t="s">
        <v>845</v>
      </c>
      <c r="H417" s="126">
        <v>65.194999999999993</v>
      </c>
      <c r="I417" s="127"/>
      <c r="J417" s="128">
        <f>ROUND(I417*H417,2)</f>
        <v>0</v>
      </c>
      <c r="K417" s="124" t="s">
        <v>271</v>
      </c>
      <c r="L417" s="33"/>
      <c r="M417" s="129" t="s">
        <v>19</v>
      </c>
      <c r="N417" s="130" t="s">
        <v>46</v>
      </c>
      <c r="P417" s="131">
        <f>O417*H417</f>
        <v>0</v>
      </c>
      <c r="Q417" s="131">
        <v>0</v>
      </c>
      <c r="R417" s="131">
        <f>Q417*H417</f>
        <v>0</v>
      </c>
      <c r="S417" s="131">
        <v>0</v>
      </c>
      <c r="T417" s="132">
        <f>S417*H417</f>
        <v>0</v>
      </c>
      <c r="AR417" s="133" t="s">
        <v>853</v>
      </c>
      <c r="AT417" s="133" t="s">
        <v>267</v>
      </c>
      <c r="AU417" s="133" t="s">
        <v>83</v>
      </c>
      <c r="AY417" s="18" t="s">
        <v>266</v>
      </c>
      <c r="BE417" s="134">
        <f>IF(N417="základní",J417,0)</f>
        <v>0</v>
      </c>
      <c r="BF417" s="134">
        <f>IF(N417="snížená",J417,0)</f>
        <v>0</v>
      </c>
      <c r="BG417" s="134">
        <f>IF(N417="zákl. přenesená",J417,0)</f>
        <v>0</v>
      </c>
      <c r="BH417" s="134">
        <f>IF(N417="sníž. přenesená",J417,0)</f>
        <v>0</v>
      </c>
      <c r="BI417" s="134">
        <f>IF(N417="nulová",J417,0)</f>
        <v>0</v>
      </c>
      <c r="BJ417" s="18" t="s">
        <v>83</v>
      </c>
      <c r="BK417" s="134">
        <f>ROUND(I417*H417,2)</f>
        <v>0</v>
      </c>
      <c r="BL417" s="18" t="s">
        <v>853</v>
      </c>
      <c r="BM417" s="133" t="s">
        <v>1819</v>
      </c>
    </row>
    <row r="418" spans="2:65" s="14" customFormat="1" ht="11.25">
      <c r="B418" s="164"/>
      <c r="D418" s="136" t="s">
        <v>274</v>
      </c>
      <c r="E418" s="165" t="s">
        <v>19</v>
      </c>
      <c r="F418" s="166" t="s">
        <v>1820</v>
      </c>
      <c r="H418" s="165" t="s">
        <v>19</v>
      </c>
      <c r="I418" s="167"/>
      <c r="L418" s="164"/>
      <c r="M418" s="168"/>
      <c r="T418" s="169"/>
      <c r="AT418" s="165" t="s">
        <v>274</v>
      </c>
      <c r="AU418" s="165" t="s">
        <v>83</v>
      </c>
      <c r="AV418" s="14" t="s">
        <v>83</v>
      </c>
      <c r="AW418" s="14" t="s">
        <v>37</v>
      </c>
      <c r="AX418" s="14" t="s">
        <v>75</v>
      </c>
      <c r="AY418" s="165" t="s">
        <v>266</v>
      </c>
    </row>
    <row r="419" spans="2:65" s="11" customFormat="1" ht="11.25">
      <c r="B419" s="135"/>
      <c r="D419" s="136" t="s">
        <v>274</v>
      </c>
      <c r="E419" s="137" t="s">
        <v>19</v>
      </c>
      <c r="F419" s="138" t="s">
        <v>1821</v>
      </c>
      <c r="H419" s="139">
        <v>65.194999999999993</v>
      </c>
      <c r="I419" s="140"/>
      <c r="L419" s="135"/>
      <c r="M419" s="141"/>
      <c r="T419" s="142"/>
      <c r="AT419" s="137" t="s">
        <v>274</v>
      </c>
      <c r="AU419" s="137" t="s">
        <v>83</v>
      </c>
      <c r="AV419" s="11" t="s">
        <v>85</v>
      </c>
      <c r="AW419" s="11" t="s">
        <v>37</v>
      </c>
      <c r="AX419" s="11" t="s">
        <v>83</v>
      </c>
      <c r="AY419" s="137" t="s">
        <v>266</v>
      </c>
    </row>
    <row r="420" spans="2:65" s="1" customFormat="1" ht="44.25" customHeight="1">
      <c r="B420" s="33"/>
      <c r="C420" s="122" t="s">
        <v>582</v>
      </c>
      <c r="D420" s="122" t="s">
        <v>267</v>
      </c>
      <c r="E420" s="123" t="s">
        <v>1822</v>
      </c>
      <c r="F420" s="124" t="s">
        <v>1823</v>
      </c>
      <c r="G420" s="125" t="s">
        <v>845</v>
      </c>
      <c r="H420" s="126">
        <v>2609.9569999999999</v>
      </c>
      <c r="I420" s="127"/>
      <c r="J420" s="128">
        <f>ROUND(I420*H420,2)</f>
        <v>0</v>
      </c>
      <c r="K420" s="124" t="s">
        <v>271</v>
      </c>
      <c r="L420" s="33"/>
      <c r="M420" s="129" t="s">
        <v>19</v>
      </c>
      <c r="N420" s="130" t="s">
        <v>46</v>
      </c>
      <c r="P420" s="131">
        <f>O420*H420</f>
        <v>0</v>
      </c>
      <c r="Q420" s="131">
        <v>0</v>
      </c>
      <c r="R420" s="131">
        <f>Q420*H420</f>
        <v>0</v>
      </c>
      <c r="S420" s="131">
        <v>0</v>
      </c>
      <c r="T420" s="132">
        <f>S420*H420</f>
        <v>0</v>
      </c>
      <c r="AR420" s="133" t="s">
        <v>853</v>
      </c>
      <c r="AT420" s="133" t="s">
        <v>267</v>
      </c>
      <c r="AU420" s="133" t="s">
        <v>83</v>
      </c>
      <c r="AY420" s="18" t="s">
        <v>266</v>
      </c>
      <c r="BE420" s="134">
        <f>IF(N420="základní",J420,0)</f>
        <v>0</v>
      </c>
      <c r="BF420" s="134">
        <f>IF(N420="snížená",J420,0)</f>
        <v>0</v>
      </c>
      <c r="BG420" s="134">
        <f>IF(N420="zákl. přenesená",J420,0)</f>
        <v>0</v>
      </c>
      <c r="BH420" s="134">
        <f>IF(N420="sníž. přenesená",J420,0)</f>
        <v>0</v>
      </c>
      <c r="BI420" s="134">
        <f>IF(N420="nulová",J420,0)</f>
        <v>0</v>
      </c>
      <c r="BJ420" s="18" t="s">
        <v>83</v>
      </c>
      <c r="BK420" s="134">
        <f>ROUND(I420*H420,2)</f>
        <v>0</v>
      </c>
      <c r="BL420" s="18" t="s">
        <v>853</v>
      </c>
      <c r="BM420" s="133" t="s">
        <v>1824</v>
      </c>
    </row>
    <row r="421" spans="2:65" s="14" customFormat="1" ht="11.25">
      <c r="B421" s="164"/>
      <c r="D421" s="136" t="s">
        <v>274</v>
      </c>
      <c r="E421" s="165" t="s">
        <v>19</v>
      </c>
      <c r="F421" s="166" t="s">
        <v>1825</v>
      </c>
      <c r="H421" s="165" t="s">
        <v>19</v>
      </c>
      <c r="I421" s="167"/>
      <c r="L421" s="164"/>
      <c r="M421" s="168"/>
      <c r="T421" s="169"/>
      <c r="AT421" s="165" t="s">
        <v>274</v>
      </c>
      <c r="AU421" s="165" t="s">
        <v>83</v>
      </c>
      <c r="AV421" s="14" t="s">
        <v>83</v>
      </c>
      <c r="AW421" s="14" t="s">
        <v>37</v>
      </c>
      <c r="AX421" s="14" t="s">
        <v>75</v>
      </c>
      <c r="AY421" s="165" t="s">
        <v>266</v>
      </c>
    </row>
    <row r="422" spans="2:65" s="14" customFormat="1" ht="11.25">
      <c r="B422" s="164"/>
      <c r="D422" s="136" t="s">
        <v>274</v>
      </c>
      <c r="E422" s="165" t="s">
        <v>19</v>
      </c>
      <c r="F422" s="166" t="s">
        <v>1826</v>
      </c>
      <c r="H422" s="165" t="s">
        <v>19</v>
      </c>
      <c r="I422" s="167"/>
      <c r="L422" s="164"/>
      <c r="M422" s="168"/>
      <c r="T422" s="169"/>
      <c r="AT422" s="165" t="s">
        <v>274</v>
      </c>
      <c r="AU422" s="165" t="s">
        <v>83</v>
      </c>
      <c r="AV422" s="14" t="s">
        <v>83</v>
      </c>
      <c r="AW422" s="14" t="s">
        <v>37</v>
      </c>
      <c r="AX422" s="14" t="s">
        <v>75</v>
      </c>
      <c r="AY422" s="165" t="s">
        <v>266</v>
      </c>
    </row>
    <row r="423" spans="2:65" s="11" customFormat="1" ht="11.25">
      <c r="B423" s="135"/>
      <c r="D423" s="136" t="s">
        <v>274</v>
      </c>
      <c r="E423" s="137" t="s">
        <v>19</v>
      </c>
      <c r="F423" s="138" t="s">
        <v>1827</v>
      </c>
      <c r="H423" s="139">
        <v>2609.9569999999999</v>
      </c>
      <c r="I423" s="140"/>
      <c r="L423" s="135"/>
      <c r="M423" s="141"/>
      <c r="T423" s="142"/>
      <c r="AT423" s="137" t="s">
        <v>274</v>
      </c>
      <c r="AU423" s="137" t="s">
        <v>83</v>
      </c>
      <c r="AV423" s="11" t="s">
        <v>85</v>
      </c>
      <c r="AW423" s="11" t="s">
        <v>37</v>
      </c>
      <c r="AX423" s="11" t="s">
        <v>83</v>
      </c>
      <c r="AY423" s="137" t="s">
        <v>266</v>
      </c>
    </row>
    <row r="424" spans="2:65" s="1" customFormat="1" ht="24.2" customHeight="1">
      <c r="B424" s="33"/>
      <c r="C424" s="122" t="s">
        <v>586</v>
      </c>
      <c r="D424" s="122" t="s">
        <v>267</v>
      </c>
      <c r="E424" s="123" t="s">
        <v>1828</v>
      </c>
      <c r="F424" s="124" t="s">
        <v>1829</v>
      </c>
      <c r="G424" s="125" t="s">
        <v>845</v>
      </c>
      <c r="H424" s="126">
        <v>336.15600000000001</v>
      </c>
      <c r="I424" s="127"/>
      <c r="J424" s="128">
        <f>ROUND(I424*H424,2)</f>
        <v>0</v>
      </c>
      <c r="K424" s="124" t="s">
        <v>271</v>
      </c>
      <c r="L424" s="33"/>
      <c r="M424" s="129" t="s">
        <v>19</v>
      </c>
      <c r="N424" s="130" t="s">
        <v>46</v>
      </c>
      <c r="P424" s="131">
        <f>O424*H424</f>
        <v>0</v>
      </c>
      <c r="Q424" s="131">
        <v>0</v>
      </c>
      <c r="R424" s="131">
        <f>Q424*H424</f>
        <v>0</v>
      </c>
      <c r="S424" s="131">
        <v>0</v>
      </c>
      <c r="T424" s="132">
        <f>S424*H424</f>
        <v>0</v>
      </c>
      <c r="AR424" s="133" t="s">
        <v>853</v>
      </c>
      <c r="AT424" s="133" t="s">
        <v>267</v>
      </c>
      <c r="AU424" s="133" t="s">
        <v>83</v>
      </c>
      <c r="AY424" s="18" t="s">
        <v>266</v>
      </c>
      <c r="BE424" s="134">
        <f>IF(N424="základní",J424,0)</f>
        <v>0</v>
      </c>
      <c r="BF424" s="134">
        <f>IF(N424="snížená",J424,0)</f>
        <v>0</v>
      </c>
      <c r="BG424" s="134">
        <f>IF(N424="zákl. přenesená",J424,0)</f>
        <v>0</v>
      </c>
      <c r="BH424" s="134">
        <f>IF(N424="sníž. přenesená",J424,0)</f>
        <v>0</v>
      </c>
      <c r="BI424" s="134">
        <f>IF(N424="nulová",J424,0)</f>
        <v>0</v>
      </c>
      <c r="BJ424" s="18" t="s">
        <v>83</v>
      </c>
      <c r="BK424" s="134">
        <f>ROUND(I424*H424,2)</f>
        <v>0</v>
      </c>
      <c r="BL424" s="18" t="s">
        <v>853</v>
      </c>
      <c r="BM424" s="133" t="s">
        <v>1830</v>
      </c>
    </row>
    <row r="425" spans="2:65" s="14" customFormat="1" ht="11.25">
      <c r="B425" s="164"/>
      <c r="D425" s="136" t="s">
        <v>274</v>
      </c>
      <c r="E425" s="165" t="s">
        <v>19</v>
      </c>
      <c r="F425" s="166" t="s">
        <v>1831</v>
      </c>
      <c r="H425" s="165" t="s">
        <v>19</v>
      </c>
      <c r="I425" s="167"/>
      <c r="L425" s="164"/>
      <c r="M425" s="168"/>
      <c r="T425" s="169"/>
      <c r="AT425" s="165" t="s">
        <v>274</v>
      </c>
      <c r="AU425" s="165" t="s">
        <v>83</v>
      </c>
      <c r="AV425" s="14" t="s">
        <v>83</v>
      </c>
      <c r="AW425" s="14" t="s">
        <v>37</v>
      </c>
      <c r="AX425" s="14" t="s">
        <v>75</v>
      </c>
      <c r="AY425" s="165" t="s">
        <v>266</v>
      </c>
    </row>
    <row r="426" spans="2:65" s="14" customFormat="1" ht="11.25">
      <c r="B426" s="164"/>
      <c r="D426" s="136" t="s">
        <v>274</v>
      </c>
      <c r="E426" s="165" t="s">
        <v>19</v>
      </c>
      <c r="F426" s="166" t="s">
        <v>1832</v>
      </c>
      <c r="H426" s="165" t="s">
        <v>19</v>
      </c>
      <c r="I426" s="167"/>
      <c r="L426" s="164"/>
      <c r="M426" s="168"/>
      <c r="T426" s="169"/>
      <c r="AT426" s="165" t="s">
        <v>274</v>
      </c>
      <c r="AU426" s="165" t="s">
        <v>83</v>
      </c>
      <c r="AV426" s="14" t="s">
        <v>83</v>
      </c>
      <c r="AW426" s="14" t="s">
        <v>37</v>
      </c>
      <c r="AX426" s="14" t="s">
        <v>75</v>
      </c>
      <c r="AY426" s="165" t="s">
        <v>266</v>
      </c>
    </row>
    <row r="427" spans="2:65" s="11" customFormat="1" ht="11.25">
      <c r="B427" s="135"/>
      <c r="D427" s="136" t="s">
        <v>274</v>
      </c>
      <c r="E427" s="137" t="s">
        <v>19</v>
      </c>
      <c r="F427" s="138" t="s">
        <v>1833</v>
      </c>
      <c r="H427" s="139">
        <v>336.15600000000001</v>
      </c>
      <c r="I427" s="140"/>
      <c r="L427" s="135"/>
      <c r="M427" s="141"/>
      <c r="T427" s="142"/>
      <c r="AT427" s="137" t="s">
        <v>274</v>
      </c>
      <c r="AU427" s="137" t="s">
        <v>83</v>
      </c>
      <c r="AV427" s="11" t="s">
        <v>85</v>
      </c>
      <c r="AW427" s="11" t="s">
        <v>37</v>
      </c>
      <c r="AX427" s="11" t="s">
        <v>75</v>
      </c>
      <c r="AY427" s="137" t="s">
        <v>266</v>
      </c>
    </row>
    <row r="428" spans="2:65" s="12" customFormat="1" ht="11.25">
      <c r="B428" s="143"/>
      <c r="D428" s="136" t="s">
        <v>274</v>
      </c>
      <c r="E428" s="144" t="s">
        <v>19</v>
      </c>
      <c r="F428" s="145" t="s">
        <v>276</v>
      </c>
      <c r="H428" s="146">
        <v>336.15600000000001</v>
      </c>
      <c r="I428" s="147"/>
      <c r="L428" s="143"/>
      <c r="M428" s="148"/>
      <c r="T428" s="149"/>
      <c r="AT428" s="144" t="s">
        <v>274</v>
      </c>
      <c r="AU428" s="144" t="s">
        <v>83</v>
      </c>
      <c r="AV428" s="12" t="s">
        <v>272</v>
      </c>
      <c r="AW428" s="12" t="s">
        <v>37</v>
      </c>
      <c r="AX428" s="12" t="s">
        <v>83</v>
      </c>
      <c r="AY428" s="144" t="s">
        <v>266</v>
      </c>
    </row>
    <row r="429" spans="2:65" s="1" customFormat="1" ht="49.15" customHeight="1">
      <c r="B429" s="33"/>
      <c r="C429" s="122" t="s">
        <v>591</v>
      </c>
      <c r="D429" s="122" t="s">
        <v>267</v>
      </c>
      <c r="E429" s="123" t="s">
        <v>1834</v>
      </c>
      <c r="F429" s="124" t="s">
        <v>1835</v>
      </c>
      <c r="G429" s="125" t="s">
        <v>845</v>
      </c>
      <c r="H429" s="126">
        <v>1739.971</v>
      </c>
      <c r="I429" s="127"/>
      <c r="J429" s="128">
        <f>ROUND(I429*H429,2)</f>
        <v>0</v>
      </c>
      <c r="K429" s="124" t="s">
        <v>271</v>
      </c>
      <c r="L429" s="33"/>
      <c r="M429" s="129" t="s">
        <v>19</v>
      </c>
      <c r="N429" s="130" t="s">
        <v>46</v>
      </c>
      <c r="P429" s="131">
        <f>O429*H429</f>
        <v>0</v>
      </c>
      <c r="Q429" s="131">
        <v>0</v>
      </c>
      <c r="R429" s="131">
        <f>Q429*H429</f>
        <v>0</v>
      </c>
      <c r="S429" s="131">
        <v>0</v>
      </c>
      <c r="T429" s="132">
        <f>S429*H429</f>
        <v>0</v>
      </c>
      <c r="AR429" s="133" t="s">
        <v>853</v>
      </c>
      <c r="AT429" s="133" t="s">
        <v>267</v>
      </c>
      <c r="AU429" s="133" t="s">
        <v>83</v>
      </c>
      <c r="AY429" s="18" t="s">
        <v>266</v>
      </c>
      <c r="BE429" s="134">
        <f>IF(N429="základní",J429,0)</f>
        <v>0</v>
      </c>
      <c r="BF429" s="134">
        <f>IF(N429="snížená",J429,0)</f>
        <v>0</v>
      </c>
      <c r="BG429" s="134">
        <f>IF(N429="zákl. přenesená",J429,0)</f>
        <v>0</v>
      </c>
      <c r="BH429" s="134">
        <f>IF(N429="sníž. přenesená",J429,0)</f>
        <v>0</v>
      </c>
      <c r="BI429" s="134">
        <f>IF(N429="nulová",J429,0)</f>
        <v>0</v>
      </c>
      <c r="BJ429" s="18" t="s">
        <v>83</v>
      </c>
      <c r="BK429" s="134">
        <f>ROUND(I429*H429,2)</f>
        <v>0</v>
      </c>
      <c r="BL429" s="18" t="s">
        <v>853</v>
      </c>
      <c r="BM429" s="133" t="s">
        <v>1836</v>
      </c>
    </row>
    <row r="430" spans="2:65" s="1" customFormat="1" ht="19.5">
      <c r="B430" s="33"/>
      <c r="D430" s="136" t="s">
        <v>341</v>
      </c>
      <c r="F430" s="150" t="s">
        <v>946</v>
      </c>
      <c r="I430" s="151"/>
      <c r="L430" s="33"/>
      <c r="M430" s="152"/>
      <c r="T430" s="54"/>
      <c r="AT430" s="18" t="s">
        <v>341</v>
      </c>
      <c r="AU430" s="18" t="s">
        <v>83</v>
      </c>
    </row>
    <row r="431" spans="2:65" s="14" customFormat="1" ht="11.25">
      <c r="B431" s="164"/>
      <c r="D431" s="136" t="s">
        <v>274</v>
      </c>
      <c r="E431" s="165" t="s">
        <v>19</v>
      </c>
      <c r="F431" s="166" t="s">
        <v>1837</v>
      </c>
      <c r="H431" s="165" t="s">
        <v>19</v>
      </c>
      <c r="I431" s="167"/>
      <c r="L431" s="164"/>
      <c r="M431" s="168"/>
      <c r="T431" s="169"/>
      <c r="AT431" s="165" t="s">
        <v>274</v>
      </c>
      <c r="AU431" s="165" t="s">
        <v>83</v>
      </c>
      <c r="AV431" s="14" t="s">
        <v>83</v>
      </c>
      <c r="AW431" s="14" t="s">
        <v>37</v>
      </c>
      <c r="AX431" s="14" t="s">
        <v>75</v>
      </c>
      <c r="AY431" s="165" t="s">
        <v>266</v>
      </c>
    </row>
    <row r="432" spans="2:65" s="14" customFormat="1" ht="11.25">
      <c r="B432" s="164"/>
      <c r="D432" s="136" t="s">
        <v>274</v>
      </c>
      <c r="E432" s="165" t="s">
        <v>19</v>
      </c>
      <c r="F432" s="166" t="s">
        <v>1838</v>
      </c>
      <c r="H432" s="165" t="s">
        <v>19</v>
      </c>
      <c r="I432" s="167"/>
      <c r="L432" s="164"/>
      <c r="M432" s="168"/>
      <c r="T432" s="169"/>
      <c r="AT432" s="165" t="s">
        <v>274</v>
      </c>
      <c r="AU432" s="165" t="s">
        <v>83</v>
      </c>
      <c r="AV432" s="14" t="s">
        <v>83</v>
      </c>
      <c r="AW432" s="14" t="s">
        <v>37</v>
      </c>
      <c r="AX432" s="14" t="s">
        <v>75</v>
      </c>
      <c r="AY432" s="165" t="s">
        <v>266</v>
      </c>
    </row>
    <row r="433" spans="2:65" s="11" customFormat="1" ht="11.25">
      <c r="B433" s="135"/>
      <c r="D433" s="136" t="s">
        <v>274</v>
      </c>
      <c r="E433" s="137" t="s">
        <v>19</v>
      </c>
      <c r="F433" s="138" t="s">
        <v>1630</v>
      </c>
      <c r="H433" s="139">
        <v>1739.971</v>
      </c>
      <c r="I433" s="140"/>
      <c r="L433" s="135"/>
      <c r="M433" s="141"/>
      <c r="T433" s="142"/>
      <c r="AT433" s="137" t="s">
        <v>274</v>
      </c>
      <c r="AU433" s="137" t="s">
        <v>83</v>
      </c>
      <c r="AV433" s="11" t="s">
        <v>85</v>
      </c>
      <c r="AW433" s="11" t="s">
        <v>37</v>
      </c>
      <c r="AX433" s="11" t="s">
        <v>83</v>
      </c>
      <c r="AY433" s="137" t="s">
        <v>266</v>
      </c>
    </row>
    <row r="434" spans="2:65" s="1" customFormat="1" ht="49.15" customHeight="1">
      <c r="B434" s="33"/>
      <c r="C434" s="122" t="s">
        <v>595</v>
      </c>
      <c r="D434" s="122" t="s">
        <v>267</v>
      </c>
      <c r="E434" s="123" t="s">
        <v>1839</v>
      </c>
      <c r="F434" s="124" t="s">
        <v>1840</v>
      </c>
      <c r="G434" s="125" t="s">
        <v>845</v>
      </c>
      <c r="H434" s="126">
        <v>408.24</v>
      </c>
      <c r="I434" s="127"/>
      <c r="J434" s="128">
        <f>ROUND(I434*H434,2)</f>
        <v>0</v>
      </c>
      <c r="K434" s="124" t="s">
        <v>271</v>
      </c>
      <c r="L434" s="33"/>
      <c r="M434" s="129" t="s">
        <v>19</v>
      </c>
      <c r="N434" s="130" t="s">
        <v>46</v>
      </c>
      <c r="P434" s="131">
        <f>O434*H434</f>
        <v>0</v>
      </c>
      <c r="Q434" s="131">
        <v>0</v>
      </c>
      <c r="R434" s="131">
        <f>Q434*H434</f>
        <v>0</v>
      </c>
      <c r="S434" s="131">
        <v>0</v>
      </c>
      <c r="T434" s="132">
        <f>S434*H434</f>
        <v>0</v>
      </c>
      <c r="AR434" s="133" t="s">
        <v>272</v>
      </c>
      <c r="AT434" s="133" t="s">
        <v>267</v>
      </c>
      <c r="AU434" s="133" t="s">
        <v>83</v>
      </c>
      <c r="AY434" s="18" t="s">
        <v>266</v>
      </c>
      <c r="BE434" s="134">
        <f>IF(N434="základní",J434,0)</f>
        <v>0</v>
      </c>
      <c r="BF434" s="134">
        <f>IF(N434="snížená",J434,0)</f>
        <v>0</v>
      </c>
      <c r="BG434" s="134">
        <f>IF(N434="zákl. přenesená",J434,0)</f>
        <v>0</v>
      </c>
      <c r="BH434" s="134">
        <f>IF(N434="sníž. přenesená",J434,0)</f>
        <v>0</v>
      </c>
      <c r="BI434" s="134">
        <f>IF(N434="nulová",J434,0)</f>
        <v>0</v>
      </c>
      <c r="BJ434" s="18" t="s">
        <v>83</v>
      </c>
      <c r="BK434" s="134">
        <f>ROUND(I434*H434,2)</f>
        <v>0</v>
      </c>
      <c r="BL434" s="18" t="s">
        <v>272</v>
      </c>
      <c r="BM434" s="133" t="s">
        <v>1841</v>
      </c>
    </row>
    <row r="435" spans="2:65" s="1" customFormat="1" ht="19.5">
      <c r="B435" s="33"/>
      <c r="D435" s="136" t="s">
        <v>341</v>
      </c>
      <c r="F435" s="150" t="s">
        <v>946</v>
      </c>
      <c r="I435" s="151"/>
      <c r="L435" s="33"/>
      <c r="M435" s="152"/>
      <c r="T435" s="54"/>
      <c r="AT435" s="18" t="s">
        <v>341</v>
      </c>
      <c r="AU435" s="18" t="s">
        <v>83</v>
      </c>
    </row>
    <row r="436" spans="2:65" s="14" customFormat="1" ht="11.25">
      <c r="B436" s="164"/>
      <c r="D436" s="136" t="s">
        <v>274</v>
      </c>
      <c r="E436" s="165" t="s">
        <v>19</v>
      </c>
      <c r="F436" s="166" t="s">
        <v>1842</v>
      </c>
      <c r="H436" s="165" t="s">
        <v>19</v>
      </c>
      <c r="I436" s="167"/>
      <c r="L436" s="164"/>
      <c r="M436" s="168"/>
      <c r="T436" s="169"/>
      <c r="AT436" s="165" t="s">
        <v>274</v>
      </c>
      <c r="AU436" s="165" t="s">
        <v>83</v>
      </c>
      <c r="AV436" s="14" t="s">
        <v>83</v>
      </c>
      <c r="AW436" s="14" t="s">
        <v>37</v>
      </c>
      <c r="AX436" s="14" t="s">
        <v>75</v>
      </c>
      <c r="AY436" s="165" t="s">
        <v>266</v>
      </c>
    </row>
    <row r="437" spans="2:65" s="11" customFormat="1" ht="11.25">
      <c r="B437" s="135"/>
      <c r="D437" s="136" t="s">
        <v>274</v>
      </c>
      <c r="E437" s="137" t="s">
        <v>19</v>
      </c>
      <c r="F437" s="138" t="s">
        <v>1632</v>
      </c>
      <c r="H437" s="139">
        <v>408.24</v>
      </c>
      <c r="I437" s="140"/>
      <c r="L437" s="135"/>
      <c r="M437" s="141"/>
      <c r="T437" s="142"/>
      <c r="AT437" s="137" t="s">
        <v>274</v>
      </c>
      <c r="AU437" s="137" t="s">
        <v>83</v>
      </c>
      <c r="AV437" s="11" t="s">
        <v>85</v>
      </c>
      <c r="AW437" s="11" t="s">
        <v>37</v>
      </c>
      <c r="AX437" s="11" t="s">
        <v>75</v>
      </c>
      <c r="AY437" s="137" t="s">
        <v>266</v>
      </c>
    </row>
    <row r="438" spans="2:65" s="12" customFormat="1" ht="11.25">
      <c r="B438" s="143"/>
      <c r="D438" s="136" t="s">
        <v>274</v>
      </c>
      <c r="E438" s="144" t="s">
        <v>19</v>
      </c>
      <c r="F438" s="145" t="s">
        <v>276</v>
      </c>
      <c r="H438" s="146">
        <v>408.24</v>
      </c>
      <c r="I438" s="147"/>
      <c r="L438" s="143"/>
      <c r="M438" s="148"/>
      <c r="T438" s="149"/>
      <c r="AT438" s="144" t="s">
        <v>274</v>
      </c>
      <c r="AU438" s="144" t="s">
        <v>83</v>
      </c>
      <c r="AV438" s="12" t="s">
        <v>272</v>
      </c>
      <c r="AW438" s="12" t="s">
        <v>37</v>
      </c>
      <c r="AX438" s="12" t="s">
        <v>83</v>
      </c>
      <c r="AY438" s="144" t="s">
        <v>266</v>
      </c>
    </row>
    <row r="439" spans="2:65" s="1" customFormat="1" ht="49.15" customHeight="1">
      <c r="B439" s="33"/>
      <c r="C439" s="122" t="s">
        <v>470</v>
      </c>
      <c r="D439" s="122" t="s">
        <v>267</v>
      </c>
      <c r="E439" s="123" t="s">
        <v>943</v>
      </c>
      <c r="F439" s="124" t="s">
        <v>944</v>
      </c>
      <c r="G439" s="125" t="s">
        <v>845</v>
      </c>
      <c r="H439" s="126">
        <v>74.936000000000007</v>
      </c>
      <c r="I439" s="127"/>
      <c r="J439" s="128">
        <f>ROUND(I439*H439,2)</f>
        <v>0</v>
      </c>
      <c r="K439" s="124" t="s">
        <v>271</v>
      </c>
      <c r="L439" s="33"/>
      <c r="M439" s="129" t="s">
        <v>19</v>
      </c>
      <c r="N439" s="130" t="s">
        <v>46</v>
      </c>
      <c r="P439" s="131">
        <f>O439*H439</f>
        <v>0</v>
      </c>
      <c r="Q439" s="131">
        <v>0</v>
      </c>
      <c r="R439" s="131">
        <f>Q439*H439</f>
        <v>0</v>
      </c>
      <c r="S439" s="131">
        <v>0</v>
      </c>
      <c r="T439" s="132">
        <f>S439*H439</f>
        <v>0</v>
      </c>
      <c r="AR439" s="133" t="s">
        <v>853</v>
      </c>
      <c r="AT439" s="133" t="s">
        <v>267</v>
      </c>
      <c r="AU439" s="133" t="s">
        <v>83</v>
      </c>
      <c r="AY439" s="18" t="s">
        <v>266</v>
      </c>
      <c r="BE439" s="134">
        <f>IF(N439="základní",J439,0)</f>
        <v>0</v>
      </c>
      <c r="BF439" s="134">
        <f>IF(N439="snížená",J439,0)</f>
        <v>0</v>
      </c>
      <c r="BG439" s="134">
        <f>IF(N439="zákl. přenesená",J439,0)</f>
        <v>0</v>
      </c>
      <c r="BH439" s="134">
        <f>IF(N439="sníž. přenesená",J439,0)</f>
        <v>0</v>
      </c>
      <c r="BI439" s="134">
        <f>IF(N439="nulová",J439,0)</f>
        <v>0</v>
      </c>
      <c r="BJ439" s="18" t="s">
        <v>83</v>
      </c>
      <c r="BK439" s="134">
        <f>ROUND(I439*H439,2)</f>
        <v>0</v>
      </c>
      <c r="BL439" s="18" t="s">
        <v>853</v>
      </c>
      <c r="BM439" s="133" t="s">
        <v>1843</v>
      </c>
    </row>
    <row r="440" spans="2:65" s="1" customFormat="1" ht="19.5">
      <c r="B440" s="33"/>
      <c r="D440" s="136" t="s">
        <v>341</v>
      </c>
      <c r="F440" s="150" t="s">
        <v>946</v>
      </c>
      <c r="I440" s="151"/>
      <c r="L440" s="33"/>
      <c r="M440" s="152"/>
      <c r="T440" s="54"/>
      <c r="AT440" s="18" t="s">
        <v>341</v>
      </c>
      <c r="AU440" s="18" t="s">
        <v>83</v>
      </c>
    </row>
    <row r="441" spans="2:65" s="14" customFormat="1" ht="11.25">
      <c r="B441" s="164"/>
      <c r="D441" s="136" t="s">
        <v>274</v>
      </c>
      <c r="E441" s="165" t="s">
        <v>19</v>
      </c>
      <c r="F441" s="166" t="s">
        <v>1778</v>
      </c>
      <c r="H441" s="165" t="s">
        <v>19</v>
      </c>
      <c r="I441" s="167"/>
      <c r="L441" s="164"/>
      <c r="M441" s="168"/>
      <c r="T441" s="169"/>
      <c r="AT441" s="165" t="s">
        <v>274</v>
      </c>
      <c r="AU441" s="165" t="s">
        <v>83</v>
      </c>
      <c r="AV441" s="14" t="s">
        <v>83</v>
      </c>
      <c r="AW441" s="14" t="s">
        <v>37</v>
      </c>
      <c r="AX441" s="14" t="s">
        <v>75</v>
      </c>
      <c r="AY441" s="165" t="s">
        <v>266</v>
      </c>
    </row>
    <row r="442" spans="2:65" s="11" customFormat="1" ht="11.25">
      <c r="B442" s="135"/>
      <c r="D442" s="136" t="s">
        <v>274</v>
      </c>
      <c r="E442" s="137" t="s">
        <v>19</v>
      </c>
      <c r="F442" s="138" t="s">
        <v>1844</v>
      </c>
      <c r="H442" s="139">
        <v>74.936000000000007</v>
      </c>
      <c r="I442" s="140"/>
      <c r="L442" s="135"/>
      <c r="M442" s="141"/>
      <c r="T442" s="142"/>
      <c r="AT442" s="137" t="s">
        <v>274</v>
      </c>
      <c r="AU442" s="137" t="s">
        <v>83</v>
      </c>
      <c r="AV442" s="11" t="s">
        <v>85</v>
      </c>
      <c r="AW442" s="11" t="s">
        <v>37</v>
      </c>
      <c r="AX442" s="11" t="s">
        <v>83</v>
      </c>
      <c r="AY442" s="137" t="s">
        <v>266</v>
      </c>
    </row>
    <row r="443" spans="2:65" s="1" customFormat="1" ht="49.15" customHeight="1">
      <c r="B443" s="33"/>
      <c r="C443" s="122" t="s">
        <v>465</v>
      </c>
      <c r="D443" s="122" t="s">
        <v>267</v>
      </c>
      <c r="E443" s="123" t="s">
        <v>1845</v>
      </c>
      <c r="F443" s="124" t="s">
        <v>1846</v>
      </c>
      <c r="G443" s="125" t="s">
        <v>845</v>
      </c>
      <c r="H443" s="126">
        <v>0.40400000000000003</v>
      </c>
      <c r="I443" s="127"/>
      <c r="J443" s="128">
        <f>ROUND(I443*H443,2)</f>
        <v>0</v>
      </c>
      <c r="K443" s="124" t="s">
        <v>271</v>
      </c>
      <c r="L443" s="33"/>
      <c r="M443" s="129" t="s">
        <v>19</v>
      </c>
      <c r="N443" s="130" t="s">
        <v>46</v>
      </c>
      <c r="P443" s="131">
        <f>O443*H443</f>
        <v>0</v>
      </c>
      <c r="Q443" s="131">
        <v>0</v>
      </c>
      <c r="R443" s="131">
        <f>Q443*H443</f>
        <v>0</v>
      </c>
      <c r="S443" s="131">
        <v>0</v>
      </c>
      <c r="T443" s="132">
        <f>S443*H443</f>
        <v>0</v>
      </c>
      <c r="AR443" s="133" t="s">
        <v>853</v>
      </c>
      <c r="AT443" s="133" t="s">
        <v>267</v>
      </c>
      <c r="AU443" s="133" t="s">
        <v>83</v>
      </c>
      <c r="AY443" s="18" t="s">
        <v>266</v>
      </c>
      <c r="BE443" s="134">
        <f>IF(N443="základní",J443,0)</f>
        <v>0</v>
      </c>
      <c r="BF443" s="134">
        <f>IF(N443="snížená",J443,0)</f>
        <v>0</v>
      </c>
      <c r="BG443" s="134">
        <f>IF(N443="zákl. přenesená",J443,0)</f>
        <v>0</v>
      </c>
      <c r="BH443" s="134">
        <f>IF(N443="sníž. přenesená",J443,0)</f>
        <v>0</v>
      </c>
      <c r="BI443" s="134">
        <f>IF(N443="nulová",J443,0)</f>
        <v>0</v>
      </c>
      <c r="BJ443" s="18" t="s">
        <v>83</v>
      </c>
      <c r="BK443" s="134">
        <f>ROUND(I443*H443,2)</f>
        <v>0</v>
      </c>
      <c r="BL443" s="18" t="s">
        <v>853</v>
      </c>
      <c r="BM443" s="133" t="s">
        <v>1847</v>
      </c>
    </row>
    <row r="444" spans="2:65" s="1" customFormat="1" ht="19.5">
      <c r="B444" s="33"/>
      <c r="D444" s="136" t="s">
        <v>341</v>
      </c>
      <c r="F444" s="150" t="s">
        <v>946</v>
      </c>
      <c r="I444" s="151"/>
      <c r="L444" s="33"/>
      <c r="M444" s="152"/>
      <c r="T444" s="54"/>
      <c r="AT444" s="18" t="s">
        <v>341</v>
      </c>
      <c r="AU444" s="18" t="s">
        <v>83</v>
      </c>
    </row>
    <row r="445" spans="2:65" s="11" customFormat="1" ht="11.25">
      <c r="B445" s="135"/>
      <c r="D445" s="136" t="s">
        <v>274</v>
      </c>
      <c r="E445" s="137" t="s">
        <v>19</v>
      </c>
      <c r="F445" s="138" t="s">
        <v>1848</v>
      </c>
      <c r="H445" s="139">
        <v>0.40400000000000003</v>
      </c>
      <c r="I445" s="140"/>
      <c r="L445" s="135"/>
      <c r="M445" s="141"/>
      <c r="T445" s="142"/>
      <c r="AT445" s="137" t="s">
        <v>274</v>
      </c>
      <c r="AU445" s="137" t="s">
        <v>83</v>
      </c>
      <c r="AV445" s="11" t="s">
        <v>85</v>
      </c>
      <c r="AW445" s="11" t="s">
        <v>37</v>
      </c>
      <c r="AX445" s="11" t="s">
        <v>83</v>
      </c>
      <c r="AY445" s="137" t="s">
        <v>266</v>
      </c>
    </row>
    <row r="446" spans="2:65" s="1" customFormat="1" ht="16.5" customHeight="1">
      <c r="B446" s="33"/>
      <c r="C446" s="122" t="s">
        <v>574</v>
      </c>
      <c r="D446" s="122" t="s">
        <v>267</v>
      </c>
      <c r="E446" s="123" t="s">
        <v>1849</v>
      </c>
      <c r="F446" s="124" t="s">
        <v>1850</v>
      </c>
      <c r="G446" s="125" t="s">
        <v>845</v>
      </c>
      <c r="H446" s="126">
        <v>4349.9290000000001</v>
      </c>
      <c r="I446" s="127"/>
      <c r="J446" s="128">
        <f>ROUND(I446*H446,2)</f>
        <v>0</v>
      </c>
      <c r="K446" s="124" t="s">
        <v>19</v>
      </c>
      <c r="L446" s="33"/>
      <c r="M446" s="129" t="s">
        <v>19</v>
      </c>
      <c r="N446" s="130" t="s">
        <v>46</v>
      </c>
      <c r="P446" s="131">
        <f>O446*H446</f>
        <v>0</v>
      </c>
      <c r="Q446" s="131">
        <v>0</v>
      </c>
      <c r="R446" s="131">
        <f>Q446*H446</f>
        <v>0</v>
      </c>
      <c r="S446" s="131">
        <v>0</v>
      </c>
      <c r="T446" s="132">
        <f>S446*H446</f>
        <v>0</v>
      </c>
      <c r="AR446" s="133" t="s">
        <v>853</v>
      </c>
      <c r="AT446" s="133" t="s">
        <v>267</v>
      </c>
      <c r="AU446" s="133" t="s">
        <v>83</v>
      </c>
      <c r="AY446" s="18" t="s">
        <v>266</v>
      </c>
      <c r="BE446" s="134">
        <f>IF(N446="základní",J446,0)</f>
        <v>0</v>
      </c>
      <c r="BF446" s="134">
        <f>IF(N446="snížená",J446,0)</f>
        <v>0</v>
      </c>
      <c r="BG446" s="134">
        <f>IF(N446="zákl. přenesená",J446,0)</f>
        <v>0</v>
      </c>
      <c r="BH446" s="134">
        <f>IF(N446="sníž. přenesená",J446,0)</f>
        <v>0</v>
      </c>
      <c r="BI446" s="134">
        <f>IF(N446="nulová",J446,0)</f>
        <v>0</v>
      </c>
      <c r="BJ446" s="18" t="s">
        <v>83</v>
      </c>
      <c r="BK446" s="134">
        <f>ROUND(I446*H446,2)</f>
        <v>0</v>
      </c>
      <c r="BL446" s="18" t="s">
        <v>853</v>
      </c>
      <c r="BM446" s="133" t="s">
        <v>1851</v>
      </c>
    </row>
    <row r="447" spans="2:65" s="1" customFormat="1" ht="29.25">
      <c r="B447" s="33"/>
      <c r="D447" s="136" t="s">
        <v>341</v>
      </c>
      <c r="F447" s="150" t="s">
        <v>1852</v>
      </c>
      <c r="I447" s="151"/>
      <c r="L447" s="33"/>
      <c r="M447" s="152"/>
      <c r="T447" s="54"/>
      <c r="AT447" s="18" t="s">
        <v>341</v>
      </c>
      <c r="AU447" s="18" t="s">
        <v>83</v>
      </c>
    </row>
    <row r="448" spans="2:65" s="14" customFormat="1" ht="11.25">
      <c r="B448" s="164"/>
      <c r="D448" s="136" t="s">
        <v>274</v>
      </c>
      <c r="E448" s="165" t="s">
        <v>19</v>
      </c>
      <c r="F448" s="166" t="s">
        <v>1853</v>
      </c>
      <c r="H448" s="165" t="s">
        <v>19</v>
      </c>
      <c r="I448" s="167"/>
      <c r="L448" s="164"/>
      <c r="M448" s="168"/>
      <c r="T448" s="169"/>
      <c r="AT448" s="165" t="s">
        <v>274</v>
      </c>
      <c r="AU448" s="165" t="s">
        <v>83</v>
      </c>
      <c r="AV448" s="14" t="s">
        <v>83</v>
      </c>
      <c r="AW448" s="14" t="s">
        <v>37</v>
      </c>
      <c r="AX448" s="14" t="s">
        <v>75</v>
      </c>
      <c r="AY448" s="165" t="s">
        <v>266</v>
      </c>
    </row>
    <row r="449" spans="2:65" s="14" customFormat="1" ht="11.25">
      <c r="B449" s="164"/>
      <c r="D449" s="136" t="s">
        <v>274</v>
      </c>
      <c r="E449" s="165" t="s">
        <v>19</v>
      </c>
      <c r="F449" s="166" t="s">
        <v>1826</v>
      </c>
      <c r="H449" s="165" t="s">
        <v>19</v>
      </c>
      <c r="I449" s="167"/>
      <c r="L449" s="164"/>
      <c r="M449" s="168"/>
      <c r="T449" s="169"/>
      <c r="AT449" s="165" t="s">
        <v>274</v>
      </c>
      <c r="AU449" s="165" t="s">
        <v>83</v>
      </c>
      <c r="AV449" s="14" t="s">
        <v>83</v>
      </c>
      <c r="AW449" s="14" t="s">
        <v>37</v>
      </c>
      <c r="AX449" s="14" t="s">
        <v>75</v>
      </c>
      <c r="AY449" s="165" t="s">
        <v>266</v>
      </c>
    </row>
    <row r="450" spans="2:65" s="11" customFormat="1" ht="11.25">
      <c r="B450" s="135"/>
      <c r="D450" s="136" t="s">
        <v>274</v>
      </c>
      <c r="E450" s="137" t="s">
        <v>19</v>
      </c>
      <c r="F450" s="138" t="s">
        <v>1854</v>
      </c>
      <c r="H450" s="139">
        <v>4349.9290000000001</v>
      </c>
      <c r="I450" s="140"/>
      <c r="L450" s="135"/>
      <c r="M450" s="141"/>
      <c r="T450" s="142"/>
      <c r="AT450" s="137" t="s">
        <v>274</v>
      </c>
      <c r="AU450" s="137" t="s">
        <v>83</v>
      </c>
      <c r="AV450" s="11" t="s">
        <v>85</v>
      </c>
      <c r="AW450" s="11" t="s">
        <v>37</v>
      </c>
      <c r="AX450" s="11" t="s">
        <v>83</v>
      </c>
      <c r="AY450" s="137" t="s">
        <v>266</v>
      </c>
    </row>
    <row r="451" spans="2:65" s="1" customFormat="1" ht="44.25" customHeight="1">
      <c r="B451" s="33"/>
      <c r="C451" s="122" t="s">
        <v>570</v>
      </c>
      <c r="D451" s="122" t="s">
        <v>267</v>
      </c>
      <c r="E451" s="123" t="s">
        <v>1855</v>
      </c>
      <c r="F451" s="124" t="s">
        <v>1856</v>
      </c>
      <c r="G451" s="125" t="s">
        <v>789</v>
      </c>
      <c r="H451" s="126">
        <v>6</v>
      </c>
      <c r="I451" s="127"/>
      <c r="J451" s="128">
        <f>ROUND(I451*H451,2)</f>
        <v>0</v>
      </c>
      <c r="K451" s="124" t="s">
        <v>271</v>
      </c>
      <c r="L451" s="33"/>
      <c r="M451" s="129" t="s">
        <v>19</v>
      </c>
      <c r="N451" s="130" t="s">
        <v>46</v>
      </c>
      <c r="P451" s="131">
        <f>O451*H451</f>
        <v>0</v>
      </c>
      <c r="Q451" s="131">
        <v>0</v>
      </c>
      <c r="R451" s="131">
        <f>Q451*H451</f>
        <v>0</v>
      </c>
      <c r="S451" s="131">
        <v>0</v>
      </c>
      <c r="T451" s="132">
        <f>S451*H451</f>
        <v>0</v>
      </c>
      <c r="AR451" s="133" t="s">
        <v>272</v>
      </c>
      <c r="AT451" s="133" t="s">
        <v>267</v>
      </c>
      <c r="AU451" s="133" t="s">
        <v>83</v>
      </c>
      <c r="AY451" s="18" t="s">
        <v>266</v>
      </c>
      <c r="BE451" s="134">
        <f>IF(N451="základní",J451,0)</f>
        <v>0</v>
      </c>
      <c r="BF451" s="134">
        <f>IF(N451="snížená",J451,0)</f>
        <v>0</v>
      </c>
      <c r="BG451" s="134">
        <f>IF(N451="zákl. přenesená",J451,0)</f>
        <v>0</v>
      </c>
      <c r="BH451" s="134">
        <f>IF(N451="sníž. přenesená",J451,0)</f>
        <v>0</v>
      </c>
      <c r="BI451" s="134">
        <f>IF(N451="nulová",J451,0)</f>
        <v>0</v>
      </c>
      <c r="BJ451" s="18" t="s">
        <v>83</v>
      </c>
      <c r="BK451" s="134">
        <f>ROUND(I451*H451,2)</f>
        <v>0</v>
      </c>
      <c r="BL451" s="18" t="s">
        <v>272</v>
      </c>
      <c r="BM451" s="133" t="s">
        <v>1857</v>
      </c>
    </row>
    <row r="452" spans="2:65" s="14" customFormat="1" ht="11.25">
      <c r="B452" s="164"/>
      <c r="D452" s="136" t="s">
        <v>274</v>
      </c>
      <c r="E452" s="165" t="s">
        <v>19</v>
      </c>
      <c r="F452" s="166" t="s">
        <v>1858</v>
      </c>
      <c r="H452" s="165" t="s">
        <v>19</v>
      </c>
      <c r="I452" s="167"/>
      <c r="L452" s="164"/>
      <c r="M452" s="168"/>
      <c r="T452" s="169"/>
      <c r="AT452" s="165" t="s">
        <v>274</v>
      </c>
      <c r="AU452" s="165" t="s">
        <v>83</v>
      </c>
      <c r="AV452" s="14" t="s">
        <v>83</v>
      </c>
      <c r="AW452" s="14" t="s">
        <v>37</v>
      </c>
      <c r="AX452" s="14" t="s">
        <v>75</v>
      </c>
      <c r="AY452" s="165" t="s">
        <v>266</v>
      </c>
    </row>
    <row r="453" spans="2:65" s="14" customFormat="1" ht="11.25">
      <c r="B453" s="164"/>
      <c r="D453" s="136" t="s">
        <v>274</v>
      </c>
      <c r="E453" s="165" t="s">
        <v>19</v>
      </c>
      <c r="F453" s="166" t="s">
        <v>1859</v>
      </c>
      <c r="H453" s="165" t="s">
        <v>19</v>
      </c>
      <c r="I453" s="167"/>
      <c r="L453" s="164"/>
      <c r="M453" s="168"/>
      <c r="T453" s="169"/>
      <c r="AT453" s="165" t="s">
        <v>274</v>
      </c>
      <c r="AU453" s="165" t="s">
        <v>83</v>
      </c>
      <c r="AV453" s="14" t="s">
        <v>83</v>
      </c>
      <c r="AW453" s="14" t="s">
        <v>37</v>
      </c>
      <c r="AX453" s="14" t="s">
        <v>75</v>
      </c>
      <c r="AY453" s="165" t="s">
        <v>266</v>
      </c>
    </row>
    <row r="454" spans="2:65" s="11" customFormat="1" ht="11.25">
      <c r="B454" s="135"/>
      <c r="D454" s="136" t="s">
        <v>274</v>
      </c>
      <c r="E454" s="137" t="s">
        <v>19</v>
      </c>
      <c r="F454" s="138" t="s">
        <v>1860</v>
      </c>
      <c r="H454" s="139">
        <v>6</v>
      </c>
      <c r="I454" s="140"/>
      <c r="L454" s="135"/>
      <c r="M454" s="141"/>
      <c r="T454" s="142"/>
      <c r="AT454" s="137" t="s">
        <v>274</v>
      </c>
      <c r="AU454" s="137" t="s">
        <v>83</v>
      </c>
      <c r="AV454" s="11" t="s">
        <v>85</v>
      </c>
      <c r="AW454" s="11" t="s">
        <v>37</v>
      </c>
      <c r="AX454" s="11" t="s">
        <v>83</v>
      </c>
      <c r="AY454" s="137" t="s">
        <v>266</v>
      </c>
    </row>
    <row r="455" spans="2:65" s="1" customFormat="1" ht="44.25" customHeight="1">
      <c r="B455" s="33"/>
      <c r="C455" s="122" t="s">
        <v>474</v>
      </c>
      <c r="D455" s="122" t="s">
        <v>267</v>
      </c>
      <c r="E455" s="123" t="s">
        <v>1861</v>
      </c>
      <c r="F455" s="124" t="s">
        <v>1862</v>
      </c>
      <c r="G455" s="125" t="s">
        <v>789</v>
      </c>
      <c r="H455" s="126">
        <v>6</v>
      </c>
      <c r="I455" s="127"/>
      <c r="J455" s="128">
        <f>ROUND(I455*H455,2)</f>
        <v>0</v>
      </c>
      <c r="K455" s="124" t="s">
        <v>271</v>
      </c>
      <c r="L455" s="33"/>
      <c r="M455" s="129" t="s">
        <v>19</v>
      </c>
      <c r="N455" s="130" t="s">
        <v>46</v>
      </c>
      <c r="P455" s="131">
        <f>O455*H455</f>
        <v>0</v>
      </c>
      <c r="Q455" s="131">
        <v>0</v>
      </c>
      <c r="R455" s="131">
        <f>Q455*H455</f>
        <v>0</v>
      </c>
      <c r="S455" s="131">
        <v>0</v>
      </c>
      <c r="T455" s="132">
        <f>S455*H455</f>
        <v>0</v>
      </c>
      <c r="AR455" s="133" t="s">
        <v>853</v>
      </c>
      <c r="AT455" s="133" t="s">
        <v>267</v>
      </c>
      <c r="AU455" s="133" t="s">
        <v>83</v>
      </c>
      <c r="AY455" s="18" t="s">
        <v>266</v>
      </c>
      <c r="BE455" s="134">
        <f>IF(N455="základní",J455,0)</f>
        <v>0</v>
      </c>
      <c r="BF455" s="134">
        <f>IF(N455="snížená",J455,0)</f>
        <v>0</v>
      </c>
      <c r="BG455" s="134">
        <f>IF(N455="zákl. přenesená",J455,0)</f>
        <v>0</v>
      </c>
      <c r="BH455" s="134">
        <f>IF(N455="sníž. přenesená",J455,0)</f>
        <v>0</v>
      </c>
      <c r="BI455" s="134">
        <f>IF(N455="nulová",J455,0)</f>
        <v>0</v>
      </c>
      <c r="BJ455" s="18" t="s">
        <v>83</v>
      </c>
      <c r="BK455" s="134">
        <f>ROUND(I455*H455,2)</f>
        <v>0</v>
      </c>
      <c r="BL455" s="18" t="s">
        <v>853</v>
      </c>
      <c r="BM455" s="133" t="s">
        <v>1863</v>
      </c>
    </row>
    <row r="456" spans="2:65" s="14" customFormat="1" ht="11.25">
      <c r="B456" s="164"/>
      <c r="D456" s="136" t="s">
        <v>274</v>
      </c>
      <c r="E456" s="165" t="s">
        <v>19</v>
      </c>
      <c r="F456" s="166" t="s">
        <v>1858</v>
      </c>
      <c r="H456" s="165" t="s">
        <v>19</v>
      </c>
      <c r="I456" s="167"/>
      <c r="L456" s="164"/>
      <c r="M456" s="168"/>
      <c r="T456" s="169"/>
      <c r="AT456" s="165" t="s">
        <v>274</v>
      </c>
      <c r="AU456" s="165" t="s">
        <v>83</v>
      </c>
      <c r="AV456" s="14" t="s">
        <v>83</v>
      </c>
      <c r="AW456" s="14" t="s">
        <v>37</v>
      </c>
      <c r="AX456" s="14" t="s">
        <v>75</v>
      </c>
      <c r="AY456" s="165" t="s">
        <v>266</v>
      </c>
    </row>
    <row r="457" spans="2:65" s="14" customFormat="1" ht="11.25">
      <c r="B457" s="164"/>
      <c r="D457" s="136" t="s">
        <v>274</v>
      </c>
      <c r="E457" s="165" t="s">
        <v>19</v>
      </c>
      <c r="F457" s="166" t="s">
        <v>1864</v>
      </c>
      <c r="H457" s="165" t="s">
        <v>19</v>
      </c>
      <c r="I457" s="167"/>
      <c r="L457" s="164"/>
      <c r="M457" s="168"/>
      <c r="T457" s="169"/>
      <c r="AT457" s="165" t="s">
        <v>274</v>
      </c>
      <c r="AU457" s="165" t="s">
        <v>83</v>
      </c>
      <c r="AV457" s="14" t="s">
        <v>83</v>
      </c>
      <c r="AW457" s="14" t="s">
        <v>37</v>
      </c>
      <c r="AX457" s="14" t="s">
        <v>75</v>
      </c>
      <c r="AY457" s="165" t="s">
        <v>266</v>
      </c>
    </row>
    <row r="458" spans="2:65" s="11" customFormat="1" ht="11.25">
      <c r="B458" s="135"/>
      <c r="D458" s="136" t="s">
        <v>274</v>
      </c>
      <c r="E458" s="137" t="s">
        <v>19</v>
      </c>
      <c r="F458" s="138" t="s">
        <v>295</v>
      </c>
      <c r="H458" s="139">
        <v>6</v>
      </c>
      <c r="I458" s="140"/>
      <c r="L458" s="135"/>
      <c r="M458" s="141"/>
      <c r="T458" s="142"/>
      <c r="AT458" s="137" t="s">
        <v>274</v>
      </c>
      <c r="AU458" s="137" t="s">
        <v>83</v>
      </c>
      <c r="AV458" s="11" t="s">
        <v>85</v>
      </c>
      <c r="AW458" s="11" t="s">
        <v>37</v>
      </c>
      <c r="AX458" s="11" t="s">
        <v>83</v>
      </c>
      <c r="AY458" s="137" t="s">
        <v>266</v>
      </c>
    </row>
    <row r="459" spans="2:65" s="1" customFormat="1" ht="44.25" customHeight="1">
      <c r="B459" s="33"/>
      <c r="C459" s="122" t="s">
        <v>347</v>
      </c>
      <c r="D459" s="122" t="s">
        <v>267</v>
      </c>
      <c r="E459" s="123" t="s">
        <v>1865</v>
      </c>
      <c r="F459" s="124" t="s">
        <v>1866</v>
      </c>
      <c r="G459" s="125" t="s">
        <v>789</v>
      </c>
      <c r="H459" s="126">
        <v>7</v>
      </c>
      <c r="I459" s="127"/>
      <c r="J459" s="128">
        <f>ROUND(I459*H459,2)</f>
        <v>0</v>
      </c>
      <c r="K459" s="124" t="s">
        <v>271</v>
      </c>
      <c r="L459" s="33"/>
      <c r="M459" s="129" t="s">
        <v>19</v>
      </c>
      <c r="N459" s="130" t="s">
        <v>46</v>
      </c>
      <c r="P459" s="131">
        <f>O459*H459</f>
        <v>0</v>
      </c>
      <c r="Q459" s="131">
        <v>0</v>
      </c>
      <c r="R459" s="131">
        <f>Q459*H459</f>
        <v>0</v>
      </c>
      <c r="S459" s="131">
        <v>0</v>
      </c>
      <c r="T459" s="132">
        <f>S459*H459</f>
        <v>0</v>
      </c>
      <c r="AR459" s="133" t="s">
        <v>853</v>
      </c>
      <c r="AT459" s="133" t="s">
        <v>267</v>
      </c>
      <c r="AU459" s="133" t="s">
        <v>83</v>
      </c>
      <c r="AY459" s="18" t="s">
        <v>266</v>
      </c>
      <c r="BE459" s="134">
        <f>IF(N459="základní",J459,0)</f>
        <v>0</v>
      </c>
      <c r="BF459" s="134">
        <f>IF(N459="snížená",J459,0)</f>
        <v>0</v>
      </c>
      <c r="BG459" s="134">
        <f>IF(N459="zákl. přenesená",J459,0)</f>
        <v>0</v>
      </c>
      <c r="BH459" s="134">
        <f>IF(N459="sníž. přenesená",J459,0)</f>
        <v>0</v>
      </c>
      <c r="BI459" s="134">
        <f>IF(N459="nulová",J459,0)</f>
        <v>0</v>
      </c>
      <c r="BJ459" s="18" t="s">
        <v>83</v>
      </c>
      <c r="BK459" s="134">
        <f>ROUND(I459*H459,2)</f>
        <v>0</v>
      </c>
      <c r="BL459" s="18" t="s">
        <v>853</v>
      </c>
      <c r="BM459" s="133" t="s">
        <v>1867</v>
      </c>
    </row>
    <row r="460" spans="2:65" s="14" customFormat="1" ht="11.25">
      <c r="B460" s="164"/>
      <c r="D460" s="136" t="s">
        <v>274</v>
      </c>
      <c r="E460" s="165" t="s">
        <v>19</v>
      </c>
      <c r="F460" s="166" t="s">
        <v>1858</v>
      </c>
      <c r="H460" s="165" t="s">
        <v>19</v>
      </c>
      <c r="I460" s="167"/>
      <c r="L460" s="164"/>
      <c r="M460" s="168"/>
      <c r="T460" s="169"/>
      <c r="AT460" s="165" t="s">
        <v>274</v>
      </c>
      <c r="AU460" s="165" t="s">
        <v>83</v>
      </c>
      <c r="AV460" s="14" t="s">
        <v>83</v>
      </c>
      <c r="AW460" s="14" t="s">
        <v>37</v>
      </c>
      <c r="AX460" s="14" t="s">
        <v>75</v>
      </c>
      <c r="AY460" s="165" t="s">
        <v>266</v>
      </c>
    </row>
    <row r="461" spans="2:65" s="14" customFormat="1" ht="11.25">
      <c r="B461" s="164"/>
      <c r="D461" s="136" t="s">
        <v>274</v>
      </c>
      <c r="E461" s="165" t="s">
        <v>19</v>
      </c>
      <c r="F461" s="166" t="s">
        <v>1868</v>
      </c>
      <c r="H461" s="165" t="s">
        <v>19</v>
      </c>
      <c r="I461" s="167"/>
      <c r="L461" s="164"/>
      <c r="M461" s="168"/>
      <c r="T461" s="169"/>
      <c r="AT461" s="165" t="s">
        <v>274</v>
      </c>
      <c r="AU461" s="165" t="s">
        <v>83</v>
      </c>
      <c r="AV461" s="14" t="s">
        <v>83</v>
      </c>
      <c r="AW461" s="14" t="s">
        <v>37</v>
      </c>
      <c r="AX461" s="14" t="s">
        <v>75</v>
      </c>
      <c r="AY461" s="165" t="s">
        <v>266</v>
      </c>
    </row>
    <row r="462" spans="2:65" s="11" customFormat="1" ht="11.25">
      <c r="B462" s="135"/>
      <c r="D462" s="136" t="s">
        <v>274</v>
      </c>
      <c r="E462" s="137" t="s">
        <v>19</v>
      </c>
      <c r="F462" s="138" t="s">
        <v>285</v>
      </c>
      <c r="H462" s="139">
        <v>3</v>
      </c>
      <c r="I462" s="140"/>
      <c r="L462" s="135"/>
      <c r="M462" s="141"/>
      <c r="T462" s="142"/>
      <c r="AT462" s="137" t="s">
        <v>274</v>
      </c>
      <c r="AU462" s="137" t="s">
        <v>83</v>
      </c>
      <c r="AV462" s="11" t="s">
        <v>85</v>
      </c>
      <c r="AW462" s="11" t="s">
        <v>37</v>
      </c>
      <c r="AX462" s="11" t="s">
        <v>75</v>
      </c>
      <c r="AY462" s="137" t="s">
        <v>266</v>
      </c>
    </row>
    <row r="463" spans="2:65" s="14" customFormat="1" ht="11.25">
      <c r="B463" s="164"/>
      <c r="D463" s="136" t="s">
        <v>274</v>
      </c>
      <c r="E463" s="165" t="s">
        <v>19</v>
      </c>
      <c r="F463" s="166" t="s">
        <v>1869</v>
      </c>
      <c r="H463" s="165" t="s">
        <v>19</v>
      </c>
      <c r="I463" s="167"/>
      <c r="L463" s="164"/>
      <c r="M463" s="168"/>
      <c r="T463" s="169"/>
      <c r="AT463" s="165" t="s">
        <v>274</v>
      </c>
      <c r="AU463" s="165" t="s">
        <v>83</v>
      </c>
      <c r="AV463" s="14" t="s">
        <v>83</v>
      </c>
      <c r="AW463" s="14" t="s">
        <v>37</v>
      </c>
      <c r="AX463" s="14" t="s">
        <v>75</v>
      </c>
      <c r="AY463" s="165" t="s">
        <v>266</v>
      </c>
    </row>
    <row r="464" spans="2:65" s="11" customFormat="1" ht="11.25">
      <c r="B464" s="135"/>
      <c r="D464" s="136" t="s">
        <v>274</v>
      </c>
      <c r="E464" s="137" t="s">
        <v>19</v>
      </c>
      <c r="F464" s="138" t="s">
        <v>83</v>
      </c>
      <c r="H464" s="139">
        <v>1</v>
      </c>
      <c r="I464" s="140"/>
      <c r="L464" s="135"/>
      <c r="M464" s="141"/>
      <c r="T464" s="142"/>
      <c r="AT464" s="137" t="s">
        <v>274</v>
      </c>
      <c r="AU464" s="137" t="s">
        <v>83</v>
      </c>
      <c r="AV464" s="11" t="s">
        <v>85</v>
      </c>
      <c r="AW464" s="11" t="s">
        <v>37</v>
      </c>
      <c r="AX464" s="11" t="s">
        <v>75</v>
      </c>
      <c r="AY464" s="137" t="s">
        <v>266</v>
      </c>
    </row>
    <row r="465" spans="2:65" s="14" customFormat="1" ht="11.25">
      <c r="B465" s="164"/>
      <c r="D465" s="136" t="s">
        <v>274</v>
      </c>
      <c r="E465" s="165" t="s">
        <v>19</v>
      </c>
      <c r="F465" s="166" t="s">
        <v>1870</v>
      </c>
      <c r="H465" s="165" t="s">
        <v>19</v>
      </c>
      <c r="I465" s="167"/>
      <c r="L465" s="164"/>
      <c r="M465" s="168"/>
      <c r="T465" s="169"/>
      <c r="AT465" s="165" t="s">
        <v>274</v>
      </c>
      <c r="AU465" s="165" t="s">
        <v>83</v>
      </c>
      <c r="AV465" s="14" t="s">
        <v>83</v>
      </c>
      <c r="AW465" s="14" t="s">
        <v>37</v>
      </c>
      <c r="AX465" s="14" t="s">
        <v>75</v>
      </c>
      <c r="AY465" s="165" t="s">
        <v>266</v>
      </c>
    </row>
    <row r="466" spans="2:65" s="11" customFormat="1" ht="11.25">
      <c r="B466" s="135"/>
      <c r="D466" s="136" t="s">
        <v>274</v>
      </c>
      <c r="E466" s="137" t="s">
        <v>19</v>
      </c>
      <c r="F466" s="138" t="s">
        <v>85</v>
      </c>
      <c r="H466" s="139">
        <v>2</v>
      </c>
      <c r="I466" s="140"/>
      <c r="L466" s="135"/>
      <c r="M466" s="141"/>
      <c r="T466" s="142"/>
      <c r="AT466" s="137" t="s">
        <v>274</v>
      </c>
      <c r="AU466" s="137" t="s">
        <v>83</v>
      </c>
      <c r="AV466" s="11" t="s">
        <v>85</v>
      </c>
      <c r="AW466" s="11" t="s">
        <v>37</v>
      </c>
      <c r="AX466" s="11" t="s">
        <v>75</v>
      </c>
      <c r="AY466" s="137" t="s">
        <v>266</v>
      </c>
    </row>
    <row r="467" spans="2:65" s="14" customFormat="1" ht="11.25">
      <c r="B467" s="164"/>
      <c r="D467" s="136" t="s">
        <v>274</v>
      </c>
      <c r="E467" s="165" t="s">
        <v>19</v>
      </c>
      <c r="F467" s="166" t="s">
        <v>1871</v>
      </c>
      <c r="H467" s="165" t="s">
        <v>19</v>
      </c>
      <c r="I467" s="167"/>
      <c r="L467" s="164"/>
      <c r="M467" s="168"/>
      <c r="T467" s="169"/>
      <c r="AT467" s="165" t="s">
        <v>274</v>
      </c>
      <c r="AU467" s="165" t="s">
        <v>83</v>
      </c>
      <c r="AV467" s="14" t="s">
        <v>83</v>
      </c>
      <c r="AW467" s="14" t="s">
        <v>37</v>
      </c>
      <c r="AX467" s="14" t="s">
        <v>75</v>
      </c>
      <c r="AY467" s="165" t="s">
        <v>266</v>
      </c>
    </row>
    <row r="468" spans="2:65" s="11" customFormat="1" ht="11.25">
      <c r="B468" s="135"/>
      <c r="D468" s="136" t="s">
        <v>274</v>
      </c>
      <c r="E468" s="137" t="s">
        <v>19</v>
      </c>
      <c r="F468" s="138" t="s">
        <v>83</v>
      </c>
      <c r="H468" s="139">
        <v>1</v>
      </c>
      <c r="I468" s="140"/>
      <c r="L468" s="135"/>
      <c r="M468" s="141"/>
      <c r="T468" s="142"/>
      <c r="AT468" s="137" t="s">
        <v>274</v>
      </c>
      <c r="AU468" s="137" t="s">
        <v>83</v>
      </c>
      <c r="AV468" s="11" t="s">
        <v>85</v>
      </c>
      <c r="AW468" s="11" t="s">
        <v>37</v>
      </c>
      <c r="AX468" s="11" t="s">
        <v>75</v>
      </c>
      <c r="AY468" s="137" t="s">
        <v>266</v>
      </c>
    </row>
    <row r="469" spans="2:65" s="12" customFormat="1" ht="11.25">
      <c r="B469" s="143"/>
      <c r="D469" s="136" t="s">
        <v>274</v>
      </c>
      <c r="E469" s="144" t="s">
        <v>19</v>
      </c>
      <c r="F469" s="145" t="s">
        <v>276</v>
      </c>
      <c r="H469" s="146">
        <v>7</v>
      </c>
      <c r="I469" s="147"/>
      <c r="L469" s="143"/>
      <c r="M469" s="148"/>
      <c r="T469" s="149"/>
      <c r="AT469" s="144" t="s">
        <v>274</v>
      </c>
      <c r="AU469" s="144" t="s">
        <v>83</v>
      </c>
      <c r="AV469" s="12" t="s">
        <v>272</v>
      </c>
      <c r="AW469" s="12" t="s">
        <v>37</v>
      </c>
      <c r="AX469" s="12" t="s">
        <v>83</v>
      </c>
      <c r="AY469" s="144" t="s">
        <v>266</v>
      </c>
    </row>
    <row r="470" spans="2:65" s="1" customFormat="1" ht="44.25" customHeight="1">
      <c r="B470" s="33"/>
      <c r="C470" s="122" t="s">
        <v>478</v>
      </c>
      <c r="D470" s="122" t="s">
        <v>267</v>
      </c>
      <c r="E470" s="123" t="s">
        <v>1872</v>
      </c>
      <c r="F470" s="124" t="s">
        <v>1873</v>
      </c>
      <c r="G470" s="125" t="s">
        <v>789</v>
      </c>
      <c r="H470" s="126">
        <v>1</v>
      </c>
      <c r="I470" s="127"/>
      <c r="J470" s="128">
        <f>ROUND(I470*H470,2)</f>
        <v>0</v>
      </c>
      <c r="K470" s="124" t="s">
        <v>271</v>
      </c>
      <c r="L470" s="33"/>
      <c r="M470" s="129" t="s">
        <v>19</v>
      </c>
      <c r="N470" s="130" t="s">
        <v>46</v>
      </c>
      <c r="P470" s="131">
        <f>O470*H470</f>
        <v>0</v>
      </c>
      <c r="Q470" s="131">
        <v>0</v>
      </c>
      <c r="R470" s="131">
        <f>Q470*H470</f>
        <v>0</v>
      </c>
      <c r="S470" s="131">
        <v>0</v>
      </c>
      <c r="T470" s="132">
        <f>S470*H470</f>
        <v>0</v>
      </c>
      <c r="AR470" s="133" t="s">
        <v>853</v>
      </c>
      <c r="AT470" s="133" t="s">
        <v>267</v>
      </c>
      <c r="AU470" s="133" t="s">
        <v>83</v>
      </c>
      <c r="AY470" s="18" t="s">
        <v>266</v>
      </c>
      <c r="BE470" s="134">
        <f>IF(N470="základní",J470,0)</f>
        <v>0</v>
      </c>
      <c r="BF470" s="134">
        <f>IF(N470="snížená",J470,0)</f>
        <v>0</v>
      </c>
      <c r="BG470" s="134">
        <f>IF(N470="zákl. přenesená",J470,0)</f>
        <v>0</v>
      </c>
      <c r="BH470" s="134">
        <f>IF(N470="sníž. přenesená",J470,0)</f>
        <v>0</v>
      </c>
      <c r="BI470" s="134">
        <f>IF(N470="nulová",J470,0)</f>
        <v>0</v>
      </c>
      <c r="BJ470" s="18" t="s">
        <v>83</v>
      </c>
      <c r="BK470" s="134">
        <f>ROUND(I470*H470,2)</f>
        <v>0</v>
      </c>
      <c r="BL470" s="18" t="s">
        <v>853</v>
      </c>
      <c r="BM470" s="133" t="s">
        <v>1874</v>
      </c>
    </row>
    <row r="471" spans="2:65" s="14" customFormat="1" ht="11.25">
      <c r="B471" s="164"/>
      <c r="D471" s="136" t="s">
        <v>274</v>
      </c>
      <c r="E471" s="165" t="s">
        <v>19</v>
      </c>
      <c r="F471" s="166" t="s">
        <v>1875</v>
      </c>
      <c r="H471" s="165" t="s">
        <v>19</v>
      </c>
      <c r="I471" s="167"/>
      <c r="L471" s="164"/>
      <c r="M471" s="168"/>
      <c r="T471" s="169"/>
      <c r="AT471" s="165" t="s">
        <v>274</v>
      </c>
      <c r="AU471" s="165" t="s">
        <v>83</v>
      </c>
      <c r="AV471" s="14" t="s">
        <v>83</v>
      </c>
      <c r="AW471" s="14" t="s">
        <v>37</v>
      </c>
      <c r="AX471" s="14" t="s">
        <v>75</v>
      </c>
      <c r="AY471" s="165" t="s">
        <v>266</v>
      </c>
    </row>
    <row r="472" spans="2:65" s="11" customFormat="1" ht="11.25">
      <c r="B472" s="135"/>
      <c r="D472" s="136" t="s">
        <v>274</v>
      </c>
      <c r="E472" s="137" t="s">
        <v>19</v>
      </c>
      <c r="F472" s="138" t="s">
        <v>83</v>
      </c>
      <c r="H472" s="139">
        <v>1</v>
      </c>
      <c r="I472" s="140"/>
      <c r="L472" s="135"/>
      <c r="M472" s="180"/>
      <c r="N472" s="181"/>
      <c r="O472" s="181"/>
      <c r="P472" s="181"/>
      <c r="Q472" s="181"/>
      <c r="R472" s="181"/>
      <c r="S472" s="181"/>
      <c r="T472" s="182"/>
      <c r="AT472" s="137" t="s">
        <v>274</v>
      </c>
      <c r="AU472" s="137" t="s">
        <v>83</v>
      </c>
      <c r="AV472" s="11" t="s">
        <v>85</v>
      </c>
      <c r="AW472" s="11" t="s">
        <v>37</v>
      </c>
      <c r="AX472" s="11" t="s">
        <v>83</v>
      </c>
      <c r="AY472" s="137" t="s">
        <v>266</v>
      </c>
    </row>
    <row r="473" spans="2:65" s="1" customFormat="1" ht="6.95" customHeight="1">
      <c r="B473" s="42"/>
      <c r="C473" s="43"/>
      <c r="D473" s="43"/>
      <c r="E473" s="43"/>
      <c r="F473" s="43"/>
      <c r="G473" s="43"/>
      <c r="H473" s="43"/>
      <c r="I473" s="43"/>
      <c r="J473" s="43"/>
      <c r="K473" s="43"/>
      <c r="L473" s="33"/>
    </row>
  </sheetData>
  <sheetProtection algorithmName="SHA-512" hashValue="wJBhk3n1q9sRBTRH7ESE49wLjRJWO0DftieZiHF/6k+jXK3Ptgk7jAGwOeXhT/kqmMfyZfRvpUMex68WN5T/Xg==" saltValue="uo4IUD3cmka5O1tWmbnpJ6Oemligrl2gHyJXnlPkFvDkLHnDFqyrKW7FxChL307XlBOTyL2+Bll4zY/0pkQPCg==" spinCount="100000" sheet="1" objects="1" scenarios="1" formatColumns="0" formatRows="0" autoFilter="0"/>
  <autoFilter ref="C81:K472" xr:uid="{00000000-0009-0000-0000-00000E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0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127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1876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ROUND((SUM(BE82:BE100)),  2)</f>
        <v>0</v>
      </c>
      <c r="I33" s="90">
        <v>0.21</v>
      </c>
      <c r="J33" s="89">
        <f>ROUND(((SUM(BE82:BE100))*I33),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ROUND((SUM(BF82:BF100)),  2)</f>
        <v>0</v>
      </c>
      <c r="I34" s="90">
        <v>0.12</v>
      </c>
      <c r="J34" s="89">
        <f>ROUND(((SUM(BF82:BF100))*I34),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ROUND((SUM(BG82:BG100)),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ROUND((SUM(BH82:BH100)),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ROUND((SUM(BI82:BI100)),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11-10-01.1 - Následná úprava GPK koleje, km 12,500 - km 13,400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J94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11-10-01.1 - Následná úprava GPK koleje, km 12,500 - km 13,400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P83+P94</f>
        <v>0</v>
      </c>
      <c r="Q82" s="51"/>
      <c r="R82" s="109">
        <f>R83+R94</f>
        <v>336.96</v>
      </c>
      <c r="S82" s="51"/>
      <c r="T82" s="110">
        <f>T83+T94</f>
        <v>0</v>
      </c>
      <c r="AT82" s="18" t="s">
        <v>74</v>
      </c>
      <c r="AU82" s="18" t="s">
        <v>248</v>
      </c>
      <c r="BK82" s="111">
        <f>BK83+BK94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336.96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SUM(P85:P93)</f>
        <v>0</v>
      </c>
      <c r="R84" s="118">
        <f>SUM(R85:R93)</f>
        <v>336.96</v>
      </c>
      <c r="T84" s="119">
        <f>SUM(T85:T93)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SUM(BK85:BK93)</f>
        <v>0</v>
      </c>
    </row>
    <row r="85" spans="2:65" s="1" customFormat="1" ht="90" customHeight="1">
      <c r="B85" s="33"/>
      <c r="C85" s="122" t="s">
        <v>83</v>
      </c>
      <c r="D85" s="122" t="s">
        <v>267</v>
      </c>
      <c r="E85" s="123" t="s">
        <v>831</v>
      </c>
      <c r="F85" s="124" t="s">
        <v>832</v>
      </c>
      <c r="G85" s="125" t="s">
        <v>833</v>
      </c>
      <c r="H85" s="126">
        <v>1.56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1877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1705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1878</v>
      </c>
      <c r="H87" s="139">
        <v>1.56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2" customFormat="1" ht="11.25">
      <c r="B88" s="143"/>
      <c r="D88" s="136" t="s">
        <v>274</v>
      </c>
      <c r="E88" s="144" t="s">
        <v>19</v>
      </c>
      <c r="F88" s="145" t="s">
        <v>276</v>
      </c>
      <c r="H88" s="146">
        <v>1.56</v>
      </c>
      <c r="I88" s="147"/>
      <c r="L88" s="143"/>
      <c r="M88" s="148"/>
      <c r="T88" s="149"/>
      <c r="AT88" s="144" t="s">
        <v>274</v>
      </c>
      <c r="AU88" s="144" t="s">
        <v>85</v>
      </c>
      <c r="AV88" s="12" t="s">
        <v>272</v>
      </c>
      <c r="AW88" s="12" t="s">
        <v>37</v>
      </c>
      <c r="AX88" s="12" t="s">
        <v>83</v>
      </c>
      <c r="AY88" s="144" t="s">
        <v>266</v>
      </c>
    </row>
    <row r="89" spans="2:65" s="1" customFormat="1" ht="37.9" customHeight="1">
      <c r="B89" s="33"/>
      <c r="C89" s="122" t="s">
        <v>85</v>
      </c>
      <c r="D89" s="122" t="s">
        <v>267</v>
      </c>
      <c r="E89" s="123" t="s">
        <v>838</v>
      </c>
      <c r="F89" s="124" t="s">
        <v>839</v>
      </c>
      <c r="G89" s="125" t="s">
        <v>279</v>
      </c>
      <c r="H89" s="126">
        <v>187.2</v>
      </c>
      <c r="I89" s="127"/>
      <c r="J89" s="128">
        <f>ROUND(I89*H89,2)</f>
        <v>0</v>
      </c>
      <c r="K89" s="124" t="s">
        <v>271</v>
      </c>
      <c r="L89" s="33"/>
      <c r="M89" s="129" t="s">
        <v>19</v>
      </c>
      <c r="N89" s="130" t="s">
        <v>46</v>
      </c>
      <c r="P89" s="131">
        <f>O89*H89</f>
        <v>0</v>
      </c>
      <c r="Q89" s="131">
        <v>0</v>
      </c>
      <c r="R89" s="131">
        <f>Q89*H89</f>
        <v>0</v>
      </c>
      <c r="S89" s="131">
        <v>0</v>
      </c>
      <c r="T89" s="132">
        <f>S89*H89</f>
        <v>0</v>
      </c>
      <c r="AR89" s="133" t="s">
        <v>272</v>
      </c>
      <c r="AT89" s="133" t="s">
        <v>267</v>
      </c>
      <c r="AU89" s="133" t="s">
        <v>85</v>
      </c>
      <c r="AY89" s="18" t="s">
        <v>266</v>
      </c>
      <c r="BE89" s="134">
        <f>IF(N89="základní",J89,0)</f>
        <v>0</v>
      </c>
      <c r="BF89" s="134">
        <f>IF(N89="snížená",J89,0)</f>
        <v>0</v>
      </c>
      <c r="BG89" s="134">
        <f>IF(N89="zákl. přenesená",J89,0)</f>
        <v>0</v>
      </c>
      <c r="BH89" s="134">
        <f>IF(N89="sníž. přenesená",J89,0)</f>
        <v>0</v>
      </c>
      <c r="BI89" s="134">
        <f>IF(N89="nulová",J89,0)</f>
        <v>0</v>
      </c>
      <c r="BJ89" s="18" t="s">
        <v>83</v>
      </c>
      <c r="BK89" s="134">
        <f>ROUND(I89*H89,2)</f>
        <v>0</v>
      </c>
      <c r="BL89" s="18" t="s">
        <v>272</v>
      </c>
      <c r="BM89" s="133" t="s">
        <v>1879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841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1880</v>
      </c>
      <c r="H91" s="139">
        <v>187.2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83</v>
      </c>
      <c r="AY91" s="137" t="s">
        <v>266</v>
      </c>
    </row>
    <row r="92" spans="2:65" s="1" customFormat="1" ht="16.5" customHeight="1">
      <c r="B92" s="33"/>
      <c r="C92" s="170" t="s">
        <v>285</v>
      </c>
      <c r="D92" s="170" t="s">
        <v>298</v>
      </c>
      <c r="E92" s="171" t="s">
        <v>843</v>
      </c>
      <c r="F92" s="172" t="s">
        <v>844</v>
      </c>
      <c r="G92" s="173" t="s">
        <v>845</v>
      </c>
      <c r="H92" s="174">
        <v>336.96</v>
      </c>
      <c r="I92" s="175"/>
      <c r="J92" s="176">
        <f>ROUND(I92*H92,2)</f>
        <v>0</v>
      </c>
      <c r="K92" s="172" t="s">
        <v>271</v>
      </c>
      <c r="L92" s="177"/>
      <c r="M92" s="178" t="s">
        <v>19</v>
      </c>
      <c r="N92" s="179" t="s">
        <v>46</v>
      </c>
      <c r="P92" s="131">
        <f>O92*H92</f>
        <v>0</v>
      </c>
      <c r="Q92" s="131">
        <v>1</v>
      </c>
      <c r="R92" s="131">
        <f>Q92*H92</f>
        <v>336.96</v>
      </c>
      <c r="S92" s="131">
        <v>0</v>
      </c>
      <c r="T92" s="132">
        <f>S92*H92</f>
        <v>0</v>
      </c>
      <c r="AR92" s="133" t="s">
        <v>303</v>
      </c>
      <c r="AT92" s="133" t="s">
        <v>298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1881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1882</v>
      </c>
      <c r="H93" s="139">
        <v>336.96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83</v>
      </c>
      <c r="AY93" s="137" t="s">
        <v>266</v>
      </c>
    </row>
    <row r="94" spans="2:65" s="10" customFormat="1" ht="25.9" customHeight="1">
      <c r="B94" s="112"/>
      <c r="D94" s="113" t="s">
        <v>74</v>
      </c>
      <c r="E94" s="114" t="s">
        <v>849</v>
      </c>
      <c r="F94" s="114" t="s">
        <v>850</v>
      </c>
      <c r="I94" s="115"/>
      <c r="J94" s="116">
        <f>BK94</f>
        <v>0</v>
      </c>
      <c r="L94" s="112"/>
      <c r="M94" s="117"/>
      <c r="P94" s="118">
        <f>SUM(P95:P100)</f>
        <v>0</v>
      </c>
      <c r="R94" s="118">
        <f>SUM(R95:R100)</f>
        <v>0</v>
      </c>
      <c r="T94" s="119">
        <f>SUM(T95:T100)</f>
        <v>0</v>
      </c>
      <c r="AR94" s="113" t="s">
        <v>272</v>
      </c>
      <c r="AT94" s="120" t="s">
        <v>74</v>
      </c>
      <c r="AU94" s="120" t="s">
        <v>75</v>
      </c>
      <c r="AY94" s="113" t="s">
        <v>266</v>
      </c>
      <c r="BK94" s="121">
        <f>SUM(BK95:BK100)</f>
        <v>0</v>
      </c>
    </row>
    <row r="95" spans="2:65" s="1" customFormat="1" ht="55.5" customHeight="1">
      <c r="B95" s="33"/>
      <c r="C95" s="122" t="s">
        <v>272</v>
      </c>
      <c r="D95" s="122" t="s">
        <v>267</v>
      </c>
      <c r="E95" s="123" t="s">
        <v>851</v>
      </c>
      <c r="F95" s="124" t="s">
        <v>852</v>
      </c>
      <c r="G95" s="125" t="s">
        <v>845</v>
      </c>
      <c r="H95" s="126">
        <v>336.96</v>
      </c>
      <c r="I95" s="127"/>
      <c r="J95" s="128">
        <f>ROUND(I95*H95,2)</f>
        <v>0</v>
      </c>
      <c r="K95" s="124" t="s">
        <v>271</v>
      </c>
      <c r="L95" s="33"/>
      <c r="M95" s="129" t="s">
        <v>19</v>
      </c>
      <c r="N95" s="130" t="s">
        <v>46</v>
      </c>
      <c r="P95" s="131">
        <f>O95*H95</f>
        <v>0</v>
      </c>
      <c r="Q95" s="131">
        <v>0</v>
      </c>
      <c r="R95" s="131">
        <f>Q95*H95</f>
        <v>0</v>
      </c>
      <c r="S95" s="131">
        <v>0</v>
      </c>
      <c r="T95" s="132">
        <f>S95*H95</f>
        <v>0</v>
      </c>
      <c r="AR95" s="133" t="s">
        <v>853</v>
      </c>
      <c r="AT95" s="133" t="s">
        <v>267</v>
      </c>
      <c r="AU95" s="133" t="s">
        <v>83</v>
      </c>
      <c r="AY95" s="18" t="s">
        <v>266</v>
      </c>
      <c r="BE95" s="134">
        <f>IF(N95="základní",J95,0)</f>
        <v>0</v>
      </c>
      <c r="BF95" s="134">
        <f>IF(N95="snížená",J95,0)</f>
        <v>0</v>
      </c>
      <c r="BG95" s="134">
        <f>IF(N95="zákl. přenesená",J95,0)</f>
        <v>0</v>
      </c>
      <c r="BH95" s="134">
        <f>IF(N95="sníž. přenesená",J95,0)</f>
        <v>0</v>
      </c>
      <c r="BI95" s="134">
        <f>IF(N95="nulová",J95,0)</f>
        <v>0</v>
      </c>
      <c r="BJ95" s="18" t="s">
        <v>83</v>
      </c>
      <c r="BK95" s="134">
        <f>ROUND(I95*H95,2)</f>
        <v>0</v>
      </c>
      <c r="BL95" s="18" t="s">
        <v>853</v>
      </c>
      <c r="BM95" s="133" t="s">
        <v>1883</v>
      </c>
    </row>
    <row r="96" spans="2:65" s="14" customFormat="1" ht="11.25">
      <c r="B96" s="164"/>
      <c r="D96" s="136" t="s">
        <v>274</v>
      </c>
      <c r="E96" s="165" t="s">
        <v>19</v>
      </c>
      <c r="F96" s="166" t="s">
        <v>855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83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1" customFormat="1" ht="11.25">
      <c r="B97" s="135"/>
      <c r="D97" s="136" t="s">
        <v>274</v>
      </c>
      <c r="E97" s="137" t="s">
        <v>19</v>
      </c>
      <c r="F97" s="138" t="s">
        <v>1884</v>
      </c>
      <c r="H97" s="139">
        <v>336.96</v>
      </c>
      <c r="I97" s="140"/>
      <c r="L97" s="135"/>
      <c r="M97" s="141"/>
      <c r="T97" s="142"/>
      <c r="AT97" s="137" t="s">
        <v>274</v>
      </c>
      <c r="AU97" s="137" t="s">
        <v>83</v>
      </c>
      <c r="AV97" s="11" t="s">
        <v>85</v>
      </c>
      <c r="AW97" s="11" t="s">
        <v>37</v>
      </c>
      <c r="AX97" s="11" t="s">
        <v>83</v>
      </c>
      <c r="AY97" s="137" t="s">
        <v>266</v>
      </c>
    </row>
    <row r="98" spans="2:65" s="1" customFormat="1" ht="55.5" customHeight="1">
      <c r="B98" s="33"/>
      <c r="C98" s="122" t="s">
        <v>264</v>
      </c>
      <c r="D98" s="122" t="s">
        <v>267</v>
      </c>
      <c r="E98" s="123" t="s">
        <v>857</v>
      </c>
      <c r="F98" s="124" t="s">
        <v>858</v>
      </c>
      <c r="G98" s="125" t="s">
        <v>845</v>
      </c>
      <c r="H98" s="126">
        <v>2358.7199999999998</v>
      </c>
      <c r="I98" s="127"/>
      <c r="J98" s="128">
        <f>ROUND(I98*H98,2)</f>
        <v>0</v>
      </c>
      <c r="K98" s="124" t="s">
        <v>271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853</v>
      </c>
      <c r="AT98" s="133" t="s">
        <v>267</v>
      </c>
      <c r="AU98" s="133" t="s">
        <v>83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853</v>
      </c>
      <c r="BM98" s="133" t="s">
        <v>1885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855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83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1886</v>
      </c>
      <c r="H100" s="139">
        <v>2358.7199999999998</v>
      </c>
      <c r="I100" s="140"/>
      <c r="L100" s="135"/>
      <c r="M100" s="180"/>
      <c r="N100" s="181"/>
      <c r="O100" s="181"/>
      <c r="P100" s="181"/>
      <c r="Q100" s="181"/>
      <c r="R100" s="181"/>
      <c r="S100" s="181"/>
      <c r="T100" s="182"/>
      <c r="AT100" s="137" t="s">
        <v>274</v>
      </c>
      <c r="AU100" s="137" t="s">
        <v>83</v>
      </c>
      <c r="AV100" s="11" t="s">
        <v>85</v>
      </c>
      <c r="AW100" s="11" t="s">
        <v>37</v>
      </c>
      <c r="AX100" s="11" t="s">
        <v>83</v>
      </c>
      <c r="AY100" s="137" t="s">
        <v>266</v>
      </c>
    </row>
    <row r="101" spans="2:65" s="1" customFormat="1" ht="6.95" customHeight="1">
      <c r="B101" s="42"/>
      <c r="C101" s="43"/>
      <c r="D101" s="43"/>
      <c r="E101" s="43"/>
      <c r="F101" s="43"/>
      <c r="G101" s="43"/>
      <c r="H101" s="43"/>
      <c r="I101" s="43"/>
      <c r="J101" s="43"/>
      <c r="K101" s="43"/>
      <c r="L101" s="33"/>
    </row>
  </sheetData>
  <sheetProtection algorithmName="SHA-512" hashValue="23mU6fvD2/3WsClm5nrIgETPr86qHE1qUMTAwTxNOOExJzyiNyoBQsNwQWOJMzz8vhjN/DgcUYoKagAuLSSyWw==" saltValue="08WBL/0k4CRDB/l4t5jkRbQwz9V5vupnoWebJHpq2mGeept0mbymNRtZP5UIYo9J/AdzN3G60ljZov2WX4lG8w==" spinCount="100000" sheet="1" objects="1" scenarios="1" formatColumns="0" formatRows="0" autoFilter="0"/>
  <autoFilter ref="C81:K100" xr:uid="{00000000-0009-0000-0000-00000F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0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130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1887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ROUND((SUM(BE82:BE103)),  2)</f>
        <v>0</v>
      </c>
      <c r="I33" s="90">
        <v>0.21</v>
      </c>
      <c r="J33" s="89">
        <f>ROUND(((SUM(BE82:BE103))*I33),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ROUND((SUM(BF82:BF103)),  2)</f>
        <v>0</v>
      </c>
      <c r="I34" s="90">
        <v>0.12</v>
      </c>
      <c r="J34" s="89">
        <f>ROUND(((SUM(BF82:BF103))*I34),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ROUND((SUM(BG82:BG103)),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ROUND((SUM(BH82:BH103)),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ROUND((SUM(BI82:BI103)),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11-11-01 - Železnični spodek, km 12,500 - km 12,800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J95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11-11-01 - Železnični spodek, km 12,500 - km 12,800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P83+P95</f>
        <v>0</v>
      </c>
      <c r="Q82" s="51"/>
      <c r="R82" s="109">
        <f>R83+R95</f>
        <v>2700</v>
      </c>
      <c r="S82" s="51"/>
      <c r="T82" s="110">
        <f>T83+T95</f>
        <v>0</v>
      </c>
      <c r="AT82" s="18" t="s">
        <v>74</v>
      </c>
      <c r="AU82" s="18" t="s">
        <v>248</v>
      </c>
      <c r="BK82" s="111">
        <f>BK83+BK95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2700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SUM(P85:P94)</f>
        <v>0</v>
      </c>
      <c r="R84" s="118">
        <f>SUM(R85:R94)</f>
        <v>2700</v>
      </c>
      <c r="T84" s="119">
        <f>SUM(T85:T94)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SUM(BK85:BK94)</f>
        <v>0</v>
      </c>
    </row>
    <row r="85" spans="2:65" s="1" customFormat="1" ht="24.2" customHeight="1">
      <c r="B85" s="33"/>
      <c r="C85" s="122" t="s">
        <v>85</v>
      </c>
      <c r="D85" s="122" t="s">
        <v>267</v>
      </c>
      <c r="E85" s="123" t="s">
        <v>1888</v>
      </c>
      <c r="F85" s="124" t="s">
        <v>1889</v>
      </c>
      <c r="G85" s="125" t="s">
        <v>895</v>
      </c>
      <c r="H85" s="126">
        <v>1350</v>
      </c>
      <c r="I85" s="127"/>
      <c r="J85" s="128">
        <f>ROUND(I85*H85,2)</f>
        <v>0</v>
      </c>
      <c r="K85" s="124" t="s">
        <v>19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1890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1891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>
      <c r="B87" s="164"/>
      <c r="D87" s="136" t="s">
        <v>274</v>
      </c>
      <c r="E87" s="165" t="s">
        <v>19</v>
      </c>
      <c r="F87" s="166" t="s">
        <v>1892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1893</v>
      </c>
      <c r="H88" s="139">
        <v>1350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83</v>
      </c>
      <c r="AY88" s="137" t="s">
        <v>266</v>
      </c>
    </row>
    <row r="89" spans="2:65" s="1" customFormat="1" ht="16.5" customHeight="1">
      <c r="B89" s="33"/>
      <c r="C89" s="170" t="s">
        <v>285</v>
      </c>
      <c r="D89" s="170" t="s">
        <v>298</v>
      </c>
      <c r="E89" s="171" t="s">
        <v>1894</v>
      </c>
      <c r="F89" s="172" t="s">
        <v>1895</v>
      </c>
      <c r="G89" s="173" t="s">
        <v>845</v>
      </c>
      <c r="H89" s="174">
        <v>2700</v>
      </c>
      <c r="I89" s="175"/>
      <c r="J89" s="176">
        <f>ROUND(I89*H89,2)</f>
        <v>0</v>
      </c>
      <c r="K89" s="172" t="s">
        <v>271</v>
      </c>
      <c r="L89" s="177"/>
      <c r="M89" s="178" t="s">
        <v>19</v>
      </c>
      <c r="N89" s="179" t="s">
        <v>46</v>
      </c>
      <c r="P89" s="131">
        <f>O89*H89</f>
        <v>0</v>
      </c>
      <c r="Q89" s="131">
        <v>1</v>
      </c>
      <c r="R89" s="131">
        <f>Q89*H89</f>
        <v>2700</v>
      </c>
      <c r="S89" s="131">
        <v>0</v>
      </c>
      <c r="T89" s="132">
        <f>S89*H89</f>
        <v>0</v>
      </c>
      <c r="AR89" s="133" t="s">
        <v>303</v>
      </c>
      <c r="AT89" s="133" t="s">
        <v>298</v>
      </c>
      <c r="AU89" s="133" t="s">
        <v>85</v>
      </c>
      <c r="AY89" s="18" t="s">
        <v>266</v>
      </c>
      <c r="BE89" s="134">
        <f>IF(N89="základní",J89,0)</f>
        <v>0</v>
      </c>
      <c r="BF89" s="134">
        <f>IF(N89="snížená",J89,0)</f>
        <v>0</v>
      </c>
      <c r="BG89" s="134">
        <f>IF(N89="zákl. přenesená",J89,0)</f>
        <v>0</v>
      </c>
      <c r="BH89" s="134">
        <f>IF(N89="sníž. přenesená",J89,0)</f>
        <v>0</v>
      </c>
      <c r="BI89" s="134">
        <f>IF(N89="nulová",J89,0)</f>
        <v>0</v>
      </c>
      <c r="BJ89" s="18" t="s">
        <v>83</v>
      </c>
      <c r="BK89" s="134">
        <f>ROUND(I89*H89,2)</f>
        <v>0</v>
      </c>
      <c r="BL89" s="18" t="s">
        <v>272</v>
      </c>
      <c r="BM89" s="133" t="s">
        <v>1896</v>
      </c>
    </row>
    <row r="90" spans="2:65" s="11" customFormat="1" ht="11.25">
      <c r="B90" s="135"/>
      <c r="D90" s="136" t="s">
        <v>274</v>
      </c>
      <c r="E90" s="137" t="s">
        <v>19</v>
      </c>
      <c r="F90" s="138" t="s">
        <v>1897</v>
      </c>
      <c r="H90" s="139">
        <v>2700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83</v>
      </c>
      <c r="AY90" s="137" t="s">
        <v>266</v>
      </c>
    </row>
    <row r="91" spans="2:65" s="1" customFormat="1" ht="24.2" customHeight="1">
      <c r="B91" s="33"/>
      <c r="C91" s="122" t="s">
        <v>83</v>
      </c>
      <c r="D91" s="122" t="s">
        <v>267</v>
      </c>
      <c r="E91" s="123" t="s">
        <v>1898</v>
      </c>
      <c r="F91" s="124" t="s">
        <v>1899</v>
      </c>
      <c r="G91" s="125" t="s">
        <v>279</v>
      </c>
      <c r="H91" s="126">
        <v>1102.5</v>
      </c>
      <c r="I91" s="127"/>
      <c r="J91" s="128">
        <f>ROUND(I91*H91,2)</f>
        <v>0</v>
      </c>
      <c r="K91" s="124" t="s">
        <v>271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1900</v>
      </c>
    </row>
    <row r="92" spans="2:65" s="14" customFormat="1" ht="11.25">
      <c r="B92" s="164"/>
      <c r="D92" s="136" t="s">
        <v>274</v>
      </c>
      <c r="E92" s="165" t="s">
        <v>19</v>
      </c>
      <c r="F92" s="166" t="s">
        <v>1901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4" customFormat="1" ht="11.25">
      <c r="B93" s="164"/>
      <c r="D93" s="136" t="s">
        <v>274</v>
      </c>
      <c r="E93" s="165" t="s">
        <v>19</v>
      </c>
      <c r="F93" s="166" t="s">
        <v>1902</v>
      </c>
      <c r="H93" s="165" t="s">
        <v>19</v>
      </c>
      <c r="I93" s="167"/>
      <c r="L93" s="164"/>
      <c r="M93" s="168"/>
      <c r="T93" s="169"/>
      <c r="AT93" s="165" t="s">
        <v>274</v>
      </c>
      <c r="AU93" s="165" t="s">
        <v>85</v>
      </c>
      <c r="AV93" s="14" t="s">
        <v>83</v>
      </c>
      <c r="AW93" s="14" t="s">
        <v>37</v>
      </c>
      <c r="AX93" s="14" t="s">
        <v>75</v>
      </c>
      <c r="AY93" s="165" t="s">
        <v>266</v>
      </c>
    </row>
    <row r="94" spans="2:65" s="11" customFormat="1" ht="11.25">
      <c r="B94" s="135"/>
      <c r="D94" s="136" t="s">
        <v>274</v>
      </c>
      <c r="E94" s="137" t="s">
        <v>19</v>
      </c>
      <c r="F94" s="138" t="s">
        <v>1903</v>
      </c>
      <c r="H94" s="139">
        <v>1102.5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83</v>
      </c>
      <c r="AY94" s="137" t="s">
        <v>266</v>
      </c>
    </row>
    <row r="95" spans="2:65" s="10" customFormat="1" ht="25.9" customHeight="1">
      <c r="B95" s="112"/>
      <c r="D95" s="113" t="s">
        <v>74</v>
      </c>
      <c r="E95" s="114" t="s">
        <v>849</v>
      </c>
      <c r="F95" s="114" t="s">
        <v>850</v>
      </c>
      <c r="I95" s="115"/>
      <c r="J95" s="116">
        <f>BK95</f>
        <v>0</v>
      </c>
      <c r="L95" s="112"/>
      <c r="M95" s="117"/>
      <c r="P95" s="118">
        <f>SUM(P96:P103)</f>
        <v>0</v>
      </c>
      <c r="R95" s="118">
        <f>SUM(R96:R103)</f>
        <v>0</v>
      </c>
      <c r="T95" s="119">
        <f>SUM(T96:T103)</f>
        <v>0</v>
      </c>
      <c r="AR95" s="113" t="s">
        <v>272</v>
      </c>
      <c r="AT95" s="120" t="s">
        <v>74</v>
      </c>
      <c r="AU95" s="120" t="s">
        <v>75</v>
      </c>
      <c r="AY95" s="113" t="s">
        <v>266</v>
      </c>
      <c r="BK95" s="121">
        <f>SUM(BK96:BK103)</f>
        <v>0</v>
      </c>
    </row>
    <row r="96" spans="2:65" s="1" customFormat="1" ht="55.5" customHeight="1">
      <c r="B96" s="33"/>
      <c r="C96" s="122" t="s">
        <v>272</v>
      </c>
      <c r="D96" s="122" t="s">
        <v>267</v>
      </c>
      <c r="E96" s="123" t="s">
        <v>851</v>
      </c>
      <c r="F96" s="124" t="s">
        <v>852</v>
      </c>
      <c r="G96" s="125" t="s">
        <v>845</v>
      </c>
      <c r="H96" s="126">
        <v>2700</v>
      </c>
      <c r="I96" s="127"/>
      <c r="J96" s="128">
        <f>ROUND(I96*H96,2)</f>
        <v>0</v>
      </c>
      <c r="K96" s="124" t="s">
        <v>271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853</v>
      </c>
      <c r="AT96" s="133" t="s">
        <v>267</v>
      </c>
      <c r="AU96" s="133" t="s">
        <v>83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853</v>
      </c>
      <c r="BM96" s="133" t="s">
        <v>1904</v>
      </c>
    </row>
    <row r="97" spans="2:65" s="14" customFormat="1" ht="11.25">
      <c r="B97" s="164"/>
      <c r="D97" s="136" t="s">
        <v>274</v>
      </c>
      <c r="E97" s="165" t="s">
        <v>19</v>
      </c>
      <c r="F97" s="166" t="s">
        <v>1905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83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1906</v>
      </c>
      <c r="H98" s="139">
        <v>2700</v>
      </c>
      <c r="I98" s="140"/>
      <c r="L98" s="135"/>
      <c r="M98" s="141"/>
      <c r="T98" s="142"/>
      <c r="AT98" s="137" t="s">
        <v>274</v>
      </c>
      <c r="AU98" s="137" t="s">
        <v>83</v>
      </c>
      <c r="AV98" s="11" t="s">
        <v>85</v>
      </c>
      <c r="AW98" s="11" t="s">
        <v>37</v>
      </c>
      <c r="AX98" s="11" t="s">
        <v>83</v>
      </c>
      <c r="AY98" s="137" t="s">
        <v>266</v>
      </c>
    </row>
    <row r="99" spans="2:65" s="1" customFormat="1" ht="55.5" customHeight="1">
      <c r="B99" s="33"/>
      <c r="C99" s="122" t="s">
        <v>264</v>
      </c>
      <c r="D99" s="122" t="s">
        <v>267</v>
      </c>
      <c r="E99" s="123" t="s">
        <v>857</v>
      </c>
      <c r="F99" s="124" t="s">
        <v>858</v>
      </c>
      <c r="G99" s="125" t="s">
        <v>845</v>
      </c>
      <c r="H99" s="126">
        <v>18900</v>
      </c>
      <c r="I99" s="127"/>
      <c r="J99" s="128">
        <f>ROUND(I99*H99,2)</f>
        <v>0</v>
      </c>
      <c r="K99" s="124" t="s">
        <v>271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853</v>
      </c>
      <c r="AT99" s="133" t="s">
        <v>267</v>
      </c>
      <c r="AU99" s="133" t="s">
        <v>83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853</v>
      </c>
      <c r="BM99" s="133" t="s">
        <v>1907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1908</v>
      </c>
      <c r="H100" s="139">
        <v>18900</v>
      </c>
      <c r="I100" s="140"/>
      <c r="L100" s="135"/>
      <c r="M100" s="141"/>
      <c r="T100" s="142"/>
      <c r="AT100" s="137" t="s">
        <v>274</v>
      </c>
      <c r="AU100" s="137" t="s">
        <v>83</v>
      </c>
      <c r="AV100" s="11" t="s">
        <v>85</v>
      </c>
      <c r="AW100" s="11" t="s">
        <v>37</v>
      </c>
      <c r="AX100" s="11" t="s">
        <v>83</v>
      </c>
      <c r="AY100" s="137" t="s">
        <v>266</v>
      </c>
    </row>
    <row r="101" spans="2:65" s="1" customFormat="1" ht="44.25" customHeight="1">
      <c r="B101" s="33"/>
      <c r="C101" s="122" t="s">
        <v>295</v>
      </c>
      <c r="D101" s="122" t="s">
        <v>267</v>
      </c>
      <c r="E101" s="123" t="s">
        <v>1822</v>
      </c>
      <c r="F101" s="124" t="s">
        <v>1823</v>
      </c>
      <c r="G101" s="125" t="s">
        <v>845</v>
      </c>
      <c r="H101" s="126">
        <v>2205</v>
      </c>
      <c r="I101" s="127"/>
      <c r="J101" s="128">
        <f>ROUND(I101*H101,2)</f>
        <v>0</v>
      </c>
      <c r="K101" s="124" t="s">
        <v>271</v>
      </c>
      <c r="L101" s="33"/>
      <c r="M101" s="129" t="s">
        <v>19</v>
      </c>
      <c r="N101" s="130" t="s">
        <v>46</v>
      </c>
      <c r="P101" s="131">
        <f>O101*H101</f>
        <v>0</v>
      </c>
      <c r="Q101" s="131">
        <v>0</v>
      </c>
      <c r="R101" s="131">
        <f>Q101*H101</f>
        <v>0</v>
      </c>
      <c r="S101" s="131">
        <v>0</v>
      </c>
      <c r="T101" s="132">
        <f>S101*H101</f>
        <v>0</v>
      </c>
      <c r="AR101" s="133" t="s">
        <v>853</v>
      </c>
      <c r="AT101" s="133" t="s">
        <v>267</v>
      </c>
      <c r="AU101" s="133" t="s">
        <v>83</v>
      </c>
      <c r="AY101" s="18" t="s">
        <v>266</v>
      </c>
      <c r="BE101" s="134">
        <f>IF(N101="základní",J101,0)</f>
        <v>0</v>
      </c>
      <c r="BF101" s="134">
        <f>IF(N101="snížená",J101,0)</f>
        <v>0</v>
      </c>
      <c r="BG101" s="134">
        <f>IF(N101="zákl. přenesená",J101,0)</f>
        <v>0</v>
      </c>
      <c r="BH101" s="134">
        <f>IF(N101="sníž. přenesená",J101,0)</f>
        <v>0</v>
      </c>
      <c r="BI101" s="134">
        <f>IF(N101="nulová",J101,0)</f>
        <v>0</v>
      </c>
      <c r="BJ101" s="18" t="s">
        <v>83</v>
      </c>
      <c r="BK101" s="134">
        <f>ROUND(I101*H101,2)</f>
        <v>0</v>
      </c>
      <c r="BL101" s="18" t="s">
        <v>853</v>
      </c>
      <c r="BM101" s="133" t="s">
        <v>1909</v>
      </c>
    </row>
    <row r="102" spans="2:65" s="14" customFormat="1" ht="11.25">
      <c r="B102" s="164"/>
      <c r="D102" s="136" t="s">
        <v>274</v>
      </c>
      <c r="E102" s="165" t="s">
        <v>19</v>
      </c>
      <c r="F102" s="166" t="s">
        <v>1910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83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1" customFormat="1" ht="11.25">
      <c r="B103" s="135"/>
      <c r="D103" s="136" t="s">
        <v>274</v>
      </c>
      <c r="E103" s="137" t="s">
        <v>19</v>
      </c>
      <c r="F103" s="138" t="s">
        <v>1911</v>
      </c>
      <c r="H103" s="139">
        <v>2205</v>
      </c>
      <c r="I103" s="140"/>
      <c r="L103" s="135"/>
      <c r="M103" s="180"/>
      <c r="N103" s="181"/>
      <c r="O103" s="181"/>
      <c r="P103" s="181"/>
      <c r="Q103" s="181"/>
      <c r="R103" s="181"/>
      <c r="S103" s="181"/>
      <c r="T103" s="182"/>
      <c r="AT103" s="137" t="s">
        <v>274</v>
      </c>
      <c r="AU103" s="137" t="s">
        <v>83</v>
      </c>
      <c r="AV103" s="11" t="s">
        <v>85</v>
      </c>
      <c r="AW103" s="11" t="s">
        <v>37</v>
      </c>
      <c r="AX103" s="11" t="s">
        <v>83</v>
      </c>
      <c r="AY103" s="137" t="s">
        <v>266</v>
      </c>
    </row>
    <row r="104" spans="2:65" s="1" customFormat="1" ht="6.95" customHeight="1"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33"/>
    </row>
  </sheetData>
  <sheetProtection algorithmName="SHA-512" hashValue="HvCE+obrQM/hqtQTIjelaB072B/9JhTA84/5o3d5pB3DSnkYjoJCH53WFgBfHT254lLYZFztcFZxgI3j7Mm2Pg==" saltValue="X1dqiTEZ7ZEE092269My5d65Z21xRJv9EASKFdnDGJUR+HiGqwXIwzRc8kdxdrYhnMdUXCrAmBuyKrT/cdW17w==" spinCount="100000" sheet="1" objects="1" scenarios="1" formatColumns="0" formatRows="0" autoFilter="0"/>
  <autoFilter ref="C81:K103" xr:uid="{00000000-0009-0000-0000-000010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27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133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1912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ROUND((SUM(BE82:BE278)),  2)</f>
        <v>0</v>
      </c>
      <c r="I33" s="90">
        <v>0.21</v>
      </c>
      <c r="J33" s="89">
        <f>ROUND(((SUM(BE82:BE278))*I33),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ROUND((SUM(BF82:BF278)),  2)</f>
        <v>0</v>
      </c>
      <c r="I34" s="90">
        <v>0.12</v>
      </c>
      <c r="J34" s="89">
        <f>ROUND(((SUM(BF82:BF278))*I34),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ROUND((SUM(BG82:BG278)),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ROUND((SUM(BH82:BH278)),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ROUND((SUM(BI82:BI278)),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11-11-02 - Železniční spodek, km 12,915 - km 13,300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J212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11-11-02 - Železniční spodek, km 12,915 - km 13,300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P83+P212</f>
        <v>0</v>
      </c>
      <c r="Q82" s="51"/>
      <c r="R82" s="109">
        <f>R83+R212</f>
        <v>1795.0122799999999</v>
      </c>
      <c r="S82" s="51"/>
      <c r="T82" s="110">
        <f>T83+T212</f>
        <v>0</v>
      </c>
      <c r="AT82" s="18" t="s">
        <v>74</v>
      </c>
      <c r="AU82" s="18" t="s">
        <v>248</v>
      </c>
      <c r="BK82" s="111">
        <f>BK83+BK212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1795.0122799999999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SUM(P85:P211)</f>
        <v>0</v>
      </c>
      <c r="R84" s="118">
        <f>SUM(R85:R211)</f>
        <v>1795.0122799999999</v>
      </c>
      <c r="T84" s="119">
        <f>SUM(T85:T211)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SUM(BK85:BK211)</f>
        <v>0</v>
      </c>
    </row>
    <row r="85" spans="2:65" s="1" customFormat="1" ht="37.9" customHeight="1">
      <c r="B85" s="33"/>
      <c r="C85" s="122" t="s">
        <v>83</v>
      </c>
      <c r="D85" s="122" t="s">
        <v>267</v>
      </c>
      <c r="E85" s="123" t="s">
        <v>1913</v>
      </c>
      <c r="F85" s="124" t="s">
        <v>1914</v>
      </c>
      <c r="G85" s="125" t="s">
        <v>279</v>
      </c>
      <c r="H85" s="126">
        <v>768.97900000000004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1915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1916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>
      <c r="B87" s="164"/>
      <c r="D87" s="136" t="s">
        <v>274</v>
      </c>
      <c r="E87" s="165" t="s">
        <v>19</v>
      </c>
      <c r="F87" s="166" t="s">
        <v>1917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1918</v>
      </c>
      <c r="H88" s="139">
        <v>37.332999999999998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4" customFormat="1" ht="11.25">
      <c r="B89" s="164"/>
      <c r="D89" s="136" t="s">
        <v>274</v>
      </c>
      <c r="E89" s="165" t="s">
        <v>19</v>
      </c>
      <c r="F89" s="166" t="s">
        <v>1919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1" customFormat="1" ht="11.25">
      <c r="B90" s="135"/>
      <c r="D90" s="136" t="s">
        <v>274</v>
      </c>
      <c r="E90" s="137" t="s">
        <v>19</v>
      </c>
      <c r="F90" s="138" t="s">
        <v>1920</v>
      </c>
      <c r="H90" s="139">
        <v>103.297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75</v>
      </c>
      <c r="AY90" s="137" t="s">
        <v>266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1921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1922</v>
      </c>
      <c r="H92" s="139">
        <v>162.893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75</v>
      </c>
      <c r="AY92" s="137" t="s">
        <v>266</v>
      </c>
    </row>
    <row r="93" spans="2:65" s="14" customFormat="1" ht="11.25">
      <c r="B93" s="164"/>
      <c r="D93" s="136" t="s">
        <v>274</v>
      </c>
      <c r="E93" s="165" t="s">
        <v>19</v>
      </c>
      <c r="F93" s="166" t="s">
        <v>1923</v>
      </c>
      <c r="H93" s="165" t="s">
        <v>19</v>
      </c>
      <c r="I93" s="167"/>
      <c r="L93" s="164"/>
      <c r="M93" s="168"/>
      <c r="T93" s="169"/>
      <c r="AT93" s="165" t="s">
        <v>274</v>
      </c>
      <c r="AU93" s="165" t="s">
        <v>85</v>
      </c>
      <c r="AV93" s="14" t="s">
        <v>83</v>
      </c>
      <c r="AW93" s="14" t="s">
        <v>37</v>
      </c>
      <c r="AX93" s="14" t="s">
        <v>75</v>
      </c>
      <c r="AY93" s="165" t="s">
        <v>266</v>
      </c>
    </row>
    <row r="94" spans="2:65" s="11" customFormat="1" ht="11.25">
      <c r="B94" s="135"/>
      <c r="D94" s="136" t="s">
        <v>274</v>
      </c>
      <c r="E94" s="137" t="s">
        <v>19</v>
      </c>
      <c r="F94" s="138" t="s">
        <v>1924</v>
      </c>
      <c r="H94" s="139">
        <v>114.331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75</v>
      </c>
      <c r="AY94" s="137" t="s">
        <v>266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1925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1926</v>
      </c>
      <c r="H96" s="139">
        <v>111.81399999999999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75</v>
      </c>
      <c r="AY96" s="137" t="s">
        <v>266</v>
      </c>
    </row>
    <row r="97" spans="2:51" s="14" customFormat="1" ht="11.25">
      <c r="B97" s="164"/>
      <c r="D97" s="136" t="s">
        <v>274</v>
      </c>
      <c r="E97" s="165" t="s">
        <v>19</v>
      </c>
      <c r="F97" s="166" t="s">
        <v>1927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51" s="11" customFormat="1" ht="11.25">
      <c r="B98" s="135"/>
      <c r="D98" s="136" t="s">
        <v>274</v>
      </c>
      <c r="E98" s="137" t="s">
        <v>19</v>
      </c>
      <c r="F98" s="138" t="s">
        <v>1928</v>
      </c>
      <c r="H98" s="139">
        <v>51.805999999999997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51" s="14" customFormat="1" ht="11.25">
      <c r="B99" s="164"/>
      <c r="D99" s="136" t="s">
        <v>274</v>
      </c>
      <c r="E99" s="165" t="s">
        <v>19</v>
      </c>
      <c r="F99" s="166" t="s">
        <v>1929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51" s="14" customFormat="1" ht="11.25">
      <c r="B100" s="164"/>
      <c r="D100" s="136" t="s">
        <v>274</v>
      </c>
      <c r="E100" s="165" t="s">
        <v>19</v>
      </c>
      <c r="F100" s="166" t="s">
        <v>1930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51" s="11" customFormat="1" ht="11.25">
      <c r="B101" s="135"/>
      <c r="D101" s="136" t="s">
        <v>274</v>
      </c>
      <c r="E101" s="137" t="s">
        <v>19</v>
      </c>
      <c r="F101" s="138" t="s">
        <v>1931</v>
      </c>
      <c r="H101" s="139">
        <v>64.635000000000005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75</v>
      </c>
      <c r="AY101" s="137" t="s">
        <v>266</v>
      </c>
    </row>
    <row r="102" spans="2:51" s="14" customFormat="1" ht="11.25">
      <c r="B102" s="164"/>
      <c r="D102" s="136" t="s">
        <v>274</v>
      </c>
      <c r="E102" s="165" t="s">
        <v>19</v>
      </c>
      <c r="F102" s="166" t="s">
        <v>1932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51" s="11" customFormat="1" ht="11.25">
      <c r="B103" s="135"/>
      <c r="D103" s="136" t="s">
        <v>274</v>
      </c>
      <c r="E103" s="137" t="s">
        <v>19</v>
      </c>
      <c r="F103" s="138" t="s">
        <v>1933</v>
      </c>
      <c r="H103" s="139">
        <v>45.167000000000002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75</v>
      </c>
      <c r="AY103" s="137" t="s">
        <v>266</v>
      </c>
    </row>
    <row r="104" spans="2:51" s="14" customFormat="1" ht="11.25">
      <c r="B104" s="164"/>
      <c r="D104" s="136" t="s">
        <v>274</v>
      </c>
      <c r="E104" s="165" t="s">
        <v>19</v>
      </c>
      <c r="F104" s="166" t="s">
        <v>1934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51" s="11" customFormat="1" ht="11.25">
      <c r="B105" s="135"/>
      <c r="D105" s="136" t="s">
        <v>274</v>
      </c>
      <c r="E105" s="137" t="s">
        <v>19</v>
      </c>
      <c r="F105" s="138" t="s">
        <v>1935</v>
      </c>
      <c r="H105" s="139">
        <v>4.4379999999999997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51" s="14" customFormat="1" ht="11.25">
      <c r="B106" s="164"/>
      <c r="D106" s="136" t="s">
        <v>274</v>
      </c>
      <c r="E106" s="165" t="s">
        <v>19</v>
      </c>
      <c r="F106" s="166" t="s">
        <v>1936</v>
      </c>
      <c r="H106" s="165" t="s">
        <v>19</v>
      </c>
      <c r="I106" s="167"/>
      <c r="L106" s="164"/>
      <c r="M106" s="168"/>
      <c r="T106" s="169"/>
      <c r="AT106" s="165" t="s">
        <v>274</v>
      </c>
      <c r="AU106" s="165" t="s">
        <v>85</v>
      </c>
      <c r="AV106" s="14" t="s">
        <v>83</v>
      </c>
      <c r="AW106" s="14" t="s">
        <v>37</v>
      </c>
      <c r="AX106" s="14" t="s">
        <v>75</v>
      </c>
      <c r="AY106" s="165" t="s">
        <v>266</v>
      </c>
    </row>
    <row r="107" spans="2:51" s="11" customFormat="1" ht="11.25">
      <c r="B107" s="135"/>
      <c r="D107" s="136" t="s">
        <v>274</v>
      </c>
      <c r="E107" s="137" t="s">
        <v>19</v>
      </c>
      <c r="F107" s="138" t="s">
        <v>1937</v>
      </c>
      <c r="H107" s="139">
        <v>37.558999999999997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51" s="14" customFormat="1" ht="11.25">
      <c r="B108" s="164"/>
      <c r="D108" s="136" t="s">
        <v>274</v>
      </c>
      <c r="E108" s="165" t="s">
        <v>19</v>
      </c>
      <c r="F108" s="166" t="s">
        <v>1938</v>
      </c>
      <c r="H108" s="165" t="s">
        <v>19</v>
      </c>
      <c r="I108" s="167"/>
      <c r="L108" s="164"/>
      <c r="M108" s="168"/>
      <c r="T108" s="169"/>
      <c r="AT108" s="165" t="s">
        <v>274</v>
      </c>
      <c r="AU108" s="165" t="s">
        <v>85</v>
      </c>
      <c r="AV108" s="14" t="s">
        <v>83</v>
      </c>
      <c r="AW108" s="14" t="s">
        <v>37</v>
      </c>
      <c r="AX108" s="14" t="s">
        <v>75</v>
      </c>
      <c r="AY108" s="165" t="s">
        <v>266</v>
      </c>
    </row>
    <row r="109" spans="2:51" s="11" customFormat="1" ht="11.25">
      <c r="B109" s="135"/>
      <c r="D109" s="136" t="s">
        <v>274</v>
      </c>
      <c r="E109" s="137" t="s">
        <v>19</v>
      </c>
      <c r="F109" s="138" t="s">
        <v>1939</v>
      </c>
      <c r="H109" s="139">
        <v>10.282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51" s="14" customFormat="1" ht="11.25">
      <c r="B110" s="164"/>
      <c r="D110" s="136" t="s">
        <v>274</v>
      </c>
      <c r="E110" s="165" t="s">
        <v>19</v>
      </c>
      <c r="F110" s="166" t="s">
        <v>1940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51" s="11" customFormat="1" ht="11.25">
      <c r="B111" s="135"/>
      <c r="D111" s="136" t="s">
        <v>274</v>
      </c>
      <c r="E111" s="137" t="s">
        <v>19</v>
      </c>
      <c r="F111" s="138" t="s">
        <v>1941</v>
      </c>
      <c r="H111" s="139">
        <v>9.9120000000000008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51" s="14" customFormat="1" ht="11.25">
      <c r="B112" s="164"/>
      <c r="D112" s="136" t="s">
        <v>274</v>
      </c>
      <c r="E112" s="165" t="s">
        <v>19</v>
      </c>
      <c r="F112" s="166" t="s">
        <v>1942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1943</v>
      </c>
      <c r="H113" s="139">
        <v>15.512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>
      <c r="B114" s="143"/>
      <c r="D114" s="136" t="s">
        <v>274</v>
      </c>
      <c r="E114" s="144" t="s">
        <v>19</v>
      </c>
      <c r="F114" s="145" t="s">
        <v>276</v>
      </c>
      <c r="H114" s="146">
        <v>768.97900000000004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37.9" customHeight="1">
      <c r="B115" s="33"/>
      <c r="C115" s="122" t="s">
        <v>85</v>
      </c>
      <c r="D115" s="122" t="s">
        <v>267</v>
      </c>
      <c r="E115" s="123" t="s">
        <v>1944</v>
      </c>
      <c r="F115" s="124" t="s">
        <v>1945</v>
      </c>
      <c r="G115" s="125" t="s">
        <v>279</v>
      </c>
      <c r="H115" s="126">
        <v>144.87299999999999</v>
      </c>
      <c r="I115" s="127"/>
      <c r="J115" s="128">
        <f>ROUND(I115*H115,2)</f>
        <v>0</v>
      </c>
      <c r="K115" s="124" t="s">
        <v>271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1946</v>
      </c>
    </row>
    <row r="116" spans="2:65" s="14" customFormat="1" ht="11.25">
      <c r="B116" s="164"/>
      <c r="D116" s="136" t="s">
        <v>274</v>
      </c>
      <c r="E116" s="165" t="s">
        <v>19</v>
      </c>
      <c r="F116" s="166" t="s">
        <v>1947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4" customFormat="1" ht="11.25">
      <c r="B117" s="164"/>
      <c r="D117" s="136" t="s">
        <v>274</v>
      </c>
      <c r="E117" s="165" t="s">
        <v>19</v>
      </c>
      <c r="F117" s="166" t="s">
        <v>1948</v>
      </c>
      <c r="H117" s="165" t="s">
        <v>19</v>
      </c>
      <c r="I117" s="167"/>
      <c r="L117" s="164"/>
      <c r="M117" s="168"/>
      <c r="T117" s="169"/>
      <c r="AT117" s="165" t="s">
        <v>274</v>
      </c>
      <c r="AU117" s="165" t="s">
        <v>85</v>
      </c>
      <c r="AV117" s="14" t="s">
        <v>83</v>
      </c>
      <c r="AW117" s="14" t="s">
        <v>37</v>
      </c>
      <c r="AX117" s="14" t="s">
        <v>75</v>
      </c>
      <c r="AY117" s="165" t="s">
        <v>266</v>
      </c>
    </row>
    <row r="118" spans="2:65" s="11" customFormat="1" ht="11.25">
      <c r="B118" s="135"/>
      <c r="D118" s="136" t="s">
        <v>274</v>
      </c>
      <c r="E118" s="137" t="s">
        <v>19</v>
      </c>
      <c r="F118" s="138" t="s">
        <v>1949</v>
      </c>
      <c r="H118" s="139">
        <v>90.48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75</v>
      </c>
      <c r="AY118" s="137" t="s">
        <v>266</v>
      </c>
    </row>
    <row r="119" spans="2:65" s="14" customFormat="1" ht="11.25">
      <c r="B119" s="164"/>
      <c r="D119" s="136" t="s">
        <v>274</v>
      </c>
      <c r="E119" s="165" t="s">
        <v>19</v>
      </c>
      <c r="F119" s="166" t="s">
        <v>1950</v>
      </c>
      <c r="H119" s="165" t="s">
        <v>19</v>
      </c>
      <c r="I119" s="167"/>
      <c r="L119" s="164"/>
      <c r="M119" s="168"/>
      <c r="T119" s="169"/>
      <c r="AT119" s="165" t="s">
        <v>274</v>
      </c>
      <c r="AU119" s="165" t="s">
        <v>85</v>
      </c>
      <c r="AV119" s="14" t="s">
        <v>83</v>
      </c>
      <c r="AW119" s="14" t="s">
        <v>37</v>
      </c>
      <c r="AX119" s="14" t="s">
        <v>75</v>
      </c>
      <c r="AY119" s="165" t="s">
        <v>266</v>
      </c>
    </row>
    <row r="120" spans="2:65" s="11" customFormat="1" ht="11.25">
      <c r="B120" s="135"/>
      <c r="D120" s="136" t="s">
        <v>274</v>
      </c>
      <c r="E120" s="137" t="s">
        <v>19</v>
      </c>
      <c r="F120" s="138" t="s">
        <v>1951</v>
      </c>
      <c r="H120" s="139">
        <v>26.54</v>
      </c>
      <c r="I120" s="140"/>
      <c r="L120" s="135"/>
      <c r="M120" s="141"/>
      <c r="T120" s="14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75</v>
      </c>
      <c r="AY120" s="137" t="s">
        <v>266</v>
      </c>
    </row>
    <row r="121" spans="2:65" s="14" customFormat="1" ht="11.25">
      <c r="B121" s="164"/>
      <c r="D121" s="136" t="s">
        <v>274</v>
      </c>
      <c r="E121" s="165" t="s">
        <v>19</v>
      </c>
      <c r="F121" s="166" t="s">
        <v>1929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4" customFormat="1" ht="11.25">
      <c r="B122" s="164"/>
      <c r="D122" s="136" t="s">
        <v>274</v>
      </c>
      <c r="E122" s="165" t="s">
        <v>19</v>
      </c>
      <c r="F122" s="166" t="s">
        <v>1952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1953</v>
      </c>
      <c r="H123" s="139">
        <v>5.7119999999999997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4" customFormat="1" ht="11.25">
      <c r="B124" s="164"/>
      <c r="D124" s="136" t="s">
        <v>274</v>
      </c>
      <c r="E124" s="165" t="s">
        <v>19</v>
      </c>
      <c r="F124" s="166" t="s">
        <v>1954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85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1955</v>
      </c>
      <c r="H125" s="139">
        <v>9.1010000000000009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4" customFormat="1" ht="11.25">
      <c r="B126" s="164"/>
      <c r="D126" s="136" t="s">
        <v>274</v>
      </c>
      <c r="E126" s="165" t="s">
        <v>19</v>
      </c>
      <c r="F126" s="166" t="s">
        <v>1956</v>
      </c>
      <c r="H126" s="165" t="s">
        <v>19</v>
      </c>
      <c r="I126" s="167"/>
      <c r="L126" s="164"/>
      <c r="M126" s="168"/>
      <c r="T126" s="169"/>
      <c r="AT126" s="165" t="s">
        <v>274</v>
      </c>
      <c r="AU126" s="165" t="s">
        <v>85</v>
      </c>
      <c r="AV126" s="14" t="s">
        <v>83</v>
      </c>
      <c r="AW126" s="14" t="s">
        <v>37</v>
      </c>
      <c r="AX126" s="14" t="s">
        <v>75</v>
      </c>
      <c r="AY126" s="165" t="s">
        <v>266</v>
      </c>
    </row>
    <row r="127" spans="2:65" s="11" customFormat="1" ht="11.25">
      <c r="B127" s="135"/>
      <c r="D127" s="136" t="s">
        <v>274</v>
      </c>
      <c r="E127" s="137" t="s">
        <v>19</v>
      </c>
      <c r="F127" s="138" t="s">
        <v>1957</v>
      </c>
      <c r="H127" s="139">
        <v>13.04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2" customFormat="1" ht="11.25">
      <c r="B128" s="143"/>
      <c r="D128" s="136" t="s">
        <v>274</v>
      </c>
      <c r="E128" s="144" t="s">
        <v>19</v>
      </c>
      <c r="F128" s="145" t="s">
        <v>276</v>
      </c>
      <c r="H128" s="146">
        <v>144.87300000000002</v>
      </c>
      <c r="I128" s="147"/>
      <c r="L128" s="143"/>
      <c r="M128" s="148"/>
      <c r="T128" s="149"/>
      <c r="AT128" s="144" t="s">
        <v>274</v>
      </c>
      <c r="AU128" s="144" t="s">
        <v>85</v>
      </c>
      <c r="AV128" s="12" t="s">
        <v>272</v>
      </c>
      <c r="AW128" s="12" t="s">
        <v>37</v>
      </c>
      <c r="AX128" s="12" t="s">
        <v>83</v>
      </c>
      <c r="AY128" s="144" t="s">
        <v>266</v>
      </c>
    </row>
    <row r="129" spans="2:65" s="1" customFormat="1" ht="49.15" customHeight="1">
      <c r="B129" s="33"/>
      <c r="C129" s="122" t="s">
        <v>285</v>
      </c>
      <c r="D129" s="122" t="s">
        <v>267</v>
      </c>
      <c r="E129" s="123" t="s">
        <v>1958</v>
      </c>
      <c r="F129" s="124" t="s">
        <v>1959</v>
      </c>
      <c r="G129" s="125" t="s">
        <v>291</v>
      </c>
      <c r="H129" s="126">
        <v>4</v>
      </c>
      <c r="I129" s="127"/>
      <c r="J129" s="128">
        <f>ROUND(I129*H129,2)</f>
        <v>0</v>
      </c>
      <c r="K129" s="124" t="s">
        <v>271</v>
      </c>
      <c r="L129" s="33"/>
      <c r="M129" s="129" t="s">
        <v>19</v>
      </c>
      <c r="N129" s="130" t="s">
        <v>46</v>
      </c>
      <c r="P129" s="131">
        <f>O129*H129</f>
        <v>0</v>
      </c>
      <c r="Q129" s="131">
        <v>0</v>
      </c>
      <c r="R129" s="131">
        <f>Q129*H129</f>
        <v>0</v>
      </c>
      <c r="S129" s="131">
        <v>0</v>
      </c>
      <c r="T129" s="132">
        <f>S129*H129</f>
        <v>0</v>
      </c>
      <c r="AR129" s="133" t="s">
        <v>272</v>
      </c>
      <c r="AT129" s="133" t="s">
        <v>267</v>
      </c>
      <c r="AU129" s="133" t="s">
        <v>85</v>
      </c>
      <c r="AY129" s="18" t="s">
        <v>266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8" t="s">
        <v>83</v>
      </c>
      <c r="BK129" s="134">
        <f>ROUND(I129*H129,2)</f>
        <v>0</v>
      </c>
      <c r="BL129" s="18" t="s">
        <v>272</v>
      </c>
      <c r="BM129" s="133" t="s">
        <v>1960</v>
      </c>
    </row>
    <row r="130" spans="2:65" s="14" customFormat="1" ht="11.25">
      <c r="B130" s="164"/>
      <c r="D130" s="136" t="s">
        <v>274</v>
      </c>
      <c r="E130" s="165" t="s">
        <v>19</v>
      </c>
      <c r="F130" s="166" t="s">
        <v>1961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272</v>
      </c>
      <c r="H131" s="139">
        <v>4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83</v>
      </c>
      <c r="AY131" s="137" t="s">
        <v>266</v>
      </c>
    </row>
    <row r="132" spans="2:65" s="1" customFormat="1" ht="16.5" customHeight="1">
      <c r="B132" s="33"/>
      <c r="C132" s="170" t="s">
        <v>272</v>
      </c>
      <c r="D132" s="170" t="s">
        <v>298</v>
      </c>
      <c r="E132" s="171" t="s">
        <v>1962</v>
      </c>
      <c r="F132" s="172" t="s">
        <v>1963</v>
      </c>
      <c r="G132" s="173" t="s">
        <v>845</v>
      </c>
      <c r="H132" s="174">
        <v>1.1499999999999999</v>
      </c>
      <c r="I132" s="175"/>
      <c r="J132" s="176">
        <f>ROUND(I132*H132,2)</f>
        <v>0</v>
      </c>
      <c r="K132" s="172" t="s">
        <v>271</v>
      </c>
      <c r="L132" s="177"/>
      <c r="M132" s="178" t="s">
        <v>19</v>
      </c>
      <c r="N132" s="179" t="s">
        <v>46</v>
      </c>
      <c r="P132" s="131">
        <f>O132*H132</f>
        <v>0</v>
      </c>
      <c r="Q132" s="131">
        <v>1</v>
      </c>
      <c r="R132" s="131">
        <f>Q132*H132</f>
        <v>1.1499999999999999</v>
      </c>
      <c r="S132" s="131">
        <v>0</v>
      </c>
      <c r="T132" s="132">
        <f>S132*H132</f>
        <v>0</v>
      </c>
      <c r="AR132" s="133" t="s">
        <v>303</v>
      </c>
      <c r="AT132" s="133" t="s">
        <v>298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1964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1965</v>
      </c>
      <c r="H133" s="139">
        <v>1.1499999999999999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83</v>
      </c>
      <c r="AY133" s="137" t="s">
        <v>266</v>
      </c>
    </row>
    <row r="134" spans="2:65" s="1" customFormat="1" ht="49.15" customHeight="1">
      <c r="B134" s="33"/>
      <c r="C134" s="122" t="s">
        <v>264</v>
      </c>
      <c r="D134" s="122" t="s">
        <v>267</v>
      </c>
      <c r="E134" s="123" t="s">
        <v>1966</v>
      </c>
      <c r="F134" s="124" t="s">
        <v>1967</v>
      </c>
      <c r="G134" s="125" t="s">
        <v>291</v>
      </c>
      <c r="H134" s="126">
        <v>715.55</v>
      </c>
      <c r="I134" s="127"/>
      <c r="J134" s="128">
        <f>ROUND(I134*H134,2)</f>
        <v>0</v>
      </c>
      <c r="K134" s="124" t="s">
        <v>271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1968</v>
      </c>
    </row>
    <row r="135" spans="2:65" s="14" customFormat="1" ht="11.25">
      <c r="B135" s="164"/>
      <c r="D135" s="136" t="s">
        <v>274</v>
      </c>
      <c r="E135" s="165" t="s">
        <v>19</v>
      </c>
      <c r="F135" s="166" t="s">
        <v>1969</v>
      </c>
      <c r="H135" s="165" t="s">
        <v>19</v>
      </c>
      <c r="I135" s="167"/>
      <c r="L135" s="164"/>
      <c r="M135" s="168"/>
      <c r="T135" s="169"/>
      <c r="AT135" s="165" t="s">
        <v>274</v>
      </c>
      <c r="AU135" s="165" t="s">
        <v>85</v>
      </c>
      <c r="AV135" s="14" t="s">
        <v>83</v>
      </c>
      <c r="AW135" s="14" t="s">
        <v>37</v>
      </c>
      <c r="AX135" s="14" t="s">
        <v>75</v>
      </c>
      <c r="AY135" s="165" t="s">
        <v>266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1970</v>
      </c>
      <c r="H136" s="139">
        <v>480.2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4" customFormat="1" ht="11.25">
      <c r="B137" s="164"/>
      <c r="D137" s="136" t="s">
        <v>274</v>
      </c>
      <c r="E137" s="165" t="s">
        <v>19</v>
      </c>
      <c r="F137" s="166" t="s">
        <v>1971</v>
      </c>
      <c r="H137" s="165" t="s">
        <v>19</v>
      </c>
      <c r="I137" s="167"/>
      <c r="L137" s="164"/>
      <c r="M137" s="168"/>
      <c r="T137" s="169"/>
      <c r="AT137" s="165" t="s">
        <v>274</v>
      </c>
      <c r="AU137" s="165" t="s">
        <v>85</v>
      </c>
      <c r="AV137" s="14" t="s">
        <v>83</v>
      </c>
      <c r="AW137" s="14" t="s">
        <v>37</v>
      </c>
      <c r="AX137" s="14" t="s">
        <v>75</v>
      </c>
      <c r="AY137" s="165" t="s">
        <v>266</v>
      </c>
    </row>
    <row r="138" spans="2:65" s="11" customFormat="1" ht="11.25">
      <c r="B138" s="135"/>
      <c r="D138" s="136" t="s">
        <v>274</v>
      </c>
      <c r="E138" s="137" t="s">
        <v>19</v>
      </c>
      <c r="F138" s="138" t="s">
        <v>1972</v>
      </c>
      <c r="H138" s="139">
        <v>235.35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75</v>
      </c>
      <c r="AY138" s="137" t="s">
        <v>266</v>
      </c>
    </row>
    <row r="139" spans="2:65" s="12" customFormat="1" ht="11.25">
      <c r="B139" s="143"/>
      <c r="D139" s="136" t="s">
        <v>274</v>
      </c>
      <c r="E139" s="144" t="s">
        <v>19</v>
      </c>
      <c r="F139" s="145" t="s">
        <v>276</v>
      </c>
      <c r="H139" s="146">
        <v>715.55</v>
      </c>
      <c r="I139" s="147"/>
      <c r="L139" s="143"/>
      <c r="M139" s="148"/>
      <c r="T139" s="149"/>
      <c r="AT139" s="144" t="s">
        <v>274</v>
      </c>
      <c r="AU139" s="144" t="s">
        <v>85</v>
      </c>
      <c r="AV139" s="12" t="s">
        <v>272</v>
      </c>
      <c r="AW139" s="12" t="s">
        <v>37</v>
      </c>
      <c r="AX139" s="12" t="s">
        <v>83</v>
      </c>
      <c r="AY139" s="144" t="s">
        <v>266</v>
      </c>
    </row>
    <row r="140" spans="2:65" s="1" customFormat="1" ht="16.5" customHeight="1">
      <c r="B140" s="33"/>
      <c r="C140" s="170" t="s">
        <v>295</v>
      </c>
      <c r="D140" s="170" t="s">
        <v>298</v>
      </c>
      <c r="E140" s="171" t="s">
        <v>1973</v>
      </c>
      <c r="F140" s="172" t="s">
        <v>1974</v>
      </c>
      <c r="G140" s="173" t="s">
        <v>845</v>
      </c>
      <c r="H140" s="174">
        <v>299.76299999999998</v>
      </c>
      <c r="I140" s="175"/>
      <c r="J140" s="176">
        <f>ROUND(I140*H140,2)</f>
        <v>0</v>
      </c>
      <c r="K140" s="172" t="s">
        <v>271</v>
      </c>
      <c r="L140" s="177"/>
      <c r="M140" s="178" t="s">
        <v>19</v>
      </c>
      <c r="N140" s="179" t="s">
        <v>46</v>
      </c>
      <c r="P140" s="131">
        <f>O140*H140</f>
        <v>0</v>
      </c>
      <c r="Q140" s="131">
        <v>1</v>
      </c>
      <c r="R140" s="131">
        <f>Q140*H140</f>
        <v>299.76299999999998</v>
      </c>
      <c r="S140" s="131">
        <v>0</v>
      </c>
      <c r="T140" s="132">
        <f>S140*H140</f>
        <v>0</v>
      </c>
      <c r="AR140" s="133" t="s">
        <v>303</v>
      </c>
      <c r="AT140" s="133" t="s">
        <v>298</v>
      </c>
      <c r="AU140" s="133" t="s">
        <v>85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272</v>
      </c>
      <c r="BM140" s="133" t="s">
        <v>1975</v>
      </c>
    </row>
    <row r="141" spans="2:65" s="14" customFormat="1" ht="11.25">
      <c r="B141" s="164"/>
      <c r="D141" s="136" t="s">
        <v>274</v>
      </c>
      <c r="E141" s="165" t="s">
        <v>19</v>
      </c>
      <c r="F141" s="166" t="s">
        <v>1976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1" customFormat="1" ht="11.25">
      <c r="B142" s="135"/>
      <c r="D142" s="136" t="s">
        <v>274</v>
      </c>
      <c r="E142" s="137" t="s">
        <v>19</v>
      </c>
      <c r="F142" s="138" t="s">
        <v>1977</v>
      </c>
      <c r="H142" s="139">
        <v>299.76299999999998</v>
      </c>
      <c r="I142" s="140"/>
      <c r="L142" s="135"/>
      <c r="M142" s="141"/>
      <c r="T142" s="142"/>
      <c r="AT142" s="137" t="s">
        <v>274</v>
      </c>
      <c r="AU142" s="137" t="s">
        <v>85</v>
      </c>
      <c r="AV142" s="11" t="s">
        <v>85</v>
      </c>
      <c r="AW142" s="11" t="s">
        <v>37</v>
      </c>
      <c r="AX142" s="11" t="s">
        <v>83</v>
      </c>
      <c r="AY142" s="137" t="s">
        <v>266</v>
      </c>
    </row>
    <row r="143" spans="2:65" s="1" customFormat="1" ht="16.5" customHeight="1">
      <c r="B143" s="33"/>
      <c r="C143" s="170" t="s">
        <v>293</v>
      </c>
      <c r="D143" s="170" t="s">
        <v>298</v>
      </c>
      <c r="E143" s="171" t="s">
        <v>1978</v>
      </c>
      <c r="F143" s="172" t="s">
        <v>1979</v>
      </c>
      <c r="G143" s="173" t="s">
        <v>845</v>
      </c>
      <c r="H143" s="174">
        <v>9.782</v>
      </c>
      <c r="I143" s="175"/>
      <c r="J143" s="176">
        <f>ROUND(I143*H143,2)</f>
        <v>0</v>
      </c>
      <c r="K143" s="172" t="s">
        <v>271</v>
      </c>
      <c r="L143" s="177"/>
      <c r="M143" s="178" t="s">
        <v>19</v>
      </c>
      <c r="N143" s="179" t="s">
        <v>46</v>
      </c>
      <c r="P143" s="131">
        <f>O143*H143</f>
        <v>0</v>
      </c>
      <c r="Q143" s="131">
        <v>1</v>
      </c>
      <c r="R143" s="131">
        <f>Q143*H143</f>
        <v>9.782</v>
      </c>
      <c r="S143" s="131">
        <v>0</v>
      </c>
      <c r="T143" s="132">
        <f>S143*H143</f>
        <v>0</v>
      </c>
      <c r="AR143" s="133" t="s">
        <v>303</v>
      </c>
      <c r="AT143" s="133" t="s">
        <v>298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1980</v>
      </c>
    </row>
    <row r="144" spans="2:65" s="14" customFormat="1" ht="11.25">
      <c r="B144" s="164"/>
      <c r="D144" s="136" t="s">
        <v>274</v>
      </c>
      <c r="E144" s="165" t="s">
        <v>19</v>
      </c>
      <c r="F144" s="166" t="s">
        <v>1981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85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1982</v>
      </c>
      <c r="H145" s="139">
        <v>9.782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83</v>
      </c>
      <c r="AY145" s="137" t="s">
        <v>266</v>
      </c>
    </row>
    <row r="146" spans="2:65" s="1" customFormat="1" ht="16.5" customHeight="1">
      <c r="B146" s="33"/>
      <c r="C146" s="170" t="s">
        <v>303</v>
      </c>
      <c r="D146" s="170" t="s">
        <v>298</v>
      </c>
      <c r="E146" s="171" t="s">
        <v>1983</v>
      </c>
      <c r="F146" s="172" t="s">
        <v>1984</v>
      </c>
      <c r="G146" s="173" t="s">
        <v>895</v>
      </c>
      <c r="H146" s="174">
        <v>1574.21</v>
      </c>
      <c r="I146" s="175"/>
      <c r="J146" s="176">
        <f>ROUND(I146*H146,2)</f>
        <v>0</v>
      </c>
      <c r="K146" s="172" t="s">
        <v>271</v>
      </c>
      <c r="L146" s="177"/>
      <c r="M146" s="178" t="s">
        <v>19</v>
      </c>
      <c r="N146" s="179" t="s">
        <v>46</v>
      </c>
      <c r="P146" s="131">
        <f>O146*H146</f>
        <v>0</v>
      </c>
      <c r="Q146" s="131">
        <v>0</v>
      </c>
      <c r="R146" s="131">
        <f>Q146*H146</f>
        <v>0</v>
      </c>
      <c r="S146" s="131">
        <v>0</v>
      </c>
      <c r="T146" s="132">
        <f>S146*H146</f>
        <v>0</v>
      </c>
      <c r="AR146" s="133" t="s">
        <v>303</v>
      </c>
      <c r="AT146" s="133" t="s">
        <v>298</v>
      </c>
      <c r="AU146" s="133" t="s">
        <v>85</v>
      </c>
      <c r="AY146" s="18" t="s">
        <v>266</v>
      </c>
      <c r="BE146" s="134">
        <f>IF(N146="základní",J146,0)</f>
        <v>0</v>
      </c>
      <c r="BF146" s="134">
        <f>IF(N146="snížená",J146,0)</f>
        <v>0</v>
      </c>
      <c r="BG146" s="134">
        <f>IF(N146="zákl. přenesená",J146,0)</f>
        <v>0</v>
      </c>
      <c r="BH146" s="134">
        <f>IF(N146="sníž. přenesená",J146,0)</f>
        <v>0</v>
      </c>
      <c r="BI146" s="134">
        <f>IF(N146="nulová",J146,0)</f>
        <v>0</v>
      </c>
      <c r="BJ146" s="18" t="s">
        <v>83</v>
      </c>
      <c r="BK146" s="134">
        <f>ROUND(I146*H146,2)</f>
        <v>0</v>
      </c>
      <c r="BL146" s="18" t="s">
        <v>272</v>
      </c>
      <c r="BM146" s="133" t="s">
        <v>1985</v>
      </c>
    </row>
    <row r="147" spans="2:65" s="14" customFormat="1" ht="11.25">
      <c r="B147" s="164"/>
      <c r="D147" s="136" t="s">
        <v>274</v>
      </c>
      <c r="E147" s="165" t="s">
        <v>19</v>
      </c>
      <c r="F147" s="166" t="s">
        <v>1961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85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>
      <c r="B148" s="135"/>
      <c r="D148" s="136" t="s">
        <v>274</v>
      </c>
      <c r="E148" s="137" t="s">
        <v>19</v>
      </c>
      <c r="F148" s="138" t="s">
        <v>1986</v>
      </c>
      <c r="H148" s="139">
        <v>1574.21</v>
      </c>
      <c r="I148" s="140"/>
      <c r="L148" s="135"/>
      <c r="M148" s="141"/>
      <c r="T148" s="14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83</v>
      </c>
      <c r="AY148" s="137" t="s">
        <v>266</v>
      </c>
    </row>
    <row r="149" spans="2:65" s="1" customFormat="1" ht="16.5" customHeight="1">
      <c r="B149" s="33"/>
      <c r="C149" s="170" t="s">
        <v>307</v>
      </c>
      <c r="D149" s="170" t="s">
        <v>298</v>
      </c>
      <c r="E149" s="171" t="s">
        <v>1987</v>
      </c>
      <c r="F149" s="172" t="s">
        <v>1988</v>
      </c>
      <c r="G149" s="173" t="s">
        <v>291</v>
      </c>
      <c r="H149" s="174">
        <v>492</v>
      </c>
      <c r="I149" s="175"/>
      <c r="J149" s="176">
        <f>ROUND(I149*H149,2)</f>
        <v>0</v>
      </c>
      <c r="K149" s="172" t="s">
        <v>271</v>
      </c>
      <c r="L149" s="177"/>
      <c r="M149" s="178" t="s">
        <v>19</v>
      </c>
      <c r="N149" s="179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303</v>
      </c>
      <c r="AT149" s="133" t="s">
        <v>298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1989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1969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1970</v>
      </c>
      <c r="H151" s="139">
        <v>480.2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4" customFormat="1" ht="11.25">
      <c r="B152" s="164"/>
      <c r="D152" s="136" t="s">
        <v>274</v>
      </c>
      <c r="E152" s="165" t="s">
        <v>19</v>
      </c>
      <c r="F152" s="166" t="s">
        <v>1990</v>
      </c>
      <c r="H152" s="165" t="s">
        <v>19</v>
      </c>
      <c r="I152" s="167"/>
      <c r="L152" s="164"/>
      <c r="M152" s="168"/>
      <c r="T152" s="169"/>
      <c r="AT152" s="165" t="s">
        <v>274</v>
      </c>
      <c r="AU152" s="165" t="s">
        <v>85</v>
      </c>
      <c r="AV152" s="14" t="s">
        <v>83</v>
      </c>
      <c r="AW152" s="14" t="s">
        <v>37</v>
      </c>
      <c r="AX152" s="14" t="s">
        <v>75</v>
      </c>
      <c r="AY152" s="165" t="s">
        <v>266</v>
      </c>
    </row>
    <row r="153" spans="2:65" s="11" customFormat="1" ht="11.25">
      <c r="B153" s="135"/>
      <c r="D153" s="136" t="s">
        <v>274</v>
      </c>
      <c r="E153" s="137" t="s">
        <v>19</v>
      </c>
      <c r="F153" s="138" t="s">
        <v>1991</v>
      </c>
      <c r="H153" s="139">
        <v>11.8</v>
      </c>
      <c r="I153" s="140"/>
      <c r="L153" s="135"/>
      <c r="M153" s="141"/>
      <c r="T153" s="142"/>
      <c r="AT153" s="137" t="s">
        <v>274</v>
      </c>
      <c r="AU153" s="137" t="s">
        <v>85</v>
      </c>
      <c r="AV153" s="11" t="s">
        <v>85</v>
      </c>
      <c r="AW153" s="11" t="s">
        <v>37</v>
      </c>
      <c r="AX153" s="11" t="s">
        <v>75</v>
      </c>
      <c r="AY153" s="137" t="s">
        <v>266</v>
      </c>
    </row>
    <row r="154" spans="2:65" s="12" customFormat="1" ht="11.25">
      <c r="B154" s="143"/>
      <c r="D154" s="136" t="s">
        <v>274</v>
      </c>
      <c r="E154" s="144" t="s">
        <v>19</v>
      </c>
      <c r="F154" s="145" t="s">
        <v>276</v>
      </c>
      <c r="H154" s="146">
        <v>492</v>
      </c>
      <c r="I154" s="147"/>
      <c r="L154" s="143"/>
      <c r="M154" s="148"/>
      <c r="T154" s="149"/>
      <c r="AT154" s="144" t="s">
        <v>274</v>
      </c>
      <c r="AU154" s="144" t="s">
        <v>85</v>
      </c>
      <c r="AV154" s="12" t="s">
        <v>272</v>
      </c>
      <c r="AW154" s="12" t="s">
        <v>37</v>
      </c>
      <c r="AX154" s="12" t="s">
        <v>83</v>
      </c>
      <c r="AY154" s="144" t="s">
        <v>266</v>
      </c>
    </row>
    <row r="155" spans="2:65" s="1" customFormat="1" ht="16.5" customHeight="1">
      <c r="B155" s="33"/>
      <c r="C155" s="170" t="s">
        <v>312</v>
      </c>
      <c r="D155" s="170" t="s">
        <v>298</v>
      </c>
      <c r="E155" s="171" t="s">
        <v>1992</v>
      </c>
      <c r="F155" s="172" t="s">
        <v>1993</v>
      </c>
      <c r="G155" s="173" t="s">
        <v>291</v>
      </c>
      <c r="H155" s="174">
        <v>246</v>
      </c>
      <c r="I155" s="175"/>
      <c r="J155" s="176">
        <f>ROUND(I155*H155,2)</f>
        <v>0</v>
      </c>
      <c r="K155" s="172" t="s">
        <v>271</v>
      </c>
      <c r="L155" s="177"/>
      <c r="M155" s="178" t="s">
        <v>19</v>
      </c>
      <c r="N155" s="179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303</v>
      </c>
      <c r="AT155" s="133" t="s">
        <v>298</v>
      </c>
      <c r="AU155" s="133" t="s">
        <v>85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1994</v>
      </c>
    </row>
    <row r="156" spans="2:65" s="14" customFormat="1" ht="11.25">
      <c r="B156" s="164"/>
      <c r="D156" s="136" t="s">
        <v>274</v>
      </c>
      <c r="E156" s="165" t="s">
        <v>19</v>
      </c>
      <c r="F156" s="166" t="s">
        <v>1971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85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1972</v>
      </c>
      <c r="H157" s="139">
        <v>235.35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4" customFormat="1" ht="11.25">
      <c r="B158" s="164"/>
      <c r="D158" s="136" t="s">
        <v>274</v>
      </c>
      <c r="E158" s="165" t="s">
        <v>19</v>
      </c>
      <c r="F158" s="166" t="s">
        <v>1990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85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1995</v>
      </c>
      <c r="H159" s="139">
        <v>10.65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2" customFormat="1" ht="11.25">
      <c r="B160" s="143"/>
      <c r="D160" s="136" t="s">
        <v>274</v>
      </c>
      <c r="E160" s="144" t="s">
        <v>19</v>
      </c>
      <c r="F160" s="145" t="s">
        <v>276</v>
      </c>
      <c r="H160" s="146">
        <v>246</v>
      </c>
      <c r="I160" s="147"/>
      <c r="L160" s="143"/>
      <c r="M160" s="148"/>
      <c r="T160" s="149"/>
      <c r="AT160" s="144" t="s">
        <v>274</v>
      </c>
      <c r="AU160" s="144" t="s">
        <v>85</v>
      </c>
      <c r="AV160" s="12" t="s">
        <v>272</v>
      </c>
      <c r="AW160" s="12" t="s">
        <v>37</v>
      </c>
      <c r="AX160" s="12" t="s">
        <v>83</v>
      </c>
      <c r="AY160" s="144" t="s">
        <v>266</v>
      </c>
    </row>
    <row r="161" spans="2:65" s="1" customFormat="1" ht="49.15" customHeight="1">
      <c r="B161" s="33"/>
      <c r="C161" s="122" t="s">
        <v>351</v>
      </c>
      <c r="D161" s="122" t="s">
        <v>267</v>
      </c>
      <c r="E161" s="123" t="s">
        <v>1996</v>
      </c>
      <c r="F161" s="124" t="s">
        <v>1997</v>
      </c>
      <c r="G161" s="125" t="s">
        <v>291</v>
      </c>
      <c r="H161" s="126">
        <v>48</v>
      </c>
      <c r="I161" s="127"/>
      <c r="J161" s="128">
        <f>ROUND(I161*H161,2)</f>
        <v>0</v>
      </c>
      <c r="K161" s="124" t="s">
        <v>271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1998</v>
      </c>
    </row>
    <row r="162" spans="2:65" s="1" customFormat="1" ht="19.5">
      <c r="B162" s="33"/>
      <c r="D162" s="136" t="s">
        <v>341</v>
      </c>
      <c r="F162" s="150" t="s">
        <v>1999</v>
      </c>
      <c r="I162" s="151"/>
      <c r="L162" s="33"/>
      <c r="M162" s="152"/>
      <c r="T162" s="54"/>
      <c r="AT162" s="18" t="s">
        <v>341</v>
      </c>
      <c r="AU162" s="18" t="s">
        <v>85</v>
      </c>
    </row>
    <row r="163" spans="2:65" s="14" customFormat="1" ht="11.25">
      <c r="B163" s="164"/>
      <c r="D163" s="136" t="s">
        <v>274</v>
      </c>
      <c r="E163" s="165" t="s">
        <v>19</v>
      </c>
      <c r="F163" s="166" t="s">
        <v>2000</v>
      </c>
      <c r="H163" s="165" t="s">
        <v>19</v>
      </c>
      <c r="I163" s="167"/>
      <c r="L163" s="164"/>
      <c r="M163" s="168"/>
      <c r="T163" s="169"/>
      <c r="AT163" s="165" t="s">
        <v>274</v>
      </c>
      <c r="AU163" s="165" t="s">
        <v>85</v>
      </c>
      <c r="AV163" s="14" t="s">
        <v>83</v>
      </c>
      <c r="AW163" s="14" t="s">
        <v>37</v>
      </c>
      <c r="AX163" s="14" t="s">
        <v>75</v>
      </c>
      <c r="AY163" s="165" t="s">
        <v>266</v>
      </c>
    </row>
    <row r="164" spans="2:65" s="14" customFormat="1" ht="11.25">
      <c r="B164" s="164"/>
      <c r="D164" s="136" t="s">
        <v>274</v>
      </c>
      <c r="E164" s="165" t="s">
        <v>19</v>
      </c>
      <c r="F164" s="166" t="s">
        <v>2001</v>
      </c>
      <c r="H164" s="165" t="s">
        <v>19</v>
      </c>
      <c r="I164" s="167"/>
      <c r="L164" s="164"/>
      <c r="M164" s="168"/>
      <c r="T164" s="169"/>
      <c r="AT164" s="165" t="s">
        <v>274</v>
      </c>
      <c r="AU164" s="165" t="s">
        <v>85</v>
      </c>
      <c r="AV164" s="14" t="s">
        <v>83</v>
      </c>
      <c r="AW164" s="14" t="s">
        <v>37</v>
      </c>
      <c r="AX164" s="14" t="s">
        <v>75</v>
      </c>
      <c r="AY164" s="165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2002</v>
      </c>
      <c r="H165" s="139">
        <v>46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4" customFormat="1" ht="11.25">
      <c r="B166" s="164"/>
      <c r="D166" s="136" t="s">
        <v>274</v>
      </c>
      <c r="E166" s="165" t="s">
        <v>19</v>
      </c>
      <c r="F166" s="166" t="s">
        <v>2003</v>
      </c>
      <c r="H166" s="165" t="s">
        <v>19</v>
      </c>
      <c r="I166" s="167"/>
      <c r="L166" s="164"/>
      <c r="M166" s="168"/>
      <c r="T166" s="169"/>
      <c r="AT166" s="165" t="s">
        <v>274</v>
      </c>
      <c r="AU166" s="165" t="s">
        <v>85</v>
      </c>
      <c r="AV166" s="14" t="s">
        <v>83</v>
      </c>
      <c r="AW166" s="14" t="s">
        <v>37</v>
      </c>
      <c r="AX166" s="14" t="s">
        <v>75</v>
      </c>
      <c r="AY166" s="165" t="s">
        <v>266</v>
      </c>
    </row>
    <row r="167" spans="2:65" s="11" customFormat="1" ht="11.25">
      <c r="B167" s="135"/>
      <c r="D167" s="136" t="s">
        <v>274</v>
      </c>
      <c r="E167" s="137" t="s">
        <v>19</v>
      </c>
      <c r="F167" s="138" t="s">
        <v>2004</v>
      </c>
      <c r="H167" s="139">
        <v>2</v>
      </c>
      <c r="I167" s="140"/>
      <c r="L167" s="135"/>
      <c r="M167" s="141"/>
      <c r="T167" s="142"/>
      <c r="AT167" s="137" t="s">
        <v>274</v>
      </c>
      <c r="AU167" s="137" t="s">
        <v>85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2" customFormat="1" ht="11.25">
      <c r="B168" s="143"/>
      <c r="D168" s="136" t="s">
        <v>274</v>
      </c>
      <c r="E168" s="144" t="s">
        <v>19</v>
      </c>
      <c r="F168" s="145" t="s">
        <v>276</v>
      </c>
      <c r="H168" s="146">
        <v>48</v>
      </c>
      <c r="I168" s="147"/>
      <c r="L168" s="143"/>
      <c r="M168" s="148"/>
      <c r="T168" s="149"/>
      <c r="AT168" s="144" t="s">
        <v>274</v>
      </c>
      <c r="AU168" s="144" t="s">
        <v>85</v>
      </c>
      <c r="AV168" s="12" t="s">
        <v>272</v>
      </c>
      <c r="AW168" s="12" t="s">
        <v>37</v>
      </c>
      <c r="AX168" s="12" t="s">
        <v>83</v>
      </c>
      <c r="AY168" s="144" t="s">
        <v>266</v>
      </c>
    </row>
    <row r="169" spans="2:65" s="1" customFormat="1" ht="16.5" customHeight="1">
      <c r="B169" s="33"/>
      <c r="C169" s="170" t="s">
        <v>8</v>
      </c>
      <c r="D169" s="170" t="s">
        <v>298</v>
      </c>
      <c r="E169" s="171" t="s">
        <v>2005</v>
      </c>
      <c r="F169" s="172" t="s">
        <v>2006</v>
      </c>
      <c r="G169" s="173" t="s">
        <v>789</v>
      </c>
      <c r="H169" s="174">
        <v>24</v>
      </c>
      <c r="I169" s="175"/>
      <c r="J169" s="176">
        <f>ROUND(I169*H169,2)</f>
        <v>0</v>
      </c>
      <c r="K169" s="172" t="s">
        <v>271</v>
      </c>
      <c r="L169" s="177"/>
      <c r="M169" s="178" t="s">
        <v>19</v>
      </c>
      <c r="N169" s="179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303</v>
      </c>
      <c r="AT169" s="133" t="s">
        <v>298</v>
      </c>
      <c r="AU169" s="133" t="s">
        <v>85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2007</v>
      </c>
    </row>
    <row r="170" spans="2:65" s="1" customFormat="1" ht="16.5" customHeight="1">
      <c r="B170" s="33"/>
      <c r="C170" s="170" t="s">
        <v>358</v>
      </c>
      <c r="D170" s="170" t="s">
        <v>298</v>
      </c>
      <c r="E170" s="171" t="s">
        <v>2008</v>
      </c>
      <c r="F170" s="172" t="s">
        <v>2009</v>
      </c>
      <c r="G170" s="173" t="s">
        <v>789</v>
      </c>
      <c r="H170" s="174">
        <v>16</v>
      </c>
      <c r="I170" s="175"/>
      <c r="J170" s="176">
        <f>ROUND(I170*H170,2)</f>
        <v>0</v>
      </c>
      <c r="K170" s="172" t="s">
        <v>271</v>
      </c>
      <c r="L170" s="177"/>
      <c r="M170" s="178" t="s">
        <v>19</v>
      </c>
      <c r="N170" s="179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303</v>
      </c>
      <c r="AT170" s="133" t="s">
        <v>298</v>
      </c>
      <c r="AU170" s="133" t="s">
        <v>85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272</v>
      </c>
      <c r="BM170" s="133" t="s">
        <v>2010</v>
      </c>
    </row>
    <row r="171" spans="2:65" s="11" customFormat="1" ht="11.25">
      <c r="B171" s="135"/>
      <c r="D171" s="136" t="s">
        <v>274</v>
      </c>
      <c r="E171" s="137" t="s">
        <v>19</v>
      </c>
      <c r="F171" s="138" t="s">
        <v>2011</v>
      </c>
      <c r="H171" s="139">
        <v>16</v>
      </c>
      <c r="I171" s="140"/>
      <c r="L171" s="135"/>
      <c r="M171" s="141"/>
      <c r="T171" s="142"/>
      <c r="AT171" s="137" t="s">
        <v>274</v>
      </c>
      <c r="AU171" s="137" t="s">
        <v>85</v>
      </c>
      <c r="AV171" s="11" t="s">
        <v>85</v>
      </c>
      <c r="AW171" s="11" t="s">
        <v>37</v>
      </c>
      <c r="AX171" s="11" t="s">
        <v>83</v>
      </c>
      <c r="AY171" s="137" t="s">
        <v>266</v>
      </c>
    </row>
    <row r="172" spans="2:65" s="1" customFormat="1" ht="16.5" customHeight="1">
      <c r="B172" s="33"/>
      <c r="C172" s="170" t="s">
        <v>362</v>
      </c>
      <c r="D172" s="170" t="s">
        <v>298</v>
      </c>
      <c r="E172" s="171" t="s">
        <v>2012</v>
      </c>
      <c r="F172" s="172" t="s">
        <v>2013</v>
      </c>
      <c r="G172" s="173" t="s">
        <v>789</v>
      </c>
      <c r="H172" s="174">
        <v>23</v>
      </c>
      <c r="I172" s="175"/>
      <c r="J172" s="176">
        <f>ROUND(I172*H172,2)</f>
        <v>0</v>
      </c>
      <c r="K172" s="172" t="s">
        <v>271</v>
      </c>
      <c r="L172" s="177"/>
      <c r="M172" s="178" t="s">
        <v>19</v>
      </c>
      <c r="N172" s="179" t="s">
        <v>46</v>
      </c>
      <c r="P172" s="131">
        <f>O172*H172</f>
        <v>0</v>
      </c>
      <c r="Q172" s="131">
        <v>0</v>
      </c>
      <c r="R172" s="131">
        <f>Q172*H172</f>
        <v>0</v>
      </c>
      <c r="S172" s="131">
        <v>0</v>
      </c>
      <c r="T172" s="132">
        <f>S172*H172</f>
        <v>0</v>
      </c>
      <c r="AR172" s="133" t="s">
        <v>303</v>
      </c>
      <c r="AT172" s="133" t="s">
        <v>298</v>
      </c>
      <c r="AU172" s="133" t="s">
        <v>85</v>
      </c>
      <c r="AY172" s="18" t="s">
        <v>266</v>
      </c>
      <c r="BE172" s="134">
        <f>IF(N172="základní",J172,0)</f>
        <v>0</v>
      </c>
      <c r="BF172" s="134">
        <f>IF(N172="snížená",J172,0)</f>
        <v>0</v>
      </c>
      <c r="BG172" s="134">
        <f>IF(N172="zákl. přenesená",J172,0)</f>
        <v>0</v>
      </c>
      <c r="BH172" s="134">
        <f>IF(N172="sníž. přenesená",J172,0)</f>
        <v>0</v>
      </c>
      <c r="BI172" s="134">
        <f>IF(N172="nulová",J172,0)</f>
        <v>0</v>
      </c>
      <c r="BJ172" s="18" t="s">
        <v>83</v>
      </c>
      <c r="BK172" s="134">
        <f>ROUND(I172*H172,2)</f>
        <v>0</v>
      </c>
      <c r="BL172" s="18" t="s">
        <v>272</v>
      </c>
      <c r="BM172" s="133" t="s">
        <v>2014</v>
      </c>
    </row>
    <row r="173" spans="2:65" s="1" customFormat="1" ht="16.5" customHeight="1">
      <c r="B173" s="33"/>
      <c r="C173" s="170" t="s">
        <v>370</v>
      </c>
      <c r="D173" s="170" t="s">
        <v>298</v>
      </c>
      <c r="E173" s="171" t="s">
        <v>2015</v>
      </c>
      <c r="F173" s="172" t="s">
        <v>2016</v>
      </c>
      <c r="G173" s="173" t="s">
        <v>789</v>
      </c>
      <c r="H173" s="174">
        <v>1</v>
      </c>
      <c r="I173" s="175"/>
      <c r="J173" s="176">
        <f>ROUND(I173*H173,2)</f>
        <v>0</v>
      </c>
      <c r="K173" s="172" t="s">
        <v>271</v>
      </c>
      <c r="L173" s="177"/>
      <c r="M173" s="178" t="s">
        <v>19</v>
      </c>
      <c r="N173" s="179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303</v>
      </c>
      <c r="AT173" s="133" t="s">
        <v>298</v>
      </c>
      <c r="AU173" s="133" t="s">
        <v>85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2017</v>
      </c>
    </row>
    <row r="174" spans="2:65" s="1" customFormat="1" ht="16.5" customHeight="1">
      <c r="B174" s="33"/>
      <c r="C174" s="170" t="s">
        <v>366</v>
      </c>
      <c r="D174" s="170" t="s">
        <v>298</v>
      </c>
      <c r="E174" s="171" t="s">
        <v>2018</v>
      </c>
      <c r="F174" s="172" t="s">
        <v>2019</v>
      </c>
      <c r="G174" s="173" t="s">
        <v>279</v>
      </c>
      <c r="H174" s="174">
        <v>23.92</v>
      </c>
      <c r="I174" s="175"/>
      <c r="J174" s="176">
        <f>ROUND(I174*H174,2)</f>
        <v>0</v>
      </c>
      <c r="K174" s="172" t="s">
        <v>271</v>
      </c>
      <c r="L174" s="177"/>
      <c r="M174" s="178" t="s">
        <v>19</v>
      </c>
      <c r="N174" s="179" t="s">
        <v>46</v>
      </c>
      <c r="P174" s="131">
        <f>O174*H174</f>
        <v>0</v>
      </c>
      <c r="Q174" s="131">
        <v>2.234</v>
      </c>
      <c r="R174" s="131">
        <f>Q174*H174</f>
        <v>53.437280000000001</v>
      </c>
      <c r="S174" s="131">
        <v>0</v>
      </c>
      <c r="T174" s="132">
        <f>S174*H174</f>
        <v>0</v>
      </c>
      <c r="AR174" s="133" t="s">
        <v>303</v>
      </c>
      <c r="AT174" s="133" t="s">
        <v>298</v>
      </c>
      <c r="AU174" s="133" t="s">
        <v>85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2020</v>
      </c>
    </row>
    <row r="175" spans="2:65" s="14" customFormat="1" ht="11.25">
      <c r="B175" s="164"/>
      <c r="D175" s="136" t="s">
        <v>274</v>
      </c>
      <c r="E175" s="165" t="s">
        <v>19</v>
      </c>
      <c r="F175" s="166" t="s">
        <v>2021</v>
      </c>
      <c r="H175" s="165" t="s">
        <v>19</v>
      </c>
      <c r="I175" s="167"/>
      <c r="L175" s="164"/>
      <c r="M175" s="168"/>
      <c r="T175" s="169"/>
      <c r="AT175" s="165" t="s">
        <v>274</v>
      </c>
      <c r="AU175" s="165" t="s">
        <v>85</v>
      </c>
      <c r="AV175" s="14" t="s">
        <v>83</v>
      </c>
      <c r="AW175" s="14" t="s">
        <v>37</v>
      </c>
      <c r="AX175" s="14" t="s">
        <v>75</v>
      </c>
      <c r="AY175" s="165" t="s">
        <v>266</v>
      </c>
    </row>
    <row r="176" spans="2:65" s="11" customFormat="1" ht="11.25">
      <c r="B176" s="135"/>
      <c r="D176" s="136" t="s">
        <v>274</v>
      </c>
      <c r="E176" s="137" t="s">
        <v>19</v>
      </c>
      <c r="F176" s="138" t="s">
        <v>2022</v>
      </c>
      <c r="H176" s="139">
        <v>23.92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83</v>
      </c>
      <c r="AY176" s="137" t="s">
        <v>266</v>
      </c>
    </row>
    <row r="177" spans="2:65" s="1" customFormat="1" ht="24.2" customHeight="1">
      <c r="B177" s="33"/>
      <c r="C177" s="122" t="s">
        <v>382</v>
      </c>
      <c r="D177" s="122" t="s">
        <v>267</v>
      </c>
      <c r="E177" s="123" t="s">
        <v>2023</v>
      </c>
      <c r="F177" s="124" t="s">
        <v>2024</v>
      </c>
      <c r="G177" s="125" t="s">
        <v>895</v>
      </c>
      <c r="H177" s="126">
        <v>530.79999999999995</v>
      </c>
      <c r="I177" s="127"/>
      <c r="J177" s="128">
        <f>ROUND(I177*H177,2)</f>
        <v>0</v>
      </c>
      <c r="K177" s="124" t="s">
        <v>19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85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2025</v>
      </c>
    </row>
    <row r="178" spans="2:65" s="14" customFormat="1" ht="11.25">
      <c r="B178" s="164"/>
      <c r="D178" s="136" t="s">
        <v>274</v>
      </c>
      <c r="E178" s="165" t="s">
        <v>19</v>
      </c>
      <c r="F178" s="166" t="s">
        <v>1891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85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65" s="14" customFormat="1" ht="11.25">
      <c r="B179" s="164"/>
      <c r="D179" s="136" t="s">
        <v>274</v>
      </c>
      <c r="E179" s="165" t="s">
        <v>19</v>
      </c>
      <c r="F179" s="166" t="s">
        <v>2026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85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1" customFormat="1" ht="11.25">
      <c r="B180" s="135"/>
      <c r="D180" s="136" t="s">
        <v>274</v>
      </c>
      <c r="E180" s="137" t="s">
        <v>19</v>
      </c>
      <c r="F180" s="138" t="s">
        <v>2027</v>
      </c>
      <c r="H180" s="139">
        <v>530.79999999999995</v>
      </c>
      <c r="I180" s="140"/>
      <c r="L180" s="135"/>
      <c r="M180" s="141"/>
      <c r="T180" s="142"/>
      <c r="AT180" s="137" t="s">
        <v>274</v>
      </c>
      <c r="AU180" s="137" t="s">
        <v>85</v>
      </c>
      <c r="AV180" s="11" t="s">
        <v>85</v>
      </c>
      <c r="AW180" s="11" t="s">
        <v>37</v>
      </c>
      <c r="AX180" s="11" t="s">
        <v>83</v>
      </c>
      <c r="AY180" s="137" t="s">
        <v>266</v>
      </c>
    </row>
    <row r="181" spans="2:65" s="1" customFormat="1" ht="16.5" customHeight="1">
      <c r="B181" s="33"/>
      <c r="C181" s="170" t="s">
        <v>374</v>
      </c>
      <c r="D181" s="170" t="s">
        <v>298</v>
      </c>
      <c r="E181" s="171" t="s">
        <v>2028</v>
      </c>
      <c r="F181" s="172" t="s">
        <v>2029</v>
      </c>
      <c r="G181" s="173" t="s">
        <v>845</v>
      </c>
      <c r="H181" s="174">
        <v>53.08</v>
      </c>
      <c r="I181" s="175"/>
      <c r="J181" s="176">
        <f>ROUND(I181*H181,2)</f>
        <v>0</v>
      </c>
      <c r="K181" s="172" t="s">
        <v>271</v>
      </c>
      <c r="L181" s="177"/>
      <c r="M181" s="178" t="s">
        <v>19</v>
      </c>
      <c r="N181" s="179" t="s">
        <v>46</v>
      </c>
      <c r="P181" s="131">
        <f>O181*H181</f>
        <v>0</v>
      </c>
      <c r="Q181" s="131">
        <v>1</v>
      </c>
      <c r="R181" s="131">
        <f>Q181*H181</f>
        <v>53.08</v>
      </c>
      <c r="S181" s="131">
        <v>0</v>
      </c>
      <c r="T181" s="132">
        <f>S181*H181</f>
        <v>0</v>
      </c>
      <c r="AR181" s="133" t="s">
        <v>303</v>
      </c>
      <c r="AT181" s="133" t="s">
        <v>298</v>
      </c>
      <c r="AU181" s="133" t="s">
        <v>85</v>
      </c>
      <c r="AY181" s="18" t="s">
        <v>266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8" t="s">
        <v>83</v>
      </c>
      <c r="BK181" s="134">
        <f>ROUND(I181*H181,2)</f>
        <v>0</v>
      </c>
      <c r="BL181" s="18" t="s">
        <v>272</v>
      </c>
      <c r="BM181" s="133" t="s">
        <v>2030</v>
      </c>
    </row>
    <row r="182" spans="2:65" s="14" customFormat="1" ht="11.25">
      <c r="B182" s="164"/>
      <c r="D182" s="136" t="s">
        <v>274</v>
      </c>
      <c r="E182" s="165" t="s">
        <v>19</v>
      </c>
      <c r="F182" s="166" t="s">
        <v>1891</v>
      </c>
      <c r="H182" s="165" t="s">
        <v>19</v>
      </c>
      <c r="I182" s="167"/>
      <c r="L182" s="164"/>
      <c r="M182" s="168"/>
      <c r="T182" s="169"/>
      <c r="AT182" s="165" t="s">
        <v>274</v>
      </c>
      <c r="AU182" s="165" t="s">
        <v>85</v>
      </c>
      <c r="AV182" s="14" t="s">
        <v>83</v>
      </c>
      <c r="AW182" s="14" t="s">
        <v>37</v>
      </c>
      <c r="AX182" s="14" t="s">
        <v>75</v>
      </c>
      <c r="AY182" s="165" t="s">
        <v>266</v>
      </c>
    </row>
    <row r="183" spans="2:65" s="14" customFormat="1" ht="11.25">
      <c r="B183" s="164"/>
      <c r="D183" s="136" t="s">
        <v>274</v>
      </c>
      <c r="E183" s="165" t="s">
        <v>19</v>
      </c>
      <c r="F183" s="166" t="s">
        <v>2026</v>
      </c>
      <c r="H183" s="165" t="s">
        <v>19</v>
      </c>
      <c r="I183" s="167"/>
      <c r="L183" s="164"/>
      <c r="M183" s="168"/>
      <c r="T183" s="169"/>
      <c r="AT183" s="165" t="s">
        <v>274</v>
      </c>
      <c r="AU183" s="165" t="s">
        <v>85</v>
      </c>
      <c r="AV183" s="14" t="s">
        <v>83</v>
      </c>
      <c r="AW183" s="14" t="s">
        <v>37</v>
      </c>
      <c r="AX183" s="14" t="s">
        <v>75</v>
      </c>
      <c r="AY183" s="165" t="s">
        <v>266</v>
      </c>
    </row>
    <row r="184" spans="2:65" s="11" customFormat="1" ht="11.25">
      <c r="B184" s="135"/>
      <c r="D184" s="136" t="s">
        <v>274</v>
      </c>
      <c r="E184" s="137" t="s">
        <v>19</v>
      </c>
      <c r="F184" s="138" t="s">
        <v>2031</v>
      </c>
      <c r="H184" s="139">
        <v>53.08</v>
      </c>
      <c r="I184" s="140"/>
      <c r="L184" s="135"/>
      <c r="M184" s="141"/>
      <c r="T184" s="142"/>
      <c r="AT184" s="137" t="s">
        <v>274</v>
      </c>
      <c r="AU184" s="137" t="s">
        <v>85</v>
      </c>
      <c r="AV184" s="11" t="s">
        <v>85</v>
      </c>
      <c r="AW184" s="11" t="s">
        <v>37</v>
      </c>
      <c r="AX184" s="11" t="s">
        <v>83</v>
      </c>
      <c r="AY184" s="137" t="s">
        <v>266</v>
      </c>
    </row>
    <row r="185" spans="2:65" s="1" customFormat="1" ht="24.2" customHeight="1">
      <c r="B185" s="33"/>
      <c r="C185" s="122" t="s">
        <v>378</v>
      </c>
      <c r="D185" s="122" t="s">
        <v>267</v>
      </c>
      <c r="E185" s="123" t="s">
        <v>2032</v>
      </c>
      <c r="F185" s="124" t="s">
        <v>2033</v>
      </c>
      <c r="G185" s="125" t="s">
        <v>895</v>
      </c>
      <c r="H185" s="126">
        <v>3444.5</v>
      </c>
      <c r="I185" s="127"/>
      <c r="J185" s="128">
        <f>ROUND(I185*H185,2)</f>
        <v>0</v>
      </c>
      <c r="K185" s="124" t="s">
        <v>19</v>
      </c>
      <c r="L185" s="33"/>
      <c r="M185" s="129" t="s">
        <v>19</v>
      </c>
      <c r="N185" s="130" t="s">
        <v>46</v>
      </c>
      <c r="P185" s="131">
        <f>O185*H185</f>
        <v>0</v>
      </c>
      <c r="Q185" s="131">
        <v>0</v>
      </c>
      <c r="R185" s="131">
        <f>Q185*H185</f>
        <v>0</v>
      </c>
      <c r="S185" s="131">
        <v>0</v>
      </c>
      <c r="T185" s="132">
        <f>S185*H185</f>
        <v>0</v>
      </c>
      <c r="AR185" s="133" t="s">
        <v>272</v>
      </c>
      <c r="AT185" s="133" t="s">
        <v>267</v>
      </c>
      <c r="AU185" s="133" t="s">
        <v>85</v>
      </c>
      <c r="AY185" s="18" t="s">
        <v>266</v>
      </c>
      <c r="BE185" s="134">
        <f>IF(N185="základní",J185,0)</f>
        <v>0</v>
      </c>
      <c r="BF185" s="134">
        <f>IF(N185="snížená",J185,0)</f>
        <v>0</v>
      </c>
      <c r="BG185" s="134">
        <f>IF(N185="zákl. přenesená",J185,0)</f>
        <v>0</v>
      </c>
      <c r="BH185" s="134">
        <f>IF(N185="sníž. přenesená",J185,0)</f>
        <v>0</v>
      </c>
      <c r="BI185" s="134">
        <f>IF(N185="nulová",J185,0)</f>
        <v>0</v>
      </c>
      <c r="BJ185" s="18" t="s">
        <v>83</v>
      </c>
      <c r="BK185" s="134">
        <f>ROUND(I185*H185,2)</f>
        <v>0</v>
      </c>
      <c r="BL185" s="18" t="s">
        <v>272</v>
      </c>
      <c r="BM185" s="133" t="s">
        <v>2034</v>
      </c>
    </row>
    <row r="186" spans="2:65" s="14" customFormat="1" ht="11.25">
      <c r="B186" s="164"/>
      <c r="D186" s="136" t="s">
        <v>274</v>
      </c>
      <c r="E186" s="165" t="s">
        <v>19</v>
      </c>
      <c r="F186" s="166" t="s">
        <v>2035</v>
      </c>
      <c r="H186" s="165" t="s">
        <v>19</v>
      </c>
      <c r="I186" s="167"/>
      <c r="L186" s="164"/>
      <c r="M186" s="168"/>
      <c r="T186" s="169"/>
      <c r="AT186" s="165" t="s">
        <v>274</v>
      </c>
      <c r="AU186" s="165" t="s">
        <v>85</v>
      </c>
      <c r="AV186" s="14" t="s">
        <v>83</v>
      </c>
      <c r="AW186" s="14" t="s">
        <v>37</v>
      </c>
      <c r="AX186" s="14" t="s">
        <v>75</v>
      </c>
      <c r="AY186" s="165" t="s">
        <v>266</v>
      </c>
    </row>
    <row r="187" spans="2:65" s="11" customFormat="1" ht="11.25">
      <c r="B187" s="135"/>
      <c r="D187" s="136" t="s">
        <v>274</v>
      </c>
      <c r="E187" s="137" t="s">
        <v>19</v>
      </c>
      <c r="F187" s="138" t="s">
        <v>2036</v>
      </c>
      <c r="H187" s="139">
        <v>1557.5</v>
      </c>
      <c r="I187" s="140"/>
      <c r="L187" s="135"/>
      <c r="M187" s="141"/>
      <c r="T187" s="142"/>
      <c r="AT187" s="137" t="s">
        <v>274</v>
      </c>
      <c r="AU187" s="137" t="s">
        <v>85</v>
      </c>
      <c r="AV187" s="11" t="s">
        <v>85</v>
      </c>
      <c r="AW187" s="11" t="s">
        <v>37</v>
      </c>
      <c r="AX187" s="11" t="s">
        <v>75</v>
      </c>
      <c r="AY187" s="137" t="s">
        <v>266</v>
      </c>
    </row>
    <row r="188" spans="2:65" s="14" customFormat="1" ht="11.25">
      <c r="B188" s="164"/>
      <c r="D188" s="136" t="s">
        <v>274</v>
      </c>
      <c r="E188" s="165" t="s">
        <v>19</v>
      </c>
      <c r="F188" s="166" t="s">
        <v>2037</v>
      </c>
      <c r="H188" s="165" t="s">
        <v>19</v>
      </c>
      <c r="I188" s="167"/>
      <c r="L188" s="164"/>
      <c r="M188" s="168"/>
      <c r="T188" s="169"/>
      <c r="AT188" s="165" t="s">
        <v>274</v>
      </c>
      <c r="AU188" s="165" t="s">
        <v>85</v>
      </c>
      <c r="AV188" s="14" t="s">
        <v>83</v>
      </c>
      <c r="AW188" s="14" t="s">
        <v>37</v>
      </c>
      <c r="AX188" s="14" t="s">
        <v>75</v>
      </c>
      <c r="AY188" s="165" t="s">
        <v>266</v>
      </c>
    </row>
    <row r="189" spans="2:65" s="11" customFormat="1" ht="11.25">
      <c r="B189" s="135"/>
      <c r="D189" s="136" t="s">
        <v>274</v>
      </c>
      <c r="E189" s="137" t="s">
        <v>19</v>
      </c>
      <c r="F189" s="138" t="s">
        <v>2038</v>
      </c>
      <c r="H189" s="139">
        <v>1627.9</v>
      </c>
      <c r="I189" s="140"/>
      <c r="L189" s="135"/>
      <c r="M189" s="141"/>
      <c r="T189" s="142"/>
      <c r="AT189" s="137" t="s">
        <v>274</v>
      </c>
      <c r="AU189" s="137" t="s">
        <v>85</v>
      </c>
      <c r="AV189" s="11" t="s">
        <v>85</v>
      </c>
      <c r="AW189" s="11" t="s">
        <v>37</v>
      </c>
      <c r="AX189" s="11" t="s">
        <v>75</v>
      </c>
      <c r="AY189" s="137" t="s">
        <v>266</v>
      </c>
    </row>
    <row r="190" spans="2:65" s="14" customFormat="1" ht="11.25">
      <c r="B190" s="164"/>
      <c r="D190" s="136" t="s">
        <v>274</v>
      </c>
      <c r="E190" s="165" t="s">
        <v>19</v>
      </c>
      <c r="F190" s="166" t="s">
        <v>2039</v>
      </c>
      <c r="H190" s="165" t="s">
        <v>19</v>
      </c>
      <c r="I190" s="167"/>
      <c r="L190" s="164"/>
      <c r="M190" s="168"/>
      <c r="T190" s="169"/>
      <c r="AT190" s="165" t="s">
        <v>274</v>
      </c>
      <c r="AU190" s="165" t="s">
        <v>85</v>
      </c>
      <c r="AV190" s="14" t="s">
        <v>83</v>
      </c>
      <c r="AW190" s="14" t="s">
        <v>37</v>
      </c>
      <c r="AX190" s="14" t="s">
        <v>75</v>
      </c>
      <c r="AY190" s="165" t="s">
        <v>266</v>
      </c>
    </row>
    <row r="191" spans="2:65" s="11" customFormat="1" ht="11.25">
      <c r="B191" s="135"/>
      <c r="D191" s="136" t="s">
        <v>274</v>
      </c>
      <c r="E191" s="137" t="s">
        <v>19</v>
      </c>
      <c r="F191" s="138" t="s">
        <v>2040</v>
      </c>
      <c r="H191" s="139">
        <v>259.10000000000002</v>
      </c>
      <c r="I191" s="140"/>
      <c r="L191" s="135"/>
      <c r="M191" s="141"/>
      <c r="T191" s="142"/>
      <c r="AT191" s="137" t="s">
        <v>274</v>
      </c>
      <c r="AU191" s="137" t="s">
        <v>85</v>
      </c>
      <c r="AV191" s="11" t="s">
        <v>85</v>
      </c>
      <c r="AW191" s="11" t="s">
        <v>37</v>
      </c>
      <c r="AX191" s="11" t="s">
        <v>75</v>
      </c>
      <c r="AY191" s="137" t="s">
        <v>266</v>
      </c>
    </row>
    <row r="192" spans="2:65" s="12" customFormat="1" ht="11.25">
      <c r="B192" s="143"/>
      <c r="D192" s="136" t="s">
        <v>274</v>
      </c>
      <c r="E192" s="144" t="s">
        <v>19</v>
      </c>
      <c r="F192" s="145" t="s">
        <v>276</v>
      </c>
      <c r="H192" s="146">
        <v>3444.5</v>
      </c>
      <c r="I192" s="147"/>
      <c r="L192" s="143"/>
      <c r="M192" s="148"/>
      <c r="T192" s="149"/>
      <c r="AT192" s="144" t="s">
        <v>274</v>
      </c>
      <c r="AU192" s="144" t="s">
        <v>85</v>
      </c>
      <c r="AV192" s="12" t="s">
        <v>272</v>
      </c>
      <c r="AW192" s="12" t="s">
        <v>37</v>
      </c>
      <c r="AX192" s="12" t="s">
        <v>83</v>
      </c>
      <c r="AY192" s="144" t="s">
        <v>266</v>
      </c>
    </row>
    <row r="193" spans="2:65" s="1" customFormat="1" ht="16.5" customHeight="1">
      <c r="B193" s="33"/>
      <c r="C193" s="170" t="s">
        <v>386</v>
      </c>
      <c r="D193" s="170" t="s">
        <v>298</v>
      </c>
      <c r="E193" s="171" t="s">
        <v>1894</v>
      </c>
      <c r="F193" s="172" t="s">
        <v>1895</v>
      </c>
      <c r="G193" s="173" t="s">
        <v>845</v>
      </c>
      <c r="H193" s="174">
        <v>1377.8</v>
      </c>
      <c r="I193" s="175"/>
      <c r="J193" s="176">
        <f>ROUND(I193*H193,2)</f>
        <v>0</v>
      </c>
      <c r="K193" s="172" t="s">
        <v>271</v>
      </c>
      <c r="L193" s="177"/>
      <c r="M193" s="178" t="s">
        <v>19</v>
      </c>
      <c r="N193" s="179" t="s">
        <v>46</v>
      </c>
      <c r="P193" s="131">
        <f>O193*H193</f>
        <v>0</v>
      </c>
      <c r="Q193" s="131">
        <v>1</v>
      </c>
      <c r="R193" s="131">
        <f>Q193*H193</f>
        <v>1377.8</v>
      </c>
      <c r="S193" s="131">
        <v>0</v>
      </c>
      <c r="T193" s="132">
        <f>S193*H193</f>
        <v>0</v>
      </c>
      <c r="AR193" s="133" t="s">
        <v>303</v>
      </c>
      <c r="AT193" s="133" t="s">
        <v>298</v>
      </c>
      <c r="AU193" s="133" t="s">
        <v>85</v>
      </c>
      <c r="AY193" s="18" t="s">
        <v>266</v>
      </c>
      <c r="BE193" s="134">
        <f>IF(N193="základní",J193,0)</f>
        <v>0</v>
      </c>
      <c r="BF193" s="134">
        <f>IF(N193="snížená",J193,0)</f>
        <v>0</v>
      </c>
      <c r="BG193" s="134">
        <f>IF(N193="zákl. přenesená",J193,0)</f>
        <v>0</v>
      </c>
      <c r="BH193" s="134">
        <f>IF(N193="sníž. přenesená",J193,0)</f>
        <v>0</v>
      </c>
      <c r="BI193" s="134">
        <f>IF(N193="nulová",J193,0)</f>
        <v>0</v>
      </c>
      <c r="BJ193" s="18" t="s">
        <v>83</v>
      </c>
      <c r="BK193" s="134">
        <f>ROUND(I193*H193,2)</f>
        <v>0</v>
      </c>
      <c r="BL193" s="18" t="s">
        <v>272</v>
      </c>
      <c r="BM193" s="133" t="s">
        <v>2041</v>
      </c>
    </row>
    <row r="194" spans="2:65" s="14" customFormat="1" ht="11.25">
      <c r="B194" s="164"/>
      <c r="D194" s="136" t="s">
        <v>274</v>
      </c>
      <c r="E194" s="165" t="s">
        <v>19</v>
      </c>
      <c r="F194" s="166" t="s">
        <v>2035</v>
      </c>
      <c r="H194" s="165" t="s">
        <v>19</v>
      </c>
      <c r="I194" s="167"/>
      <c r="L194" s="164"/>
      <c r="M194" s="168"/>
      <c r="T194" s="169"/>
      <c r="AT194" s="165" t="s">
        <v>274</v>
      </c>
      <c r="AU194" s="165" t="s">
        <v>85</v>
      </c>
      <c r="AV194" s="14" t="s">
        <v>83</v>
      </c>
      <c r="AW194" s="14" t="s">
        <v>37</v>
      </c>
      <c r="AX194" s="14" t="s">
        <v>75</v>
      </c>
      <c r="AY194" s="165" t="s">
        <v>266</v>
      </c>
    </row>
    <row r="195" spans="2:65" s="11" customFormat="1" ht="11.25">
      <c r="B195" s="135"/>
      <c r="D195" s="136" t="s">
        <v>274</v>
      </c>
      <c r="E195" s="137" t="s">
        <v>19</v>
      </c>
      <c r="F195" s="138" t="s">
        <v>2042</v>
      </c>
      <c r="H195" s="139">
        <v>623</v>
      </c>
      <c r="I195" s="140"/>
      <c r="L195" s="135"/>
      <c r="M195" s="141"/>
      <c r="T195" s="142"/>
      <c r="AT195" s="137" t="s">
        <v>274</v>
      </c>
      <c r="AU195" s="137" t="s">
        <v>85</v>
      </c>
      <c r="AV195" s="11" t="s">
        <v>85</v>
      </c>
      <c r="AW195" s="11" t="s">
        <v>37</v>
      </c>
      <c r="AX195" s="11" t="s">
        <v>75</v>
      </c>
      <c r="AY195" s="137" t="s">
        <v>266</v>
      </c>
    </row>
    <row r="196" spans="2:65" s="14" customFormat="1" ht="11.25">
      <c r="B196" s="164"/>
      <c r="D196" s="136" t="s">
        <v>274</v>
      </c>
      <c r="E196" s="165" t="s">
        <v>19</v>
      </c>
      <c r="F196" s="166" t="s">
        <v>2037</v>
      </c>
      <c r="H196" s="165" t="s">
        <v>19</v>
      </c>
      <c r="I196" s="167"/>
      <c r="L196" s="164"/>
      <c r="M196" s="168"/>
      <c r="T196" s="169"/>
      <c r="AT196" s="165" t="s">
        <v>274</v>
      </c>
      <c r="AU196" s="165" t="s">
        <v>85</v>
      </c>
      <c r="AV196" s="14" t="s">
        <v>83</v>
      </c>
      <c r="AW196" s="14" t="s">
        <v>37</v>
      </c>
      <c r="AX196" s="14" t="s">
        <v>75</v>
      </c>
      <c r="AY196" s="165" t="s">
        <v>266</v>
      </c>
    </row>
    <row r="197" spans="2:65" s="11" customFormat="1" ht="11.25">
      <c r="B197" s="135"/>
      <c r="D197" s="136" t="s">
        <v>274</v>
      </c>
      <c r="E197" s="137" t="s">
        <v>19</v>
      </c>
      <c r="F197" s="138" t="s">
        <v>2043</v>
      </c>
      <c r="H197" s="139">
        <v>651.16</v>
      </c>
      <c r="I197" s="140"/>
      <c r="L197" s="135"/>
      <c r="M197" s="141"/>
      <c r="T197" s="142"/>
      <c r="AT197" s="137" t="s">
        <v>274</v>
      </c>
      <c r="AU197" s="137" t="s">
        <v>85</v>
      </c>
      <c r="AV197" s="11" t="s">
        <v>85</v>
      </c>
      <c r="AW197" s="11" t="s">
        <v>37</v>
      </c>
      <c r="AX197" s="11" t="s">
        <v>75</v>
      </c>
      <c r="AY197" s="137" t="s">
        <v>266</v>
      </c>
    </row>
    <row r="198" spans="2:65" s="14" customFormat="1" ht="11.25">
      <c r="B198" s="164"/>
      <c r="D198" s="136" t="s">
        <v>274</v>
      </c>
      <c r="E198" s="165" t="s">
        <v>19</v>
      </c>
      <c r="F198" s="166" t="s">
        <v>2039</v>
      </c>
      <c r="H198" s="165" t="s">
        <v>19</v>
      </c>
      <c r="I198" s="167"/>
      <c r="L198" s="164"/>
      <c r="M198" s="168"/>
      <c r="T198" s="169"/>
      <c r="AT198" s="165" t="s">
        <v>274</v>
      </c>
      <c r="AU198" s="165" t="s">
        <v>85</v>
      </c>
      <c r="AV198" s="14" t="s">
        <v>83</v>
      </c>
      <c r="AW198" s="14" t="s">
        <v>37</v>
      </c>
      <c r="AX198" s="14" t="s">
        <v>75</v>
      </c>
      <c r="AY198" s="165" t="s">
        <v>266</v>
      </c>
    </row>
    <row r="199" spans="2:65" s="11" customFormat="1" ht="11.25">
      <c r="B199" s="135"/>
      <c r="D199" s="136" t="s">
        <v>274</v>
      </c>
      <c r="E199" s="137" t="s">
        <v>19</v>
      </c>
      <c r="F199" s="138" t="s">
        <v>2044</v>
      </c>
      <c r="H199" s="139">
        <v>103.64</v>
      </c>
      <c r="I199" s="140"/>
      <c r="L199" s="135"/>
      <c r="M199" s="141"/>
      <c r="T199" s="142"/>
      <c r="AT199" s="137" t="s">
        <v>274</v>
      </c>
      <c r="AU199" s="137" t="s">
        <v>85</v>
      </c>
      <c r="AV199" s="11" t="s">
        <v>85</v>
      </c>
      <c r="AW199" s="11" t="s">
        <v>37</v>
      </c>
      <c r="AX199" s="11" t="s">
        <v>75</v>
      </c>
      <c r="AY199" s="137" t="s">
        <v>266</v>
      </c>
    </row>
    <row r="200" spans="2:65" s="12" customFormat="1" ht="11.25">
      <c r="B200" s="143"/>
      <c r="D200" s="136" t="s">
        <v>274</v>
      </c>
      <c r="E200" s="144" t="s">
        <v>19</v>
      </c>
      <c r="F200" s="145" t="s">
        <v>276</v>
      </c>
      <c r="H200" s="146">
        <v>1377.8</v>
      </c>
      <c r="I200" s="147"/>
      <c r="L200" s="143"/>
      <c r="M200" s="148"/>
      <c r="T200" s="149"/>
      <c r="AT200" s="144" t="s">
        <v>274</v>
      </c>
      <c r="AU200" s="144" t="s">
        <v>85</v>
      </c>
      <c r="AV200" s="12" t="s">
        <v>272</v>
      </c>
      <c r="AW200" s="12" t="s">
        <v>37</v>
      </c>
      <c r="AX200" s="12" t="s">
        <v>83</v>
      </c>
      <c r="AY200" s="144" t="s">
        <v>266</v>
      </c>
    </row>
    <row r="201" spans="2:65" s="1" customFormat="1" ht="24.2" customHeight="1">
      <c r="B201" s="33"/>
      <c r="C201" s="122" t="s">
        <v>7</v>
      </c>
      <c r="D201" s="122" t="s">
        <v>267</v>
      </c>
      <c r="E201" s="123" t="s">
        <v>2045</v>
      </c>
      <c r="F201" s="124" t="s">
        <v>2046</v>
      </c>
      <c r="G201" s="125" t="s">
        <v>895</v>
      </c>
      <c r="H201" s="126">
        <v>3975.3</v>
      </c>
      <c r="I201" s="127"/>
      <c r="J201" s="128">
        <f>ROUND(I201*H201,2)</f>
        <v>0</v>
      </c>
      <c r="K201" s="124" t="s">
        <v>271</v>
      </c>
      <c r="L201" s="33"/>
      <c r="M201" s="129" t="s">
        <v>19</v>
      </c>
      <c r="N201" s="130" t="s">
        <v>46</v>
      </c>
      <c r="P201" s="131">
        <f>O201*H201</f>
        <v>0</v>
      </c>
      <c r="Q201" s="131">
        <v>0</v>
      </c>
      <c r="R201" s="131">
        <f>Q201*H201</f>
        <v>0</v>
      </c>
      <c r="S201" s="131">
        <v>0</v>
      </c>
      <c r="T201" s="132">
        <f>S201*H201</f>
        <v>0</v>
      </c>
      <c r="AR201" s="133" t="s">
        <v>272</v>
      </c>
      <c r="AT201" s="133" t="s">
        <v>267</v>
      </c>
      <c r="AU201" s="133" t="s">
        <v>85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2047</v>
      </c>
    </row>
    <row r="202" spans="2:65" s="14" customFormat="1" ht="11.25">
      <c r="B202" s="164"/>
      <c r="D202" s="136" t="s">
        <v>274</v>
      </c>
      <c r="E202" s="165" t="s">
        <v>19</v>
      </c>
      <c r="F202" s="166" t="s">
        <v>2048</v>
      </c>
      <c r="H202" s="165" t="s">
        <v>19</v>
      </c>
      <c r="I202" s="167"/>
      <c r="L202" s="164"/>
      <c r="M202" s="168"/>
      <c r="T202" s="169"/>
      <c r="AT202" s="165" t="s">
        <v>274</v>
      </c>
      <c r="AU202" s="165" t="s">
        <v>85</v>
      </c>
      <c r="AV202" s="14" t="s">
        <v>83</v>
      </c>
      <c r="AW202" s="14" t="s">
        <v>37</v>
      </c>
      <c r="AX202" s="14" t="s">
        <v>75</v>
      </c>
      <c r="AY202" s="165" t="s">
        <v>266</v>
      </c>
    </row>
    <row r="203" spans="2:65" s="14" customFormat="1" ht="11.25">
      <c r="B203" s="164"/>
      <c r="D203" s="136" t="s">
        <v>274</v>
      </c>
      <c r="E203" s="165" t="s">
        <v>19</v>
      </c>
      <c r="F203" s="166" t="s">
        <v>2049</v>
      </c>
      <c r="H203" s="165" t="s">
        <v>19</v>
      </c>
      <c r="I203" s="167"/>
      <c r="L203" s="164"/>
      <c r="M203" s="168"/>
      <c r="T203" s="169"/>
      <c r="AT203" s="165" t="s">
        <v>274</v>
      </c>
      <c r="AU203" s="165" t="s">
        <v>85</v>
      </c>
      <c r="AV203" s="14" t="s">
        <v>83</v>
      </c>
      <c r="AW203" s="14" t="s">
        <v>37</v>
      </c>
      <c r="AX203" s="14" t="s">
        <v>75</v>
      </c>
      <c r="AY203" s="165" t="s">
        <v>266</v>
      </c>
    </row>
    <row r="204" spans="2:65" s="11" customFormat="1" ht="11.25">
      <c r="B204" s="135"/>
      <c r="D204" s="136" t="s">
        <v>274</v>
      </c>
      <c r="E204" s="137" t="s">
        <v>19</v>
      </c>
      <c r="F204" s="138" t="s">
        <v>2036</v>
      </c>
      <c r="H204" s="139">
        <v>1557.5</v>
      </c>
      <c r="I204" s="140"/>
      <c r="L204" s="135"/>
      <c r="M204" s="141"/>
      <c r="T204" s="142"/>
      <c r="AT204" s="137" t="s">
        <v>274</v>
      </c>
      <c r="AU204" s="137" t="s">
        <v>85</v>
      </c>
      <c r="AV204" s="11" t="s">
        <v>85</v>
      </c>
      <c r="AW204" s="11" t="s">
        <v>37</v>
      </c>
      <c r="AX204" s="11" t="s">
        <v>75</v>
      </c>
      <c r="AY204" s="137" t="s">
        <v>266</v>
      </c>
    </row>
    <row r="205" spans="2:65" s="14" customFormat="1" ht="11.25">
      <c r="B205" s="164"/>
      <c r="D205" s="136" t="s">
        <v>274</v>
      </c>
      <c r="E205" s="165" t="s">
        <v>19</v>
      </c>
      <c r="F205" s="166" t="s">
        <v>2050</v>
      </c>
      <c r="H205" s="165" t="s">
        <v>19</v>
      </c>
      <c r="I205" s="167"/>
      <c r="L205" s="164"/>
      <c r="M205" s="168"/>
      <c r="T205" s="169"/>
      <c r="AT205" s="165" t="s">
        <v>274</v>
      </c>
      <c r="AU205" s="165" t="s">
        <v>85</v>
      </c>
      <c r="AV205" s="14" t="s">
        <v>83</v>
      </c>
      <c r="AW205" s="14" t="s">
        <v>37</v>
      </c>
      <c r="AX205" s="14" t="s">
        <v>75</v>
      </c>
      <c r="AY205" s="165" t="s">
        <v>266</v>
      </c>
    </row>
    <row r="206" spans="2:65" s="11" customFormat="1" ht="11.25">
      <c r="B206" s="135"/>
      <c r="D206" s="136" t="s">
        <v>274</v>
      </c>
      <c r="E206" s="137" t="s">
        <v>19</v>
      </c>
      <c r="F206" s="138" t="s">
        <v>2038</v>
      </c>
      <c r="H206" s="139">
        <v>1627.9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4" customFormat="1" ht="11.25">
      <c r="B207" s="164"/>
      <c r="D207" s="136" t="s">
        <v>274</v>
      </c>
      <c r="E207" s="165" t="s">
        <v>19</v>
      </c>
      <c r="F207" s="166" t="s">
        <v>1927</v>
      </c>
      <c r="H207" s="165" t="s">
        <v>19</v>
      </c>
      <c r="I207" s="167"/>
      <c r="L207" s="164"/>
      <c r="M207" s="168"/>
      <c r="T207" s="169"/>
      <c r="AT207" s="165" t="s">
        <v>274</v>
      </c>
      <c r="AU207" s="165" t="s">
        <v>85</v>
      </c>
      <c r="AV207" s="14" t="s">
        <v>83</v>
      </c>
      <c r="AW207" s="14" t="s">
        <v>37</v>
      </c>
      <c r="AX207" s="14" t="s">
        <v>75</v>
      </c>
      <c r="AY207" s="165" t="s">
        <v>266</v>
      </c>
    </row>
    <row r="208" spans="2:65" s="11" customFormat="1" ht="11.25">
      <c r="B208" s="135"/>
      <c r="D208" s="136" t="s">
        <v>274</v>
      </c>
      <c r="E208" s="137" t="s">
        <v>19</v>
      </c>
      <c r="F208" s="138" t="s">
        <v>2040</v>
      </c>
      <c r="H208" s="139">
        <v>259.10000000000002</v>
      </c>
      <c r="I208" s="140"/>
      <c r="L208" s="135"/>
      <c r="M208" s="141"/>
      <c r="T208" s="142"/>
      <c r="AT208" s="137" t="s">
        <v>274</v>
      </c>
      <c r="AU208" s="137" t="s">
        <v>85</v>
      </c>
      <c r="AV208" s="11" t="s">
        <v>85</v>
      </c>
      <c r="AW208" s="11" t="s">
        <v>37</v>
      </c>
      <c r="AX208" s="11" t="s">
        <v>75</v>
      </c>
      <c r="AY208" s="137" t="s">
        <v>266</v>
      </c>
    </row>
    <row r="209" spans="2:65" s="14" customFormat="1" ht="11.25">
      <c r="B209" s="164"/>
      <c r="D209" s="136" t="s">
        <v>274</v>
      </c>
      <c r="E209" s="165" t="s">
        <v>19</v>
      </c>
      <c r="F209" s="166" t="s">
        <v>1950</v>
      </c>
      <c r="H209" s="165" t="s">
        <v>19</v>
      </c>
      <c r="I209" s="167"/>
      <c r="L209" s="164"/>
      <c r="M209" s="168"/>
      <c r="T209" s="169"/>
      <c r="AT209" s="165" t="s">
        <v>274</v>
      </c>
      <c r="AU209" s="165" t="s">
        <v>85</v>
      </c>
      <c r="AV209" s="14" t="s">
        <v>83</v>
      </c>
      <c r="AW209" s="14" t="s">
        <v>37</v>
      </c>
      <c r="AX209" s="14" t="s">
        <v>75</v>
      </c>
      <c r="AY209" s="165" t="s">
        <v>266</v>
      </c>
    </row>
    <row r="210" spans="2:65" s="11" customFormat="1" ht="11.25">
      <c r="B210" s="135"/>
      <c r="D210" s="136" t="s">
        <v>274</v>
      </c>
      <c r="E210" s="137" t="s">
        <v>19</v>
      </c>
      <c r="F210" s="138" t="s">
        <v>2027</v>
      </c>
      <c r="H210" s="139">
        <v>530.79999999999995</v>
      </c>
      <c r="I210" s="140"/>
      <c r="L210" s="135"/>
      <c r="M210" s="141"/>
      <c r="T210" s="142"/>
      <c r="AT210" s="137" t="s">
        <v>274</v>
      </c>
      <c r="AU210" s="137" t="s">
        <v>85</v>
      </c>
      <c r="AV210" s="11" t="s">
        <v>85</v>
      </c>
      <c r="AW210" s="11" t="s">
        <v>37</v>
      </c>
      <c r="AX210" s="11" t="s">
        <v>75</v>
      </c>
      <c r="AY210" s="137" t="s">
        <v>266</v>
      </c>
    </row>
    <row r="211" spans="2:65" s="12" customFormat="1" ht="11.25">
      <c r="B211" s="143"/>
      <c r="D211" s="136" t="s">
        <v>274</v>
      </c>
      <c r="E211" s="144" t="s">
        <v>19</v>
      </c>
      <c r="F211" s="145" t="s">
        <v>276</v>
      </c>
      <c r="H211" s="146">
        <v>3975.3</v>
      </c>
      <c r="I211" s="147"/>
      <c r="L211" s="143"/>
      <c r="M211" s="148"/>
      <c r="T211" s="149"/>
      <c r="AT211" s="144" t="s">
        <v>274</v>
      </c>
      <c r="AU211" s="144" t="s">
        <v>85</v>
      </c>
      <c r="AV211" s="12" t="s">
        <v>272</v>
      </c>
      <c r="AW211" s="12" t="s">
        <v>37</v>
      </c>
      <c r="AX211" s="12" t="s">
        <v>83</v>
      </c>
      <c r="AY211" s="144" t="s">
        <v>266</v>
      </c>
    </row>
    <row r="212" spans="2:65" s="10" customFormat="1" ht="25.9" customHeight="1">
      <c r="B212" s="112"/>
      <c r="D212" s="113" t="s">
        <v>74</v>
      </c>
      <c r="E212" s="114" t="s">
        <v>849</v>
      </c>
      <c r="F212" s="114" t="s">
        <v>850</v>
      </c>
      <c r="I212" s="115"/>
      <c r="J212" s="116">
        <f>BK212</f>
        <v>0</v>
      </c>
      <c r="L212" s="112"/>
      <c r="M212" s="117"/>
      <c r="P212" s="118">
        <f>SUM(P213:P278)</f>
        <v>0</v>
      </c>
      <c r="R212" s="118">
        <f>SUM(R213:R278)</f>
        <v>0</v>
      </c>
      <c r="T212" s="119">
        <f>SUM(T213:T278)</f>
        <v>0</v>
      </c>
      <c r="AR212" s="113" t="s">
        <v>272</v>
      </c>
      <c r="AT212" s="120" t="s">
        <v>74</v>
      </c>
      <c r="AU212" s="120" t="s">
        <v>75</v>
      </c>
      <c r="AY212" s="113" t="s">
        <v>266</v>
      </c>
      <c r="BK212" s="121">
        <f>SUM(BK213:BK278)</f>
        <v>0</v>
      </c>
    </row>
    <row r="213" spans="2:65" s="1" customFormat="1" ht="55.5" customHeight="1">
      <c r="B213" s="33"/>
      <c r="C213" s="122" t="s">
        <v>393</v>
      </c>
      <c r="D213" s="122" t="s">
        <v>267</v>
      </c>
      <c r="E213" s="123" t="s">
        <v>851</v>
      </c>
      <c r="F213" s="124" t="s">
        <v>852</v>
      </c>
      <c r="G213" s="125" t="s">
        <v>845</v>
      </c>
      <c r="H213" s="126">
        <v>1765.4949999999999</v>
      </c>
      <c r="I213" s="127"/>
      <c r="J213" s="128">
        <f>ROUND(I213*H213,2)</f>
        <v>0</v>
      </c>
      <c r="K213" s="124" t="s">
        <v>271</v>
      </c>
      <c r="L213" s="33"/>
      <c r="M213" s="129" t="s">
        <v>19</v>
      </c>
      <c r="N213" s="130" t="s">
        <v>46</v>
      </c>
      <c r="P213" s="131">
        <f>O213*H213</f>
        <v>0</v>
      </c>
      <c r="Q213" s="131">
        <v>0</v>
      </c>
      <c r="R213" s="131">
        <f>Q213*H213</f>
        <v>0</v>
      </c>
      <c r="S213" s="131">
        <v>0</v>
      </c>
      <c r="T213" s="132">
        <f>S213*H213</f>
        <v>0</v>
      </c>
      <c r="AR213" s="133" t="s">
        <v>853</v>
      </c>
      <c r="AT213" s="133" t="s">
        <v>267</v>
      </c>
      <c r="AU213" s="133" t="s">
        <v>83</v>
      </c>
      <c r="AY213" s="18" t="s">
        <v>266</v>
      </c>
      <c r="BE213" s="134">
        <f>IF(N213="základní",J213,0)</f>
        <v>0</v>
      </c>
      <c r="BF213" s="134">
        <f>IF(N213="snížená",J213,0)</f>
        <v>0</v>
      </c>
      <c r="BG213" s="134">
        <f>IF(N213="zákl. přenesená",J213,0)</f>
        <v>0</v>
      </c>
      <c r="BH213" s="134">
        <f>IF(N213="sníž. přenesená",J213,0)</f>
        <v>0</v>
      </c>
      <c r="BI213" s="134">
        <f>IF(N213="nulová",J213,0)</f>
        <v>0</v>
      </c>
      <c r="BJ213" s="18" t="s">
        <v>83</v>
      </c>
      <c r="BK213" s="134">
        <f>ROUND(I213*H213,2)</f>
        <v>0</v>
      </c>
      <c r="BL213" s="18" t="s">
        <v>853</v>
      </c>
      <c r="BM213" s="133" t="s">
        <v>2051</v>
      </c>
    </row>
    <row r="214" spans="2:65" s="14" customFormat="1" ht="11.25">
      <c r="B214" s="164"/>
      <c r="D214" s="136" t="s">
        <v>274</v>
      </c>
      <c r="E214" s="165" t="s">
        <v>19</v>
      </c>
      <c r="F214" s="166" t="s">
        <v>2052</v>
      </c>
      <c r="H214" s="165" t="s">
        <v>19</v>
      </c>
      <c r="I214" s="167"/>
      <c r="L214" s="164"/>
      <c r="M214" s="168"/>
      <c r="T214" s="169"/>
      <c r="AT214" s="165" t="s">
        <v>274</v>
      </c>
      <c r="AU214" s="165" t="s">
        <v>83</v>
      </c>
      <c r="AV214" s="14" t="s">
        <v>83</v>
      </c>
      <c r="AW214" s="14" t="s">
        <v>37</v>
      </c>
      <c r="AX214" s="14" t="s">
        <v>75</v>
      </c>
      <c r="AY214" s="165" t="s">
        <v>266</v>
      </c>
    </row>
    <row r="215" spans="2:65" s="11" customFormat="1" ht="11.25">
      <c r="B215" s="135"/>
      <c r="D215" s="136" t="s">
        <v>274</v>
      </c>
      <c r="E215" s="137" t="s">
        <v>19</v>
      </c>
      <c r="F215" s="138" t="s">
        <v>2053</v>
      </c>
      <c r="H215" s="139">
        <v>299.76299999999998</v>
      </c>
      <c r="I215" s="140"/>
      <c r="L215" s="135"/>
      <c r="M215" s="141"/>
      <c r="T215" s="142"/>
      <c r="AT215" s="137" t="s">
        <v>274</v>
      </c>
      <c r="AU215" s="137" t="s">
        <v>83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4" customFormat="1" ht="11.25">
      <c r="B216" s="164"/>
      <c r="D216" s="136" t="s">
        <v>274</v>
      </c>
      <c r="E216" s="165" t="s">
        <v>19</v>
      </c>
      <c r="F216" s="166" t="s">
        <v>2054</v>
      </c>
      <c r="H216" s="165" t="s">
        <v>19</v>
      </c>
      <c r="I216" s="167"/>
      <c r="L216" s="164"/>
      <c r="M216" s="168"/>
      <c r="T216" s="169"/>
      <c r="AT216" s="165" t="s">
        <v>274</v>
      </c>
      <c r="AU216" s="165" t="s">
        <v>83</v>
      </c>
      <c r="AV216" s="14" t="s">
        <v>83</v>
      </c>
      <c r="AW216" s="14" t="s">
        <v>37</v>
      </c>
      <c r="AX216" s="14" t="s">
        <v>75</v>
      </c>
      <c r="AY216" s="165" t="s">
        <v>266</v>
      </c>
    </row>
    <row r="217" spans="2:65" s="11" customFormat="1" ht="11.25">
      <c r="B217" s="135"/>
      <c r="D217" s="136" t="s">
        <v>274</v>
      </c>
      <c r="E217" s="137" t="s">
        <v>19</v>
      </c>
      <c r="F217" s="138" t="s">
        <v>2055</v>
      </c>
      <c r="H217" s="139">
        <v>9.782</v>
      </c>
      <c r="I217" s="140"/>
      <c r="L217" s="135"/>
      <c r="M217" s="141"/>
      <c r="T217" s="142"/>
      <c r="AT217" s="137" t="s">
        <v>274</v>
      </c>
      <c r="AU217" s="137" t="s">
        <v>83</v>
      </c>
      <c r="AV217" s="11" t="s">
        <v>85</v>
      </c>
      <c r="AW217" s="11" t="s">
        <v>37</v>
      </c>
      <c r="AX217" s="11" t="s">
        <v>75</v>
      </c>
      <c r="AY217" s="137" t="s">
        <v>266</v>
      </c>
    </row>
    <row r="218" spans="2:65" s="14" customFormat="1" ht="11.25">
      <c r="B218" s="164"/>
      <c r="D218" s="136" t="s">
        <v>274</v>
      </c>
      <c r="E218" s="165" t="s">
        <v>19</v>
      </c>
      <c r="F218" s="166" t="s">
        <v>2056</v>
      </c>
      <c r="H218" s="165" t="s">
        <v>19</v>
      </c>
      <c r="I218" s="167"/>
      <c r="L218" s="164"/>
      <c r="M218" s="168"/>
      <c r="T218" s="169"/>
      <c r="AT218" s="165" t="s">
        <v>274</v>
      </c>
      <c r="AU218" s="165" t="s">
        <v>83</v>
      </c>
      <c r="AV218" s="14" t="s">
        <v>83</v>
      </c>
      <c r="AW218" s="14" t="s">
        <v>37</v>
      </c>
      <c r="AX218" s="14" t="s">
        <v>75</v>
      </c>
      <c r="AY218" s="165" t="s">
        <v>266</v>
      </c>
    </row>
    <row r="219" spans="2:65" s="11" customFormat="1" ht="11.25">
      <c r="B219" s="135"/>
      <c r="D219" s="136" t="s">
        <v>274</v>
      </c>
      <c r="E219" s="137" t="s">
        <v>19</v>
      </c>
      <c r="F219" s="138" t="s">
        <v>2057</v>
      </c>
      <c r="H219" s="139">
        <v>53.08</v>
      </c>
      <c r="I219" s="140"/>
      <c r="L219" s="135"/>
      <c r="M219" s="141"/>
      <c r="T219" s="142"/>
      <c r="AT219" s="137" t="s">
        <v>274</v>
      </c>
      <c r="AU219" s="137" t="s">
        <v>83</v>
      </c>
      <c r="AV219" s="11" t="s">
        <v>85</v>
      </c>
      <c r="AW219" s="11" t="s">
        <v>37</v>
      </c>
      <c r="AX219" s="11" t="s">
        <v>75</v>
      </c>
      <c r="AY219" s="137" t="s">
        <v>266</v>
      </c>
    </row>
    <row r="220" spans="2:65" s="14" customFormat="1" ht="11.25">
      <c r="B220" s="164"/>
      <c r="D220" s="136" t="s">
        <v>274</v>
      </c>
      <c r="E220" s="165" t="s">
        <v>19</v>
      </c>
      <c r="F220" s="166" t="s">
        <v>2058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83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1" customFormat="1" ht="11.25">
      <c r="B221" s="135"/>
      <c r="D221" s="136" t="s">
        <v>274</v>
      </c>
      <c r="E221" s="137" t="s">
        <v>19</v>
      </c>
      <c r="F221" s="138" t="s">
        <v>2059</v>
      </c>
      <c r="H221" s="139">
        <v>1377.8</v>
      </c>
      <c r="I221" s="140"/>
      <c r="L221" s="135"/>
      <c r="M221" s="141"/>
      <c r="T221" s="142"/>
      <c r="AT221" s="137" t="s">
        <v>274</v>
      </c>
      <c r="AU221" s="137" t="s">
        <v>83</v>
      </c>
      <c r="AV221" s="11" t="s">
        <v>85</v>
      </c>
      <c r="AW221" s="11" t="s">
        <v>37</v>
      </c>
      <c r="AX221" s="11" t="s">
        <v>75</v>
      </c>
      <c r="AY221" s="137" t="s">
        <v>266</v>
      </c>
    </row>
    <row r="222" spans="2:65" s="14" customFormat="1" ht="11.25">
      <c r="B222" s="164"/>
      <c r="D222" s="136" t="s">
        <v>274</v>
      </c>
      <c r="E222" s="165" t="s">
        <v>19</v>
      </c>
      <c r="F222" s="166" t="s">
        <v>2060</v>
      </c>
      <c r="H222" s="165" t="s">
        <v>19</v>
      </c>
      <c r="I222" s="167"/>
      <c r="L222" s="164"/>
      <c r="M222" s="168"/>
      <c r="T222" s="169"/>
      <c r="AT222" s="165" t="s">
        <v>274</v>
      </c>
      <c r="AU222" s="165" t="s">
        <v>83</v>
      </c>
      <c r="AV222" s="14" t="s">
        <v>83</v>
      </c>
      <c r="AW222" s="14" t="s">
        <v>37</v>
      </c>
      <c r="AX222" s="14" t="s">
        <v>75</v>
      </c>
      <c r="AY222" s="165" t="s">
        <v>266</v>
      </c>
    </row>
    <row r="223" spans="2:65" s="11" customFormat="1" ht="11.25">
      <c r="B223" s="135"/>
      <c r="D223" s="136" t="s">
        <v>274</v>
      </c>
      <c r="E223" s="137" t="s">
        <v>19</v>
      </c>
      <c r="F223" s="138" t="s">
        <v>2061</v>
      </c>
      <c r="H223" s="139">
        <v>1.1499999999999999</v>
      </c>
      <c r="I223" s="140"/>
      <c r="L223" s="135"/>
      <c r="M223" s="141"/>
      <c r="T223" s="142"/>
      <c r="AT223" s="137" t="s">
        <v>274</v>
      </c>
      <c r="AU223" s="137" t="s">
        <v>83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4" customFormat="1" ht="11.25">
      <c r="B224" s="164"/>
      <c r="D224" s="136" t="s">
        <v>274</v>
      </c>
      <c r="E224" s="165" t="s">
        <v>19</v>
      </c>
      <c r="F224" s="166" t="s">
        <v>2062</v>
      </c>
      <c r="H224" s="165" t="s">
        <v>19</v>
      </c>
      <c r="I224" s="167"/>
      <c r="L224" s="164"/>
      <c r="M224" s="168"/>
      <c r="T224" s="169"/>
      <c r="AT224" s="165" t="s">
        <v>274</v>
      </c>
      <c r="AU224" s="165" t="s">
        <v>83</v>
      </c>
      <c r="AV224" s="14" t="s">
        <v>83</v>
      </c>
      <c r="AW224" s="14" t="s">
        <v>37</v>
      </c>
      <c r="AX224" s="14" t="s">
        <v>75</v>
      </c>
      <c r="AY224" s="165" t="s">
        <v>266</v>
      </c>
    </row>
    <row r="225" spans="2:65" s="11" customFormat="1" ht="11.25">
      <c r="B225" s="135"/>
      <c r="D225" s="136" t="s">
        <v>274</v>
      </c>
      <c r="E225" s="137" t="s">
        <v>19</v>
      </c>
      <c r="F225" s="138" t="s">
        <v>2063</v>
      </c>
      <c r="H225" s="139">
        <v>23.92</v>
      </c>
      <c r="I225" s="140"/>
      <c r="L225" s="135"/>
      <c r="M225" s="141"/>
      <c r="T225" s="142"/>
      <c r="AT225" s="137" t="s">
        <v>274</v>
      </c>
      <c r="AU225" s="137" t="s">
        <v>83</v>
      </c>
      <c r="AV225" s="11" t="s">
        <v>85</v>
      </c>
      <c r="AW225" s="11" t="s">
        <v>37</v>
      </c>
      <c r="AX225" s="11" t="s">
        <v>75</v>
      </c>
      <c r="AY225" s="137" t="s">
        <v>266</v>
      </c>
    </row>
    <row r="226" spans="2:65" s="12" customFormat="1" ht="11.25">
      <c r="B226" s="143"/>
      <c r="D226" s="136" t="s">
        <v>274</v>
      </c>
      <c r="E226" s="144" t="s">
        <v>19</v>
      </c>
      <c r="F226" s="145" t="s">
        <v>276</v>
      </c>
      <c r="H226" s="146">
        <v>1765.4950000000001</v>
      </c>
      <c r="I226" s="147"/>
      <c r="L226" s="143"/>
      <c r="M226" s="148"/>
      <c r="T226" s="149"/>
      <c r="AT226" s="144" t="s">
        <v>274</v>
      </c>
      <c r="AU226" s="144" t="s">
        <v>83</v>
      </c>
      <c r="AV226" s="12" t="s">
        <v>272</v>
      </c>
      <c r="AW226" s="12" t="s">
        <v>37</v>
      </c>
      <c r="AX226" s="12" t="s">
        <v>83</v>
      </c>
      <c r="AY226" s="144" t="s">
        <v>266</v>
      </c>
    </row>
    <row r="227" spans="2:65" s="1" customFormat="1" ht="55.5" customHeight="1">
      <c r="B227" s="33"/>
      <c r="C227" s="122" t="s">
        <v>397</v>
      </c>
      <c r="D227" s="122" t="s">
        <v>267</v>
      </c>
      <c r="E227" s="123" t="s">
        <v>857</v>
      </c>
      <c r="F227" s="124" t="s">
        <v>858</v>
      </c>
      <c r="G227" s="125" t="s">
        <v>845</v>
      </c>
      <c r="H227" s="126">
        <v>10350.775</v>
      </c>
      <c r="I227" s="127"/>
      <c r="J227" s="128">
        <f>ROUND(I227*H227,2)</f>
        <v>0</v>
      </c>
      <c r="K227" s="124" t="s">
        <v>271</v>
      </c>
      <c r="L227" s="33"/>
      <c r="M227" s="129" t="s">
        <v>19</v>
      </c>
      <c r="N227" s="130" t="s">
        <v>46</v>
      </c>
      <c r="P227" s="131">
        <f>O227*H227</f>
        <v>0</v>
      </c>
      <c r="Q227" s="131">
        <v>0</v>
      </c>
      <c r="R227" s="131">
        <f>Q227*H227</f>
        <v>0</v>
      </c>
      <c r="S227" s="131">
        <v>0</v>
      </c>
      <c r="T227" s="132">
        <f>S227*H227</f>
        <v>0</v>
      </c>
      <c r="AR227" s="133" t="s">
        <v>853</v>
      </c>
      <c r="AT227" s="133" t="s">
        <v>267</v>
      </c>
      <c r="AU227" s="133" t="s">
        <v>83</v>
      </c>
      <c r="AY227" s="18" t="s">
        <v>266</v>
      </c>
      <c r="BE227" s="134">
        <f>IF(N227="základní",J227,0)</f>
        <v>0</v>
      </c>
      <c r="BF227" s="134">
        <f>IF(N227="snížená",J227,0)</f>
        <v>0</v>
      </c>
      <c r="BG227" s="134">
        <f>IF(N227="zákl. přenesená",J227,0)</f>
        <v>0</v>
      </c>
      <c r="BH227" s="134">
        <f>IF(N227="sníž. přenesená",J227,0)</f>
        <v>0</v>
      </c>
      <c r="BI227" s="134">
        <f>IF(N227="nulová",J227,0)</f>
        <v>0</v>
      </c>
      <c r="BJ227" s="18" t="s">
        <v>83</v>
      </c>
      <c r="BK227" s="134">
        <f>ROUND(I227*H227,2)</f>
        <v>0</v>
      </c>
      <c r="BL227" s="18" t="s">
        <v>853</v>
      </c>
      <c r="BM227" s="133" t="s">
        <v>2064</v>
      </c>
    </row>
    <row r="228" spans="2:65" s="14" customFormat="1" ht="11.25">
      <c r="B228" s="164"/>
      <c r="D228" s="136" t="s">
        <v>274</v>
      </c>
      <c r="E228" s="165" t="s">
        <v>19</v>
      </c>
      <c r="F228" s="166" t="s">
        <v>2052</v>
      </c>
      <c r="H228" s="165" t="s">
        <v>19</v>
      </c>
      <c r="I228" s="167"/>
      <c r="L228" s="164"/>
      <c r="M228" s="168"/>
      <c r="T228" s="169"/>
      <c r="AT228" s="165" t="s">
        <v>274</v>
      </c>
      <c r="AU228" s="165" t="s">
        <v>83</v>
      </c>
      <c r="AV228" s="14" t="s">
        <v>83</v>
      </c>
      <c r="AW228" s="14" t="s">
        <v>37</v>
      </c>
      <c r="AX228" s="14" t="s">
        <v>75</v>
      </c>
      <c r="AY228" s="165" t="s">
        <v>266</v>
      </c>
    </row>
    <row r="229" spans="2:65" s="11" customFormat="1" ht="11.25">
      <c r="B229" s="135"/>
      <c r="D229" s="136" t="s">
        <v>274</v>
      </c>
      <c r="E229" s="137" t="s">
        <v>19</v>
      </c>
      <c r="F229" s="138" t="s">
        <v>2053</v>
      </c>
      <c r="H229" s="139">
        <v>299.76299999999998</v>
      </c>
      <c r="I229" s="140"/>
      <c r="L229" s="135"/>
      <c r="M229" s="141"/>
      <c r="T229" s="142"/>
      <c r="AT229" s="137" t="s">
        <v>274</v>
      </c>
      <c r="AU229" s="137" t="s">
        <v>83</v>
      </c>
      <c r="AV229" s="11" t="s">
        <v>85</v>
      </c>
      <c r="AW229" s="11" t="s">
        <v>37</v>
      </c>
      <c r="AX229" s="11" t="s">
        <v>75</v>
      </c>
      <c r="AY229" s="137" t="s">
        <v>266</v>
      </c>
    </row>
    <row r="230" spans="2:65" s="14" customFormat="1" ht="11.25">
      <c r="B230" s="164"/>
      <c r="D230" s="136" t="s">
        <v>274</v>
      </c>
      <c r="E230" s="165" t="s">
        <v>19</v>
      </c>
      <c r="F230" s="166" t="s">
        <v>2054</v>
      </c>
      <c r="H230" s="165" t="s">
        <v>19</v>
      </c>
      <c r="I230" s="167"/>
      <c r="L230" s="164"/>
      <c r="M230" s="168"/>
      <c r="T230" s="169"/>
      <c r="AT230" s="165" t="s">
        <v>274</v>
      </c>
      <c r="AU230" s="165" t="s">
        <v>83</v>
      </c>
      <c r="AV230" s="14" t="s">
        <v>83</v>
      </c>
      <c r="AW230" s="14" t="s">
        <v>37</v>
      </c>
      <c r="AX230" s="14" t="s">
        <v>75</v>
      </c>
      <c r="AY230" s="165" t="s">
        <v>266</v>
      </c>
    </row>
    <row r="231" spans="2:65" s="11" customFormat="1" ht="11.25">
      <c r="B231" s="135"/>
      <c r="D231" s="136" t="s">
        <v>274</v>
      </c>
      <c r="E231" s="137" t="s">
        <v>19</v>
      </c>
      <c r="F231" s="138" t="s">
        <v>2055</v>
      </c>
      <c r="H231" s="139">
        <v>9.782</v>
      </c>
      <c r="I231" s="140"/>
      <c r="L231" s="135"/>
      <c r="M231" s="141"/>
      <c r="T231" s="142"/>
      <c r="AT231" s="137" t="s">
        <v>274</v>
      </c>
      <c r="AU231" s="137" t="s">
        <v>83</v>
      </c>
      <c r="AV231" s="11" t="s">
        <v>85</v>
      </c>
      <c r="AW231" s="11" t="s">
        <v>37</v>
      </c>
      <c r="AX231" s="11" t="s">
        <v>75</v>
      </c>
      <c r="AY231" s="137" t="s">
        <v>266</v>
      </c>
    </row>
    <row r="232" spans="2:65" s="14" customFormat="1" ht="11.25">
      <c r="B232" s="164"/>
      <c r="D232" s="136" t="s">
        <v>274</v>
      </c>
      <c r="E232" s="165" t="s">
        <v>19</v>
      </c>
      <c r="F232" s="166" t="s">
        <v>2056</v>
      </c>
      <c r="H232" s="165" t="s">
        <v>19</v>
      </c>
      <c r="I232" s="167"/>
      <c r="L232" s="164"/>
      <c r="M232" s="168"/>
      <c r="T232" s="169"/>
      <c r="AT232" s="165" t="s">
        <v>274</v>
      </c>
      <c r="AU232" s="165" t="s">
        <v>83</v>
      </c>
      <c r="AV232" s="14" t="s">
        <v>83</v>
      </c>
      <c r="AW232" s="14" t="s">
        <v>37</v>
      </c>
      <c r="AX232" s="14" t="s">
        <v>75</v>
      </c>
      <c r="AY232" s="165" t="s">
        <v>266</v>
      </c>
    </row>
    <row r="233" spans="2:65" s="11" customFormat="1" ht="11.25">
      <c r="B233" s="135"/>
      <c r="D233" s="136" t="s">
        <v>274</v>
      </c>
      <c r="E233" s="137" t="s">
        <v>19</v>
      </c>
      <c r="F233" s="138" t="s">
        <v>2065</v>
      </c>
      <c r="H233" s="139">
        <v>371.56</v>
      </c>
      <c r="I233" s="140"/>
      <c r="L233" s="135"/>
      <c r="M233" s="141"/>
      <c r="T233" s="142"/>
      <c r="AT233" s="137" t="s">
        <v>274</v>
      </c>
      <c r="AU233" s="137" t="s">
        <v>83</v>
      </c>
      <c r="AV233" s="11" t="s">
        <v>85</v>
      </c>
      <c r="AW233" s="11" t="s">
        <v>37</v>
      </c>
      <c r="AX233" s="11" t="s">
        <v>75</v>
      </c>
      <c r="AY233" s="137" t="s">
        <v>266</v>
      </c>
    </row>
    <row r="234" spans="2:65" s="14" customFormat="1" ht="11.25">
      <c r="B234" s="164"/>
      <c r="D234" s="136" t="s">
        <v>274</v>
      </c>
      <c r="E234" s="165" t="s">
        <v>19</v>
      </c>
      <c r="F234" s="166" t="s">
        <v>2058</v>
      </c>
      <c r="H234" s="165" t="s">
        <v>19</v>
      </c>
      <c r="I234" s="167"/>
      <c r="L234" s="164"/>
      <c r="M234" s="168"/>
      <c r="T234" s="169"/>
      <c r="AT234" s="165" t="s">
        <v>274</v>
      </c>
      <c r="AU234" s="165" t="s">
        <v>83</v>
      </c>
      <c r="AV234" s="14" t="s">
        <v>83</v>
      </c>
      <c r="AW234" s="14" t="s">
        <v>37</v>
      </c>
      <c r="AX234" s="14" t="s">
        <v>75</v>
      </c>
      <c r="AY234" s="165" t="s">
        <v>266</v>
      </c>
    </row>
    <row r="235" spans="2:65" s="11" customFormat="1" ht="11.25">
      <c r="B235" s="135"/>
      <c r="D235" s="136" t="s">
        <v>274</v>
      </c>
      <c r="E235" s="137" t="s">
        <v>19</v>
      </c>
      <c r="F235" s="138" t="s">
        <v>2066</v>
      </c>
      <c r="H235" s="139">
        <v>9644.6</v>
      </c>
      <c r="I235" s="140"/>
      <c r="L235" s="135"/>
      <c r="M235" s="141"/>
      <c r="T235" s="142"/>
      <c r="AT235" s="137" t="s">
        <v>274</v>
      </c>
      <c r="AU235" s="137" t="s">
        <v>83</v>
      </c>
      <c r="AV235" s="11" t="s">
        <v>85</v>
      </c>
      <c r="AW235" s="11" t="s">
        <v>37</v>
      </c>
      <c r="AX235" s="11" t="s">
        <v>75</v>
      </c>
      <c r="AY235" s="137" t="s">
        <v>266</v>
      </c>
    </row>
    <row r="236" spans="2:65" s="14" customFormat="1" ht="11.25">
      <c r="B236" s="164"/>
      <c r="D236" s="136" t="s">
        <v>274</v>
      </c>
      <c r="E236" s="165" t="s">
        <v>19</v>
      </c>
      <c r="F236" s="166" t="s">
        <v>2060</v>
      </c>
      <c r="H236" s="165" t="s">
        <v>19</v>
      </c>
      <c r="I236" s="167"/>
      <c r="L236" s="164"/>
      <c r="M236" s="168"/>
      <c r="T236" s="169"/>
      <c r="AT236" s="165" t="s">
        <v>274</v>
      </c>
      <c r="AU236" s="165" t="s">
        <v>83</v>
      </c>
      <c r="AV236" s="14" t="s">
        <v>83</v>
      </c>
      <c r="AW236" s="14" t="s">
        <v>37</v>
      </c>
      <c r="AX236" s="14" t="s">
        <v>75</v>
      </c>
      <c r="AY236" s="165" t="s">
        <v>266</v>
      </c>
    </row>
    <row r="237" spans="2:65" s="11" customFormat="1" ht="11.25">
      <c r="B237" s="135"/>
      <c r="D237" s="136" t="s">
        <v>274</v>
      </c>
      <c r="E237" s="137" t="s">
        <v>19</v>
      </c>
      <c r="F237" s="138" t="s">
        <v>2061</v>
      </c>
      <c r="H237" s="139">
        <v>1.1499999999999999</v>
      </c>
      <c r="I237" s="140"/>
      <c r="L237" s="135"/>
      <c r="M237" s="141"/>
      <c r="T237" s="142"/>
      <c r="AT237" s="137" t="s">
        <v>274</v>
      </c>
      <c r="AU237" s="137" t="s">
        <v>83</v>
      </c>
      <c r="AV237" s="11" t="s">
        <v>85</v>
      </c>
      <c r="AW237" s="11" t="s">
        <v>37</v>
      </c>
      <c r="AX237" s="11" t="s">
        <v>75</v>
      </c>
      <c r="AY237" s="137" t="s">
        <v>266</v>
      </c>
    </row>
    <row r="238" spans="2:65" s="14" customFormat="1" ht="11.25">
      <c r="B238" s="164"/>
      <c r="D238" s="136" t="s">
        <v>274</v>
      </c>
      <c r="E238" s="165" t="s">
        <v>19</v>
      </c>
      <c r="F238" s="166" t="s">
        <v>2062</v>
      </c>
      <c r="H238" s="165" t="s">
        <v>19</v>
      </c>
      <c r="I238" s="167"/>
      <c r="L238" s="164"/>
      <c r="M238" s="168"/>
      <c r="T238" s="169"/>
      <c r="AT238" s="165" t="s">
        <v>274</v>
      </c>
      <c r="AU238" s="165" t="s">
        <v>83</v>
      </c>
      <c r="AV238" s="14" t="s">
        <v>83</v>
      </c>
      <c r="AW238" s="14" t="s">
        <v>37</v>
      </c>
      <c r="AX238" s="14" t="s">
        <v>75</v>
      </c>
      <c r="AY238" s="165" t="s">
        <v>266</v>
      </c>
    </row>
    <row r="239" spans="2:65" s="11" customFormat="1" ht="11.25">
      <c r="B239" s="135"/>
      <c r="D239" s="136" t="s">
        <v>274</v>
      </c>
      <c r="E239" s="137" t="s">
        <v>19</v>
      </c>
      <c r="F239" s="138" t="s">
        <v>2063</v>
      </c>
      <c r="H239" s="139">
        <v>23.92</v>
      </c>
      <c r="I239" s="140"/>
      <c r="L239" s="135"/>
      <c r="M239" s="141"/>
      <c r="T239" s="142"/>
      <c r="AT239" s="137" t="s">
        <v>274</v>
      </c>
      <c r="AU239" s="137" t="s">
        <v>83</v>
      </c>
      <c r="AV239" s="11" t="s">
        <v>85</v>
      </c>
      <c r="AW239" s="11" t="s">
        <v>37</v>
      </c>
      <c r="AX239" s="11" t="s">
        <v>75</v>
      </c>
      <c r="AY239" s="137" t="s">
        <v>266</v>
      </c>
    </row>
    <row r="240" spans="2:65" s="12" customFormat="1" ht="11.25">
      <c r="B240" s="143"/>
      <c r="D240" s="136" t="s">
        <v>274</v>
      </c>
      <c r="E240" s="144" t="s">
        <v>19</v>
      </c>
      <c r="F240" s="145" t="s">
        <v>276</v>
      </c>
      <c r="H240" s="146">
        <v>10350.775</v>
      </c>
      <c r="I240" s="147"/>
      <c r="L240" s="143"/>
      <c r="M240" s="148"/>
      <c r="T240" s="149"/>
      <c r="AT240" s="144" t="s">
        <v>274</v>
      </c>
      <c r="AU240" s="144" t="s">
        <v>83</v>
      </c>
      <c r="AV240" s="12" t="s">
        <v>272</v>
      </c>
      <c r="AW240" s="12" t="s">
        <v>37</v>
      </c>
      <c r="AX240" s="12" t="s">
        <v>83</v>
      </c>
      <c r="AY240" s="144" t="s">
        <v>266</v>
      </c>
    </row>
    <row r="241" spans="2:65" s="1" customFormat="1" ht="62.65" customHeight="1">
      <c r="B241" s="33"/>
      <c r="C241" s="122" t="s">
        <v>401</v>
      </c>
      <c r="D241" s="122" t="s">
        <v>267</v>
      </c>
      <c r="E241" s="123" t="s">
        <v>921</v>
      </c>
      <c r="F241" s="124" t="s">
        <v>922</v>
      </c>
      <c r="G241" s="125" t="s">
        <v>845</v>
      </c>
      <c r="H241" s="126">
        <v>2.8359999999999999</v>
      </c>
      <c r="I241" s="127"/>
      <c r="J241" s="128">
        <f>ROUND(I241*H241,2)</f>
        <v>0</v>
      </c>
      <c r="K241" s="124" t="s">
        <v>271</v>
      </c>
      <c r="L241" s="33"/>
      <c r="M241" s="129" t="s">
        <v>19</v>
      </c>
      <c r="N241" s="130" t="s">
        <v>46</v>
      </c>
      <c r="P241" s="131">
        <f>O241*H241</f>
        <v>0</v>
      </c>
      <c r="Q241" s="131">
        <v>0</v>
      </c>
      <c r="R241" s="131">
        <f>Q241*H241</f>
        <v>0</v>
      </c>
      <c r="S241" s="131">
        <v>0</v>
      </c>
      <c r="T241" s="132">
        <f>S241*H241</f>
        <v>0</v>
      </c>
      <c r="AR241" s="133" t="s">
        <v>853</v>
      </c>
      <c r="AT241" s="133" t="s">
        <v>267</v>
      </c>
      <c r="AU241" s="133" t="s">
        <v>83</v>
      </c>
      <c r="AY241" s="18" t="s">
        <v>266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8" t="s">
        <v>83</v>
      </c>
      <c r="BK241" s="134">
        <f>ROUND(I241*H241,2)</f>
        <v>0</v>
      </c>
      <c r="BL241" s="18" t="s">
        <v>853</v>
      </c>
      <c r="BM241" s="133" t="s">
        <v>2067</v>
      </c>
    </row>
    <row r="242" spans="2:65" s="14" customFormat="1" ht="11.25">
      <c r="B242" s="164"/>
      <c r="D242" s="136" t="s">
        <v>274</v>
      </c>
      <c r="E242" s="165" t="s">
        <v>19</v>
      </c>
      <c r="F242" s="166" t="s">
        <v>2068</v>
      </c>
      <c r="H242" s="165" t="s">
        <v>19</v>
      </c>
      <c r="I242" s="167"/>
      <c r="L242" s="164"/>
      <c r="M242" s="168"/>
      <c r="T242" s="169"/>
      <c r="AT242" s="165" t="s">
        <v>274</v>
      </c>
      <c r="AU242" s="165" t="s">
        <v>83</v>
      </c>
      <c r="AV242" s="14" t="s">
        <v>83</v>
      </c>
      <c r="AW242" s="14" t="s">
        <v>37</v>
      </c>
      <c r="AX242" s="14" t="s">
        <v>75</v>
      </c>
      <c r="AY242" s="165" t="s">
        <v>266</v>
      </c>
    </row>
    <row r="243" spans="2:65" s="11" customFormat="1" ht="11.25">
      <c r="B243" s="135"/>
      <c r="D243" s="136" t="s">
        <v>274</v>
      </c>
      <c r="E243" s="137" t="s">
        <v>19</v>
      </c>
      <c r="F243" s="138" t="s">
        <v>2069</v>
      </c>
      <c r="H243" s="139">
        <v>0.59</v>
      </c>
      <c r="I243" s="140"/>
      <c r="L243" s="135"/>
      <c r="M243" s="141"/>
      <c r="T243" s="142"/>
      <c r="AT243" s="137" t="s">
        <v>274</v>
      </c>
      <c r="AU243" s="137" t="s">
        <v>83</v>
      </c>
      <c r="AV243" s="11" t="s">
        <v>85</v>
      </c>
      <c r="AW243" s="11" t="s">
        <v>37</v>
      </c>
      <c r="AX243" s="11" t="s">
        <v>75</v>
      </c>
      <c r="AY243" s="137" t="s">
        <v>266</v>
      </c>
    </row>
    <row r="244" spans="2:65" s="14" customFormat="1" ht="11.25">
      <c r="B244" s="164"/>
      <c r="D244" s="136" t="s">
        <v>274</v>
      </c>
      <c r="E244" s="165" t="s">
        <v>19</v>
      </c>
      <c r="F244" s="166" t="s">
        <v>2070</v>
      </c>
      <c r="H244" s="165" t="s">
        <v>19</v>
      </c>
      <c r="I244" s="167"/>
      <c r="L244" s="164"/>
      <c r="M244" s="168"/>
      <c r="T244" s="169"/>
      <c r="AT244" s="165" t="s">
        <v>274</v>
      </c>
      <c r="AU244" s="165" t="s">
        <v>83</v>
      </c>
      <c r="AV244" s="14" t="s">
        <v>83</v>
      </c>
      <c r="AW244" s="14" t="s">
        <v>37</v>
      </c>
      <c r="AX244" s="14" t="s">
        <v>75</v>
      </c>
      <c r="AY244" s="165" t="s">
        <v>266</v>
      </c>
    </row>
    <row r="245" spans="2:65" s="11" customFormat="1" ht="11.25">
      <c r="B245" s="135"/>
      <c r="D245" s="136" t="s">
        <v>274</v>
      </c>
      <c r="E245" s="137" t="s">
        <v>19</v>
      </c>
      <c r="F245" s="138" t="s">
        <v>2071</v>
      </c>
      <c r="H245" s="139">
        <v>0.39400000000000002</v>
      </c>
      <c r="I245" s="140"/>
      <c r="L245" s="135"/>
      <c r="M245" s="141"/>
      <c r="T245" s="142"/>
      <c r="AT245" s="137" t="s">
        <v>274</v>
      </c>
      <c r="AU245" s="137" t="s">
        <v>83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4" customFormat="1" ht="11.25">
      <c r="B246" s="164"/>
      <c r="D246" s="136" t="s">
        <v>274</v>
      </c>
      <c r="E246" s="165" t="s">
        <v>19</v>
      </c>
      <c r="F246" s="166" t="s">
        <v>2072</v>
      </c>
      <c r="H246" s="165" t="s">
        <v>19</v>
      </c>
      <c r="I246" s="167"/>
      <c r="L246" s="164"/>
      <c r="M246" s="168"/>
      <c r="T246" s="169"/>
      <c r="AT246" s="165" t="s">
        <v>274</v>
      </c>
      <c r="AU246" s="165" t="s">
        <v>83</v>
      </c>
      <c r="AV246" s="14" t="s">
        <v>83</v>
      </c>
      <c r="AW246" s="14" t="s">
        <v>37</v>
      </c>
      <c r="AX246" s="14" t="s">
        <v>75</v>
      </c>
      <c r="AY246" s="165" t="s">
        <v>266</v>
      </c>
    </row>
    <row r="247" spans="2:65" s="11" customFormat="1" ht="11.25">
      <c r="B247" s="135"/>
      <c r="D247" s="136" t="s">
        <v>274</v>
      </c>
      <c r="E247" s="137" t="s">
        <v>19</v>
      </c>
      <c r="F247" s="138" t="s">
        <v>2073</v>
      </c>
      <c r="H247" s="139">
        <v>0.63</v>
      </c>
      <c r="I247" s="140"/>
      <c r="L247" s="135"/>
      <c r="M247" s="141"/>
      <c r="T247" s="142"/>
      <c r="AT247" s="137" t="s">
        <v>274</v>
      </c>
      <c r="AU247" s="137" t="s">
        <v>83</v>
      </c>
      <c r="AV247" s="11" t="s">
        <v>85</v>
      </c>
      <c r="AW247" s="11" t="s">
        <v>37</v>
      </c>
      <c r="AX247" s="11" t="s">
        <v>75</v>
      </c>
      <c r="AY247" s="137" t="s">
        <v>266</v>
      </c>
    </row>
    <row r="248" spans="2:65" s="14" customFormat="1" ht="11.25">
      <c r="B248" s="164"/>
      <c r="D248" s="136" t="s">
        <v>274</v>
      </c>
      <c r="E248" s="165" t="s">
        <v>19</v>
      </c>
      <c r="F248" s="166" t="s">
        <v>2074</v>
      </c>
      <c r="H248" s="165" t="s">
        <v>19</v>
      </c>
      <c r="I248" s="167"/>
      <c r="L248" s="164"/>
      <c r="M248" s="168"/>
      <c r="T248" s="169"/>
      <c r="AT248" s="165" t="s">
        <v>274</v>
      </c>
      <c r="AU248" s="165" t="s">
        <v>83</v>
      </c>
      <c r="AV248" s="14" t="s">
        <v>83</v>
      </c>
      <c r="AW248" s="14" t="s">
        <v>37</v>
      </c>
      <c r="AX248" s="14" t="s">
        <v>75</v>
      </c>
      <c r="AY248" s="165" t="s">
        <v>266</v>
      </c>
    </row>
    <row r="249" spans="2:65" s="11" customFormat="1" ht="11.25">
      <c r="B249" s="135"/>
      <c r="D249" s="136" t="s">
        <v>274</v>
      </c>
      <c r="E249" s="137" t="s">
        <v>19</v>
      </c>
      <c r="F249" s="138" t="s">
        <v>2075</v>
      </c>
      <c r="H249" s="139">
        <v>0.30199999999999999</v>
      </c>
      <c r="I249" s="140"/>
      <c r="L249" s="135"/>
      <c r="M249" s="141"/>
      <c r="T249" s="142"/>
      <c r="AT249" s="137" t="s">
        <v>274</v>
      </c>
      <c r="AU249" s="137" t="s">
        <v>83</v>
      </c>
      <c r="AV249" s="11" t="s">
        <v>85</v>
      </c>
      <c r="AW249" s="11" t="s">
        <v>37</v>
      </c>
      <c r="AX249" s="11" t="s">
        <v>75</v>
      </c>
      <c r="AY249" s="137" t="s">
        <v>266</v>
      </c>
    </row>
    <row r="250" spans="2:65" s="14" customFormat="1" ht="11.25">
      <c r="B250" s="164"/>
      <c r="D250" s="136" t="s">
        <v>274</v>
      </c>
      <c r="E250" s="165" t="s">
        <v>19</v>
      </c>
      <c r="F250" s="166" t="s">
        <v>2076</v>
      </c>
      <c r="H250" s="165" t="s">
        <v>19</v>
      </c>
      <c r="I250" s="167"/>
      <c r="L250" s="164"/>
      <c r="M250" s="168"/>
      <c r="T250" s="169"/>
      <c r="AT250" s="165" t="s">
        <v>274</v>
      </c>
      <c r="AU250" s="165" t="s">
        <v>83</v>
      </c>
      <c r="AV250" s="14" t="s">
        <v>83</v>
      </c>
      <c r="AW250" s="14" t="s">
        <v>37</v>
      </c>
      <c r="AX250" s="14" t="s">
        <v>75</v>
      </c>
      <c r="AY250" s="165" t="s">
        <v>266</v>
      </c>
    </row>
    <row r="251" spans="2:65" s="11" customFormat="1" ht="11.25">
      <c r="B251" s="135"/>
      <c r="D251" s="136" t="s">
        <v>274</v>
      </c>
      <c r="E251" s="137" t="s">
        <v>19</v>
      </c>
      <c r="F251" s="138" t="s">
        <v>2077</v>
      </c>
      <c r="H251" s="139">
        <v>8.0000000000000002E-3</v>
      </c>
      <c r="I251" s="140"/>
      <c r="L251" s="135"/>
      <c r="M251" s="141"/>
      <c r="T251" s="142"/>
      <c r="AT251" s="137" t="s">
        <v>274</v>
      </c>
      <c r="AU251" s="137" t="s">
        <v>83</v>
      </c>
      <c r="AV251" s="11" t="s">
        <v>85</v>
      </c>
      <c r="AW251" s="11" t="s">
        <v>37</v>
      </c>
      <c r="AX251" s="11" t="s">
        <v>75</v>
      </c>
      <c r="AY251" s="137" t="s">
        <v>266</v>
      </c>
    </row>
    <row r="252" spans="2:65" s="14" customFormat="1" ht="11.25">
      <c r="B252" s="164"/>
      <c r="D252" s="136" t="s">
        <v>274</v>
      </c>
      <c r="E252" s="165" t="s">
        <v>19</v>
      </c>
      <c r="F252" s="166" t="s">
        <v>2078</v>
      </c>
      <c r="H252" s="165" t="s">
        <v>19</v>
      </c>
      <c r="I252" s="167"/>
      <c r="L252" s="164"/>
      <c r="M252" s="168"/>
      <c r="T252" s="169"/>
      <c r="AT252" s="165" t="s">
        <v>274</v>
      </c>
      <c r="AU252" s="165" t="s">
        <v>83</v>
      </c>
      <c r="AV252" s="14" t="s">
        <v>83</v>
      </c>
      <c r="AW252" s="14" t="s">
        <v>37</v>
      </c>
      <c r="AX252" s="14" t="s">
        <v>75</v>
      </c>
      <c r="AY252" s="165" t="s">
        <v>266</v>
      </c>
    </row>
    <row r="253" spans="2:65" s="11" customFormat="1" ht="11.25">
      <c r="B253" s="135"/>
      <c r="D253" s="136" t="s">
        <v>274</v>
      </c>
      <c r="E253" s="137" t="s">
        <v>19</v>
      </c>
      <c r="F253" s="138" t="s">
        <v>2079</v>
      </c>
      <c r="H253" s="139">
        <v>0.91200000000000003</v>
      </c>
      <c r="I253" s="140"/>
      <c r="L253" s="135"/>
      <c r="M253" s="141"/>
      <c r="T253" s="142"/>
      <c r="AT253" s="137" t="s">
        <v>274</v>
      </c>
      <c r="AU253" s="137" t="s">
        <v>83</v>
      </c>
      <c r="AV253" s="11" t="s">
        <v>85</v>
      </c>
      <c r="AW253" s="11" t="s">
        <v>37</v>
      </c>
      <c r="AX253" s="11" t="s">
        <v>75</v>
      </c>
      <c r="AY253" s="137" t="s">
        <v>266</v>
      </c>
    </row>
    <row r="254" spans="2:65" s="12" customFormat="1" ht="11.25">
      <c r="B254" s="143"/>
      <c r="D254" s="136" t="s">
        <v>274</v>
      </c>
      <c r="E254" s="144" t="s">
        <v>19</v>
      </c>
      <c r="F254" s="145" t="s">
        <v>276</v>
      </c>
      <c r="H254" s="146">
        <v>2.8359999999999999</v>
      </c>
      <c r="I254" s="147"/>
      <c r="L254" s="143"/>
      <c r="M254" s="148"/>
      <c r="T254" s="149"/>
      <c r="AT254" s="144" t="s">
        <v>274</v>
      </c>
      <c r="AU254" s="144" t="s">
        <v>83</v>
      </c>
      <c r="AV254" s="12" t="s">
        <v>272</v>
      </c>
      <c r="AW254" s="12" t="s">
        <v>37</v>
      </c>
      <c r="AX254" s="12" t="s">
        <v>83</v>
      </c>
      <c r="AY254" s="144" t="s">
        <v>266</v>
      </c>
    </row>
    <row r="255" spans="2:65" s="1" customFormat="1" ht="62.65" customHeight="1">
      <c r="B255" s="33"/>
      <c r="C255" s="122" t="s">
        <v>405</v>
      </c>
      <c r="D255" s="122" t="s">
        <v>267</v>
      </c>
      <c r="E255" s="123" t="s">
        <v>926</v>
      </c>
      <c r="F255" s="124" t="s">
        <v>927</v>
      </c>
      <c r="G255" s="125" t="s">
        <v>845</v>
      </c>
      <c r="H255" s="126">
        <v>51.048999999999999</v>
      </c>
      <c r="I255" s="127"/>
      <c r="J255" s="128">
        <f>ROUND(I255*H255,2)</f>
        <v>0</v>
      </c>
      <c r="K255" s="124" t="s">
        <v>271</v>
      </c>
      <c r="L255" s="33"/>
      <c r="M255" s="129" t="s">
        <v>19</v>
      </c>
      <c r="N255" s="130" t="s">
        <v>46</v>
      </c>
      <c r="P255" s="131">
        <f>O255*H255</f>
        <v>0</v>
      </c>
      <c r="Q255" s="131">
        <v>0</v>
      </c>
      <c r="R255" s="131">
        <f>Q255*H255</f>
        <v>0</v>
      </c>
      <c r="S255" s="131">
        <v>0</v>
      </c>
      <c r="T255" s="132">
        <f>S255*H255</f>
        <v>0</v>
      </c>
      <c r="AR255" s="133" t="s">
        <v>853</v>
      </c>
      <c r="AT255" s="133" t="s">
        <v>267</v>
      </c>
      <c r="AU255" s="133" t="s">
        <v>83</v>
      </c>
      <c r="AY255" s="18" t="s">
        <v>266</v>
      </c>
      <c r="BE255" s="134">
        <f>IF(N255="základní",J255,0)</f>
        <v>0</v>
      </c>
      <c r="BF255" s="134">
        <f>IF(N255="snížená",J255,0)</f>
        <v>0</v>
      </c>
      <c r="BG255" s="134">
        <f>IF(N255="zákl. přenesená",J255,0)</f>
        <v>0</v>
      </c>
      <c r="BH255" s="134">
        <f>IF(N255="sníž. přenesená",J255,0)</f>
        <v>0</v>
      </c>
      <c r="BI255" s="134">
        <f>IF(N255="nulová",J255,0)</f>
        <v>0</v>
      </c>
      <c r="BJ255" s="18" t="s">
        <v>83</v>
      </c>
      <c r="BK255" s="134">
        <f>ROUND(I255*H255,2)</f>
        <v>0</v>
      </c>
      <c r="BL255" s="18" t="s">
        <v>853</v>
      </c>
      <c r="BM255" s="133" t="s">
        <v>2080</v>
      </c>
    </row>
    <row r="256" spans="2:65" s="14" customFormat="1" ht="11.25">
      <c r="B256" s="164"/>
      <c r="D256" s="136" t="s">
        <v>274</v>
      </c>
      <c r="E256" s="165" t="s">
        <v>19</v>
      </c>
      <c r="F256" s="166" t="s">
        <v>2068</v>
      </c>
      <c r="H256" s="165" t="s">
        <v>19</v>
      </c>
      <c r="I256" s="167"/>
      <c r="L256" s="164"/>
      <c r="M256" s="168"/>
      <c r="T256" s="169"/>
      <c r="AT256" s="165" t="s">
        <v>274</v>
      </c>
      <c r="AU256" s="165" t="s">
        <v>83</v>
      </c>
      <c r="AV256" s="14" t="s">
        <v>83</v>
      </c>
      <c r="AW256" s="14" t="s">
        <v>37</v>
      </c>
      <c r="AX256" s="14" t="s">
        <v>75</v>
      </c>
      <c r="AY256" s="165" t="s">
        <v>266</v>
      </c>
    </row>
    <row r="257" spans="2:65" s="11" customFormat="1" ht="11.25">
      <c r="B257" s="135"/>
      <c r="D257" s="136" t="s">
        <v>274</v>
      </c>
      <c r="E257" s="137" t="s">
        <v>19</v>
      </c>
      <c r="F257" s="138" t="s">
        <v>2081</v>
      </c>
      <c r="H257" s="139">
        <v>10.627000000000001</v>
      </c>
      <c r="I257" s="140"/>
      <c r="L257" s="135"/>
      <c r="M257" s="141"/>
      <c r="T257" s="142"/>
      <c r="AT257" s="137" t="s">
        <v>274</v>
      </c>
      <c r="AU257" s="137" t="s">
        <v>83</v>
      </c>
      <c r="AV257" s="11" t="s">
        <v>85</v>
      </c>
      <c r="AW257" s="11" t="s">
        <v>37</v>
      </c>
      <c r="AX257" s="11" t="s">
        <v>75</v>
      </c>
      <c r="AY257" s="137" t="s">
        <v>266</v>
      </c>
    </row>
    <row r="258" spans="2:65" s="14" customFormat="1" ht="11.25">
      <c r="B258" s="164"/>
      <c r="D258" s="136" t="s">
        <v>274</v>
      </c>
      <c r="E258" s="165" t="s">
        <v>19</v>
      </c>
      <c r="F258" s="166" t="s">
        <v>2070</v>
      </c>
      <c r="H258" s="165" t="s">
        <v>19</v>
      </c>
      <c r="I258" s="167"/>
      <c r="L258" s="164"/>
      <c r="M258" s="168"/>
      <c r="T258" s="169"/>
      <c r="AT258" s="165" t="s">
        <v>274</v>
      </c>
      <c r="AU258" s="165" t="s">
        <v>83</v>
      </c>
      <c r="AV258" s="14" t="s">
        <v>83</v>
      </c>
      <c r="AW258" s="14" t="s">
        <v>37</v>
      </c>
      <c r="AX258" s="14" t="s">
        <v>75</v>
      </c>
      <c r="AY258" s="165" t="s">
        <v>266</v>
      </c>
    </row>
    <row r="259" spans="2:65" s="11" customFormat="1" ht="11.25">
      <c r="B259" s="135"/>
      <c r="D259" s="136" t="s">
        <v>274</v>
      </c>
      <c r="E259" s="137" t="s">
        <v>19</v>
      </c>
      <c r="F259" s="138" t="s">
        <v>2082</v>
      </c>
      <c r="H259" s="139">
        <v>7.085</v>
      </c>
      <c r="I259" s="140"/>
      <c r="L259" s="135"/>
      <c r="M259" s="141"/>
      <c r="T259" s="142"/>
      <c r="AT259" s="137" t="s">
        <v>274</v>
      </c>
      <c r="AU259" s="137" t="s">
        <v>83</v>
      </c>
      <c r="AV259" s="11" t="s">
        <v>85</v>
      </c>
      <c r="AW259" s="11" t="s">
        <v>37</v>
      </c>
      <c r="AX259" s="11" t="s">
        <v>75</v>
      </c>
      <c r="AY259" s="137" t="s">
        <v>266</v>
      </c>
    </row>
    <row r="260" spans="2:65" s="14" customFormat="1" ht="11.25">
      <c r="B260" s="164"/>
      <c r="D260" s="136" t="s">
        <v>274</v>
      </c>
      <c r="E260" s="165" t="s">
        <v>19</v>
      </c>
      <c r="F260" s="166" t="s">
        <v>2072</v>
      </c>
      <c r="H260" s="165" t="s">
        <v>19</v>
      </c>
      <c r="I260" s="167"/>
      <c r="L260" s="164"/>
      <c r="M260" s="168"/>
      <c r="T260" s="169"/>
      <c r="AT260" s="165" t="s">
        <v>274</v>
      </c>
      <c r="AU260" s="165" t="s">
        <v>83</v>
      </c>
      <c r="AV260" s="14" t="s">
        <v>83</v>
      </c>
      <c r="AW260" s="14" t="s">
        <v>37</v>
      </c>
      <c r="AX260" s="14" t="s">
        <v>75</v>
      </c>
      <c r="AY260" s="165" t="s">
        <v>266</v>
      </c>
    </row>
    <row r="261" spans="2:65" s="11" customFormat="1" ht="11.25">
      <c r="B261" s="135"/>
      <c r="D261" s="136" t="s">
        <v>274</v>
      </c>
      <c r="E261" s="137" t="s">
        <v>19</v>
      </c>
      <c r="F261" s="138" t="s">
        <v>2083</v>
      </c>
      <c r="H261" s="139">
        <v>11.334</v>
      </c>
      <c r="I261" s="140"/>
      <c r="L261" s="135"/>
      <c r="M261" s="141"/>
      <c r="T261" s="142"/>
      <c r="AT261" s="137" t="s">
        <v>274</v>
      </c>
      <c r="AU261" s="137" t="s">
        <v>83</v>
      </c>
      <c r="AV261" s="11" t="s">
        <v>85</v>
      </c>
      <c r="AW261" s="11" t="s">
        <v>37</v>
      </c>
      <c r="AX261" s="11" t="s">
        <v>75</v>
      </c>
      <c r="AY261" s="137" t="s">
        <v>266</v>
      </c>
    </row>
    <row r="262" spans="2:65" s="14" customFormat="1" ht="11.25">
      <c r="B262" s="164"/>
      <c r="D262" s="136" t="s">
        <v>274</v>
      </c>
      <c r="E262" s="165" t="s">
        <v>19</v>
      </c>
      <c r="F262" s="166" t="s">
        <v>2074</v>
      </c>
      <c r="H262" s="165" t="s">
        <v>19</v>
      </c>
      <c r="I262" s="167"/>
      <c r="L262" s="164"/>
      <c r="M262" s="168"/>
      <c r="T262" s="169"/>
      <c r="AT262" s="165" t="s">
        <v>274</v>
      </c>
      <c r="AU262" s="165" t="s">
        <v>83</v>
      </c>
      <c r="AV262" s="14" t="s">
        <v>83</v>
      </c>
      <c r="AW262" s="14" t="s">
        <v>37</v>
      </c>
      <c r="AX262" s="14" t="s">
        <v>75</v>
      </c>
      <c r="AY262" s="165" t="s">
        <v>266</v>
      </c>
    </row>
    <row r="263" spans="2:65" s="11" customFormat="1" ht="11.25">
      <c r="B263" s="135"/>
      <c r="D263" s="136" t="s">
        <v>274</v>
      </c>
      <c r="E263" s="137" t="s">
        <v>19</v>
      </c>
      <c r="F263" s="138" t="s">
        <v>2084</v>
      </c>
      <c r="H263" s="139">
        <v>5.4429999999999996</v>
      </c>
      <c r="I263" s="140"/>
      <c r="L263" s="135"/>
      <c r="M263" s="141"/>
      <c r="T263" s="142"/>
      <c r="AT263" s="137" t="s">
        <v>274</v>
      </c>
      <c r="AU263" s="137" t="s">
        <v>83</v>
      </c>
      <c r="AV263" s="11" t="s">
        <v>85</v>
      </c>
      <c r="AW263" s="11" t="s">
        <v>37</v>
      </c>
      <c r="AX263" s="11" t="s">
        <v>75</v>
      </c>
      <c r="AY263" s="137" t="s">
        <v>266</v>
      </c>
    </row>
    <row r="264" spans="2:65" s="14" customFormat="1" ht="11.25">
      <c r="B264" s="164"/>
      <c r="D264" s="136" t="s">
        <v>274</v>
      </c>
      <c r="E264" s="165" t="s">
        <v>19</v>
      </c>
      <c r="F264" s="166" t="s">
        <v>2076</v>
      </c>
      <c r="H264" s="165" t="s">
        <v>19</v>
      </c>
      <c r="I264" s="167"/>
      <c r="L264" s="164"/>
      <c r="M264" s="168"/>
      <c r="T264" s="169"/>
      <c r="AT264" s="165" t="s">
        <v>274</v>
      </c>
      <c r="AU264" s="165" t="s">
        <v>83</v>
      </c>
      <c r="AV264" s="14" t="s">
        <v>83</v>
      </c>
      <c r="AW264" s="14" t="s">
        <v>37</v>
      </c>
      <c r="AX264" s="14" t="s">
        <v>75</v>
      </c>
      <c r="AY264" s="165" t="s">
        <v>266</v>
      </c>
    </row>
    <row r="265" spans="2:65" s="11" customFormat="1" ht="11.25">
      <c r="B265" s="135"/>
      <c r="D265" s="136" t="s">
        <v>274</v>
      </c>
      <c r="E265" s="137" t="s">
        <v>19</v>
      </c>
      <c r="F265" s="138" t="s">
        <v>2085</v>
      </c>
      <c r="H265" s="139">
        <v>0.14399999999999999</v>
      </c>
      <c r="I265" s="140"/>
      <c r="L265" s="135"/>
      <c r="M265" s="141"/>
      <c r="T265" s="142"/>
      <c r="AT265" s="137" t="s">
        <v>274</v>
      </c>
      <c r="AU265" s="137" t="s">
        <v>83</v>
      </c>
      <c r="AV265" s="11" t="s">
        <v>85</v>
      </c>
      <c r="AW265" s="11" t="s">
        <v>37</v>
      </c>
      <c r="AX265" s="11" t="s">
        <v>75</v>
      </c>
      <c r="AY265" s="137" t="s">
        <v>266</v>
      </c>
    </row>
    <row r="266" spans="2:65" s="14" customFormat="1" ht="11.25">
      <c r="B266" s="164"/>
      <c r="D266" s="136" t="s">
        <v>274</v>
      </c>
      <c r="E266" s="165" t="s">
        <v>19</v>
      </c>
      <c r="F266" s="166" t="s">
        <v>2078</v>
      </c>
      <c r="H266" s="165" t="s">
        <v>19</v>
      </c>
      <c r="I266" s="167"/>
      <c r="L266" s="164"/>
      <c r="M266" s="168"/>
      <c r="T266" s="169"/>
      <c r="AT266" s="165" t="s">
        <v>274</v>
      </c>
      <c r="AU266" s="165" t="s">
        <v>83</v>
      </c>
      <c r="AV266" s="14" t="s">
        <v>83</v>
      </c>
      <c r="AW266" s="14" t="s">
        <v>37</v>
      </c>
      <c r="AX266" s="14" t="s">
        <v>75</v>
      </c>
      <c r="AY266" s="165" t="s">
        <v>266</v>
      </c>
    </row>
    <row r="267" spans="2:65" s="11" customFormat="1" ht="11.25">
      <c r="B267" s="135"/>
      <c r="D267" s="136" t="s">
        <v>274</v>
      </c>
      <c r="E267" s="137" t="s">
        <v>19</v>
      </c>
      <c r="F267" s="138" t="s">
        <v>2086</v>
      </c>
      <c r="H267" s="139">
        <v>16.416</v>
      </c>
      <c r="I267" s="140"/>
      <c r="L267" s="135"/>
      <c r="M267" s="141"/>
      <c r="T267" s="142"/>
      <c r="AT267" s="137" t="s">
        <v>274</v>
      </c>
      <c r="AU267" s="137" t="s">
        <v>83</v>
      </c>
      <c r="AV267" s="11" t="s">
        <v>85</v>
      </c>
      <c r="AW267" s="11" t="s">
        <v>37</v>
      </c>
      <c r="AX267" s="11" t="s">
        <v>75</v>
      </c>
      <c r="AY267" s="137" t="s">
        <v>266</v>
      </c>
    </row>
    <row r="268" spans="2:65" s="12" customFormat="1" ht="11.25">
      <c r="B268" s="143"/>
      <c r="D268" s="136" t="s">
        <v>274</v>
      </c>
      <c r="E268" s="144" t="s">
        <v>19</v>
      </c>
      <c r="F268" s="145" t="s">
        <v>276</v>
      </c>
      <c r="H268" s="146">
        <v>51.048999999999992</v>
      </c>
      <c r="I268" s="147"/>
      <c r="L268" s="143"/>
      <c r="M268" s="148"/>
      <c r="T268" s="149"/>
      <c r="AT268" s="144" t="s">
        <v>274</v>
      </c>
      <c r="AU268" s="144" t="s">
        <v>83</v>
      </c>
      <c r="AV268" s="12" t="s">
        <v>272</v>
      </c>
      <c r="AW268" s="12" t="s">
        <v>37</v>
      </c>
      <c r="AX268" s="12" t="s">
        <v>83</v>
      </c>
      <c r="AY268" s="144" t="s">
        <v>266</v>
      </c>
    </row>
    <row r="269" spans="2:65" s="1" customFormat="1" ht="55.5" customHeight="1">
      <c r="B269" s="33"/>
      <c r="C269" s="122" t="s">
        <v>409</v>
      </c>
      <c r="D269" s="122" t="s">
        <v>267</v>
      </c>
      <c r="E269" s="123" t="s">
        <v>851</v>
      </c>
      <c r="F269" s="124" t="s">
        <v>852</v>
      </c>
      <c r="G269" s="125" t="s">
        <v>845</v>
      </c>
      <c r="H269" s="126">
        <v>1462.163</v>
      </c>
      <c r="I269" s="127"/>
      <c r="J269" s="128">
        <f>ROUND(I269*H269,2)</f>
        <v>0</v>
      </c>
      <c r="K269" s="124" t="s">
        <v>271</v>
      </c>
      <c r="L269" s="33"/>
      <c r="M269" s="129" t="s">
        <v>19</v>
      </c>
      <c r="N269" s="130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853</v>
      </c>
      <c r="AT269" s="133" t="s">
        <v>267</v>
      </c>
      <c r="AU269" s="133" t="s">
        <v>83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853</v>
      </c>
      <c r="BM269" s="133" t="s">
        <v>2087</v>
      </c>
    </row>
    <row r="270" spans="2:65" s="14" customFormat="1" ht="11.25">
      <c r="B270" s="164"/>
      <c r="D270" s="136" t="s">
        <v>274</v>
      </c>
      <c r="E270" s="165" t="s">
        <v>19</v>
      </c>
      <c r="F270" s="166" t="s">
        <v>2088</v>
      </c>
      <c r="H270" s="165" t="s">
        <v>19</v>
      </c>
      <c r="I270" s="167"/>
      <c r="L270" s="164"/>
      <c r="M270" s="168"/>
      <c r="T270" s="169"/>
      <c r="AT270" s="165" t="s">
        <v>274</v>
      </c>
      <c r="AU270" s="165" t="s">
        <v>83</v>
      </c>
      <c r="AV270" s="14" t="s">
        <v>83</v>
      </c>
      <c r="AW270" s="14" t="s">
        <v>37</v>
      </c>
      <c r="AX270" s="14" t="s">
        <v>75</v>
      </c>
      <c r="AY270" s="165" t="s">
        <v>266</v>
      </c>
    </row>
    <row r="271" spans="2:65" s="11" customFormat="1" ht="11.25">
      <c r="B271" s="135"/>
      <c r="D271" s="136" t="s">
        <v>274</v>
      </c>
      <c r="E271" s="137" t="s">
        <v>19</v>
      </c>
      <c r="F271" s="138" t="s">
        <v>2089</v>
      </c>
      <c r="H271" s="139">
        <v>1462.163</v>
      </c>
      <c r="I271" s="140"/>
      <c r="L271" s="135"/>
      <c r="M271" s="141"/>
      <c r="T271" s="142"/>
      <c r="AT271" s="137" t="s">
        <v>274</v>
      </c>
      <c r="AU271" s="137" t="s">
        <v>83</v>
      </c>
      <c r="AV271" s="11" t="s">
        <v>85</v>
      </c>
      <c r="AW271" s="11" t="s">
        <v>37</v>
      </c>
      <c r="AX271" s="11" t="s">
        <v>83</v>
      </c>
      <c r="AY271" s="137" t="s">
        <v>266</v>
      </c>
    </row>
    <row r="272" spans="2:65" s="1" customFormat="1" ht="55.5" customHeight="1">
      <c r="B272" s="33"/>
      <c r="C272" s="122" t="s">
        <v>413</v>
      </c>
      <c r="D272" s="122" t="s">
        <v>267</v>
      </c>
      <c r="E272" s="123" t="s">
        <v>857</v>
      </c>
      <c r="F272" s="124" t="s">
        <v>858</v>
      </c>
      <c r="G272" s="125" t="s">
        <v>845</v>
      </c>
      <c r="H272" s="126">
        <v>1462.163</v>
      </c>
      <c r="I272" s="127"/>
      <c r="J272" s="128">
        <f>ROUND(I272*H272,2)</f>
        <v>0</v>
      </c>
      <c r="K272" s="124" t="s">
        <v>271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853</v>
      </c>
      <c r="AT272" s="133" t="s">
        <v>267</v>
      </c>
      <c r="AU272" s="133" t="s">
        <v>83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853</v>
      </c>
      <c r="BM272" s="133" t="s">
        <v>2090</v>
      </c>
    </row>
    <row r="273" spans="2:65" s="1" customFormat="1" ht="49.15" customHeight="1">
      <c r="B273" s="33"/>
      <c r="C273" s="122" t="s">
        <v>316</v>
      </c>
      <c r="D273" s="122" t="s">
        <v>267</v>
      </c>
      <c r="E273" s="123" t="s">
        <v>2091</v>
      </c>
      <c r="F273" s="124" t="s">
        <v>2092</v>
      </c>
      <c r="G273" s="125" t="s">
        <v>845</v>
      </c>
      <c r="H273" s="126">
        <v>1462.163</v>
      </c>
      <c r="I273" s="127"/>
      <c r="J273" s="128">
        <f>ROUND(I273*H273,2)</f>
        <v>0</v>
      </c>
      <c r="K273" s="124" t="s">
        <v>271</v>
      </c>
      <c r="L273" s="33"/>
      <c r="M273" s="129" t="s">
        <v>19</v>
      </c>
      <c r="N273" s="130" t="s">
        <v>46</v>
      </c>
      <c r="P273" s="131">
        <f>O273*H273</f>
        <v>0</v>
      </c>
      <c r="Q273" s="131">
        <v>0</v>
      </c>
      <c r="R273" s="131">
        <f>Q273*H273</f>
        <v>0</v>
      </c>
      <c r="S273" s="131">
        <v>0</v>
      </c>
      <c r="T273" s="132">
        <f>S273*H273</f>
        <v>0</v>
      </c>
      <c r="AR273" s="133" t="s">
        <v>853</v>
      </c>
      <c r="AT273" s="133" t="s">
        <v>267</v>
      </c>
      <c r="AU273" s="133" t="s">
        <v>83</v>
      </c>
      <c r="AY273" s="18" t="s">
        <v>266</v>
      </c>
      <c r="BE273" s="134">
        <f>IF(N273="základní",J273,0)</f>
        <v>0</v>
      </c>
      <c r="BF273" s="134">
        <f>IF(N273="snížená",J273,0)</f>
        <v>0</v>
      </c>
      <c r="BG273" s="134">
        <f>IF(N273="zákl. přenesená",J273,0)</f>
        <v>0</v>
      </c>
      <c r="BH273" s="134">
        <f>IF(N273="sníž. přenesená",J273,0)</f>
        <v>0</v>
      </c>
      <c r="BI273" s="134">
        <f>IF(N273="nulová",J273,0)</f>
        <v>0</v>
      </c>
      <c r="BJ273" s="18" t="s">
        <v>83</v>
      </c>
      <c r="BK273" s="134">
        <f>ROUND(I273*H273,2)</f>
        <v>0</v>
      </c>
      <c r="BL273" s="18" t="s">
        <v>853</v>
      </c>
      <c r="BM273" s="133" t="s">
        <v>2093</v>
      </c>
    </row>
    <row r="274" spans="2:65" s="1" customFormat="1" ht="19.5">
      <c r="B274" s="33"/>
      <c r="D274" s="136" t="s">
        <v>341</v>
      </c>
      <c r="F274" s="150" t="s">
        <v>946</v>
      </c>
      <c r="I274" s="151"/>
      <c r="L274" s="33"/>
      <c r="M274" s="152"/>
      <c r="T274" s="54"/>
      <c r="AT274" s="18" t="s">
        <v>341</v>
      </c>
      <c r="AU274" s="18" t="s">
        <v>83</v>
      </c>
    </row>
    <row r="275" spans="2:65" s="14" customFormat="1" ht="11.25">
      <c r="B275" s="164"/>
      <c r="D275" s="136" t="s">
        <v>274</v>
      </c>
      <c r="E275" s="165" t="s">
        <v>19</v>
      </c>
      <c r="F275" s="166" t="s">
        <v>2094</v>
      </c>
      <c r="H275" s="165" t="s">
        <v>19</v>
      </c>
      <c r="I275" s="167"/>
      <c r="L275" s="164"/>
      <c r="M275" s="168"/>
      <c r="T275" s="169"/>
      <c r="AT275" s="165" t="s">
        <v>274</v>
      </c>
      <c r="AU275" s="165" t="s">
        <v>83</v>
      </c>
      <c r="AV275" s="14" t="s">
        <v>83</v>
      </c>
      <c r="AW275" s="14" t="s">
        <v>37</v>
      </c>
      <c r="AX275" s="14" t="s">
        <v>75</v>
      </c>
      <c r="AY275" s="165" t="s">
        <v>266</v>
      </c>
    </row>
    <row r="276" spans="2:65" s="11" customFormat="1" ht="11.25">
      <c r="B276" s="135"/>
      <c r="D276" s="136" t="s">
        <v>274</v>
      </c>
      <c r="E276" s="137" t="s">
        <v>19</v>
      </c>
      <c r="F276" s="138" t="s">
        <v>2095</v>
      </c>
      <c r="H276" s="139">
        <v>1230.366</v>
      </c>
      <c r="I276" s="140"/>
      <c r="L276" s="135"/>
      <c r="M276" s="141"/>
      <c r="T276" s="142"/>
      <c r="AT276" s="137" t="s">
        <v>274</v>
      </c>
      <c r="AU276" s="137" t="s">
        <v>83</v>
      </c>
      <c r="AV276" s="11" t="s">
        <v>85</v>
      </c>
      <c r="AW276" s="11" t="s">
        <v>37</v>
      </c>
      <c r="AX276" s="11" t="s">
        <v>75</v>
      </c>
      <c r="AY276" s="137" t="s">
        <v>266</v>
      </c>
    </row>
    <row r="277" spans="2:65" s="11" customFormat="1" ht="11.25">
      <c r="B277" s="135"/>
      <c r="D277" s="136" t="s">
        <v>274</v>
      </c>
      <c r="E277" s="137" t="s">
        <v>19</v>
      </c>
      <c r="F277" s="138" t="s">
        <v>2096</v>
      </c>
      <c r="H277" s="139">
        <v>231.797</v>
      </c>
      <c r="I277" s="140"/>
      <c r="L277" s="135"/>
      <c r="M277" s="141"/>
      <c r="T277" s="142"/>
      <c r="AT277" s="137" t="s">
        <v>274</v>
      </c>
      <c r="AU277" s="137" t="s">
        <v>83</v>
      </c>
      <c r="AV277" s="11" t="s">
        <v>85</v>
      </c>
      <c r="AW277" s="11" t="s">
        <v>37</v>
      </c>
      <c r="AX277" s="11" t="s">
        <v>75</v>
      </c>
      <c r="AY277" s="137" t="s">
        <v>266</v>
      </c>
    </row>
    <row r="278" spans="2:65" s="12" customFormat="1" ht="11.25">
      <c r="B278" s="143"/>
      <c r="D278" s="136" t="s">
        <v>274</v>
      </c>
      <c r="E278" s="144" t="s">
        <v>19</v>
      </c>
      <c r="F278" s="145" t="s">
        <v>276</v>
      </c>
      <c r="H278" s="146">
        <v>1462.163</v>
      </c>
      <c r="I278" s="147"/>
      <c r="L278" s="143"/>
      <c r="M278" s="183"/>
      <c r="N278" s="184"/>
      <c r="O278" s="184"/>
      <c r="P278" s="184"/>
      <c r="Q278" s="184"/>
      <c r="R278" s="184"/>
      <c r="S278" s="184"/>
      <c r="T278" s="185"/>
      <c r="AT278" s="144" t="s">
        <v>274</v>
      </c>
      <c r="AU278" s="144" t="s">
        <v>83</v>
      </c>
      <c r="AV278" s="12" t="s">
        <v>272</v>
      </c>
      <c r="AW278" s="12" t="s">
        <v>37</v>
      </c>
      <c r="AX278" s="12" t="s">
        <v>83</v>
      </c>
      <c r="AY278" s="144" t="s">
        <v>266</v>
      </c>
    </row>
    <row r="279" spans="2:65" s="1" customFormat="1" ht="6.95" customHeight="1">
      <c r="B279" s="42"/>
      <c r="C279" s="43"/>
      <c r="D279" s="43"/>
      <c r="E279" s="43"/>
      <c r="F279" s="43"/>
      <c r="G279" s="43"/>
      <c r="H279" s="43"/>
      <c r="I279" s="43"/>
      <c r="J279" s="43"/>
      <c r="K279" s="43"/>
      <c r="L279" s="33"/>
    </row>
  </sheetData>
  <sheetProtection algorithmName="SHA-512" hashValue="iUngwg7pn/SlCkjXeWl072b3Yt3K6z21j9IN1lbHvVtvq9Q3YeZx9tx4qzmNZmR2OHyY7E714/VkwsY6GR9glw==" saltValue="q/KzW/sjVFrfTHyFoIH5W2GOSR/d7oFPk6G6p7a6O0kh06oLkpQBmZ0JNIx9mX7T4GJnA2gapIXehVE3fss49g==" spinCount="100000" sheet="1" objects="1" scenarios="1" formatColumns="0" formatRows="0" autoFilter="0"/>
  <autoFilter ref="C81:K278" xr:uid="{00000000-0009-0000-0000-000011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41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136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2097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ROUND((SUM(BE82:BE411)),  2)</f>
        <v>0</v>
      </c>
      <c r="I33" s="90">
        <v>0.21</v>
      </c>
      <c r="J33" s="89">
        <f>ROUND(((SUM(BE82:BE411))*I33),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ROUND((SUM(BF82:BF411)),  2)</f>
        <v>0</v>
      </c>
      <c r="I34" s="90">
        <v>0.12</v>
      </c>
      <c r="J34" s="89">
        <f>ROUND(((SUM(BF82:BF411))*I34),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ROUND((SUM(BG82:BG411)),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ROUND((SUM(BH82:BH411)),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ROUND((SUM(BI82:BI411)),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11-13-01 - Obnova nástupiště, ŽST Žulová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J384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11-13-01 - Obnova nástupiště, ŽST Žulová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P83+P384</f>
        <v>0</v>
      </c>
      <c r="Q82" s="51"/>
      <c r="R82" s="109">
        <f>R83+R384</f>
        <v>639.76402300000007</v>
      </c>
      <c r="S82" s="51"/>
      <c r="T82" s="110">
        <f>T83+T384</f>
        <v>0</v>
      </c>
      <c r="AT82" s="18" t="s">
        <v>74</v>
      </c>
      <c r="AU82" s="18" t="s">
        <v>248</v>
      </c>
      <c r="BK82" s="111">
        <f>BK83+BK384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639.76402300000007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SUM(P85:P383)</f>
        <v>0</v>
      </c>
      <c r="R84" s="118">
        <f>SUM(R85:R383)</f>
        <v>639.76402300000007</v>
      </c>
      <c r="T84" s="119">
        <f>SUM(T85:T383)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SUM(BK85:BK383)</f>
        <v>0</v>
      </c>
    </row>
    <row r="85" spans="2:65" s="1" customFormat="1" ht="24.2" customHeight="1">
      <c r="B85" s="33"/>
      <c r="C85" s="122" t="s">
        <v>83</v>
      </c>
      <c r="D85" s="122" t="s">
        <v>267</v>
      </c>
      <c r="E85" s="123" t="s">
        <v>2098</v>
      </c>
      <c r="F85" s="124" t="s">
        <v>2099</v>
      </c>
      <c r="G85" s="125" t="s">
        <v>895</v>
      </c>
      <c r="H85" s="126">
        <v>94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2100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2101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2102</v>
      </c>
      <c r="H87" s="139">
        <v>94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2" customFormat="1" ht="11.25">
      <c r="B88" s="143"/>
      <c r="D88" s="136" t="s">
        <v>274</v>
      </c>
      <c r="E88" s="144" t="s">
        <v>19</v>
      </c>
      <c r="F88" s="145" t="s">
        <v>276</v>
      </c>
      <c r="H88" s="146">
        <v>94</v>
      </c>
      <c r="I88" s="147"/>
      <c r="L88" s="143"/>
      <c r="M88" s="148"/>
      <c r="T88" s="149"/>
      <c r="AT88" s="144" t="s">
        <v>274</v>
      </c>
      <c r="AU88" s="144" t="s">
        <v>85</v>
      </c>
      <c r="AV88" s="12" t="s">
        <v>272</v>
      </c>
      <c r="AW88" s="12" t="s">
        <v>37</v>
      </c>
      <c r="AX88" s="12" t="s">
        <v>83</v>
      </c>
      <c r="AY88" s="144" t="s">
        <v>266</v>
      </c>
    </row>
    <row r="89" spans="2:65" s="1" customFormat="1" ht="24.2" customHeight="1">
      <c r="B89" s="33"/>
      <c r="C89" s="122" t="s">
        <v>85</v>
      </c>
      <c r="D89" s="122" t="s">
        <v>267</v>
      </c>
      <c r="E89" s="123" t="s">
        <v>2103</v>
      </c>
      <c r="F89" s="124" t="s">
        <v>2104</v>
      </c>
      <c r="G89" s="125" t="s">
        <v>291</v>
      </c>
      <c r="H89" s="126">
        <v>3</v>
      </c>
      <c r="I89" s="127"/>
      <c r="J89" s="128">
        <f>ROUND(I89*H89,2)</f>
        <v>0</v>
      </c>
      <c r="K89" s="124" t="s">
        <v>271</v>
      </c>
      <c r="L89" s="33"/>
      <c r="M89" s="129" t="s">
        <v>19</v>
      </c>
      <c r="N89" s="130" t="s">
        <v>46</v>
      </c>
      <c r="P89" s="131">
        <f>O89*H89</f>
        <v>0</v>
      </c>
      <c r="Q89" s="131">
        <v>0</v>
      </c>
      <c r="R89" s="131">
        <f>Q89*H89</f>
        <v>0</v>
      </c>
      <c r="S89" s="131">
        <v>0</v>
      </c>
      <c r="T89" s="132">
        <f>S89*H89</f>
        <v>0</v>
      </c>
      <c r="AR89" s="133" t="s">
        <v>272</v>
      </c>
      <c r="AT89" s="133" t="s">
        <v>267</v>
      </c>
      <c r="AU89" s="133" t="s">
        <v>85</v>
      </c>
      <c r="AY89" s="18" t="s">
        <v>266</v>
      </c>
      <c r="BE89" s="134">
        <f>IF(N89="základní",J89,0)</f>
        <v>0</v>
      </c>
      <c r="BF89" s="134">
        <f>IF(N89="snížená",J89,0)</f>
        <v>0</v>
      </c>
      <c r="BG89" s="134">
        <f>IF(N89="zákl. přenesená",J89,0)</f>
        <v>0</v>
      </c>
      <c r="BH89" s="134">
        <f>IF(N89="sníž. přenesená",J89,0)</f>
        <v>0</v>
      </c>
      <c r="BI89" s="134">
        <f>IF(N89="nulová",J89,0)</f>
        <v>0</v>
      </c>
      <c r="BJ89" s="18" t="s">
        <v>83</v>
      </c>
      <c r="BK89" s="134">
        <f>ROUND(I89*H89,2)</f>
        <v>0</v>
      </c>
      <c r="BL89" s="18" t="s">
        <v>272</v>
      </c>
      <c r="BM89" s="133" t="s">
        <v>2105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2106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285</v>
      </c>
      <c r="H91" s="139">
        <v>3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2" customFormat="1" ht="11.25">
      <c r="B92" s="143"/>
      <c r="D92" s="136" t="s">
        <v>274</v>
      </c>
      <c r="E92" s="144" t="s">
        <v>19</v>
      </c>
      <c r="F92" s="145" t="s">
        <v>276</v>
      </c>
      <c r="H92" s="146">
        <v>3</v>
      </c>
      <c r="I92" s="147"/>
      <c r="L92" s="143"/>
      <c r="M92" s="148"/>
      <c r="T92" s="149"/>
      <c r="AT92" s="144" t="s">
        <v>274</v>
      </c>
      <c r="AU92" s="144" t="s">
        <v>85</v>
      </c>
      <c r="AV92" s="12" t="s">
        <v>272</v>
      </c>
      <c r="AW92" s="12" t="s">
        <v>37</v>
      </c>
      <c r="AX92" s="12" t="s">
        <v>83</v>
      </c>
      <c r="AY92" s="144" t="s">
        <v>266</v>
      </c>
    </row>
    <row r="93" spans="2:65" s="1" customFormat="1" ht="24.2" customHeight="1">
      <c r="B93" s="33"/>
      <c r="C93" s="122" t="s">
        <v>285</v>
      </c>
      <c r="D93" s="122" t="s">
        <v>267</v>
      </c>
      <c r="E93" s="123" t="s">
        <v>2107</v>
      </c>
      <c r="F93" s="124" t="s">
        <v>2108</v>
      </c>
      <c r="G93" s="125" t="s">
        <v>291</v>
      </c>
      <c r="H93" s="126">
        <v>10.6</v>
      </c>
      <c r="I93" s="127"/>
      <c r="J93" s="128">
        <f>ROUND(I93*H93,2)</f>
        <v>0</v>
      </c>
      <c r="K93" s="124" t="s">
        <v>271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2109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2110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285</v>
      </c>
      <c r="H95" s="139">
        <v>3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4" customFormat="1" ht="11.25">
      <c r="B96" s="164"/>
      <c r="D96" s="136" t="s">
        <v>274</v>
      </c>
      <c r="E96" s="165" t="s">
        <v>19</v>
      </c>
      <c r="F96" s="166" t="s">
        <v>2111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1" customFormat="1" ht="11.25">
      <c r="B97" s="135"/>
      <c r="D97" s="136" t="s">
        <v>274</v>
      </c>
      <c r="E97" s="137" t="s">
        <v>19</v>
      </c>
      <c r="F97" s="138" t="s">
        <v>2112</v>
      </c>
      <c r="H97" s="139">
        <v>1.8</v>
      </c>
      <c r="I97" s="140"/>
      <c r="L97" s="135"/>
      <c r="M97" s="141"/>
      <c r="T97" s="142"/>
      <c r="AT97" s="137" t="s">
        <v>274</v>
      </c>
      <c r="AU97" s="137" t="s">
        <v>85</v>
      </c>
      <c r="AV97" s="11" t="s">
        <v>85</v>
      </c>
      <c r="AW97" s="11" t="s">
        <v>37</v>
      </c>
      <c r="AX97" s="11" t="s">
        <v>75</v>
      </c>
      <c r="AY97" s="137" t="s">
        <v>266</v>
      </c>
    </row>
    <row r="98" spans="2:65" s="15" customFormat="1" ht="11.25">
      <c r="B98" s="190"/>
      <c r="D98" s="136" t="s">
        <v>274</v>
      </c>
      <c r="E98" s="191" t="s">
        <v>19</v>
      </c>
      <c r="F98" s="192" t="s">
        <v>1643</v>
      </c>
      <c r="H98" s="193">
        <v>4.8</v>
      </c>
      <c r="I98" s="194"/>
      <c r="L98" s="190"/>
      <c r="M98" s="195"/>
      <c r="T98" s="196"/>
      <c r="AT98" s="191" t="s">
        <v>274</v>
      </c>
      <c r="AU98" s="191" t="s">
        <v>85</v>
      </c>
      <c r="AV98" s="15" t="s">
        <v>285</v>
      </c>
      <c r="AW98" s="15" t="s">
        <v>37</v>
      </c>
      <c r="AX98" s="15" t="s">
        <v>75</v>
      </c>
      <c r="AY98" s="191" t="s">
        <v>266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2113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2114</v>
      </c>
      <c r="H100" s="139">
        <v>5.8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2" customFormat="1" ht="11.25">
      <c r="B101" s="143"/>
      <c r="D101" s="136" t="s">
        <v>274</v>
      </c>
      <c r="E101" s="144" t="s">
        <v>19</v>
      </c>
      <c r="F101" s="145" t="s">
        <v>276</v>
      </c>
      <c r="H101" s="146">
        <v>10.6</v>
      </c>
      <c r="I101" s="147"/>
      <c r="L101" s="143"/>
      <c r="M101" s="148"/>
      <c r="T101" s="149"/>
      <c r="AT101" s="144" t="s">
        <v>274</v>
      </c>
      <c r="AU101" s="144" t="s">
        <v>85</v>
      </c>
      <c r="AV101" s="12" t="s">
        <v>272</v>
      </c>
      <c r="AW101" s="12" t="s">
        <v>37</v>
      </c>
      <c r="AX101" s="12" t="s">
        <v>83</v>
      </c>
      <c r="AY101" s="144" t="s">
        <v>266</v>
      </c>
    </row>
    <row r="102" spans="2:65" s="1" customFormat="1" ht="37.9" customHeight="1">
      <c r="B102" s="33"/>
      <c r="C102" s="122" t="s">
        <v>272</v>
      </c>
      <c r="D102" s="122" t="s">
        <v>267</v>
      </c>
      <c r="E102" s="123" t="s">
        <v>2115</v>
      </c>
      <c r="F102" s="124" t="s">
        <v>2116</v>
      </c>
      <c r="G102" s="125" t="s">
        <v>291</v>
      </c>
      <c r="H102" s="126">
        <v>152.685</v>
      </c>
      <c r="I102" s="127"/>
      <c r="J102" s="128">
        <f>ROUND(I102*H102,2)</f>
        <v>0</v>
      </c>
      <c r="K102" s="124" t="s">
        <v>271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2117</v>
      </c>
    </row>
    <row r="103" spans="2:65" s="14" customFormat="1" ht="11.25">
      <c r="B103" s="164"/>
      <c r="D103" s="136" t="s">
        <v>274</v>
      </c>
      <c r="E103" s="165" t="s">
        <v>19</v>
      </c>
      <c r="F103" s="166" t="s">
        <v>2118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2119</v>
      </c>
      <c r="H104" s="139">
        <v>68.984999999999999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4" customFormat="1" ht="11.25">
      <c r="B105" s="164"/>
      <c r="D105" s="136" t="s">
        <v>274</v>
      </c>
      <c r="E105" s="165" t="s">
        <v>19</v>
      </c>
      <c r="F105" s="166" t="s">
        <v>2120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2121</v>
      </c>
      <c r="H106" s="139">
        <v>83.7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2" customFormat="1" ht="11.25">
      <c r="B107" s="143"/>
      <c r="D107" s="136" t="s">
        <v>274</v>
      </c>
      <c r="E107" s="144" t="s">
        <v>19</v>
      </c>
      <c r="F107" s="145" t="s">
        <v>276</v>
      </c>
      <c r="H107" s="146">
        <v>152.685</v>
      </c>
      <c r="I107" s="147"/>
      <c r="L107" s="143"/>
      <c r="M107" s="148"/>
      <c r="T107" s="149"/>
      <c r="AT107" s="144" t="s">
        <v>274</v>
      </c>
      <c r="AU107" s="144" t="s">
        <v>85</v>
      </c>
      <c r="AV107" s="12" t="s">
        <v>272</v>
      </c>
      <c r="AW107" s="12" t="s">
        <v>37</v>
      </c>
      <c r="AX107" s="12" t="s">
        <v>83</v>
      </c>
      <c r="AY107" s="144" t="s">
        <v>266</v>
      </c>
    </row>
    <row r="108" spans="2:65" s="1" customFormat="1" ht="37.9" customHeight="1">
      <c r="B108" s="33"/>
      <c r="C108" s="122" t="s">
        <v>264</v>
      </c>
      <c r="D108" s="122" t="s">
        <v>267</v>
      </c>
      <c r="E108" s="123" t="s">
        <v>2122</v>
      </c>
      <c r="F108" s="124" t="s">
        <v>1537</v>
      </c>
      <c r="G108" s="125" t="s">
        <v>279</v>
      </c>
      <c r="H108" s="126">
        <v>28.2</v>
      </c>
      <c r="I108" s="127"/>
      <c r="J108" s="128">
        <f>ROUND(I108*H108,2)</f>
        <v>0</v>
      </c>
      <c r="K108" s="124" t="s">
        <v>271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2123</v>
      </c>
    </row>
    <row r="109" spans="2:65" s="14" customFormat="1" ht="11.25">
      <c r="B109" s="164"/>
      <c r="D109" s="136" t="s">
        <v>274</v>
      </c>
      <c r="E109" s="165" t="s">
        <v>19</v>
      </c>
      <c r="F109" s="166" t="s">
        <v>2124</v>
      </c>
      <c r="H109" s="165" t="s">
        <v>19</v>
      </c>
      <c r="I109" s="167"/>
      <c r="L109" s="164"/>
      <c r="M109" s="168"/>
      <c r="T109" s="169"/>
      <c r="AT109" s="165" t="s">
        <v>274</v>
      </c>
      <c r="AU109" s="165" t="s">
        <v>85</v>
      </c>
      <c r="AV109" s="14" t="s">
        <v>83</v>
      </c>
      <c r="AW109" s="14" t="s">
        <v>37</v>
      </c>
      <c r="AX109" s="14" t="s">
        <v>75</v>
      </c>
      <c r="AY109" s="165" t="s">
        <v>266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2125</v>
      </c>
      <c r="H110" s="139">
        <v>28.2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2" customFormat="1" ht="11.25">
      <c r="B111" s="143"/>
      <c r="D111" s="136" t="s">
        <v>274</v>
      </c>
      <c r="E111" s="144" t="s">
        <v>19</v>
      </c>
      <c r="F111" s="145" t="s">
        <v>276</v>
      </c>
      <c r="H111" s="146">
        <v>28.2</v>
      </c>
      <c r="I111" s="147"/>
      <c r="L111" s="143"/>
      <c r="M111" s="148"/>
      <c r="T111" s="149"/>
      <c r="AT111" s="144" t="s">
        <v>274</v>
      </c>
      <c r="AU111" s="144" t="s">
        <v>85</v>
      </c>
      <c r="AV111" s="12" t="s">
        <v>272</v>
      </c>
      <c r="AW111" s="12" t="s">
        <v>37</v>
      </c>
      <c r="AX111" s="12" t="s">
        <v>83</v>
      </c>
      <c r="AY111" s="144" t="s">
        <v>266</v>
      </c>
    </row>
    <row r="112" spans="2:65" s="1" customFormat="1" ht="37.9" customHeight="1">
      <c r="B112" s="33"/>
      <c r="C112" s="122" t="s">
        <v>295</v>
      </c>
      <c r="D112" s="122" t="s">
        <v>267</v>
      </c>
      <c r="E112" s="123" t="s">
        <v>1536</v>
      </c>
      <c r="F112" s="124" t="s">
        <v>1537</v>
      </c>
      <c r="G112" s="125" t="s">
        <v>279</v>
      </c>
      <c r="H112" s="126">
        <v>78.748999999999995</v>
      </c>
      <c r="I112" s="127"/>
      <c r="J112" s="128">
        <f>ROUND(I112*H112,2)</f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2126</v>
      </c>
    </row>
    <row r="113" spans="2:65" s="14" customFormat="1" ht="11.25">
      <c r="B113" s="164"/>
      <c r="D113" s="136" t="s">
        <v>274</v>
      </c>
      <c r="E113" s="165" t="s">
        <v>19</v>
      </c>
      <c r="F113" s="166" t="s">
        <v>2127</v>
      </c>
      <c r="H113" s="165" t="s">
        <v>19</v>
      </c>
      <c r="I113" s="167"/>
      <c r="L113" s="164"/>
      <c r="M113" s="168"/>
      <c r="T113" s="169"/>
      <c r="AT113" s="165" t="s">
        <v>274</v>
      </c>
      <c r="AU113" s="165" t="s">
        <v>85</v>
      </c>
      <c r="AV113" s="14" t="s">
        <v>83</v>
      </c>
      <c r="AW113" s="14" t="s">
        <v>37</v>
      </c>
      <c r="AX113" s="14" t="s">
        <v>75</v>
      </c>
      <c r="AY113" s="165" t="s">
        <v>266</v>
      </c>
    </row>
    <row r="114" spans="2:65" s="14" customFormat="1" ht="11.25">
      <c r="B114" s="164"/>
      <c r="D114" s="136" t="s">
        <v>274</v>
      </c>
      <c r="E114" s="165" t="s">
        <v>19</v>
      </c>
      <c r="F114" s="166" t="s">
        <v>2118</v>
      </c>
      <c r="H114" s="165" t="s">
        <v>19</v>
      </c>
      <c r="I114" s="167"/>
      <c r="L114" s="164"/>
      <c r="M114" s="168"/>
      <c r="T114" s="169"/>
      <c r="AT114" s="165" t="s">
        <v>274</v>
      </c>
      <c r="AU114" s="165" t="s">
        <v>85</v>
      </c>
      <c r="AV114" s="14" t="s">
        <v>83</v>
      </c>
      <c r="AW114" s="14" t="s">
        <v>37</v>
      </c>
      <c r="AX114" s="14" t="s">
        <v>75</v>
      </c>
      <c r="AY114" s="165" t="s">
        <v>266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2128</v>
      </c>
      <c r="H115" s="139">
        <v>54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65" s="14" customFormat="1" ht="11.25">
      <c r="B116" s="164"/>
      <c r="D116" s="136" t="s">
        <v>274</v>
      </c>
      <c r="E116" s="165" t="s">
        <v>19</v>
      </c>
      <c r="F116" s="166" t="s">
        <v>2120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2129</v>
      </c>
      <c r="H117" s="139">
        <v>18.995000000000001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2130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2131</v>
      </c>
      <c r="H119" s="139">
        <v>1.764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4" customFormat="1" ht="11.25">
      <c r="B120" s="164"/>
      <c r="D120" s="136" t="s">
        <v>274</v>
      </c>
      <c r="E120" s="165" t="s">
        <v>19</v>
      </c>
      <c r="F120" s="166" t="s">
        <v>2132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65" s="11" customFormat="1" ht="11.25">
      <c r="B121" s="135"/>
      <c r="D121" s="136" t="s">
        <v>274</v>
      </c>
      <c r="E121" s="137" t="s">
        <v>19</v>
      </c>
      <c r="F121" s="138" t="s">
        <v>2133</v>
      </c>
      <c r="H121" s="139">
        <v>3.99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2" customFormat="1" ht="11.25">
      <c r="B122" s="143"/>
      <c r="D122" s="136" t="s">
        <v>274</v>
      </c>
      <c r="E122" s="144" t="s">
        <v>19</v>
      </c>
      <c r="F122" s="145" t="s">
        <v>276</v>
      </c>
      <c r="H122" s="146">
        <v>78.748999999999995</v>
      </c>
      <c r="I122" s="147"/>
      <c r="L122" s="143"/>
      <c r="M122" s="148"/>
      <c r="T122" s="149"/>
      <c r="AT122" s="144" t="s">
        <v>274</v>
      </c>
      <c r="AU122" s="144" t="s">
        <v>85</v>
      </c>
      <c r="AV122" s="12" t="s">
        <v>272</v>
      </c>
      <c r="AW122" s="12" t="s">
        <v>37</v>
      </c>
      <c r="AX122" s="12" t="s">
        <v>83</v>
      </c>
      <c r="AY122" s="144" t="s">
        <v>266</v>
      </c>
    </row>
    <row r="123" spans="2:65" s="1" customFormat="1" ht="16.5" customHeight="1">
      <c r="B123" s="33"/>
      <c r="C123" s="122" t="s">
        <v>293</v>
      </c>
      <c r="D123" s="122" t="s">
        <v>267</v>
      </c>
      <c r="E123" s="123" t="s">
        <v>2134</v>
      </c>
      <c r="F123" s="124" t="s">
        <v>2135</v>
      </c>
      <c r="G123" s="125" t="s">
        <v>291</v>
      </c>
      <c r="H123" s="126">
        <v>63</v>
      </c>
      <c r="I123" s="127"/>
      <c r="J123" s="128">
        <f>ROUND(I123*H123,2)</f>
        <v>0</v>
      </c>
      <c r="K123" s="124" t="s">
        <v>19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85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2136</v>
      </c>
    </row>
    <row r="124" spans="2:65" s="1" customFormat="1" ht="29.25">
      <c r="B124" s="33"/>
      <c r="D124" s="136" t="s">
        <v>341</v>
      </c>
      <c r="F124" s="150" t="s">
        <v>2137</v>
      </c>
      <c r="I124" s="151"/>
      <c r="L124" s="33"/>
      <c r="M124" s="152"/>
      <c r="T124" s="54"/>
      <c r="AT124" s="18" t="s">
        <v>341</v>
      </c>
      <c r="AU124" s="18" t="s">
        <v>85</v>
      </c>
    </row>
    <row r="125" spans="2:65" s="14" customFormat="1" ht="11.25">
      <c r="B125" s="164"/>
      <c r="D125" s="136" t="s">
        <v>274</v>
      </c>
      <c r="E125" s="165" t="s">
        <v>19</v>
      </c>
      <c r="F125" s="166" t="s">
        <v>1577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85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2138</v>
      </c>
      <c r="H126" s="139">
        <v>63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2" customFormat="1" ht="11.25">
      <c r="B127" s="143"/>
      <c r="D127" s="136" t="s">
        <v>274</v>
      </c>
      <c r="E127" s="144" t="s">
        <v>19</v>
      </c>
      <c r="F127" s="145" t="s">
        <v>276</v>
      </c>
      <c r="H127" s="146">
        <v>63</v>
      </c>
      <c r="I127" s="147"/>
      <c r="L127" s="143"/>
      <c r="M127" s="148"/>
      <c r="T127" s="149"/>
      <c r="AT127" s="144" t="s">
        <v>274</v>
      </c>
      <c r="AU127" s="144" t="s">
        <v>85</v>
      </c>
      <c r="AV127" s="12" t="s">
        <v>272</v>
      </c>
      <c r="AW127" s="12" t="s">
        <v>37</v>
      </c>
      <c r="AX127" s="12" t="s">
        <v>83</v>
      </c>
      <c r="AY127" s="144" t="s">
        <v>266</v>
      </c>
    </row>
    <row r="128" spans="2:65" s="1" customFormat="1" ht="16.5" customHeight="1">
      <c r="B128" s="33"/>
      <c r="C128" s="170" t="s">
        <v>303</v>
      </c>
      <c r="D128" s="170" t="s">
        <v>298</v>
      </c>
      <c r="E128" s="171" t="s">
        <v>2139</v>
      </c>
      <c r="F128" s="172" t="s">
        <v>2140</v>
      </c>
      <c r="G128" s="173" t="s">
        <v>291</v>
      </c>
      <c r="H128" s="174">
        <v>63</v>
      </c>
      <c r="I128" s="175"/>
      <c r="J128" s="176">
        <f>ROUND(I128*H128,2)</f>
        <v>0</v>
      </c>
      <c r="K128" s="172" t="s">
        <v>271</v>
      </c>
      <c r="L128" s="177"/>
      <c r="M128" s="178" t="s">
        <v>19</v>
      </c>
      <c r="N128" s="179" t="s">
        <v>46</v>
      </c>
      <c r="P128" s="131">
        <f>O128*H128</f>
        <v>0</v>
      </c>
      <c r="Q128" s="131">
        <v>2.5899999999999999E-3</v>
      </c>
      <c r="R128" s="131">
        <f>Q128*H128</f>
        <v>0.16316999999999998</v>
      </c>
      <c r="S128" s="131">
        <v>0</v>
      </c>
      <c r="T128" s="132">
        <f>S128*H128</f>
        <v>0</v>
      </c>
      <c r="AR128" s="133" t="s">
        <v>303</v>
      </c>
      <c r="AT128" s="133" t="s">
        <v>298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2141</v>
      </c>
    </row>
    <row r="129" spans="2:65" s="14" customFormat="1" ht="11.25">
      <c r="B129" s="164"/>
      <c r="D129" s="136" t="s">
        <v>274</v>
      </c>
      <c r="E129" s="165" t="s">
        <v>19</v>
      </c>
      <c r="F129" s="166" t="s">
        <v>1577</v>
      </c>
      <c r="H129" s="165" t="s">
        <v>19</v>
      </c>
      <c r="I129" s="167"/>
      <c r="L129" s="164"/>
      <c r="M129" s="168"/>
      <c r="T129" s="169"/>
      <c r="AT129" s="165" t="s">
        <v>274</v>
      </c>
      <c r="AU129" s="165" t="s">
        <v>85</v>
      </c>
      <c r="AV129" s="14" t="s">
        <v>83</v>
      </c>
      <c r="AW129" s="14" t="s">
        <v>37</v>
      </c>
      <c r="AX129" s="14" t="s">
        <v>75</v>
      </c>
      <c r="AY129" s="165" t="s">
        <v>266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2138</v>
      </c>
      <c r="H130" s="139">
        <v>63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2" customFormat="1" ht="11.25">
      <c r="B131" s="143"/>
      <c r="D131" s="136" t="s">
        <v>274</v>
      </c>
      <c r="E131" s="144" t="s">
        <v>19</v>
      </c>
      <c r="F131" s="145" t="s">
        <v>276</v>
      </c>
      <c r="H131" s="146">
        <v>63</v>
      </c>
      <c r="I131" s="147"/>
      <c r="L131" s="143"/>
      <c r="M131" s="148"/>
      <c r="T131" s="149"/>
      <c r="AT131" s="144" t="s">
        <v>274</v>
      </c>
      <c r="AU131" s="144" t="s">
        <v>85</v>
      </c>
      <c r="AV131" s="12" t="s">
        <v>272</v>
      </c>
      <c r="AW131" s="12" t="s">
        <v>37</v>
      </c>
      <c r="AX131" s="12" t="s">
        <v>83</v>
      </c>
      <c r="AY131" s="144" t="s">
        <v>266</v>
      </c>
    </row>
    <row r="132" spans="2:65" s="1" customFormat="1" ht="16.5" customHeight="1">
      <c r="B132" s="33"/>
      <c r="C132" s="122" t="s">
        <v>307</v>
      </c>
      <c r="D132" s="122" t="s">
        <v>267</v>
      </c>
      <c r="E132" s="123" t="s">
        <v>2142</v>
      </c>
      <c r="F132" s="124" t="s">
        <v>2143</v>
      </c>
      <c r="G132" s="125" t="s">
        <v>291</v>
      </c>
      <c r="H132" s="126">
        <v>14</v>
      </c>
      <c r="I132" s="127"/>
      <c r="J132" s="128">
        <f>ROUND(I132*H132,2)</f>
        <v>0</v>
      </c>
      <c r="K132" s="124" t="s">
        <v>19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2144</v>
      </c>
    </row>
    <row r="133" spans="2:65" s="1" customFormat="1" ht="19.5">
      <c r="B133" s="33"/>
      <c r="D133" s="136" t="s">
        <v>341</v>
      </c>
      <c r="F133" s="150" t="s">
        <v>2145</v>
      </c>
      <c r="I133" s="151"/>
      <c r="L133" s="33"/>
      <c r="M133" s="152"/>
      <c r="T133" s="54"/>
      <c r="AT133" s="18" t="s">
        <v>341</v>
      </c>
      <c r="AU133" s="18" t="s">
        <v>85</v>
      </c>
    </row>
    <row r="134" spans="2:65" s="14" customFormat="1" ht="11.25">
      <c r="B134" s="164"/>
      <c r="D134" s="136" t="s">
        <v>274</v>
      </c>
      <c r="E134" s="165" t="s">
        <v>19</v>
      </c>
      <c r="F134" s="166" t="s">
        <v>1577</v>
      </c>
      <c r="H134" s="165" t="s">
        <v>19</v>
      </c>
      <c r="I134" s="167"/>
      <c r="L134" s="164"/>
      <c r="M134" s="168"/>
      <c r="T134" s="169"/>
      <c r="AT134" s="165" t="s">
        <v>274</v>
      </c>
      <c r="AU134" s="165" t="s">
        <v>85</v>
      </c>
      <c r="AV134" s="14" t="s">
        <v>83</v>
      </c>
      <c r="AW134" s="14" t="s">
        <v>37</v>
      </c>
      <c r="AX134" s="14" t="s">
        <v>75</v>
      </c>
      <c r="AY134" s="165" t="s">
        <v>266</v>
      </c>
    </row>
    <row r="135" spans="2:65" s="11" customFormat="1" ht="11.25">
      <c r="B135" s="135"/>
      <c r="D135" s="136" t="s">
        <v>274</v>
      </c>
      <c r="E135" s="137" t="s">
        <v>19</v>
      </c>
      <c r="F135" s="138" t="s">
        <v>2146</v>
      </c>
      <c r="H135" s="139">
        <v>14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2" customFormat="1" ht="11.25">
      <c r="B136" s="143"/>
      <c r="D136" s="136" t="s">
        <v>274</v>
      </c>
      <c r="E136" s="144" t="s">
        <v>19</v>
      </c>
      <c r="F136" s="145" t="s">
        <v>276</v>
      </c>
      <c r="H136" s="146">
        <v>14</v>
      </c>
      <c r="I136" s="147"/>
      <c r="L136" s="143"/>
      <c r="M136" s="148"/>
      <c r="T136" s="149"/>
      <c r="AT136" s="144" t="s">
        <v>274</v>
      </c>
      <c r="AU136" s="144" t="s">
        <v>85</v>
      </c>
      <c r="AV136" s="12" t="s">
        <v>272</v>
      </c>
      <c r="AW136" s="12" t="s">
        <v>37</v>
      </c>
      <c r="AX136" s="12" t="s">
        <v>83</v>
      </c>
      <c r="AY136" s="144" t="s">
        <v>266</v>
      </c>
    </row>
    <row r="137" spans="2:65" s="1" customFormat="1" ht="16.5" customHeight="1">
      <c r="B137" s="33"/>
      <c r="C137" s="122" t="s">
        <v>312</v>
      </c>
      <c r="D137" s="122" t="s">
        <v>267</v>
      </c>
      <c r="E137" s="123" t="s">
        <v>2147</v>
      </c>
      <c r="F137" s="124" t="s">
        <v>2148</v>
      </c>
      <c r="G137" s="125" t="s">
        <v>291</v>
      </c>
      <c r="H137" s="126">
        <v>8.75</v>
      </c>
      <c r="I137" s="127"/>
      <c r="J137" s="128">
        <f>ROUND(I137*H137,2)</f>
        <v>0</v>
      </c>
      <c r="K137" s="124" t="s">
        <v>19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2149</v>
      </c>
    </row>
    <row r="138" spans="2:65" s="1" customFormat="1" ht="19.5">
      <c r="B138" s="33"/>
      <c r="D138" s="136" t="s">
        <v>341</v>
      </c>
      <c r="F138" s="150" t="s">
        <v>2150</v>
      </c>
      <c r="I138" s="151"/>
      <c r="L138" s="33"/>
      <c r="M138" s="152"/>
      <c r="T138" s="54"/>
      <c r="AT138" s="18" t="s">
        <v>341</v>
      </c>
      <c r="AU138" s="18" t="s">
        <v>85</v>
      </c>
    </row>
    <row r="139" spans="2:65" s="14" customFormat="1" ht="11.25">
      <c r="B139" s="164"/>
      <c r="D139" s="136" t="s">
        <v>274</v>
      </c>
      <c r="E139" s="165" t="s">
        <v>19</v>
      </c>
      <c r="F139" s="166" t="s">
        <v>1577</v>
      </c>
      <c r="H139" s="165" t="s">
        <v>19</v>
      </c>
      <c r="I139" s="167"/>
      <c r="L139" s="164"/>
      <c r="M139" s="168"/>
      <c r="T139" s="169"/>
      <c r="AT139" s="165" t="s">
        <v>274</v>
      </c>
      <c r="AU139" s="165" t="s">
        <v>85</v>
      </c>
      <c r="AV139" s="14" t="s">
        <v>83</v>
      </c>
      <c r="AW139" s="14" t="s">
        <v>37</v>
      </c>
      <c r="AX139" s="14" t="s">
        <v>75</v>
      </c>
      <c r="AY139" s="165" t="s">
        <v>266</v>
      </c>
    </row>
    <row r="140" spans="2:65" s="14" customFormat="1" ht="11.25">
      <c r="B140" s="164"/>
      <c r="D140" s="136" t="s">
        <v>274</v>
      </c>
      <c r="E140" s="165" t="s">
        <v>19</v>
      </c>
      <c r="F140" s="166" t="s">
        <v>2151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85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2152</v>
      </c>
      <c r="H141" s="139">
        <v>8.75</v>
      </c>
      <c r="I141" s="140"/>
      <c r="L141" s="135"/>
      <c r="M141" s="141"/>
      <c r="T141" s="14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75</v>
      </c>
      <c r="AY141" s="137" t="s">
        <v>266</v>
      </c>
    </row>
    <row r="142" spans="2:65" s="12" customFormat="1" ht="11.25">
      <c r="B142" s="143"/>
      <c r="D142" s="136" t="s">
        <v>274</v>
      </c>
      <c r="E142" s="144" t="s">
        <v>19</v>
      </c>
      <c r="F142" s="145" t="s">
        <v>276</v>
      </c>
      <c r="H142" s="146">
        <v>8.75</v>
      </c>
      <c r="I142" s="147"/>
      <c r="L142" s="143"/>
      <c r="M142" s="148"/>
      <c r="T142" s="149"/>
      <c r="AT142" s="144" t="s">
        <v>274</v>
      </c>
      <c r="AU142" s="144" t="s">
        <v>85</v>
      </c>
      <c r="AV142" s="12" t="s">
        <v>272</v>
      </c>
      <c r="AW142" s="12" t="s">
        <v>37</v>
      </c>
      <c r="AX142" s="12" t="s">
        <v>83</v>
      </c>
      <c r="AY142" s="144" t="s">
        <v>266</v>
      </c>
    </row>
    <row r="143" spans="2:65" s="1" customFormat="1" ht="16.5" customHeight="1">
      <c r="B143" s="33"/>
      <c r="C143" s="122" t="s">
        <v>351</v>
      </c>
      <c r="D143" s="122" t="s">
        <v>267</v>
      </c>
      <c r="E143" s="123" t="s">
        <v>2153</v>
      </c>
      <c r="F143" s="124" t="s">
        <v>2154</v>
      </c>
      <c r="G143" s="125" t="s">
        <v>291</v>
      </c>
      <c r="H143" s="126">
        <v>120.3</v>
      </c>
      <c r="I143" s="127"/>
      <c r="J143" s="128">
        <f>ROUND(I143*H143,2)</f>
        <v>0</v>
      </c>
      <c r="K143" s="124" t="s">
        <v>19</v>
      </c>
      <c r="L143" s="33"/>
      <c r="M143" s="129" t="s">
        <v>19</v>
      </c>
      <c r="N143" s="130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272</v>
      </c>
      <c r="AT143" s="133" t="s">
        <v>267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2155</v>
      </c>
    </row>
    <row r="144" spans="2:65" s="1" customFormat="1" ht="19.5">
      <c r="B144" s="33"/>
      <c r="D144" s="136" t="s">
        <v>341</v>
      </c>
      <c r="F144" s="150" t="s">
        <v>2156</v>
      </c>
      <c r="I144" s="151"/>
      <c r="L144" s="33"/>
      <c r="M144" s="152"/>
      <c r="T144" s="54"/>
      <c r="AT144" s="18" t="s">
        <v>341</v>
      </c>
      <c r="AU144" s="18" t="s">
        <v>85</v>
      </c>
    </row>
    <row r="145" spans="2:65" s="14" customFormat="1" ht="11.25">
      <c r="B145" s="164"/>
      <c r="D145" s="136" t="s">
        <v>274</v>
      </c>
      <c r="E145" s="165" t="s">
        <v>19</v>
      </c>
      <c r="F145" s="166" t="s">
        <v>2157</v>
      </c>
      <c r="H145" s="165" t="s">
        <v>19</v>
      </c>
      <c r="I145" s="167"/>
      <c r="L145" s="164"/>
      <c r="M145" s="168"/>
      <c r="T145" s="169"/>
      <c r="AT145" s="165" t="s">
        <v>274</v>
      </c>
      <c r="AU145" s="165" t="s">
        <v>85</v>
      </c>
      <c r="AV145" s="14" t="s">
        <v>83</v>
      </c>
      <c r="AW145" s="14" t="s">
        <v>37</v>
      </c>
      <c r="AX145" s="14" t="s">
        <v>75</v>
      </c>
      <c r="AY145" s="165" t="s">
        <v>266</v>
      </c>
    </row>
    <row r="146" spans="2:65" s="14" customFormat="1" ht="11.25">
      <c r="B146" s="164"/>
      <c r="D146" s="136" t="s">
        <v>274</v>
      </c>
      <c r="E146" s="165" t="s">
        <v>19</v>
      </c>
      <c r="F146" s="166" t="s">
        <v>2158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1" customFormat="1" ht="11.25">
      <c r="B147" s="135"/>
      <c r="D147" s="136" t="s">
        <v>274</v>
      </c>
      <c r="E147" s="137" t="s">
        <v>19</v>
      </c>
      <c r="F147" s="138" t="s">
        <v>578</v>
      </c>
      <c r="H147" s="139">
        <v>60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4" customFormat="1" ht="11.25">
      <c r="B148" s="164"/>
      <c r="D148" s="136" t="s">
        <v>274</v>
      </c>
      <c r="E148" s="165" t="s">
        <v>19</v>
      </c>
      <c r="F148" s="166" t="s">
        <v>2159</v>
      </c>
      <c r="H148" s="165" t="s">
        <v>19</v>
      </c>
      <c r="I148" s="167"/>
      <c r="L148" s="164"/>
      <c r="M148" s="168"/>
      <c r="T148" s="169"/>
      <c r="AT148" s="165" t="s">
        <v>274</v>
      </c>
      <c r="AU148" s="165" t="s">
        <v>85</v>
      </c>
      <c r="AV148" s="14" t="s">
        <v>83</v>
      </c>
      <c r="AW148" s="14" t="s">
        <v>37</v>
      </c>
      <c r="AX148" s="14" t="s">
        <v>75</v>
      </c>
      <c r="AY148" s="165" t="s">
        <v>266</v>
      </c>
    </row>
    <row r="149" spans="2:65" s="11" customFormat="1" ht="11.25">
      <c r="B149" s="135"/>
      <c r="D149" s="136" t="s">
        <v>274</v>
      </c>
      <c r="E149" s="137" t="s">
        <v>19</v>
      </c>
      <c r="F149" s="138" t="s">
        <v>2160</v>
      </c>
      <c r="H149" s="139">
        <v>60.3</v>
      </c>
      <c r="I149" s="140"/>
      <c r="L149" s="135"/>
      <c r="M149" s="141"/>
      <c r="T149" s="142"/>
      <c r="AT149" s="137" t="s">
        <v>274</v>
      </c>
      <c r="AU149" s="137" t="s">
        <v>85</v>
      </c>
      <c r="AV149" s="11" t="s">
        <v>85</v>
      </c>
      <c r="AW149" s="11" t="s">
        <v>37</v>
      </c>
      <c r="AX149" s="11" t="s">
        <v>75</v>
      </c>
      <c r="AY149" s="137" t="s">
        <v>266</v>
      </c>
    </row>
    <row r="150" spans="2:65" s="12" customFormat="1" ht="11.25">
      <c r="B150" s="143"/>
      <c r="D150" s="136" t="s">
        <v>274</v>
      </c>
      <c r="E150" s="144" t="s">
        <v>19</v>
      </c>
      <c r="F150" s="145" t="s">
        <v>276</v>
      </c>
      <c r="H150" s="146">
        <v>120.3</v>
      </c>
      <c r="I150" s="147"/>
      <c r="L150" s="143"/>
      <c r="M150" s="148"/>
      <c r="T150" s="149"/>
      <c r="AT150" s="144" t="s">
        <v>274</v>
      </c>
      <c r="AU150" s="144" t="s">
        <v>85</v>
      </c>
      <c r="AV150" s="12" t="s">
        <v>272</v>
      </c>
      <c r="AW150" s="12" t="s">
        <v>37</v>
      </c>
      <c r="AX150" s="12" t="s">
        <v>83</v>
      </c>
      <c r="AY150" s="144" t="s">
        <v>266</v>
      </c>
    </row>
    <row r="151" spans="2:65" s="1" customFormat="1" ht="24.2" customHeight="1">
      <c r="B151" s="33"/>
      <c r="C151" s="122" t="s">
        <v>8</v>
      </c>
      <c r="D151" s="122" t="s">
        <v>267</v>
      </c>
      <c r="E151" s="123" t="s">
        <v>1898</v>
      </c>
      <c r="F151" s="124" t="s">
        <v>1899</v>
      </c>
      <c r="G151" s="125" t="s">
        <v>279</v>
      </c>
      <c r="H151" s="126">
        <v>235.86600000000001</v>
      </c>
      <c r="I151" s="127"/>
      <c r="J151" s="128">
        <f>ROUND(I151*H151,2)</f>
        <v>0</v>
      </c>
      <c r="K151" s="124" t="s">
        <v>271</v>
      </c>
      <c r="L151" s="33"/>
      <c r="M151" s="129" t="s">
        <v>19</v>
      </c>
      <c r="N151" s="130" t="s">
        <v>46</v>
      </c>
      <c r="P151" s="131">
        <f>O151*H151</f>
        <v>0</v>
      </c>
      <c r="Q151" s="131">
        <v>0</v>
      </c>
      <c r="R151" s="131">
        <f>Q151*H151</f>
        <v>0</v>
      </c>
      <c r="S151" s="131">
        <v>0</v>
      </c>
      <c r="T151" s="132">
        <f>S151*H151</f>
        <v>0</v>
      </c>
      <c r="AR151" s="133" t="s">
        <v>272</v>
      </c>
      <c r="AT151" s="133" t="s">
        <v>267</v>
      </c>
      <c r="AU151" s="133" t="s">
        <v>85</v>
      </c>
      <c r="AY151" s="18" t="s">
        <v>266</v>
      </c>
      <c r="BE151" s="134">
        <f>IF(N151="základní",J151,0)</f>
        <v>0</v>
      </c>
      <c r="BF151" s="134">
        <f>IF(N151="snížená",J151,0)</f>
        <v>0</v>
      </c>
      <c r="BG151" s="134">
        <f>IF(N151="zákl. přenesená",J151,0)</f>
        <v>0</v>
      </c>
      <c r="BH151" s="134">
        <f>IF(N151="sníž. přenesená",J151,0)</f>
        <v>0</v>
      </c>
      <c r="BI151" s="134">
        <f>IF(N151="nulová",J151,0)</f>
        <v>0</v>
      </c>
      <c r="BJ151" s="18" t="s">
        <v>83</v>
      </c>
      <c r="BK151" s="134">
        <f>ROUND(I151*H151,2)</f>
        <v>0</v>
      </c>
      <c r="BL151" s="18" t="s">
        <v>272</v>
      </c>
      <c r="BM151" s="133" t="s">
        <v>2161</v>
      </c>
    </row>
    <row r="152" spans="2:65" s="14" customFormat="1" ht="11.25">
      <c r="B152" s="164"/>
      <c r="D152" s="136" t="s">
        <v>274</v>
      </c>
      <c r="E152" s="165" t="s">
        <v>19</v>
      </c>
      <c r="F152" s="166" t="s">
        <v>1577</v>
      </c>
      <c r="H152" s="165" t="s">
        <v>19</v>
      </c>
      <c r="I152" s="167"/>
      <c r="L152" s="164"/>
      <c r="M152" s="168"/>
      <c r="T152" s="169"/>
      <c r="AT152" s="165" t="s">
        <v>274</v>
      </c>
      <c r="AU152" s="165" t="s">
        <v>85</v>
      </c>
      <c r="AV152" s="14" t="s">
        <v>83</v>
      </c>
      <c r="AW152" s="14" t="s">
        <v>37</v>
      </c>
      <c r="AX152" s="14" t="s">
        <v>75</v>
      </c>
      <c r="AY152" s="165" t="s">
        <v>266</v>
      </c>
    </row>
    <row r="153" spans="2:65" s="14" customFormat="1" ht="11.25">
      <c r="B153" s="164"/>
      <c r="D153" s="136" t="s">
        <v>274</v>
      </c>
      <c r="E153" s="165" t="s">
        <v>19</v>
      </c>
      <c r="F153" s="166" t="s">
        <v>2162</v>
      </c>
      <c r="H153" s="165" t="s">
        <v>19</v>
      </c>
      <c r="I153" s="167"/>
      <c r="L153" s="164"/>
      <c r="M153" s="168"/>
      <c r="T153" s="169"/>
      <c r="AT153" s="165" t="s">
        <v>274</v>
      </c>
      <c r="AU153" s="165" t="s">
        <v>85</v>
      </c>
      <c r="AV153" s="14" t="s">
        <v>83</v>
      </c>
      <c r="AW153" s="14" t="s">
        <v>37</v>
      </c>
      <c r="AX153" s="14" t="s">
        <v>75</v>
      </c>
      <c r="AY153" s="165" t="s">
        <v>266</v>
      </c>
    </row>
    <row r="154" spans="2:65" s="11" customFormat="1" ht="11.25">
      <c r="B154" s="135"/>
      <c r="D154" s="136" t="s">
        <v>274</v>
      </c>
      <c r="E154" s="137" t="s">
        <v>19</v>
      </c>
      <c r="F154" s="138" t="s">
        <v>2163</v>
      </c>
      <c r="H154" s="139">
        <v>216.67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4" customFormat="1" ht="11.25">
      <c r="B155" s="164"/>
      <c r="D155" s="136" t="s">
        <v>274</v>
      </c>
      <c r="E155" s="165" t="s">
        <v>19</v>
      </c>
      <c r="F155" s="166" t="s">
        <v>2164</v>
      </c>
      <c r="H155" s="165" t="s">
        <v>19</v>
      </c>
      <c r="I155" s="167"/>
      <c r="L155" s="164"/>
      <c r="M155" s="168"/>
      <c r="T155" s="169"/>
      <c r="AT155" s="165" t="s">
        <v>274</v>
      </c>
      <c r="AU155" s="165" t="s">
        <v>85</v>
      </c>
      <c r="AV155" s="14" t="s">
        <v>83</v>
      </c>
      <c r="AW155" s="14" t="s">
        <v>37</v>
      </c>
      <c r="AX155" s="14" t="s">
        <v>75</v>
      </c>
      <c r="AY155" s="165" t="s">
        <v>266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2165</v>
      </c>
      <c r="H156" s="139">
        <v>19.196000000000002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2" customFormat="1" ht="11.25">
      <c r="B157" s="143"/>
      <c r="D157" s="136" t="s">
        <v>274</v>
      </c>
      <c r="E157" s="144" t="s">
        <v>19</v>
      </c>
      <c r="F157" s="145" t="s">
        <v>276</v>
      </c>
      <c r="H157" s="146">
        <v>235.86600000000001</v>
      </c>
      <c r="I157" s="147"/>
      <c r="L157" s="143"/>
      <c r="M157" s="148"/>
      <c r="T157" s="149"/>
      <c r="AT157" s="144" t="s">
        <v>274</v>
      </c>
      <c r="AU157" s="144" t="s">
        <v>85</v>
      </c>
      <c r="AV157" s="12" t="s">
        <v>272</v>
      </c>
      <c r="AW157" s="12" t="s">
        <v>37</v>
      </c>
      <c r="AX157" s="12" t="s">
        <v>83</v>
      </c>
      <c r="AY157" s="144" t="s">
        <v>266</v>
      </c>
    </row>
    <row r="158" spans="2:65" s="1" customFormat="1" ht="16.5" customHeight="1">
      <c r="B158" s="33"/>
      <c r="C158" s="170" t="s">
        <v>358</v>
      </c>
      <c r="D158" s="170" t="s">
        <v>298</v>
      </c>
      <c r="E158" s="171" t="s">
        <v>2166</v>
      </c>
      <c r="F158" s="172" t="s">
        <v>2167</v>
      </c>
      <c r="G158" s="173" t="s">
        <v>789</v>
      </c>
      <c r="H158" s="174">
        <v>60</v>
      </c>
      <c r="I158" s="175"/>
      <c r="J158" s="176">
        <f>ROUND(I158*H158,2)</f>
        <v>0</v>
      </c>
      <c r="K158" s="172" t="s">
        <v>271</v>
      </c>
      <c r="L158" s="177"/>
      <c r="M158" s="178" t="s">
        <v>19</v>
      </c>
      <c r="N158" s="179" t="s">
        <v>46</v>
      </c>
      <c r="P158" s="131">
        <f>O158*H158</f>
        <v>0</v>
      </c>
      <c r="Q158" s="131">
        <v>1.4379999999999999</v>
      </c>
      <c r="R158" s="131">
        <f>Q158*H158</f>
        <v>86.28</v>
      </c>
      <c r="S158" s="131">
        <v>0</v>
      </c>
      <c r="T158" s="132">
        <f>S158*H158</f>
        <v>0</v>
      </c>
      <c r="AR158" s="133" t="s">
        <v>303</v>
      </c>
      <c r="AT158" s="133" t="s">
        <v>298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2168</v>
      </c>
    </row>
    <row r="159" spans="2:65" s="14" customFormat="1" ht="11.25">
      <c r="B159" s="164"/>
      <c r="D159" s="136" t="s">
        <v>274</v>
      </c>
      <c r="E159" s="165" t="s">
        <v>19</v>
      </c>
      <c r="F159" s="166" t="s">
        <v>1577</v>
      </c>
      <c r="H159" s="165" t="s">
        <v>19</v>
      </c>
      <c r="I159" s="167"/>
      <c r="L159" s="164"/>
      <c r="M159" s="168"/>
      <c r="T159" s="169"/>
      <c r="AT159" s="165" t="s">
        <v>274</v>
      </c>
      <c r="AU159" s="165" t="s">
        <v>85</v>
      </c>
      <c r="AV159" s="14" t="s">
        <v>83</v>
      </c>
      <c r="AW159" s="14" t="s">
        <v>37</v>
      </c>
      <c r="AX159" s="14" t="s">
        <v>75</v>
      </c>
      <c r="AY159" s="165" t="s">
        <v>266</v>
      </c>
    </row>
    <row r="160" spans="2:65" s="14" customFormat="1" ht="11.25">
      <c r="B160" s="164"/>
      <c r="D160" s="136" t="s">
        <v>274</v>
      </c>
      <c r="E160" s="165" t="s">
        <v>19</v>
      </c>
      <c r="F160" s="166" t="s">
        <v>2169</v>
      </c>
      <c r="H160" s="165" t="s">
        <v>19</v>
      </c>
      <c r="I160" s="167"/>
      <c r="L160" s="164"/>
      <c r="M160" s="168"/>
      <c r="T160" s="169"/>
      <c r="AT160" s="165" t="s">
        <v>274</v>
      </c>
      <c r="AU160" s="165" t="s">
        <v>85</v>
      </c>
      <c r="AV160" s="14" t="s">
        <v>83</v>
      </c>
      <c r="AW160" s="14" t="s">
        <v>37</v>
      </c>
      <c r="AX160" s="14" t="s">
        <v>75</v>
      </c>
      <c r="AY160" s="165" t="s">
        <v>266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2170</v>
      </c>
      <c r="H161" s="139">
        <v>60.15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4" customFormat="1" ht="11.25">
      <c r="B162" s="164"/>
      <c r="D162" s="136" t="s">
        <v>274</v>
      </c>
      <c r="E162" s="165" t="s">
        <v>19</v>
      </c>
      <c r="F162" s="166" t="s">
        <v>1503</v>
      </c>
      <c r="H162" s="165" t="s">
        <v>19</v>
      </c>
      <c r="I162" s="167"/>
      <c r="L162" s="164"/>
      <c r="M162" s="168"/>
      <c r="T162" s="169"/>
      <c r="AT162" s="165" t="s">
        <v>274</v>
      </c>
      <c r="AU162" s="165" t="s">
        <v>85</v>
      </c>
      <c r="AV162" s="14" t="s">
        <v>83</v>
      </c>
      <c r="AW162" s="14" t="s">
        <v>37</v>
      </c>
      <c r="AX162" s="14" t="s">
        <v>75</v>
      </c>
      <c r="AY162" s="165" t="s">
        <v>266</v>
      </c>
    </row>
    <row r="163" spans="2:65" s="11" customFormat="1" ht="11.25">
      <c r="B163" s="135"/>
      <c r="D163" s="136" t="s">
        <v>274</v>
      </c>
      <c r="E163" s="137" t="s">
        <v>19</v>
      </c>
      <c r="F163" s="138" t="s">
        <v>2171</v>
      </c>
      <c r="H163" s="139">
        <v>-0.15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2" customFormat="1" ht="11.25">
      <c r="B164" s="143"/>
      <c r="D164" s="136" t="s">
        <v>274</v>
      </c>
      <c r="E164" s="144" t="s">
        <v>19</v>
      </c>
      <c r="F164" s="145" t="s">
        <v>276</v>
      </c>
      <c r="H164" s="146">
        <v>60</v>
      </c>
      <c r="I164" s="147"/>
      <c r="L164" s="143"/>
      <c r="M164" s="148"/>
      <c r="T164" s="149"/>
      <c r="AT164" s="144" t="s">
        <v>274</v>
      </c>
      <c r="AU164" s="144" t="s">
        <v>85</v>
      </c>
      <c r="AV164" s="12" t="s">
        <v>272</v>
      </c>
      <c r="AW164" s="12" t="s">
        <v>37</v>
      </c>
      <c r="AX164" s="12" t="s">
        <v>83</v>
      </c>
      <c r="AY164" s="144" t="s">
        <v>266</v>
      </c>
    </row>
    <row r="165" spans="2:65" s="1" customFormat="1" ht="16.5" customHeight="1">
      <c r="B165" s="33"/>
      <c r="C165" s="170" t="s">
        <v>362</v>
      </c>
      <c r="D165" s="170" t="s">
        <v>298</v>
      </c>
      <c r="E165" s="171" t="s">
        <v>2172</v>
      </c>
      <c r="F165" s="172" t="s">
        <v>2173</v>
      </c>
      <c r="G165" s="173" t="s">
        <v>789</v>
      </c>
      <c r="H165" s="174">
        <v>2</v>
      </c>
      <c r="I165" s="175"/>
      <c r="J165" s="176">
        <f>ROUND(I165*H165,2)</f>
        <v>0</v>
      </c>
      <c r="K165" s="172" t="s">
        <v>19</v>
      </c>
      <c r="L165" s="177"/>
      <c r="M165" s="178" t="s">
        <v>19</v>
      </c>
      <c r="N165" s="179" t="s">
        <v>46</v>
      </c>
      <c r="P165" s="131">
        <f>O165*H165</f>
        <v>0</v>
      </c>
      <c r="Q165" s="131">
        <v>1.34</v>
      </c>
      <c r="R165" s="131">
        <f>Q165*H165</f>
        <v>2.68</v>
      </c>
      <c r="S165" s="131">
        <v>0</v>
      </c>
      <c r="T165" s="132">
        <f>S165*H165</f>
        <v>0</v>
      </c>
      <c r="AR165" s="133" t="s">
        <v>303</v>
      </c>
      <c r="AT165" s="133" t="s">
        <v>298</v>
      </c>
      <c r="AU165" s="133" t="s">
        <v>85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2174</v>
      </c>
    </row>
    <row r="166" spans="2:65" s="14" customFormat="1" ht="11.25">
      <c r="B166" s="164"/>
      <c r="D166" s="136" t="s">
        <v>274</v>
      </c>
      <c r="E166" s="165" t="s">
        <v>19</v>
      </c>
      <c r="F166" s="166" t="s">
        <v>1577</v>
      </c>
      <c r="H166" s="165" t="s">
        <v>19</v>
      </c>
      <c r="I166" s="167"/>
      <c r="L166" s="164"/>
      <c r="M166" s="168"/>
      <c r="T166" s="169"/>
      <c r="AT166" s="165" t="s">
        <v>274</v>
      </c>
      <c r="AU166" s="165" t="s">
        <v>85</v>
      </c>
      <c r="AV166" s="14" t="s">
        <v>83</v>
      </c>
      <c r="AW166" s="14" t="s">
        <v>37</v>
      </c>
      <c r="AX166" s="14" t="s">
        <v>75</v>
      </c>
      <c r="AY166" s="165" t="s">
        <v>266</v>
      </c>
    </row>
    <row r="167" spans="2:65" s="14" customFormat="1" ht="11.25">
      <c r="B167" s="164"/>
      <c r="D167" s="136" t="s">
        <v>274</v>
      </c>
      <c r="E167" s="165" t="s">
        <v>19</v>
      </c>
      <c r="F167" s="166" t="s">
        <v>2175</v>
      </c>
      <c r="H167" s="165" t="s">
        <v>19</v>
      </c>
      <c r="I167" s="167"/>
      <c r="L167" s="164"/>
      <c r="M167" s="168"/>
      <c r="T167" s="169"/>
      <c r="AT167" s="165" t="s">
        <v>274</v>
      </c>
      <c r="AU167" s="165" t="s">
        <v>85</v>
      </c>
      <c r="AV167" s="14" t="s">
        <v>83</v>
      </c>
      <c r="AW167" s="14" t="s">
        <v>37</v>
      </c>
      <c r="AX167" s="14" t="s">
        <v>75</v>
      </c>
      <c r="AY167" s="165" t="s">
        <v>266</v>
      </c>
    </row>
    <row r="168" spans="2:65" s="14" customFormat="1" ht="11.25">
      <c r="B168" s="164"/>
      <c r="D168" s="136" t="s">
        <v>274</v>
      </c>
      <c r="E168" s="165" t="s">
        <v>19</v>
      </c>
      <c r="F168" s="166" t="s">
        <v>2176</v>
      </c>
      <c r="H168" s="165" t="s">
        <v>19</v>
      </c>
      <c r="I168" s="167"/>
      <c r="L168" s="164"/>
      <c r="M168" s="168"/>
      <c r="T168" s="169"/>
      <c r="AT168" s="165" t="s">
        <v>274</v>
      </c>
      <c r="AU168" s="165" t="s">
        <v>85</v>
      </c>
      <c r="AV168" s="14" t="s">
        <v>83</v>
      </c>
      <c r="AW168" s="14" t="s">
        <v>37</v>
      </c>
      <c r="AX168" s="14" t="s">
        <v>75</v>
      </c>
      <c r="AY168" s="165" t="s">
        <v>266</v>
      </c>
    </row>
    <row r="169" spans="2:65" s="11" customFormat="1" ht="11.25">
      <c r="B169" s="135"/>
      <c r="D169" s="136" t="s">
        <v>274</v>
      </c>
      <c r="E169" s="137" t="s">
        <v>19</v>
      </c>
      <c r="F169" s="138" t="s">
        <v>85</v>
      </c>
      <c r="H169" s="139">
        <v>2</v>
      </c>
      <c r="I169" s="140"/>
      <c r="L169" s="135"/>
      <c r="M169" s="141"/>
      <c r="T169" s="142"/>
      <c r="AT169" s="137" t="s">
        <v>274</v>
      </c>
      <c r="AU169" s="137" t="s">
        <v>85</v>
      </c>
      <c r="AV169" s="11" t="s">
        <v>85</v>
      </c>
      <c r="AW169" s="11" t="s">
        <v>37</v>
      </c>
      <c r="AX169" s="11" t="s">
        <v>75</v>
      </c>
      <c r="AY169" s="137" t="s">
        <v>266</v>
      </c>
    </row>
    <row r="170" spans="2:65" s="12" customFormat="1" ht="11.25">
      <c r="B170" s="143"/>
      <c r="D170" s="136" t="s">
        <v>274</v>
      </c>
      <c r="E170" s="144" t="s">
        <v>19</v>
      </c>
      <c r="F170" s="145" t="s">
        <v>276</v>
      </c>
      <c r="H170" s="146">
        <v>2</v>
      </c>
      <c r="I170" s="147"/>
      <c r="L170" s="143"/>
      <c r="M170" s="148"/>
      <c r="T170" s="149"/>
      <c r="AT170" s="144" t="s">
        <v>274</v>
      </c>
      <c r="AU170" s="144" t="s">
        <v>85</v>
      </c>
      <c r="AV170" s="12" t="s">
        <v>272</v>
      </c>
      <c r="AW170" s="12" t="s">
        <v>37</v>
      </c>
      <c r="AX170" s="12" t="s">
        <v>83</v>
      </c>
      <c r="AY170" s="144" t="s">
        <v>266</v>
      </c>
    </row>
    <row r="171" spans="2:65" s="1" customFormat="1" ht="16.5" customHeight="1">
      <c r="B171" s="33"/>
      <c r="C171" s="170" t="s">
        <v>370</v>
      </c>
      <c r="D171" s="170" t="s">
        <v>298</v>
      </c>
      <c r="E171" s="171" t="s">
        <v>2177</v>
      </c>
      <c r="F171" s="172" t="s">
        <v>2178</v>
      </c>
      <c r="G171" s="173" t="s">
        <v>789</v>
      </c>
      <c r="H171" s="174">
        <v>2</v>
      </c>
      <c r="I171" s="175"/>
      <c r="J171" s="176">
        <f>ROUND(I171*H171,2)</f>
        <v>0</v>
      </c>
      <c r="K171" s="172" t="s">
        <v>19</v>
      </c>
      <c r="L171" s="177"/>
      <c r="M171" s="178" t="s">
        <v>19</v>
      </c>
      <c r="N171" s="179" t="s">
        <v>46</v>
      </c>
      <c r="P171" s="131">
        <f>O171*H171</f>
        <v>0</v>
      </c>
      <c r="Q171" s="131">
        <v>0.67</v>
      </c>
      <c r="R171" s="131">
        <f>Q171*H171</f>
        <v>1.34</v>
      </c>
      <c r="S171" s="131">
        <v>0</v>
      </c>
      <c r="T171" s="132">
        <f>S171*H171</f>
        <v>0</v>
      </c>
      <c r="AR171" s="133" t="s">
        <v>303</v>
      </c>
      <c r="AT171" s="133" t="s">
        <v>298</v>
      </c>
      <c r="AU171" s="133" t="s">
        <v>85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2179</v>
      </c>
    </row>
    <row r="172" spans="2:65" s="14" customFormat="1" ht="11.25">
      <c r="B172" s="164"/>
      <c r="D172" s="136" t="s">
        <v>274</v>
      </c>
      <c r="E172" s="165" t="s">
        <v>19</v>
      </c>
      <c r="F172" s="166" t="s">
        <v>1577</v>
      </c>
      <c r="H172" s="165" t="s">
        <v>19</v>
      </c>
      <c r="I172" s="167"/>
      <c r="L172" s="164"/>
      <c r="M172" s="168"/>
      <c r="T172" s="169"/>
      <c r="AT172" s="165" t="s">
        <v>274</v>
      </c>
      <c r="AU172" s="165" t="s">
        <v>85</v>
      </c>
      <c r="AV172" s="14" t="s">
        <v>83</v>
      </c>
      <c r="AW172" s="14" t="s">
        <v>37</v>
      </c>
      <c r="AX172" s="14" t="s">
        <v>75</v>
      </c>
      <c r="AY172" s="165" t="s">
        <v>266</v>
      </c>
    </row>
    <row r="173" spans="2:65" s="14" customFormat="1" ht="11.25">
      <c r="B173" s="164"/>
      <c r="D173" s="136" t="s">
        <v>274</v>
      </c>
      <c r="E173" s="165" t="s">
        <v>19</v>
      </c>
      <c r="F173" s="166" t="s">
        <v>2175</v>
      </c>
      <c r="H173" s="165" t="s">
        <v>19</v>
      </c>
      <c r="I173" s="167"/>
      <c r="L173" s="164"/>
      <c r="M173" s="168"/>
      <c r="T173" s="169"/>
      <c r="AT173" s="165" t="s">
        <v>274</v>
      </c>
      <c r="AU173" s="165" t="s">
        <v>85</v>
      </c>
      <c r="AV173" s="14" t="s">
        <v>83</v>
      </c>
      <c r="AW173" s="14" t="s">
        <v>37</v>
      </c>
      <c r="AX173" s="14" t="s">
        <v>75</v>
      </c>
      <c r="AY173" s="165" t="s">
        <v>266</v>
      </c>
    </row>
    <row r="174" spans="2:65" s="14" customFormat="1" ht="11.25">
      <c r="B174" s="164"/>
      <c r="D174" s="136" t="s">
        <v>274</v>
      </c>
      <c r="E174" s="165" t="s">
        <v>19</v>
      </c>
      <c r="F174" s="166" t="s">
        <v>2180</v>
      </c>
      <c r="H174" s="165" t="s">
        <v>19</v>
      </c>
      <c r="I174" s="167"/>
      <c r="L174" s="164"/>
      <c r="M174" s="168"/>
      <c r="T174" s="169"/>
      <c r="AT174" s="165" t="s">
        <v>274</v>
      </c>
      <c r="AU174" s="165" t="s">
        <v>85</v>
      </c>
      <c r="AV174" s="14" t="s">
        <v>83</v>
      </c>
      <c r="AW174" s="14" t="s">
        <v>37</v>
      </c>
      <c r="AX174" s="14" t="s">
        <v>75</v>
      </c>
      <c r="AY174" s="165" t="s">
        <v>266</v>
      </c>
    </row>
    <row r="175" spans="2:65" s="11" customFormat="1" ht="11.25">
      <c r="B175" s="135"/>
      <c r="D175" s="136" t="s">
        <v>274</v>
      </c>
      <c r="E175" s="137" t="s">
        <v>19</v>
      </c>
      <c r="F175" s="138" t="s">
        <v>85</v>
      </c>
      <c r="H175" s="139">
        <v>2</v>
      </c>
      <c r="I175" s="140"/>
      <c r="L175" s="135"/>
      <c r="M175" s="141"/>
      <c r="T175" s="142"/>
      <c r="AT175" s="137" t="s">
        <v>274</v>
      </c>
      <c r="AU175" s="137" t="s">
        <v>85</v>
      </c>
      <c r="AV175" s="11" t="s">
        <v>85</v>
      </c>
      <c r="AW175" s="11" t="s">
        <v>37</v>
      </c>
      <c r="AX175" s="11" t="s">
        <v>75</v>
      </c>
      <c r="AY175" s="137" t="s">
        <v>266</v>
      </c>
    </row>
    <row r="176" spans="2:65" s="12" customFormat="1" ht="11.25">
      <c r="B176" s="143"/>
      <c r="D176" s="136" t="s">
        <v>274</v>
      </c>
      <c r="E176" s="144" t="s">
        <v>19</v>
      </c>
      <c r="F176" s="145" t="s">
        <v>276</v>
      </c>
      <c r="H176" s="146">
        <v>2</v>
      </c>
      <c r="I176" s="147"/>
      <c r="L176" s="143"/>
      <c r="M176" s="148"/>
      <c r="T176" s="149"/>
      <c r="AT176" s="144" t="s">
        <v>274</v>
      </c>
      <c r="AU176" s="144" t="s">
        <v>85</v>
      </c>
      <c r="AV176" s="12" t="s">
        <v>272</v>
      </c>
      <c r="AW176" s="12" t="s">
        <v>37</v>
      </c>
      <c r="AX176" s="12" t="s">
        <v>83</v>
      </c>
      <c r="AY176" s="144" t="s">
        <v>266</v>
      </c>
    </row>
    <row r="177" spans="2:65" s="1" customFormat="1" ht="16.5" customHeight="1">
      <c r="B177" s="33"/>
      <c r="C177" s="170" t="s">
        <v>366</v>
      </c>
      <c r="D177" s="170" t="s">
        <v>298</v>
      </c>
      <c r="E177" s="171" t="s">
        <v>2181</v>
      </c>
      <c r="F177" s="172" t="s">
        <v>2182</v>
      </c>
      <c r="G177" s="173" t="s">
        <v>789</v>
      </c>
      <c r="H177" s="174">
        <v>2</v>
      </c>
      <c r="I177" s="175"/>
      <c r="J177" s="176">
        <f>ROUND(I177*H177,2)</f>
        <v>0</v>
      </c>
      <c r="K177" s="172" t="s">
        <v>19</v>
      </c>
      <c r="L177" s="177"/>
      <c r="M177" s="178" t="s">
        <v>19</v>
      </c>
      <c r="N177" s="179" t="s">
        <v>46</v>
      </c>
      <c r="P177" s="131">
        <f>O177*H177</f>
        <v>0</v>
      </c>
      <c r="Q177" s="131">
        <v>1.32</v>
      </c>
      <c r="R177" s="131">
        <f>Q177*H177</f>
        <v>2.64</v>
      </c>
      <c r="S177" s="131">
        <v>0</v>
      </c>
      <c r="T177" s="132">
        <f>S177*H177</f>
        <v>0</v>
      </c>
      <c r="AR177" s="133" t="s">
        <v>303</v>
      </c>
      <c r="AT177" s="133" t="s">
        <v>298</v>
      </c>
      <c r="AU177" s="133" t="s">
        <v>85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2183</v>
      </c>
    </row>
    <row r="178" spans="2:65" s="14" customFormat="1" ht="11.25">
      <c r="B178" s="164"/>
      <c r="D178" s="136" t="s">
        <v>274</v>
      </c>
      <c r="E178" s="165" t="s">
        <v>19</v>
      </c>
      <c r="F178" s="166" t="s">
        <v>1577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85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65" s="14" customFormat="1" ht="11.25">
      <c r="B179" s="164"/>
      <c r="D179" s="136" t="s">
        <v>274</v>
      </c>
      <c r="E179" s="165" t="s">
        <v>19</v>
      </c>
      <c r="F179" s="166" t="s">
        <v>2175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85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4" customFormat="1" ht="11.25">
      <c r="B180" s="164"/>
      <c r="D180" s="136" t="s">
        <v>274</v>
      </c>
      <c r="E180" s="165" t="s">
        <v>19</v>
      </c>
      <c r="F180" s="166" t="s">
        <v>2184</v>
      </c>
      <c r="H180" s="165" t="s">
        <v>19</v>
      </c>
      <c r="I180" s="167"/>
      <c r="L180" s="164"/>
      <c r="M180" s="168"/>
      <c r="T180" s="169"/>
      <c r="AT180" s="165" t="s">
        <v>274</v>
      </c>
      <c r="AU180" s="165" t="s">
        <v>85</v>
      </c>
      <c r="AV180" s="14" t="s">
        <v>83</v>
      </c>
      <c r="AW180" s="14" t="s">
        <v>37</v>
      </c>
      <c r="AX180" s="14" t="s">
        <v>75</v>
      </c>
      <c r="AY180" s="165" t="s">
        <v>266</v>
      </c>
    </row>
    <row r="181" spans="2:65" s="11" customFormat="1" ht="11.25">
      <c r="B181" s="135"/>
      <c r="D181" s="136" t="s">
        <v>274</v>
      </c>
      <c r="E181" s="137" t="s">
        <v>19</v>
      </c>
      <c r="F181" s="138" t="s">
        <v>85</v>
      </c>
      <c r="H181" s="139">
        <v>2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75</v>
      </c>
      <c r="AY181" s="137" t="s">
        <v>266</v>
      </c>
    </row>
    <row r="182" spans="2:65" s="12" customFormat="1" ht="11.25">
      <c r="B182" s="143"/>
      <c r="D182" s="136" t="s">
        <v>274</v>
      </c>
      <c r="E182" s="144" t="s">
        <v>19</v>
      </c>
      <c r="F182" s="145" t="s">
        <v>276</v>
      </c>
      <c r="H182" s="146">
        <v>2</v>
      </c>
      <c r="I182" s="147"/>
      <c r="L182" s="143"/>
      <c r="M182" s="148"/>
      <c r="T182" s="149"/>
      <c r="AT182" s="144" t="s">
        <v>274</v>
      </c>
      <c r="AU182" s="144" t="s">
        <v>85</v>
      </c>
      <c r="AV182" s="12" t="s">
        <v>272</v>
      </c>
      <c r="AW182" s="12" t="s">
        <v>37</v>
      </c>
      <c r="AX182" s="12" t="s">
        <v>83</v>
      </c>
      <c r="AY182" s="144" t="s">
        <v>266</v>
      </c>
    </row>
    <row r="183" spans="2:65" s="1" customFormat="1" ht="16.5" customHeight="1">
      <c r="B183" s="33"/>
      <c r="C183" s="170" t="s">
        <v>382</v>
      </c>
      <c r="D183" s="170" t="s">
        <v>298</v>
      </c>
      <c r="E183" s="171" t="s">
        <v>2185</v>
      </c>
      <c r="F183" s="172" t="s">
        <v>2186</v>
      </c>
      <c r="G183" s="173" t="s">
        <v>789</v>
      </c>
      <c r="H183" s="174">
        <v>2</v>
      </c>
      <c r="I183" s="175"/>
      <c r="J183" s="176">
        <f>ROUND(I183*H183,2)</f>
        <v>0</v>
      </c>
      <c r="K183" s="172" t="s">
        <v>19</v>
      </c>
      <c r="L183" s="177"/>
      <c r="M183" s="178" t="s">
        <v>19</v>
      </c>
      <c r="N183" s="179" t="s">
        <v>46</v>
      </c>
      <c r="P183" s="131">
        <f>O183*H183</f>
        <v>0</v>
      </c>
      <c r="Q183" s="131">
        <v>0.66</v>
      </c>
      <c r="R183" s="131">
        <f>Q183*H183</f>
        <v>1.32</v>
      </c>
      <c r="S183" s="131">
        <v>0</v>
      </c>
      <c r="T183" s="132">
        <f>S183*H183</f>
        <v>0</v>
      </c>
      <c r="AR183" s="133" t="s">
        <v>303</v>
      </c>
      <c r="AT183" s="133" t="s">
        <v>298</v>
      </c>
      <c r="AU183" s="133" t="s">
        <v>85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2187</v>
      </c>
    </row>
    <row r="184" spans="2:65" s="14" customFormat="1" ht="11.25">
      <c r="B184" s="164"/>
      <c r="D184" s="136" t="s">
        <v>274</v>
      </c>
      <c r="E184" s="165" t="s">
        <v>19</v>
      </c>
      <c r="F184" s="166" t="s">
        <v>1577</v>
      </c>
      <c r="H184" s="165" t="s">
        <v>19</v>
      </c>
      <c r="I184" s="167"/>
      <c r="L184" s="164"/>
      <c r="M184" s="168"/>
      <c r="T184" s="169"/>
      <c r="AT184" s="165" t="s">
        <v>274</v>
      </c>
      <c r="AU184" s="165" t="s">
        <v>85</v>
      </c>
      <c r="AV184" s="14" t="s">
        <v>83</v>
      </c>
      <c r="AW184" s="14" t="s">
        <v>37</v>
      </c>
      <c r="AX184" s="14" t="s">
        <v>75</v>
      </c>
      <c r="AY184" s="165" t="s">
        <v>266</v>
      </c>
    </row>
    <row r="185" spans="2:65" s="14" customFormat="1" ht="11.25">
      <c r="B185" s="164"/>
      <c r="D185" s="136" t="s">
        <v>274</v>
      </c>
      <c r="E185" s="165" t="s">
        <v>19</v>
      </c>
      <c r="F185" s="166" t="s">
        <v>2175</v>
      </c>
      <c r="H185" s="165" t="s">
        <v>19</v>
      </c>
      <c r="I185" s="167"/>
      <c r="L185" s="164"/>
      <c r="M185" s="168"/>
      <c r="T185" s="169"/>
      <c r="AT185" s="165" t="s">
        <v>274</v>
      </c>
      <c r="AU185" s="165" t="s">
        <v>85</v>
      </c>
      <c r="AV185" s="14" t="s">
        <v>83</v>
      </c>
      <c r="AW185" s="14" t="s">
        <v>37</v>
      </c>
      <c r="AX185" s="14" t="s">
        <v>75</v>
      </c>
      <c r="AY185" s="165" t="s">
        <v>266</v>
      </c>
    </row>
    <row r="186" spans="2:65" s="14" customFormat="1" ht="11.25">
      <c r="B186" s="164"/>
      <c r="D186" s="136" t="s">
        <v>274</v>
      </c>
      <c r="E186" s="165" t="s">
        <v>19</v>
      </c>
      <c r="F186" s="166" t="s">
        <v>2188</v>
      </c>
      <c r="H186" s="165" t="s">
        <v>19</v>
      </c>
      <c r="I186" s="167"/>
      <c r="L186" s="164"/>
      <c r="M186" s="168"/>
      <c r="T186" s="169"/>
      <c r="AT186" s="165" t="s">
        <v>274</v>
      </c>
      <c r="AU186" s="165" t="s">
        <v>85</v>
      </c>
      <c r="AV186" s="14" t="s">
        <v>83</v>
      </c>
      <c r="AW186" s="14" t="s">
        <v>37</v>
      </c>
      <c r="AX186" s="14" t="s">
        <v>75</v>
      </c>
      <c r="AY186" s="165" t="s">
        <v>266</v>
      </c>
    </row>
    <row r="187" spans="2:65" s="11" customFormat="1" ht="11.25">
      <c r="B187" s="135"/>
      <c r="D187" s="136" t="s">
        <v>274</v>
      </c>
      <c r="E187" s="137" t="s">
        <v>19</v>
      </c>
      <c r="F187" s="138" t="s">
        <v>85</v>
      </c>
      <c r="H187" s="139">
        <v>2</v>
      </c>
      <c r="I187" s="140"/>
      <c r="L187" s="135"/>
      <c r="M187" s="141"/>
      <c r="T187" s="142"/>
      <c r="AT187" s="137" t="s">
        <v>274</v>
      </c>
      <c r="AU187" s="137" t="s">
        <v>85</v>
      </c>
      <c r="AV187" s="11" t="s">
        <v>85</v>
      </c>
      <c r="AW187" s="11" t="s">
        <v>37</v>
      </c>
      <c r="AX187" s="11" t="s">
        <v>75</v>
      </c>
      <c r="AY187" s="137" t="s">
        <v>266</v>
      </c>
    </row>
    <row r="188" spans="2:65" s="12" customFormat="1" ht="11.25">
      <c r="B188" s="143"/>
      <c r="D188" s="136" t="s">
        <v>274</v>
      </c>
      <c r="E188" s="144" t="s">
        <v>19</v>
      </c>
      <c r="F188" s="145" t="s">
        <v>276</v>
      </c>
      <c r="H188" s="146">
        <v>2</v>
      </c>
      <c r="I188" s="147"/>
      <c r="L188" s="143"/>
      <c r="M188" s="148"/>
      <c r="T188" s="149"/>
      <c r="AT188" s="144" t="s">
        <v>274</v>
      </c>
      <c r="AU188" s="144" t="s">
        <v>85</v>
      </c>
      <c r="AV188" s="12" t="s">
        <v>272</v>
      </c>
      <c r="AW188" s="12" t="s">
        <v>37</v>
      </c>
      <c r="AX188" s="12" t="s">
        <v>83</v>
      </c>
      <c r="AY188" s="144" t="s">
        <v>266</v>
      </c>
    </row>
    <row r="189" spans="2:65" s="1" customFormat="1" ht="16.5" customHeight="1">
      <c r="B189" s="33"/>
      <c r="C189" s="170" t="s">
        <v>374</v>
      </c>
      <c r="D189" s="170" t="s">
        <v>298</v>
      </c>
      <c r="E189" s="171" t="s">
        <v>2189</v>
      </c>
      <c r="F189" s="172" t="s">
        <v>2190</v>
      </c>
      <c r="G189" s="173" t="s">
        <v>789</v>
      </c>
      <c r="H189" s="174">
        <v>1</v>
      </c>
      <c r="I189" s="175"/>
      <c r="J189" s="176">
        <f>ROUND(I189*H189,2)</f>
        <v>0</v>
      </c>
      <c r="K189" s="172" t="s">
        <v>19</v>
      </c>
      <c r="L189" s="177"/>
      <c r="M189" s="178" t="s">
        <v>19</v>
      </c>
      <c r="N189" s="179" t="s">
        <v>46</v>
      </c>
      <c r="P189" s="131">
        <f>O189*H189</f>
        <v>0</v>
      </c>
      <c r="Q189" s="131">
        <v>1.32</v>
      </c>
      <c r="R189" s="131">
        <f>Q189*H189</f>
        <v>1.32</v>
      </c>
      <c r="S189" s="131">
        <v>0</v>
      </c>
      <c r="T189" s="132">
        <f>S189*H189</f>
        <v>0</v>
      </c>
      <c r="AR189" s="133" t="s">
        <v>303</v>
      </c>
      <c r="AT189" s="133" t="s">
        <v>298</v>
      </c>
      <c r="AU189" s="133" t="s">
        <v>85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2191</v>
      </c>
    </row>
    <row r="190" spans="2:65" s="14" customFormat="1" ht="11.25">
      <c r="B190" s="164"/>
      <c r="D190" s="136" t="s">
        <v>274</v>
      </c>
      <c r="E190" s="165" t="s">
        <v>19</v>
      </c>
      <c r="F190" s="166" t="s">
        <v>1577</v>
      </c>
      <c r="H190" s="165" t="s">
        <v>19</v>
      </c>
      <c r="I190" s="167"/>
      <c r="L190" s="164"/>
      <c r="M190" s="168"/>
      <c r="T190" s="169"/>
      <c r="AT190" s="165" t="s">
        <v>274</v>
      </c>
      <c r="AU190" s="165" t="s">
        <v>85</v>
      </c>
      <c r="AV190" s="14" t="s">
        <v>83</v>
      </c>
      <c r="AW190" s="14" t="s">
        <v>37</v>
      </c>
      <c r="AX190" s="14" t="s">
        <v>75</v>
      </c>
      <c r="AY190" s="165" t="s">
        <v>266</v>
      </c>
    </row>
    <row r="191" spans="2:65" s="14" customFormat="1" ht="11.25">
      <c r="B191" s="164"/>
      <c r="D191" s="136" t="s">
        <v>274</v>
      </c>
      <c r="E191" s="165" t="s">
        <v>19</v>
      </c>
      <c r="F191" s="166" t="s">
        <v>2192</v>
      </c>
      <c r="H191" s="165" t="s">
        <v>19</v>
      </c>
      <c r="I191" s="167"/>
      <c r="L191" s="164"/>
      <c r="M191" s="168"/>
      <c r="T191" s="169"/>
      <c r="AT191" s="165" t="s">
        <v>274</v>
      </c>
      <c r="AU191" s="165" t="s">
        <v>85</v>
      </c>
      <c r="AV191" s="14" t="s">
        <v>83</v>
      </c>
      <c r="AW191" s="14" t="s">
        <v>37</v>
      </c>
      <c r="AX191" s="14" t="s">
        <v>75</v>
      </c>
      <c r="AY191" s="165" t="s">
        <v>266</v>
      </c>
    </row>
    <row r="192" spans="2:65" s="14" customFormat="1" ht="11.25">
      <c r="B192" s="164"/>
      <c r="D192" s="136" t="s">
        <v>274</v>
      </c>
      <c r="E192" s="165" t="s">
        <v>19</v>
      </c>
      <c r="F192" s="166" t="s">
        <v>2193</v>
      </c>
      <c r="H192" s="165" t="s">
        <v>19</v>
      </c>
      <c r="I192" s="167"/>
      <c r="L192" s="164"/>
      <c r="M192" s="168"/>
      <c r="T192" s="169"/>
      <c r="AT192" s="165" t="s">
        <v>274</v>
      </c>
      <c r="AU192" s="165" t="s">
        <v>85</v>
      </c>
      <c r="AV192" s="14" t="s">
        <v>83</v>
      </c>
      <c r="AW192" s="14" t="s">
        <v>37</v>
      </c>
      <c r="AX192" s="14" t="s">
        <v>75</v>
      </c>
      <c r="AY192" s="165" t="s">
        <v>266</v>
      </c>
    </row>
    <row r="193" spans="2:65" s="11" customFormat="1" ht="11.25">
      <c r="B193" s="135"/>
      <c r="D193" s="136" t="s">
        <v>274</v>
      </c>
      <c r="E193" s="137" t="s">
        <v>19</v>
      </c>
      <c r="F193" s="138" t="s">
        <v>83</v>
      </c>
      <c r="H193" s="139">
        <v>1</v>
      </c>
      <c r="I193" s="140"/>
      <c r="L193" s="135"/>
      <c r="M193" s="141"/>
      <c r="T193" s="142"/>
      <c r="AT193" s="137" t="s">
        <v>274</v>
      </c>
      <c r="AU193" s="137" t="s">
        <v>85</v>
      </c>
      <c r="AV193" s="11" t="s">
        <v>85</v>
      </c>
      <c r="AW193" s="11" t="s">
        <v>37</v>
      </c>
      <c r="AX193" s="11" t="s">
        <v>83</v>
      </c>
      <c r="AY193" s="137" t="s">
        <v>266</v>
      </c>
    </row>
    <row r="194" spans="2:65" s="1" customFormat="1" ht="16.5" customHeight="1">
      <c r="B194" s="33"/>
      <c r="C194" s="170" t="s">
        <v>378</v>
      </c>
      <c r="D194" s="170" t="s">
        <v>298</v>
      </c>
      <c r="E194" s="171" t="s">
        <v>2194</v>
      </c>
      <c r="F194" s="172" t="s">
        <v>2195</v>
      </c>
      <c r="G194" s="173" t="s">
        <v>789</v>
      </c>
      <c r="H194" s="174">
        <v>1</v>
      </c>
      <c r="I194" s="175"/>
      <c r="J194" s="176">
        <f>ROUND(I194*H194,2)</f>
        <v>0</v>
      </c>
      <c r="K194" s="172" t="s">
        <v>19</v>
      </c>
      <c r="L194" s="177"/>
      <c r="M194" s="178" t="s">
        <v>19</v>
      </c>
      <c r="N194" s="179" t="s">
        <v>46</v>
      </c>
      <c r="P194" s="131">
        <f>O194*H194</f>
        <v>0</v>
      </c>
      <c r="Q194" s="131">
        <v>1.32</v>
      </c>
      <c r="R194" s="131">
        <f>Q194*H194</f>
        <v>1.32</v>
      </c>
      <c r="S194" s="131">
        <v>0</v>
      </c>
      <c r="T194" s="132">
        <f>S194*H194</f>
        <v>0</v>
      </c>
      <c r="AR194" s="133" t="s">
        <v>303</v>
      </c>
      <c r="AT194" s="133" t="s">
        <v>298</v>
      </c>
      <c r="AU194" s="133" t="s">
        <v>85</v>
      </c>
      <c r="AY194" s="18" t="s">
        <v>266</v>
      </c>
      <c r="BE194" s="134">
        <f>IF(N194="základní",J194,0)</f>
        <v>0</v>
      </c>
      <c r="BF194" s="134">
        <f>IF(N194="snížená",J194,0)</f>
        <v>0</v>
      </c>
      <c r="BG194" s="134">
        <f>IF(N194="zákl. přenesená",J194,0)</f>
        <v>0</v>
      </c>
      <c r="BH194" s="134">
        <f>IF(N194="sníž. přenesená",J194,0)</f>
        <v>0</v>
      </c>
      <c r="BI194" s="134">
        <f>IF(N194="nulová",J194,0)</f>
        <v>0</v>
      </c>
      <c r="BJ194" s="18" t="s">
        <v>83</v>
      </c>
      <c r="BK194" s="134">
        <f>ROUND(I194*H194,2)</f>
        <v>0</v>
      </c>
      <c r="BL194" s="18" t="s">
        <v>272</v>
      </c>
      <c r="BM194" s="133" t="s">
        <v>2196</v>
      </c>
    </row>
    <row r="195" spans="2:65" s="14" customFormat="1" ht="11.25">
      <c r="B195" s="164"/>
      <c r="D195" s="136" t="s">
        <v>274</v>
      </c>
      <c r="E195" s="165" t="s">
        <v>19</v>
      </c>
      <c r="F195" s="166" t="s">
        <v>1577</v>
      </c>
      <c r="H195" s="165" t="s">
        <v>19</v>
      </c>
      <c r="I195" s="167"/>
      <c r="L195" s="164"/>
      <c r="M195" s="168"/>
      <c r="T195" s="169"/>
      <c r="AT195" s="165" t="s">
        <v>274</v>
      </c>
      <c r="AU195" s="165" t="s">
        <v>85</v>
      </c>
      <c r="AV195" s="14" t="s">
        <v>83</v>
      </c>
      <c r="AW195" s="14" t="s">
        <v>37</v>
      </c>
      <c r="AX195" s="14" t="s">
        <v>75</v>
      </c>
      <c r="AY195" s="165" t="s">
        <v>266</v>
      </c>
    </row>
    <row r="196" spans="2:65" s="14" customFormat="1" ht="11.25">
      <c r="B196" s="164"/>
      <c r="D196" s="136" t="s">
        <v>274</v>
      </c>
      <c r="E196" s="165" t="s">
        <v>19</v>
      </c>
      <c r="F196" s="166" t="s">
        <v>2192</v>
      </c>
      <c r="H196" s="165" t="s">
        <v>19</v>
      </c>
      <c r="I196" s="167"/>
      <c r="L196" s="164"/>
      <c r="M196" s="168"/>
      <c r="T196" s="169"/>
      <c r="AT196" s="165" t="s">
        <v>274</v>
      </c>
      <c r="AU196" s="165" t="s">
        <v>85</v>
      </c>
      <c r="AV196" s="14" t="s">
        <v>83</v>
      </c>
      <c r="AW196" s="14" t="s">
        <v>37</v>
      </c>
      <c r="AX196" s="14" t="s">
        <v>75</v>
      </c>
      <c r="AY196" s="165" t="s">
        <v>266</v>
      </c>
    </row>
    <row r="197" spans="2:65" s="14" customFormat="1" ht="11.25">
      <c r="B197" s="164"/>
      <c r="D197" s="136" t="s">
        <v>274</v>
      </c>
      <c r="E197" s="165" t="s">
        <v>19</v>
      </c>
      <c r="F197" s="166" t="s">
        <v>2197</v>
      </c>
      <c r="H197" s="165" t="s">
        <v>19</v>
      </c>
      <c r="I197" s="167"/>
      <c r="L197" s="164"/>
      <c r="M197" s="168"/>
      <c r="T197" s="169"/>
      <c r="AT197" s="165" t="s">
        <v>274</v>
      </c>
      <c r="AU197" s="165" t="s">
        <v>85</v>
      </c>
      <c r="AV197" s="14" t="s">
        <v>83</v>
      </c>
      <c r="AW197" s="14" t="s">
        <v>37</v>
      </c>
      <c r="AX197" s="14" t="s">
        <v>75</v>
      </c>
      <c r="AY197" s="165" t="s">
        <v>266</v>
      </c>
    </row>
    <row r="198" spans="2:65" s="11" customFormat="1" ht="11.25">
      <c r="B198" s="135"/>
      <c r="D198" s="136" t="s">
        <v>274</v>
      </c>
      <c r="E198" s="137" t="s">
        <v>19</v>
      </c>
      <c r="F198" s="138" t="s">
        <v>83</v>
      </c>
      <c r="H198" s="139">
        <v>1</v>
      </c>
      <c r="I198" s="140"/>
      <c r="L198" s="135"/>
      <c r="M198" s="141"/>
      <c r="T198" s="142"/>
      <c r="AT198" s="137" t="s">
        <v>274</v>
      </c>
      <c r="AU198" s="137" t="s">
        <v>85</v>
      </c>
      <c r="AV198" s="11" t="s">
        <v>85</v>
      </c>
      <c r="AW198" s="11" t="s">
        <v>37</v>
      </c>
      <c r="AX198" s="11" t="s">
        <v>83</v>
      </c>
      <c r="AY198" s="137" t="s">
        <v>266</v>
      </c>
    </row>
    <row r="199" spans="2:65" s="1" customFormat="1" ht="16.5" customHeight="1">
      <c r="B199" s="33"/>
      <c r="C199" s="170" t="s">
        <v>386</v>
      </c>
      <c r="D199" s="170" t="s">
        <v>298</v>
      </c>
      <c r="E199" s="171" t="s">
        <v>2198</v>
      </c>
      <c r="F199" s="172" t="s">
        <v>2199</v>
      </c>
      <c r="G199" s="173" t="s">
        <v>789</v>
      </c>
      <c r="H199" s="174">
        <v>3</v>
      </c>
      <c r="I199" s="175"/>
      <c r="J199" s="176">
        <f>ROUND(I199*H199,2)</f>
        <v>0</v>
      </c>
      <c r="K199" s="172" t="s">
        <v>19</v>
      </c>
      <c r="L199" s="177"/>
      <c r="M199" s="178" t="s">
        <v>19</v>
      </c>
      <c r="N199" s="179" t="s">
        <v>46</v>
      </c>
      <c r="P199" s="131">
        <f>O199*H199</f>
        <v>0</v>
      </c>
      <c r="Q199" s="131">
        <v>0.70599999999999996</v>
      </c>
      <c r="R199" s="131">
        <f>Q199*H199</f>
        <v>2.1179999999999999</v>
      </c>
      <c r="S199" s="131">
        <v>0</v>
      </c>
      <c r="T199" s="132">
        <f>S199*H199</f>
        <v>0</v>
      </c>
      <c r="AR199" s="133" t="s">
        <v>303</v>
      </c>
      <c r="AT199" s="133" t="s">
        <v>298</v>
      </c>
      <c r="AU199" s="133" t="s">
        <v>85</v>
      </c>
      <c r="AY199" s="18" t="s">
        <v>266</v>
      </c>
      <c r="BE199" s="134">
        <f>IF(N199="základní",J199,0)</f>
        <v>0</v>
      </c>
      <c r="BF199" s="134">
        <f>IF(N199="snížená",J199,0)</f>
        <v>0</v>
      </c>
      <c r="BG199" s="134">
        <f>IF(N199="zákl. přenesená",J199,0)</f>
        <v>0</v>
      </c>
      <c r="BH199" s="134">
        <f>IF(N199="sníž. přenesená",J199,0)</f>
        <v>0</v>
      </c>
      <c r="BI199" s="134">
        <f>IF(N199="nulová",J199,0)</f>
        <v>0</v>
      </c>
      <c r="BJ199" s="18" t="s">
        <v>83</v>
      </c>
      <c r="BK199" s="134">
        <f>ROUND(I199*H199,2)</f>
        <v>0</v>
      </c>
      <c r="BL199" s="18" t="s">
        <v>272</v>
      </c>
      <c r="BM199" s="133" t="s">
        <v>2200</v>
      </c>
    </row>
    <row r="200" spans="2:65" s="14" customFormat="1" ht="11.25">
      <c r="B200" s="164"/>
      <c r="D200" s="136" t="s">
        <v>274</v>
      </c>
      <c r="E200" s="165" t="s">
        <v>19</v>
      </c>
      <c r="F200" s="166" t="s">
        <v>1577</v>
      </c>
      <c r="H200" s="165" t="s">
        <v>19</v>
      </c>
      <c r="I200" s="167"/>
      <c r="L200" s="164"/>
      <c r="M200" s="168"/>
      <c r="T200" s="169"/>
      <c r="AT200" s="165" t="s">
        <v>274</v>
      </c>
      <c r="AU200" s="165" t="s">
        <v>85</v>
      </c>
      <c r="AV200" s="14" t="s">
        <v>83</v>
      </c>
      <c r="AW200" s="14" t="s">
        <v>37</v>
      </c>
      <c r="AX200" s="14" t="s">
        <v>75</v>
      </c>
      <c r="AY200" s="165" t="s">
        <v>266</v>
      </c>
    </row>
    <row r="201" spans="2:65" s="14" customFormat="1" ht="11.25">
      <c r="B201" s="164"/>
      <c r="D201" s="136" t="s">
        <v>274</v>
      </c>
      <c r="E201" s="165" t="s">
        <v>19</v>
      </c>
      <c r="F201" s="166" t="s">
        <v>2192</v>
      </c>
      <c r="H201" s="165" t="s">
        <v>19</v>
      </c>
      <c r="I201" s="167"/>
      <c r="L201" s="164"/>
      <c r="M201" s="168"/>
      <c r="T201" s="169"/>
      <c r="AT201" s="165" t="s">
        <v>274</v>
      </c>
      <c r="AU201" s="165" t="s">
        <v>85</v>
      </c>
      <c r="AV201" s="14" t="s">
        <v>83</v>
      </c>
      <c r="AW201" s="14" t="s">
        <v>37</v>
      </c>
      <c r="AX201" s="14" t="s">
        <v>75</v>
      </c>
      <c r="AY201" s="165" t="s">
        <v>266</v>
      </c>
    </row>
    <row r="202" spans="2:65" s="14" customFormat="1" ht="11.25">
      <c r="B202" s="164"/>
      <c r="D202" s="136" t="s">
        <v>274</v>
      </c>
      <c r="E202" s="165" t="s">
        <v>19</v>
      </c>
      <c r="F202" s="166" t="s">
        <v>2201</v>
      </c>
      <c r="H202" s="165" t="s">
        <v>19</v>
      </c>
      <c r="I202" s="167"/>
      <c r="L202" s="164"/>
      <c r="M202" s="168"/>
      <c r="T202" s="169"/>
      <c r="AT202" s="165" t="s">
        <v>274</v>
      </c>
      <c r="AU202" s="165" t="s">
        <v>85</v>
      </c>
      <c r="AV202" s="14" t="s">
        <v>83</v>
      </c>
      <c r="AW202" s="14" t="s">
        <v>37</v>
      </c>
      <c r="AX202" s="14" t="s">
        <v>75</v>
      </c>
      <c r="AY202" s="165" t="s">
        <v>266</v>
      </c>
    </row>
    <row r="203" spans="2:65" s="11" customFormat="1" ht="11.25">
      <c r="B203" s="135"/>
      <c r="D203" s="136" t="s">
        <v>274</v>
      </c>
      <c r="E203" s="137" t="s">
        <v>19</v>
      </c>
      <c r="F203" s="138" t="s">
        <v>285</v>
      </c>
      <c r="H203" s="139">
        <v>3</v>
      </c>
      <c r="I203" s="140"/>
      <c r="L203" s="135"/>
      <c r="M203" s="141"/>
      <c r="T203" s="142"/>
      <c r="AT203" s="137" t="s">
        <v>274</v>
      </c>
      <c r="AU203" s="137" t="s">
        <v>85</v>
      </c>
      <c r="AV203" s="11" t="s">
        <v>85</v>
      </c>
      <c r="AW203" s="11" t="s">
        <v>37</v>
      </c>
      <c r="AX203" s="11" t="s">
        <v>83</v>
      </c>
      <c r="AY203" s="137" t="s">
        <v>266</v>
      </c>
    </row>
    <row r="204" spans="2:65" s="1" customFormat="1" ht="16.5" customHeight="1">
      <c r="B204" s="33"/>
      <c r="C204" s="122" t="s">
        <v>465</v>
      </c>
      <c r="D204" s="122" t="s">
        <v>267</v>
      </c>
      <c r="E204" s="123" t="s">
        <v>2202</v>
      </c>
      <c r="F204" s="124" t="s">
        <v>2203</v>
      </c>
      <c r="G204" s="125" t="s">
        <v>789</v>
      </c>
      <c r="H204" s="126">
        <v>4</v>
      </c>
      <c r="I204" s="127"/>
      <c r="J204" s="128">
        <f>ROUND(I204*H204,2)</f>
        <v>0</v>
      </c>
      <c r="K204" s="124" t="s">
        <v>19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85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2204</v>
      </c>
    </row>
    <row r="205" spans="2:65" s="11" customFormat="1" ht="11.25">
      <c r="B205" s="135"/>
      <c r="D205" s="136" t="s">
        <v>274</v>
      </c>
      <c r="E205" s="137" t="s">
        <v>19</v>
      </c>
      <c r="F205" s="138" t="s">
        <v>2205</v>
      </c>
      <c r="H205" s="139">
        <v>4</v>
      </c>
      <c r="I205" s="140"/>
      <c r="L205" s="135"/>
      <c r="M205" s="141"/>
      <c r="T205" s="142"/>
      <c r="AT205" s="137" t="s">
        <v>274</v>
      </c>
      <c r="AU205" s="137" t="s">
        <v>85</v>
      </c>
      <c r="AV205" s="11" t="s">
        <v>85</v>
      </c>
      <c r="AW205" s="11" t="s">
        <v>37</v>
      </c>
      <c r="AX205" s="11" t="s">
        <v>83</v>
      </c>
      <c r="AY205" s="137" t="s">
        <v>266</v>
      </c>
    </row>
    <row r="206" spans="2:65" s="1" customFormat="1" ht="16.5" customHeight="1">
      <c r="B206" s="33"/>
      <c r="C206" s="122" t="s">
        <v>7</v>
      </c>
      <c r="D206" s="122" t="s">
        <v>267</v>
      </c>
      <c r="E206" s="123" t="s">
        <v>2206</v>
      </c>
      <c r="F206" s="124" t="s">
        <v>2207</v>
      </c>
      <c r="G206" s="125" t="s">
        <v>789</v>
      </c>
      <c r="H206" s="126">
        <v>4</v>
      </c>
      <c r="I206" s="127"/>
      <c r="J206" s="128">
        <f>ROUND(I206*H206,2)</f>
        <v>0</v>
      </c>
      <c r="K206" s="124" t="s">
        <v>19</v>
      </c>
      <c r="L206" s="33"/>
      <c r="M206" s="129" t="s">
        <v>19</v>
      </c>
      <c r="N206" s="130" t="s">
        <v>46</v>
      </c>
      <c r="P206" s="131">
        <f>O206*H206</f>
        <v>0</v>
      </c>
      <c r="Q206" s="131">
        <v>0</v>
      </c>
      <c r="R206" s="131">
        <f>Q206*H206</f>
        <v>0</v>
      </c>
      <c r="S206" s="131">
        <v>0</v>
      </c>
      <c r="T206" s="132">
        <f>S206*H206</f>
        <v>0</v>
      </c>
      <c r="AR206" s="133" t="s">
        <v>272</v>
      </c>
      <c r="AT206" s="133" t="s">
        <v>267</v>
      </c>
      <c r="AU206" s="133" t="s">
        <v>85</v>
      </c>
      <c r="AY206" s="18" t="s">
        <v>266</v>
      </c>
      <c r="BE206" s="134">
        <f>IF(N206="základní",J206,0)</f>
        <v>0</v>
      </c>
      <c r="BF206" s="134">
        <f>IF(N206="snížená",J206,0)</f>
        <v>0</v>
      </c>
      <c r="BG206" s="134">
        <f>IF(N206="zákl. přenesená",J206,0)</f>
        <v>0</v>
      </c>
      <c r="BH206" s="134">
        <f>IF(N206="sníž. přenesená",J206,0)</f>
        <v>0</v>
      </c>
      <c r="BI206" s="134">
        <f>IF(N206="nulová",J206,0)</f>
        <v>0</v>
      </c>
      <c r="BJ206" s="18" t="s">
        <v>83</v>
      </c>
      <c r="BK206" s="134">
        <f>ROUND(I206*H206,2)</f>
        <v>0</v>
      </c>
      <c r="BL206" s="18" t="s">
        <v>272</v>
      </c>
      <c r="BM206" s="133" t="s">
        <v>2208</v>
      </c>
    </row>
    <row r="207" spans="2:65" s="14" customFormat="1" ht="11.25">
      <c r="B207" s="164"/>
      <c r="D207" s="136" t="s">
        <v>274</v>
      </c>
      <c r="E207" s="165" t="s">
        <v>19</v>
      </c>
      <c r="F207" s="166" t="s">
        <v>2209</v>
      </c>
      <c r="H207" s="165" t="s">
        <v>19</v>
      </c>
      <c r="I207" s="167"/>
      <c r="L207" s="164"/>
      <c r="M207" s="168"/>
      <c r="T207" s="169"/>
      <c r="AT207" s="165" t="s">
        <v>274</v>
      </c>
      <c r="AU207" s="165" t="s">
        <v>85</v>
      </c>
      <c r="AV207" s="14" t="s">
        <v>83</v>
      </c>
      <c r="AW207" s="14" t="s">
        <v>37</v>
      </c>
      <c r="AX207" s="14" t="s">
        <v>75</v>
      </c>
      <c r="AY207" s="165" t="s">
        <v>266</v>
      </c>
    </row>
    <row r="208" spans="2:65" s="11" customFormat="1" ht="11.25">
      <c r="B208" s="135"/>
      <c r="D208" s="136" t="s">
        <v>274</v>
      </c>
      <c r="E208" s="137" t="s">
        <v>19</v>
      </c>
      <c r="F208" s="138" t="s">
        <v>2210</v>
      </c>
      <c r="H208" s="139">
        <v>4</v>
      </c>
      <c r="I208" s="140"/>
      <c r="L208" s="135"/>
      <c r="M208" s="141"/>
      <c r="T208" s="142"/>
      <c r="AT208" s="137" t="s">
        <v>274</v>
      </c>
      <c r="AU208" s="137" t="s">
        <v>85</v>
      </c>
      <c r="AV208" s="11" t="s">
        <v>85</v>
      </c>
      <c r="AW208" s="11" t="s">
        <v>37</v>
      </c>
      <c r="AX208" s="11" t="s">
        <v>75</v>
      </c>
      <c r="AY208" s="137" t="s">
        <v>266</v>
      </c>
    </row>
    <row r="209" spans="2:65" s="12" customFormat="1" ht="11.25">
      <c r="B209" s="143"/>
      <c r="D209" s="136" t="s">
        <v>274</v>
      </c>
      <c r="E209" s="144" t="s">
        <v>19</v>
      </c>
      <c r="F209" s="145" t="s">
        <v>276</v>
      </c>
      <c r="H209" s="146">
        <v>4</v>
      </c>
      <c r="I209" s="147"/>
      <c r="L209" s="143"/>
      <c r="M209" s="148"/>
      <c r="T209" s="149"/>
      <c r="AT209" s="144" t="s">
        <v>274</v>
      </c>
      <c r="AU209" s="144" t="s">
        <v>85</v>
      </c>
      <c r="AV209" s="12" t="s">
        <v>272</v>
      </c>
      <c r="AW209" s="12" t="s">
        <v>37</v>
      </c>
      <c r="AX209" s="12" t="s">
        <v>83</v>
      </c>
      <c r="AY209" s="144" t="s">
        <v>266</v>
      </c>
    </row>
    <row r="210" spans="2:65" s="1" customFormat="1" ht="16.5" customHeight="1">
      <c r="B210" s="33"/>
      <c r="C210" s="122" t="s">
        <v>393</v>
      </c>
      <c r="D210" s="122" t="s">
        <v>267</v>
      </c>
      <c r="E210" s="123" t="s">
        <v>2211</v>
      </c>
      <c r="F210" s="124" t="s">
        <v>2207</v>
      </c>
      <c r="G210" s="125" t="s">
        <v>789</v>
      </c>
      <c r="H210" s="126">
        <v>1</v>
      </c>
      <c r="I210" s="127"/>
      <c r="J210" s="128">
        <f>ROUND(I210*H210,2)</f>
        <v>0</v>
      </c>
      <c r="K210" s="124" t="s">
        <v>19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85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2212</v>
      </c>
    </row>
    <row r="211" spans="2:65" s="14" customFormat="1" ht="11.25">
      <c r="B211" s="164"/>
      <c r="D211" s="136" t="s">
        <v>274</v>
      </c>
      <c r="E211" s="165" t="s">
        <v>19</v>
      </c>
      <c r="F211" s="166" t="s">
        <v>2209</v>
      </c>
      <c r="H211" s="165" t="s">
        <v>19</v>
      </c>
      <c r="I211" s="167"/>
      <c r="L211" s="164"/>
      <c r="M211" s="168"/>
      <c r="T211" s="169"/>
      <c r="AT211" s="165" t="s">
        <v>274</v>
      </c>
      <c r="AU211" s="165" t="s">
        <v>85</v>
      </c>
      <c r="AV211" s="14" t="s">
        <v>83</v>
      </c>
      <c r="AW211" s="14" t="s">
        <v>37</v>
      </c>
      <c r="AX211" s="14" t="s">
        <v>75</v>
      </c>
      <c r="AY211" s="165" t="s">
        <v>266</v>
      </c>
    </row>
    <row r="212" spans="2:65" s="11" customFormat="1" ht="11.25">
      <c r="B212" s="135"/>
      <c r="D212" s="136" t="s">
        <v>274</v>
      </c>
      <c r="E212" s="137" t="s">
        <v>19</v>
      </c>
      <c r="F212" s="138" t="s">
        <v>2213</v>
      </c>
      <c r="H212" s="139">
        <v>1</v>
      </c>
      <c r="I212" s="140"/>
      <c r="L212" s="135"/>
      <c r="M212" s="141"/>
      <c r="T212" s="142"/>
      <c r="AT212" s="137" t="s">
        <v>274</v>
      </c>
      <c r="AU212" s="137" t="s">
        <v>85</v>
      </c>
      <c r="AV212" s="11" t="s">
        <v>85</v>
      </c>
      <c r="AW212" s="11" t="s">
        <v>37</v>
      </c>
      <c r="AX212" s="11" t="s">
        <v>75</v>
      </c>
      <c r="AY212" s="137" t="s">
        <v>266</v>
      </c>
    </row>
    <row r="213" spans="2:65" s="12" customFormat="1" ht="11.25">
      <c r="B213" s="143"/>
      <c r="D213" s="136" t="s">
        <v>274</v>
      </c>
      <c r="E213" s="144" t="s">
        <v>19</v>
      </c>
      <c r="F213" s="145" t="s">
        <v>276</v>
      </c>
      <c r="H213" s="146">
        <v>1</v>
      </c>
      <c r="I213" s="147"/>
      <c r="L213" s="143"/>
      <c r="M213" s="148"/>
      <c r="T213" s="149"/>
      <c r="AT213" s="144" t="s">
        <v>274</v>
      </c>
      <c r="AU213" s="144" t="s">
        <v>85</v>
      </c>
      <c r="AV213" s="12" t="s">
        <v>272</v>
      </c>
      <c r="AW213" s="12" t="s">
        <v>37</v>
      </c>
      <c r="AX213" s="12" t="s">
        <v>83</v>
      </c>
      <c r="AY213" s="144" t="s">
        <v>266</v>
      </c>
    </row>
    <row r="214" spans="2:65" s="1" customFormat="1" ht="16.5" customHeight="1">
      <c r="B214" s="33"/>
      <c r="C214" s="122" t="s">
        <v>397</v>
      </c>
      <c r="D214" s="122" t="s">
        <v>267</v>
      </c>
      <c r="E214" s="123" t="s">
        <v>2214</v>
      </c>
      <c r="F214" s="124" t="s">
        <v>2215</v>
      </c>
      <c r="G214" s="125" t="s">
        <v>789</v>
      </c>
      <c r="H214" s="126">
        <v>2</v>
      </c>
      <c r="I214" s="127"/>
      <c r="J214" s="128">
        <f>ROUND(I214*H214,2)</f>
        <v>0</v>
      </c>
      <c r="K214" s="124" t="s">
        <v>19</v>
      </c>
      <c r="L214" s="33"/>
      <c r="M214" s="129" t="s">
        <v>19</v>
      </c>
      <c r="N214" s="130" t="s">
        <v>46</v>
      </c>
      <c r="P214" s="131">
        <f>O214*H214</f>
        <v>0</v>
      </c>
      <c r="Q214" s="131">
        <v>0</v>
      </c>
      <c r="R214" s="131">
        <f>Q214*H214</f>
        <v>0</v>
      </c>
      <c r="S214" s="131">
        <v>0</v>
      </c>
      <c r="T214" s="132">
        <f>S214*H214</f>
        <v>0</v>
      </c>
      <c r="AR214" s="133" t="s">
        <v>272</v>
      </c>
      <c r="AT214" s="133" t="s">
        <v>267</v>
      </c>
      <c r="AU214" s="133" t="s">
        <v>85</v>
      </c>
      <c r="AY214" s="18" t="s">
        <v>266</v>
      </c>
      <c r="BE214" s="134">
        <f>IF(N214="základní",J214,0)</f>
        <v>0</v>
      </c>
      <c r="BF214" s="134">
        <f>IF(N214="snížená",J214,0)</f>
        <v>0</v>
      </c>
      <c r="BG214" s="134">
        <f>IF(N214="zákl. přenesená",J214,0)</f>
        <v>0</v>
      </c>
      <c r="BH214" s="134">
        <f>IF(N214="sníž. přenesená",J214,0)</f>
        <v>0</v>
      </c>
      <c r="BI214" s="134">
        <f>IF(N214="nulová",J214,0)</f>
        <v>0</v>
      </c>
      <c r="BJ214" s="18" t="s">
        <v>83</v>
      </c>
      <c r="BK214" s="134">
        <f>ROUND(I214*H214,2)</f>
        <v>0</v>
      </c>
      <c r="BL214" s="18" t="s">
        <v>272</v>
      </c>
      <c r="BM214" s="133" t="s">
        <v>2216</v>
      </c>
    </row>
    <row r="215" spans="2:65" s="14" customFormat="1" ht="11.25">
      <c r="B215" s="164"/>
      <c r="D215" s="136" t="s">
        <v>274</v>
      </c>
      <c r="E215" s="165" t="s">
        <v>19</v>
      </c>
      <c r="F215" s="166" t="s">
        <v>2209</v>
      </c>
      <c r="H215" s="165" t="s">
        <v>19</v>
      </c>
      <c r="I215" s="167"/>
      <c r="L215" s="164"/>
      <c r="M215" s="168"/>
      <c r="T215" s="169"/>
      <c r="AT215" s="165" t="s">
        <v>274</v>
      </c>
      <c r="AU215" s="165" t="s">
        <v>85</v>
      </c>
      <c r="AV215" s="14" t="s">
        <v>83</v>
      </c>
      <c r="AW215" s="14" t="s">
        <v>37</v>
      </c>
      <c r="AX215" s="14" t="s">
        <v>75</v>
      </c>
      <c r="AY215" s="165" t="s">
        <v>266</v>
      </c>
    </row>
    <row r="216" spans="2:65" s="14" customFormat="1" ht="11.25">
      <c r="B216" s="164"/>
      <c r="D216" s="136" t="s">
        <v>274</v>
      </c>
      <c r="E216" s="165" t="s">
        <v>19</v>
      </c>
      <c r="F216" s="166" t="s">
        <v>2217</v>
      </c>
      <c r="H216" s="165" t="s">
        <v>19</v>
      </c>
      <c r="I216" s="167"/>
      <c r="L216" s="164"/>
      <c r="M216" s="168"/>
      <c r="T216" s="169"/>
      <c r="AT216" s="165" t="s">
        <v>274</v>
      </c>
      <c r="AU216" s="165" t="s">
        <v>85</v>
      </c>
      <c r="AV216" s="14" t="s">
        <v>83</v>
      </c>
      <c r="AW216" s="14" t="s">
        <v>37</v>
      </c>
      <c r="AX216" s="14" t="s">
        <v>75</v>
      </c>
      <c r="AY216" s="165" t="s">
        <v>266</v>
      </c>
    </row>
    <row r="217" spans="2:65" s="11" customFormat="1" ht="11.25">
      <c r="B217" s="135"/>
      <c r="D217" s="136" t="s">
        <v>274</v>
      </c>
      <c r="E217" s="137" t="s">
        <v>19</v>
      </c>
      <c r="F217" s="138" t="s">
        <v>2218</v>
      </c>
      <c r="H217" s="139">
        <v>2</v>
      </c>
      <c r="I217" s="140"/>
      <c r="L217" s="135"/>
      <c r="M217" s="141"/>
      <c r="T217" s="142"/>
      <c r="AT217" s="137" t="s">
        <v>274</v>
      </c>
      <c r="AU217" s="137" t="s">
        <v>85</v>
      </c>
      <c r="AV217" s="11" t="s">
        <v>85</v>
      </c>
      <c r="AW217" s="11" t="s">
        <v>37</v>
      </c>
      <c r="AX217" s="11" t="s">
        <v>75</v>
      </c>
      <c r="AY217" s="137" t="s">
        <v>266</v>
      </c>
    </row>
    <row r="218" spans="2:65" s="12" customFormat="1" ht="11.25">
      <c r="B218" s="143"/>
      <c r="D218" s="136" t="s">
        <v>274</v>
      </c>
      <c r="E218" s="144" t="s">
        <v>19</v>
      </c>
      <c r="F218" s="145" t="s">
        <v>276</v>
      </c>
      <c r="H218" s="146">
        <v>2</v>
      </c>
      <c r="I218" s="147"/>
      <c r="L218" s="143"/>
      <c r="M218" s="148"/>
      <c r="T218" s="149"/>
      <c r="AT218" s="144" t="s">
        <v>274</v>
      </c>
      <c r="AU218" s="144" t="s">
        <v>85</v>
      </c>
      <c r="AV218" s="12" t="s">
        <v>272</v>
      </c>
      <c r="AW218" s="12" t="s">
        <v>37</v>
      </c>
      <c r="AX218" s="12" t="s">
        <v>83</v>
      </c>
      <c r="AY218" s="144" t="s">
        <v>266</v>
      </c>
    </row>
    <row r="219" spans="2:65" s="1" customFormat="1" ht="16.5" customHeight="1">
      <c r="B219" s="33"/>
      <c r="C219" s="122" t="s">
        <v>470</v>
      </c>
      <c r="D219" s="122" t="s">
        <v>267</v>
      </c>
      <c r="E219" s="123" t="s">
        <v>2219</v>
      </c>
      <c r="F219" s="124" t="s">
        <v>2207</v>
      </c>
      <c r="G219" s="125" t="s">
        <v>789</v>
      </c>
      <c r="H219" s="126">
        <v>1</v>
      </c>
      <c r="I219" s="127"/>
      <c r="J219" s="128">
        <f>ROUND(I219*H219,2)</f>
        <v>0</v>
      </c>
      <c r="K219" s="124" t="s">
        <v>19</v>
      </c>
      <c r="L219" s="33"/>
      <c r="M219" s="129" t="s">
        <v>19</v>
      </c>
      <c r="N219" s="130" t="s">
        <v>46</v>
      </c>
      <c r="P219" s="131">
        <f>O219*H219</f>
        <v>0</v>
      </c>
      <c r="Q219" s="131">
        <v>0</v>
      </c>
      <c r="R219" s="131">
        <f>Q219*H219</f>
        <v>0</v>
      </c>
      <c r="S219" s="131">
        <v>0</v>
      </c>
      <c r="T219" s="132">
        <f>S219*H219</f>
        <v>0</v>
      </c>
      <c r="AR219" s="133" t="s">
        <v>272</v>
      </c>
      <c r="AT219" s="133" t="s">
        <v>267</v>
      </c>
      <c r="AU219" s="133" t="s">
        <v>85</v>
      </c>
      <c r="AY219" s="18" t="s">
        <v>266</v>
      </c>
      <c r="BE219" s="134">
        <f>IF(N219="základní",J219,0)</f>
        <v>0</v>
      </c>
      <c r="BF219" s="134">
        <f>IF(N219="snížená",J219,0)</f>
        <v>0</v>
      </c>
      <c r="BG219" s="134">
        <f>IF(N219="zákl. přenesená",J219,0)</f>
        <v>0</v>
      </c>
      <c r="BH219" s="134">
        <f>IF(N219="sníž. přenesená",J219,0)</f>
        <v>0</v>
      </c>
      <c r="BI219" s="134">
        <f>IF(N219="nulová",J219,0)</f>
        <v>0</v>
      </c>
      <c r="BJ219" s="18" t="s">
        <v>83</v>
      </c>
      <c r="BK219" s="134">
        <f>ROUND(I219*H219,2)</f>
        <v>0</v>
      </c>
      <c r="BL219" s="18" t="s">
        <v>272</v>
      </c>
      <c r="BM219" s="133" t="s">
        <v>2220</v>
      </c>
    </row>
    <row r="220" spans="2:65" s="14" customFormat="1" ht="11.25">
      <c r="B220" s="164"/>
      <c r="D220" s="136" t="s">
        <v>274</v>
      </c>
      <c r="E220" s="165" t="s">
        <v>19</v>
      </c>
      <c r="F220" s="166" t="s">
        <v>2209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85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4" customFormat="1" ht="11.25">
      <c r="B221" s="164"/>
      <c r="D221" s="136" t="s">
        <v>274</v>
      </c>
      <c r="E221" s="165" t="s">
        <v>19</v>
      </c>
      <c r="F221" s="166" t="s">
        <v>2221</v>
      </c>
      <c r="H221" s="165" t="s">
        <v>19</v>
      </c>
      <c r="I221" s="167"/>
      <c r="L221" s="164"/>
      <c r="M221" s="168"/>
      <c r="T221" s="169"/>
      <c r="AT221" s="165" t="s">
        <v>274</v>
      </c>
      <c r="AU221" s="165" t="s">
        <v>85</v>
      </c>
      <c r="AV221" s="14" t="s">
        <v>83</v>
      </c>
      <c r="AW221" s="14" t="s">
        <v>37</v>
      </c>
      <c r="AX221" s="14" t="s">
        <v>75</v>
      </c>
      <c r="AY221" s="165" t="s">
        <v>266</v>
      </c>
    </row>
    <row r="222" spans="2:65" s="11" customFormat="1" ht="11.25">
      <c r="B222" s="135"/>
      <c r="D222" s="136" t="s">
        <v>274</v>
      </c>
      <c r="E222" s="137" t="s">
        <v>19</v>
      </c>
      <c r="F222" s="138" t="s">
        <v>2222</v>
      </c>
      <c r="H222" s="139">
        <v>1</v>
      </c>
      <c r="I222" s="140"/>
      <c r="L222" s="135"/>
      <c r="M222" s="141"/>
      <c r="T222" s="142"/>
      <c r="AT222" s="137" t="s">
        <v>274</v>
      </c>
      <c r="AU222" s="137" t="s">
        <v>85</v>
      </c>
      <c r="AV222" s="11" t="s">
        <v>85</v>
      </c>
      <c r="AW222" s="11" t="s">
        <v>37</v>
      </c>
      <c r="AX222" s="11" t="s">
        <v>75</v>
      </c>
      <c r="AY222" s="137" t="s">
        <v>266</v>
      </c>
    </row>
    <row r="223" spans="2:65" s="12" customFormat="1" ht="11.25">
      <c r="B223" s="143"/>
      <c r="D223" s="136" t="s">
        <v>274</v>
      </c>
      <c r="E223" s="144" t="s">
        <v>19</v>
      </c>
      <c r="F223" s="145" t="s">
        <v>276</v>
      </c>
      <c r="H223" s="146">
        <v>1</v>
      </c>
      <c r="I223" s="147"/>
      <c r="L223" s="143"/>
      <c r="M223" s="148"/>
      <c r="T223" s="149"/>
      <c r="AT223" s="144" t="s">
        <v>274</v>
      </c>
      <c r="AU223" s="144" t="s">
        <v>85</v>
      </c>
      <c r="AV223" s="12" t="s">
        <v>272</v>
      </c>
      <c r="AW223" s="12" t="s">
        <v>37</v>
      </c>
      <c r="AX223" s="12" t="s">
        <v>83</v>
      </c>
      <c r="AY223" s="144" t="s">
        <v>266</v>
      </c>
    </row>
    <row r="224" spans="2:65" s="1" customFormat="1" ht="24.2" customHeight="1">
      <c r="B224" s="33"/>
      <c r="C224" s="122" t="s">
        <v>401</v>
      </c>
      <c r="D224" s="122" t="s">
        <v>267</v>
      </c>
      <c r="E224" s="123" t="s">
        <v>2223</v>
      </c>
      <c r="F224" s="124" t="s">
        <v>2224</v>
      </c>
      <c r="G224" s="125" t="s">
        <v>789</v>
      </c>
      <c r="H224" s="126">
        <v>4</v>
      </c>
      <c r="I224" s="127"/>
      <c r="J224" s="128">
        <f>ROUND(I224*H224,2)</f>
        <v>0</v>
      </c>
      <c r="K224" s="124" t="s">
        <v>271</v>
      </c>
      <c r="L224" s="33"/>
      <c r="M224" s="129" t="s">
        <v>19</v>
      </c>
      <c r="N224" s="130" t="s">
        <v>46</v>
      </c>
      <c r="P224" s="131">
        <f>O224*H224</f>
        <v>0</v>
      </c>
      <c r="Q224" s="131">
        <v>0</v>
      </c>
      <c r="R224" s="131">
        <f>Q224*H224</f>
        <v>0</v>
      </c>
      <c r="S224" s="131">
        <v>0</v>
      </c>
      <c r="T224" s="132">
        <f>S224*H224</f>
        <v>0</v>
      </c>
      <c r="AR224" s="133" t="s">
        <v>272</v>
      </c>
      <c r="AT224" s="133" t="s">
        <v>267</v>
      </c>
      <c r="AU224" s="133" t="s">
        <v>85</v>
      </c>
      <c r="AY224" s="18" t="s">
        <v>266</v>
      </c>
      <c r="BE224" s="134">
        <f>IF(N224="základní",J224,0)</f>
        <v>0</v>
      </c>
      <c r="BF224" s="134">
        <f>IF(N224="snížená",J224,0)</f>
        <v>0</v>
      </c>
      <c r="BG224" s="134">
        <f>IF(N224="zákl. přenesená",J224,0)</f>
        <v>0</v>
      </c>
      <c r="BH224" s="134">
        <f>IF(N224="sníž. přenesená",J224,0)</f>
        <v>0</v>
      </c>
      <c r="BI224" s="134">
        <f>IF(N224="nulová",J224,0)</f>
        <v>0</v>
      </c>
      <c r="BJ224" s="18" t="s">
        <v>83</v>
      </c>
      <c r="BK224" s="134">
        <f>ROUND(I224*H224,2)</f>
        <v>0</v>
      </c>
      <c r="BL224" s="18" t="s">
        <v>272</v>
      </c>
      <c r="BM224" s="133" t="s">
        <v>2225</v>
      </c>
    </row>
    <row r="225" spans="2:65" s="14" customFormat="1" ht="11.25">
      <c r="B225" s="164"/>
      <c r="D225" s="136" t="s">
        <v>274</v>
      </c>
      <c r="E225" s="165" t="s">
        <v>19</v>
      </c>
      <c r="F225" s="166" t="s">
        <v>2209</v>
      </c>
      <c r="H225" s="165" t="s">
        <v>19</v>
      </c>
      <c r="I225" s="167"/>
      <c r="L225" s="164"/>
      <c r="M225" s="168"/>
      <c r="T225" s="169"/>
      <c r="AT225" s="165" t="s">
        <v>274</v>
      </c>
      <c r="AU225" s="165" t="s">
        <v>85</v>
      </c>
      <c r="AV225" s="14" t="s">
        <v>83</v>
      </c>
      <c r="AW225" s="14" t="s">
        <v>37</v>
      </c>
      <c r="AX225" s="14" t="s">
        <v>75</v>
      </c>
      <c r="AY225" s="165" t="s">
        <v>266</v>
      </c>
    </row>
    <row r="226" spans="2:65" s="14" customFormat="1" ht="11.25">
      <c r="B226" s="164"/>
      <c r="D226" s="136" t="s">
        <v>274</v>
      </c>
      <c r="E226" s="165" t="s">
        <v>19</v>
      </c>
      <c r="F226" s="166" t="s">
        <v>2217</v>
      </c>
      <c r="H226" s="165" t="s">
        <v>19</v>
      </c>
      <c r="I226" s="167"/>
      <c r="L226" s="164"/>
      <c r="M226" s="168"/>
      <c r="T226" s="169"/>
      <c r="AT226" s="165" t="s">
        <v>274</v>
      </c>
      <c r="AU226" s="165" t="s">
        <v>85</v>
      </c>
      <c r="AV226" s="14" t="s">
        <v>83</v>
      </c>
      <c r="AW226" s="14" t="s">
        <v>37</v>
      </c>
      <c r="AX226" s="14" t="s">
        <v>75</v>
      </c>
      <c r="AY226" s="165" t="s">
        <v>266</v>
      </c>
    </row>
    <row r="227" spans="2:65" s="11" customFormat="1" ht="11.25">
      <c r="B227" s="135"/>
      <c r="D227" s="136" t="s">
        <v>274</v>
      </c>
      <c r="E227" s="137" t="s">
        <v>19</v>
      </c>
      <c r="F227" s="138" t="s">
        <v>2226</v>
      </c>
      <c r="H227" s="139">
        <v>4</v>
      </c>
      <c r="I227" s="140"/>
      <c r="L227" s="135"/>
      <c r="M227" s="141"/>
      <c r="T227" s="142"/>
      <c r="AT227" s="137" t="s">
        <v>274</v>
      </c>
      <c r="AU227" s="137" t="s">
        <v>85</v>
      </c>
      <c r="AV227" s="11" t="s">
        <v>85</v>
      </c>
      <c r="AW227" s="11" t="s">
        <v>37</v>
      </c>
      <c r="AX227" s="11" t="s">
        <v>83</v>
      </c>
      <c r="AY227" s="137" t="s">
        <v>266</v>
      </c>
    </row>
    <row r="228" spans="2:65" s="1" customFormat="1" ht="16.5" customHeight="1">
      <c r="B228" s="33"/>
      <c r="C228" s="170" t="s">
        <v>409</v>
      </c>
      <c r="D228" s="170" t="s">
        <v>298</v>
      </c>
      <c r="E228" s="171" t="s">
        <v>2227</v>
      </c>
      <c r="F228" s="172" t="s">
        <v>2228</v>
      </c>
      <c r="G228" s="173" t="s">
        <v>895</v>
      </c>
      <c r="H228" s="174">
        <v>5.069</v>
      </c>
      <c r="I228" s="175"/>
      <c r="J228" s="176">
        <f>ROUND(I228*H228,2)</f>
        <v>0</v>
      </c>
      <c r="K228" s="172" t="s">
        <v>271</v>
      </c>
      <c r="L228" s="177"/>
      <c r="M228" s="178" t="s">
        <v>19</v>
      </c>
      <c r="N228" s="179" t="s">
        <v>46</v>
      </c>
      <c r="P228" s="131">
        <f>O228*H228</f>
        <v>0</v>
      </c>
      <c r="Q228" s="131">
        <v>0</v>
      </c>
      <c r="R228" s="131">
        <f>Q228*H228</f>
        <v>0</v>
      </c>
      <c r="S228" s="131">
        <v>0</v>
      </c>
      <c r="T228" s="132">
        <f>S228*H228</f>
        <v>0</v>
      </c>
      <c r="AR228" s="133" t="s">
        <v>303</v>
      </c>
      <c r="AT228" s="133" t="s">
        <v>298</v>
      </c>
      <c r="AU228" s="133" t="s">
        <v>85</v>
      </c>
      <c r="AY228" s="18" t="s">
        <v>266</v>
      </c>
      <c r="BE228" s="134">
        <f>IF(N228="základní",J228,0)</f>
        <v>0</v>
      </c>
      <c r="BF228" s="134">
        <f>IF(N228="snížená",J228,0)</f>
        <v>0</v>
      </c>
      <c r="BG228" s="134">
        <f>IF(N228="zákl. přenesená",J228,0)</f>
        <v>0</v>
      </c>
      <c r="BH228" s="134">
        <f>IF(N228="sníž. přenesená",J228,0)</f>
        <v>0</v>
      </c>
      <c r="BI228" s="134">
        <f>IF(N228="nulová",J228,0)</f>
        <v>0</v>
      </c>
      <c r="BJ228" s="18" t="s">
        <v>83</v>
      </c>
      <c r="BK228" s="134">
        <f>ROUND(I228*H228,2)</f>
        <v>0</v>
      </c>
      <c r="BL228" s="18" t="s">
        <v>272</v>
      </c>
      <c r="BM228" s="133" t="s">
        <v>2229</v>
      </c>
    </row>
    <row r="229" spans="2:65" s="14" customFormat="1" ht="11.25">
      <c r="B229" s="164"/>
      <c r="D229" s="136" t="s">
        <v>274</v>
      </c>
      <c r="E229" s="165" t="s">
        <v>19</v>
      </c>
      <c r="F229" s="166" t="s">
        <v>2209</v>
      </c>
      <c r="H229" s="165" t="s">
        <v>19</v>
      </c>
      <c r="I229" s="167"/>
      <c r="L229" s="164"/>
      <c r="M229" s="168"/>
      <c r="T229" s="169"/>
      <c r="AT229" s="165" t="s">
        <v>274</v>
      </c>
      <c r="AU229" s="165" t="s">
        <v>85</v>
      </c>
      <c r="AV229" s="14" t="s">
        <v>83</v>
      </c>
      <c r="AW229" s="14" t="s">
        <v>37</v>
      </c>
      <c r="AX229" s="14" t="s">
        <v>75</v>
      </c>
      <c r="AY229" s="165" t="s">
        <v>266</v>
      </c>
    </row>
    <row r="230" spans="2:65" s="14" customFormat="1" ht="11.25">
      <c r="B230" s="164"/>
      <c r="D230" s="136" t="s">
        <v>274</v>
      </c>
      <c r="E230" s="165" t="s">
        <v>19</v>
      </c>
      <c r="F230" s="166" t="s">
        <v>2217</v>
      </c>
      <c r="H230" s="165" t="s">
        <v>19</v>
      </c>
      <c r="I230" s="167"/>
      <c r="L230" s="164"/>
      <c r="M230" s="168"/>
      <c r="T230" s="169"/>
      <c r="AT230" s="165" t="s">
        <v>274</v>
      </c>
      <c r="AU230" s="165" t="s">
        <v>85</v>
      </c>
      <c r="AV230" s="14" t="s">
        <v>83</v>
      </c>
      <c r="AW230" s="14" t="s">
        <v>37</v>
      </c>
      <c r="AX230" s="14" t="s">
        <v>75</v>
      </c>
      <c r="AY230" s="165" t="s">
        <v>266</v>
      </c>
    </row>
    <row r="231" spans="2:65" s="14" customFormat="1" ht="11.25">
      <c r="B231" s="164"/>
      <c r="D231" s="136" t="s">
        <v>274</v>
      </c>
      <c r="E231" s="165" t="s">
        <v>19</v>
      </c>
      <c r="F231" s="166" t="s">
        <v>2230</v>
      </c>
      <c r="H231" s="165" t="s">
        <v>19</v>
      </c>
      <c r="I231" s="167"/>
      <c r="L231" s="164"/>
      <c r="M231" s="168"/>
      <c r="T231" s="169"/>
      <c r="AT231" s="165" t="s">
        <v>274</v>
      </c>
      <c r="AU231" s="165" t="s">
        <v>85</v>
      </c>
      <c r="AV231" s="14" t="s">
        <v>83</v>
      </c>
      <c r="AW231" s="14" t="s">
        <v>37</v>
      </c>
      <c r="AX231" s="14" t="s">
        <v>75</v>
      </c>
      <c r="AY231" s="165" t="s">
        <v>266</v>
      </c>
    </row>
    <row r="232" spans="2:65" s="11" customFormat="1" ht="11.25">
      <c r="B232" s="135"/>
      <c r="D232" s="136" t="s">
        <v>274</v>
      </c>
      <c r="E232" s="137" t="s">
        <v>19</v>
      </c>
      <c r="F232" s="138" t="s">
        <v>2231</v>
      </c>
      <c r="H232" s="139">
        <v>5.069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83</v>
      </c>
      <c r="AY232" s="137" t="s">
        <v>266</v>
      </c>
    </row>
    <row r="233" spans="2:65" s="1" customFormat="1" ht="16.5" customHeight="1">
      <c r="B233" s="33"/>
      <c r="C233" s="170" t="s">
        <v>316</v>
      </c>
      <c r="D233" s="170" t="s">
        <v>298</v>
      </c>
      <c r="E233" s="171" t="s">
        <v>2232</v>
      </c>
      <c r="F233" s="172" t="s">
        <v>2233</v>
      </c>
      <c r="G233" s="173" t="s">
        <v>789</v>
      </c>
      <c r="H233" s="174">
        <v>4</v>
      </c>
      <c r="I233" s="175"/>
      <c r="J233" s="176">
        <f>ROUND(I233*H233,2)</f>
        <v>0</v>
      </c>
      <c r="K233" s="172" t="s">
        <v>19</v>
      </c>
      <c r="L233" s="177"/>
      <c r="M233" s="178" t="s">
        <v>19</v>
      </c>
      <c r="N233" s="179" t="s">
        <v>46</v>
      </c>
      <c r="P233" s="131">
        <f>O233*H233</f>
        <v>0</v>
      </c>
      <c r="Q233" s="131">
        <v>1.5E-3</v>
      </c>
      <c r="R233" s="131">
        <f>Q233*H233</f>
        <v>6.0000000000000001E-3</v>
      </c>
      <c r="S233" s="131">
        <v>0</v>
      </c>
      <c r="T233" s="132">
        <f>S233*H233</f>
        <v>0</v>
      </c>
      <c r="AR233" s="133" t="s">
        <v>303</v>
      </c>
      <c r="AT233" s="133" t="s">
        <v>298</v>
      </c>
      <c r="AU233" s="133" t="s">
        <v>85</v>
      </c>
      <c r="AY233" s="18" t="s">
        <v>266</v>
      </c>
      <c r="BE233" s="134">
        <f>IF(N233="základní",J233,0)</f>
        <v>0</v>
      </c>
      <c r="BF233" s="134">
        <f>IF(N233="snížená",J233,0)</f>
        <v>0</v>
      </c>
      <c r="BG233" s="134">
        <f>IF(N233="zákl. přenesená",J233,0)</f>
        <v>0</v>
      </c>
      <c r="BH233" s="134">
        <f>IF(N233="sníž. přenesená",J233,0)</f>
        <v>0</v>
      </c>
      <c r="BI233" s="134">
        <f>IF(N233="nulová",J233,0)</f>
        <v>0</v>
      </c>
      <c r="BJ233" s="18" t="s">
        <v>83</v>
      </c>
      <c r="BK233" s="134">
        <f>ROUND(I233*H233,2)</f>
        <v>0</v>
      </c>
      <c r="BL233" s="18" t="s">
        <v>272</v>
      </c>
      <c r="BM233" s="133" t="s">
        <v>2234</v>
      </c>
    </row>
    <row r="234" spans="2:65" s="14" customFormat="1" ht="11.25">
      <c r="B234" s="164"/>
      <c r="D234" s="136" t="s">
        <v>274</v>
      </c>
      <c r="E234" s="165" t="s">
        <v>19</v>
      </c>
      <c r="F234" s="166" t="s">
        <v>2209</v>
      </c>
      <c r="H234" s="165" t="s">
        <v>19</v>
      </c>
      <c r="I234" s="167"/>
      <c r="L234" s="164"/>
      <c r="M234" s="168"/>
      <c r="T234" s="169"/>
      <c r="AT234" s="165" t="s">
        <v>274</v>
      </c>
      <c r="AU234" s="165" t="s">
        <v>85</v>
      </c>
      <c r="AV234" s="14" t="s">
        <v>83</v>
      </c>
      <c r="AW234" s="14" t="s">
        <v>37</v>
      </c>
      <c r="AX234" s="14" t="s">
        <v>75</v>
      </c>
      <c r="AY234" s="165" t="s">
        <v>266</v>
      </c>
    </row>
    <row r="235" spans="2:65" s="14" customFormat="1" ht="11.25">
      <c r="B235" s="164"/>
      <c r="D235" s="136" t="s">
        <v>274</v>
      </c>
      <c r="E235" s="165" t="s">
        <v>19</v>
      </c>
      <c r="F235" s="166" t="s">
        <v>2217</v>
      </c>
      <c r="H235" s="165" t="s">
        <v>19</v>
      </c>
      <c r="I235" s="167"/>
      <c r="L235" s="164"/>
      <c r="M235" s="168"/>
      <c r="T235" s="169"/>
      <c r="AT235" s="165" t="s">
        <v>274</v>
      </c>
      <c r="AU235" s="165" t="s">
        <v>85</v>
      </c>
      <c r="AV235" s="14" t="s">
        <v>83</v>
      </c>
      <c r="AW235" s="14" t="s">
        <v>37</v>
      </c>
      <c r="AX235" s="14" t="s">
        <v>75</v>
      </c>
      <c r="AY235" s="165" t="s">
        <v>266</v>
      </c>
    </row>
    <row r="236" spans="2:65" s="14" customFormat="1" ht="11.25">
      <c r="B236" s="164"/>
      <c r="D236" s="136" t="s">
        <v>274</v>
      </c>
      <c r="E236" s="165" t="s">
        <v>19</v>
      </c>
      <c r="F236" s="166" t="s">
        <v>2235</v>
      </c>
      <c r="H236" s="165" t="s">
        <v>19</v>
      </c>
      <c r="I236" s="167"/>
      <c r="L236" s="164"/>
      <c r="M236" s="168"/>
      <c r="T236" s="169"/>
      <c r="AT236" s="165" t="s">
        <v>274</v>
      </c>
      <c r="AU236" s="165" t="s">
        <v>85</v>
      </c>
      <c r="AV236" s="14" t="s">
        <v>83</v>
      </c>
      <c r="AW236" s="14" t="s">
        <v>37</v>
      </c>
      <c r="AX236" s="14" t="s">
        <v>75</v>
      </c>
      <c r="AY236" s="165" t="s">
        <v>266</v>
      </c>
    </row>
    <row r="237" spans="2:65" s="11" customFormat="1" ht="11.25">
      <c r="B237" s="135"/>
      <c r="D237" s="136" t="s">
        <v>274</v>
      </c>
      <c r="E237" s="137" t="s">
        <v>19</v>
      </c>
      <c r="F237" s="138" t="s">
        <v>272</v>
      </c>
      <c r="H237" s="139">
        <v>4</v>
      </c>
      <c r="I237" s="140"/>
      <c r="L237" s="135"/>
      <c r="M237" s="141"/>
      <c r="T237" s="142"/>
      <c r="AT237" s="137" t="s">
        <v>274</v>
      </c>
      <c r="AU237" s="137" t="s">
        <v>85</v>
      </c>
      <c r="AV237" s="11" t="s">
        <v>85</v>
      </c>
      <c r="AW237" s="11" t="s">
        <v>37</v>
      </c>
      <c r="AX237" s="11" t="s">
        <v>75</v>
      </c>
      <c r="AY237" s="137" t="s">
        <v>266</v>
      </c>
    </row>
    <row r="238" spans="2:65" s="12" customFormat="1" ht="11.25">
      <c r="B238" s="143"/>
      <c r="D238" s="136" t="s">
        <v>274</v>
      </c>
      <c r="E238" s="144" t="s">
        <v>19</v>
      </c>
      <c r="F238" s="145" t="s">
        <v>276</v>
      </c>
      <c r="H238" s="146">
        <v>4</v>
      </c>
      <c r="I238" s="147"/>
      <c r="L238" s="143"/>
      <c r="M238" s="148"/>
      <c r="T238" s="149"/>
      <c r="AT238" s="144" t="s">
        <v>274</v>
      </c>
      <c r="AU238" s="144" t="s">
        <v>85</v>
      </c>
      <c r="AV238" s="12" t="s">
        <v>272</v>
      </c>
      <c r="AW238" s="12" t="s">
        <v>37</v>
      </c>
      <c r="AX238" s="12" t="s">
        <v>83</v>
      </c>
      <c r="AY238" s="144" t="s">
        <v>266</v>
      </c>
    </row>
    <row r="239" spans="2:65" s="1" customFormat="1" ht="16.5" customHeight="1">
      <c r="B239" s="33"/>
      <c r="C239" s="170" t="s">
        <v>328</v>
      </c>
      <c r="D239" s="170" t="s">
        <v>298</v>
      </c>
      <c r="E239" s="171" t="s">
        <v>2236</v>
      </c>
      <c r="F239" s="172" t="s">
        <v>1015</v>
      </c>
      <c r="G239" s="173" t="s">
        <v>789</v>
      </c>
      <c r="H239" s="174">
        <v>4</v>
      </c>
      <c r="I239" s="175"/>
      <c r="J239" s="176">
        <f>ROUND(I239*H239,2)</f>
        <v>0</v>
      </c>
      <c r="K239" s="172" t="s">
        <v>19</v>
      </c>
      <c r="L239" s="177"/>
      <c r="M239" s="178" t="s">
        <v>19</v>
      </c>
      <c r="N239" s="179" t="s">
        <v>46</v>
      </c>
      <c r="P239" s="131">
        <f>O239*H239</f>
        <v>0</v>
      </c>
      <c r="Q239" s="131">
        <v>6.1999999999999998E-3</v>
      </c>
      <c r="R239" s="131">
        <f>Q239*H239</f>
        <v>2.4799999999999999E-2</v>
      </c>
      <c r="S239" s="131">
        <v>0</v>
      </c>
      <c r="T239" s="132">
        <f>S239*H239</f>
        <v>0</v>
      </c>
      <c r="AR239" s="133" t="s">
        <v>303</v>
      </c>
      <c r="AT239" s="133" t="s">
        <v>298</v>
      </c>
      <c r="AU239" s="133" t="s">
        <v>85</v>
      </c>
      <c r="AY239" s="18" t="s">
        <v>266</v>
      </c>
      <c r="BE239" s="134">
        <f>IF(N239="základní",J239,0)</f>
        <v>0</v>
      </c>
      <c r="BF239" s="134">
        <f>IF(N239="snížená",J239,0)</f>
        <v>0</v>
      </c>
      <c r="BG239" s="134">
        <f>IF(N239="zákl. přenesená",J239,0)</f>
        <v>0</v>
      </c>
      <c r="BH239" s="134">
        <f>IF(N239="sníž. přenesená",J239,0)</f>
        <v>0</v>
      </c>
      <c r="BI239" s="134">
        <f>IF(N239="nulová",J239,0)</f>
        <v>0</v>
      </c>
      <c r="BJ239" s="18" t="s">
        <v>83</v>
      </c>
      <c r="BK239" s="134">
        <f>ROUND(I239*H239,2)</f>
        <v>0</v>
      </c>
      <c r="BL239" s="18" t="s">
        <v>272</v>
      </c>
      <c r="BM239" s="133" t="s">
        <v>2237</v>
      </c>
    </row>
    <row r="240" spans="2:65" s="14" customFormat="1" ht="11.25">
      <c r="B240" s="164"/>
      <c r="D240" s="136" t="s">
        <v>274</v>
      </c>
      <c r="E240" s="165" t="s">
        <v>19</v>
      </c>
      <c r="F240" s="166" t="s">
        <v>2209</v>
      </c>
      <c r="H240" s="165" t="s">
        <v>19</v>
      </c>
      <c r="I240" s="167"/>
      <c r="L240" s="164"/>
      <c r="M240" s="168"/>
      <c r="T240" s="169"/>
      <c r="AT240" s="165" t="s">
        <v>274</v>
      </c>
      <c r="AU240" s="165" t="s">
        <v>85</v>
      </c>
      <c r="AV240" s="14" t="s">
        <v>83</v>
      </c>
      <c r="AW240" s="14" t="s">
        <v>37</v>
      </c>
      <c r="AX240" s="14" t="s">
        <v>75</v>
      </c>
      <c r="AY240" s="165" t="s">
        <v>266</v>
      </c>
    </row>
    <row r="241" spans="2:65" s="14" customFormat="1" ht="11.25">
      <c r="B241" s="164"/>
      <c r="D241" s="136" t="s">
        <v>274</v>
      </c>
      <c r="E241" s="165" t="s">
        <v>19</v>
      </c>
      <c r="F241" s="166" t="s">
        <v>2217</v>
      </c>
      <c r="H241" s="165" t="s">
        <v>19</v>
      </c>
      <c r="I241" s="167"/>
      <c r="L241" s="164"/>
      <c r="M241" s="168"/>
      <c r="T241" s="169"/>
      <c r="AT241" s="165" t="s">
        <v>274</v>
      </c>
      <c r="AU241" s="165" t="s">
        <v>85</v>
      </c>
      <c r="AV241" s="14" t="s">
        <v>83</v>
      </c>
      <c r="AW241" s="14" t="s">
        <v>37</v>
      </c>
      <c r="AX241" s="14" t="s">
        <v>75</v>
      </c>
      <c r="AY241" s="165" t="s">
        <v>266</v>
      </c>
    </row>
    <row r="242" spans="2:65" s="14" customFormat="1" ht="11.25">
      <c r="B242" s="164"/>
      <c r="D242" s="136" t="s">
        <v>274</v>
      </c>
      <c r="E242" s="165" t="s">
        <v>19</v>
      </c>
      <c r="F242" s="166" t="s">
        <v>2238</v>
      </c>
      <c r="H242" s="165" t="s">
        <v>19</v>
      </c>
      <c r="I242" s="167"/>
      <c r="L242" s="164"/>
      <c r="M242" s="168"/>
      <c r="T242" s="169"/>
      <c r="AT242" s="165" t="s">
        <v>274</v>
      </c>
      <c r="AU242" s="165" t="s">
        <v>85</v>
      </c>
      <c r="AV242" s="14" t="s">
        <v>83</v>
      </c>
      <c r="AW242" s="14" t="s">
        <v>37</v>
      </c>
      <c r="AX242" s="14" t="s">
        <v>75</v>
      </c>
      <c r="AY242" s="165" t="s">
        <v>266</v>
      </c>
    </row>
    <row r="243" spans="2:65" s="11" customFormat="1" ht="11.25">
      <c r="B243" s="135"/>
      <c r="D243" s="136" t="s">
        <v>274</v>
      </c>
      <c r="E243" s="137" t="s">
        <v>19</v>
      </c>
      <c r="F243" s="138" t="s">
        <v>272</v>
      </c>
      <c r="H243" s="139">
        <v>4</v>
      </c>
      <c r="I243" s="140"/>
      <c r="L243" s="135"/>
      <c r="M243" s="141"/>
      <c r="T243" s="142"/>
      <c r="AT243" s="137" t="s">
        <v>274</v>
      </c>
      <c r="AU243" s="137" t="s">
        <v>85</v>
      </c>
      <c r="AV243" s="11" t="s">
        <v>85</v>
      </c>
      <c r="AW243" s="11" t="s">
        <v>37</v>
      </c>
      <c r="AX243" s="11" t="s">
        <v>75</v>
      </c>
      <c r="AY243" s="137" t="s">
        <v>266</v>
      </c>
    </row>
    <row r="244" spans="2:65" s="12" customFormat="1" ht="11.25">
      <c r="B244" s="143"/>
      <c r="D244" s="136" t="s">
        <v>274</v>
      </c>
      <c r="E244" s="144" t="s">
        <v>19</v>
      </c>
      <c r="F244" s="145" t="s">
        <v>276</v>
      </c>
      <c r="H244" s="146">
        <v>4</v>
      </c>
      <c r="I244" s="147"/>
      <c r="L244" s="143"/>
      <c r="M244" s="148"/>
      <c r="T244" s="149"/>
      <c r="AT244" s="144" t="s">
        <v>274</v>
      </c>
      <c r="AU244" s="144" t="s">
        <v>85</v>
      </c>
      <c r="AV244" s="12" t="s">
        <v>272</v>
      </c>
      <c r="AW244" s="12" t="s">
        <v>37</v>
      </c>
      <c r="AX244" s="12" t="s">
        <v>83</v>
      </c>
      <c r="AY244" s="144" t="s">
        <v>266</v>
      </c>
    </row>
    <row r="245" spans="2:65" s="1" customFormat="1" ht="16.5" customHeight="1">
      <c r="B245" s="33"/>
      <c r="C245" s="170" t="s">
        <v>324</v>
      </c>
      <c r="D245" s="170" t="s">
        <v>298</v>
      </c>
      <c r="E245" s="171" t="s">
        <v>1024</v>
      </c>
      <c r="F245" s="172" t="s">
        <v>1025</v>
      </c>
      <c r="G245" s="173" t="s">
        <v>789</v>
      </c>
      <c r="H245" s="174">
        <v>2</v>
      </c>
      <c r="I245" s="175"/>
      <c r="J245" s="176">
        <f>ROUND(I245*H245,2)</f>
        <v>0</v>
      </c>
      <c r="K245" s="172" t="s">
        <v>271</v>
      </c>
      <c r="L245" s="177"/>
      <c r="M245" s="178" t="s">
        <v>19</v>
      </c>
      <c r="N245" s="179" t="s">
        <v>46</v>
      </c>
      <c r="P245" s="131">
        <f>O245*H245</f>
        <v>0</v>
      </c>
      <c r="Q245" s="131">
        <v>3.0000000000000001E-3</v>
      </c>
      <c r="R245" s="131">
        <f>Q245*H245</f>
        <v>6.0000000000000001E-3</v>
      </c>
      <c r="S245" s="131">
        <v>0</v>
      </c>
      <c r="T245" s="132">
        <f>S245*H245</f>
        <v>0</v>
      </c>
      <c r="AR245" s="133" t="s">
        <v>303</v>
      </c>
      <c r="AT245" s="133" t="s">
        <v>298</v>
      </c>
      <c r="AU245" s="133" t="s">
        <v>85</v>
      </c>
      <c r="AY245" s="18" t="s">
        <v>266</v>
      </c>
      <c r="BE245" s="134">
        <f>IF(N245="základní",J245,0)</f>
        <v>0</v>
      </c>
      <c r="BF245" s="134">
        <f>IF(N245="snížená",J245,0)</f>
        <v>0</v>
      </c>
      <c r="BG245" s="134">
        <f>IF(N245="zákl. přenesená",J245,0)</f>
        <v>0</v>
      </c>
      <c r="BH245" s="134">
        <f>IF(N245="sníž. přenesená",J245,0)</f>
        <v>0</v>
      </c>
      <c r="BI245" s="134">
        <f>IF(N245="nulová",J245,0)</f>
        <v>0</v>
      </c>
      <c r="BJ245" s="18" t="s">
        <v>83</v>
      </c>
      <c r="BK245" s="134">
        <f>ROUND(I245*H245,2)</f>
        <v>0</v>
      </c>
      <c r="BL245" s="18" t="s">
        <v>272</v>
      </c>
      <c r="BM245" s="133" t="s">
        <v>2239</v>
      </c>
    </row>
    <row r="246" spans="2:65" s="14" customFormat="1" ht="11.25">
      <c r="B246" s="164"/>
      <c r="D246" s="136" t="s">
        <v>274</v>
      </c>
      <c r="E246" s="165" t="s">
        <v>19</v>
      </c>
      <c r="F246" s="166" t="s">
        <v>2209</v>
      </c>
      <c r="H246" s="165" t="s">
        <v>19</v>
      </c>
      <c r="I246" s="167"/>
      <c r="L246" s="164"/>
      <c r="M246" s="168"/>
      <c r="T246" s="169"/>
      <c r="AT246" s="165" t="s">
        <v>274</v>
      </c>
      <c r="AU246" s="165" t="s">
        <v>85</v>
      </c>
      <c r="AV246" s="14" t="s">
        <v>83</v>
      </c>
      <c r="AW246" s="14" t="s">
        <v>37</v>
      </c>
      <c r="AX246" s="14" t="s">
        <v>75</v>
      </c>
      <c r="AY246" s="165" t="s">
        <v>266</v>
      </c>
    </row>
    <row r="247" spans="2:65" s="14" customFormat="1" ht="11.25">
      <c r="B247" s="164"/>
      <c r="D247" s="136" t="s">
        <v>274</v>
      </c>
      <c r="E247" s="165" t="s">
        <v>19</v>
      </c>
      <c r="F247" s="166" t="s">
        <v>2217</v>
      </c>
      <c r="H247" s="165" t="s">
        <v>19</v>
      </c>
      <c r="I247" s="167"/>
      <c r="L247" s="164"/>
      <c r="M247" s="168"/>
      <c r="T247" s="169"/>
      <c r="AT247" s="165" t="s">
        <v>274</v>
      </c>
      <c r="AU247" s="165" t="s">
        <v>85</v>
      </c>
      <c r="AV247" s="14" t="s">
        <v>83</v>
      </c>
      <c r="AW247" s="14" t="s">
        <v>37</v>
      </c>
      <c r="AX247" s="14" t="s">
        <v>75</v>
      </c>
      <c r="AY247" s="165" t="s">
        <v>266</v>
      </c>
    </row>
    <row r="248" spans="2:65" s="14" customFormat="1" ht="11.25">
      <c r="B248" s="164"/>
      <c r="D248" s="136" t="s">
        <v>274</v>
      </c>
      <c r="E248" s="165" t="s">
        <v>19</v>
      </c>
      <c r="F248" s="166" t="s">
        <v>2240</v>
      </c>
      <c r="H248" s="165" t="s">
        <v>19</v>
      </c>
      <c r="I248" s="167"/>
      <c r="L248" s="164"/>
      <c r="M248" s="168"/>
      <c r="T248" s="169"/>
      <c r="AT248" s="165" t="s">
        <v>274</v>
      </c>
      <c r="AU248" s="165" t="s">
        <v>85</v>
      </c>
      <c r="AV248" s="14" t="s">
        <v>83</v>
      </c>
      <c r="AW248" s="14" t="s">
        <v>37</v>
      </c>
      <c r="AX248" s="14" t="s">
        <v>75</v>
      </c>
      <c r="AY248" s="165" t="s">
        <v>266</v>
      </c>
    </row>
    <row r="249" spans="2:65" s="11" customFormat="1" ht="11.25">
      <c r="B249" s="135"/>
      <c r="D249" s="136" t="s">
        <v>274</v>
      </c>
      <c r="E249" s="137" t="s">
        <v>19</v>
      </c>
      <c r="F249" s="138" t="s">
        <v>85</v>
      </c>
      <c r="H249" s="139">
        <v>2</v>
      </c>
      <c r="I249" s="140"/>
      <c r="L249" s="135"/>
      <c r="M249" s="141"/>
      <c r="T249" s="142"/>
      <c r="AT249" s="137" t="s">
        <v>274</v>
      </c>
      <c r="AU249" s="137" t="s">
        <v>85</v>
      </c>
      <c r="AV249" s="11" t="s">
        <v>85</v>
      </c>
      <c r="AW249" s="11" t="s">
        <v>37</v>
      </c>
      <c r="AX249" s="11" t="s">
        <v>75</v>
      </c>
      <c r="AY249" s="137" t="s">
        <v>266</v>
      </c>
    </row>
    <row r="250" spans="2:65" s="12" customFormat="1" ht="11.25">
      <c r="B250" s="143"/>
      <c r="D250" s="136" t="s">
        <v>274</v>
      </c>
      <c r="E250" s="144" t="s">
        <v>19</v>
      </c>
      <c r="F250" s="145" t="s">
        <v>276</v>
      </c>
      <c r="H250" s="146">
        <v>2</v>
      </c>
      <c r="I250" s="147"/>
      <c r="L250" s="143"/>
      <c r="M250" s="148"/>
      <c r="T250" s="149"/>
      <c r="AT250" s="144" t="s">
        <v>274</v>
      </c>
      <c r="AU250" s="144" t="s">
        <v>85</v>
      </c>
      <c r="AV250" s="12" t="s">
        <v>272</v>
      </c>
      <c r="AW250" s="12" t="s">
        <v>37</v>
      </c>
      <c r="AX250" s="12" t="s">
        <v>83</v>
      </c>
      <c r="AY250" s="144" t="s">
        <v>266</v>
      </c>
    </row>
    <row r="251" spans="2:65" s="1" customFormat="1" ht="16.5" customHeight="1">
      <c r="B251" s="33"/>
      <c r="C251" s="170" t="s">
        <v>320</v>
      </c>
      <c r="D251" s="170" t="s">
        <v>298</v>
      </c>
      <c r="E251" s="171" t="s">
        <v>2241</v>
      </c>
      <c r="F251" s="172" t="s">
        <v>2242</v>
      </c>
      <c r="G251" s="173" t="s">
        <v>291</v>
      </c>
      <c r="H251" s="174">
        <v>16</v>
      </c>
      <c r="I251" s="175"/>
      <c r="J251" s="176">
        <f>ROUND(I251*H251,2)</f>
        <v>0</v>
      </c>
      <c r="K251" s="172" t="s">
        <v>19</v>
      </c>
      <c r="L251" s="177"/>
      <c r="M251" s="178" t="s">
        <v>19</v>
      </c>
      <c r="N251" s="179" t="s">
        <v>46</v>
      </c>
      <c r="P251" s="131">
        <f>O251*H251</f>
        <v>0</v>
      </c>
      <c r="Q251" s="131">
        <v>2.65E-3</v>
      </c>
      <c r="R251" s="131">
        <f>Q251*H251</f>
        <v>4.24E-2</v>
      </c>
      <c r="S251" s="131">
        <v>0</v>
      </c>
      <c r="T251" s="132">
        <f>S251*H251</f>
        <v>0</v>
      </c>
      <c r="AR251" s="133" t="s">
        <v>303</v>
      </c>
      <c r="AT251" s="133" t="s">
        <v>298</v>
      </c>
      <c r="AU251" s="133" t="s">
        <v>85</v>
      </c>
      <c r="AY251" s="18" t="s">
        <v>266</v>
      </c>
      <c r="BE251" s="134">
        <f>IF(N251="základní",J251,0)</f>
        <v>0</v>
      </c>
      <c r="BF251" s="134">
        <f>IF(N251="snížená",J251,0)</f>
        <v>0</v>
      </c>
      <c r="BG251" s="134">
        <f>IF(N251="zákl. přenesená",J251,0)</f>
        <v>0</v>
      </c>
      <c r="BH251" s="134">
        <f>IF(N251="sníž. přenesená",J251,0)</f>
        <v>0</v>
      </c>
      <c r="BI251" s="134">
        <f>IF(N251="nulová",J251,0)</f>
        <v>0</v>
      </c>
      <c r="BJ251" s="18" t="s">
        <v>83</v>
      </c>
      <c r="BK251" s="134">
        <f>ROUND(I251*H251,2)</f>
        <v>0</v>
      </c>
      <c r="BL251" s="18" t="s">
        <v>272</v>
      </c>
      <c r="BM251" s="133" t="s">
        <v>2243</v>
      </c>
    </row>
    <row r="252" spans="2:65" s="14" customFormat="1" ht="11.25">
      <c r="B252" s="164"/>
      <c r="D252" s="136" t="s">
        <v>274</v>
      </c>
      <c r="E252" s="165" t="s">
        <v>19</v>
      </c>
      <c r="F252" s="166" t="s">
        <v>2209</v>
      </c>
      <c r="H252" s="165" t="s">
        <v>19</v>
      </c>
      <c r="I252" s="167"/>
      <c r="L252" s="164"/>
      <c r="M252" s="168"/>
      <c r="T252" s="169"/>
      <c r="AT252" s="165" t="s">
        <v>274</v>
      </c>
      <c r="AU252" s="165" t="s">
        <v>85</v>
      </c>
      <c r="AV252" s="14" t="s">
        <v>83</v>
      </c>
      <c r="AW252" s="14" t="s">
        <v>37</v>
      </c>
      <c r="AX252" s="14" t="s">
        <v>75</v>
      </c>
      <c r="AY252" s="165" t="s">
        <v>266</v>
      </c>
    </row>
    <row r="253" spans="2:65" s="14" customFormat="1" ht="11.25">
      <c r="B253" s="164"/>
      <c r="D253" s="136" t="s">
        <v>274</v>
      </c>
      <c r="E253" s="165" t="s">
        <v>19</v>
      </c>
      <c r="F253" s="166" t="s">
        <v>2217</v>
      </c>
      <c r="H253" s="165" t="s">
        <v>19</v>
      </c>
      <c r="I253" s="167"/>
      <c r="L253" s="164"/>
      <c r="M253" s="168"/>
      <c r="T253" s="169"/>
      <c r="AT253" s="165" t="s">
        <v>274</v>
      </c>
      <c r="AU253" s="165" t="s">
        <v>85</v>
      </c>
      <c r="AV253" s="14" t="s">
        <v>83</v>
      </c>
      <c r="AW253" s="14" t="s">
        <v>37</v>
      </c>
      <c r="AX253" s="14" t="s">
        <v>75</v>
      </c>
      <c r="AY253" s="165" t="s">
        <v>266</v>
      </c>
    </row>
    <row r="254" spans="2:65" s="11" customFormat="1" ht="11.25">
      <c r="B254" s="135"/>
      <c r="D254" s="136" t="s">
        <v>274</v>
      </c>
      <c r="E254" s="137" t="s">
        <v>19</v>
      </c>
      <c r="F254" s="138" t="s">
        <v>2244</v>
      </c>
      <c r="H254" s="139">
        <v>16</v>
      </c>
      <c r="I254" s="140"/>
      <c r="L254" s="135"/>
      <c r="M254" s="141"/>
      <c r="T254" s="142"/>
      <c r="AT254" s="137" t="s">
        <v>274</v>
      </c>
      <c r="AU254" s="137" t="s">
        <v>85</v>
      </c>
      <c r="AV254" s="11" t="s">
        <v>85</v>
      </c>
      <c r="AW254" s="11" t="s">
        <v>37</v>
      </c>
      <c r="AX254" s="11" t="s">
        <v>75</v>
      </c>
      <c r="AY254" s="137" t="s">
        <v>266</v>
      </c>
    </row>
    <row r="255" spans="2:65" s="12" customFormat="1" ht="11.25">
      <c r="B255" s="143"/>
      <c r="D255" s="136" t="s">
        <v>274</v>
      </c>
      <c r="E255" s="144" t="s">
        <v>19</v>
      </c>
      <c r="F255" s="145" t="s">
        <v>276</v>
      </c>
      <c r="H255" s="146">
        <v>16</v>
      </c>
      <c r="I255" s="147"/>
      <c r="L255" s="143"/>
      <c r="M255" s="148"/>
      <c r="T255" s="149"/>
      <c r="AT255" s="144" t="s">
        <v>274</v>
      </c>
      <c r="AU255" s="144" t="s">
        <v>85</v>
      </c>
      <c r="AV255" s="12" t="s">
        <v>272</v>
      </c>
      <c r="AW255" s="12" t="s">
        <v>37</v>
      </c>
      <c r="AX255" s="12" t="s">
        <v>83</v>
      </c>
      <c r="AY255" s="144" t="s">
        <v>266</v>
      </c>
    </row>
    <row r="256" spans="2:65" s="1" customFormat="1" ht="16.5" customHeight="1">
      <c r="B256" s="33"/>
      <c r="C256" s="170" t="s">
        <v>332</v>
      </c>
      <c r="D256" s="170" t="s">
        <v>298</v>
      </c>
      <c r="E256" s="171" t="s">
        <v>1048</v>
      </c>
      <c r="F256" s="172" t="s">
        <v>1049</v>
      </c>
      <c r="G256" s="173" t="s">
        <v>789</v>
      </c>
      <c r="H256" s="174">
        <v>50</v>
      </c>
      <c r="I256" s="175"/>
      <c r="J256" s="176">
        <f>ROUND(I256*H256,2)</f>
        <v>0</v>
      </c>
      <c r="K256" s="172" t="s">
        <v>271</v>
      </c>
      <c r="L256" s="177"/>
      <c r="M256" s="178" t="s">
        <v>19</v>
      </c>
      <c r="N256" s="179" t="s">
        <v>46</v>
      </c>
      <c r="P256" s="131">
        <f>O256*H256</f>
        <v>0</v>
      </c>
      <c r="Q256" s="131">
        <v>1.4999999999999999E-4</v>
      </c>
      <c r="R256" s="131">
        <f>Q256*H256</f>
        <v>7.4999999999999997E-3</v>
      </c>
      <c r="S256" s="131">
        <v>0</v>
      </c>
      <c r="T256" s="132">
        <f>S256*H256</f>
        <v>0</v>
      </c>
      <c r="AR256" s="133" t="s">
        <v>303</v>
      </c>
      <c r="AT256" s="133" t="s">
        <v>298</v>
      </c>
      <c r="AU256" s="133" t="s">
        <v>85</v>
      </c>
      <c r="AY256" s="18" t="s">
        <v>266</v>
      </c>
      <c r="BE256" s="134">
        <f>IF(N256="základní",J256,0)</f>
        <v>0</v>
      </c>
      <c r="BF256" s="134">
        <f>IF(N256="snížená",J256,0)</f>
        <v>0</v>
      </c>
      <c r="BG256" s="134">
        <f>IF(N256="zákl. přenesená",J256,0)</f>
        <v>0</v>
      </c>
      <c r="BH256" s="134">
        <f>IF(N256="sníž. přenesená",J256,0)</f>
        <v>0</v>
      </c>
      <c r="BI256" s="134">
        <f>IF(N256="nulová",J256,0)</f>
        <v>0</v>
      </c>
      <c r="BJ256" s="18" t="s">
        <v>83</v>
      </c>
      <c r="BK256" s="134">
        <f>ROUND(I256*H256,2)</f>
        <v>0</v>
      </c>
      <c r="BL256" s="18" t="s">
        <v>272</v>
      </c>
      <c r="BM256" s="133" t="s">
        <v>2245</v>
      </c>
    </row>
    <row r="257" spans="2:65" s="14" customFormat="1" ht="11.25">
      <c r="B257" s="164"/>
      <c r="D257" s="136" t="s">
        <v>274</v>
      </c>
      <c r="E257" s="165" t="s">
        <v>19</v>
      </c>
      <c r="F257" s="166" t="s">
        <v>2209</v>
      </c>
      <c r="H257" s="165" t="s">
        <v>19</v>
      </c>
      <c r="I257" s="167"/>
      <c r="L257" s="164"/>
      <c r="M257" s="168"/>
      <c r="T257" s="169"/>
      <c r="AT257" s="165" t="s">
        <v>274</v>
      </c>
      <c r="AU257" s="165" t="s">
        <v>85</v>
      </c>
      <c r="AV257" s="14" t="s">
        <v>83</v>
      </c>
      <c r="AW257" s="14" t="s">
        <v>37</v>
      </c>
      <c r="AX257" s="14" t="s">
        <v>75</v>
      </c>
      <c r="AY257" s="165" t="s">
        <v>266</v>
      </c>
    </row>
    <row r="258" spans="2:65" s="11" customFormat="1" ht="11.25">
      <c r="B258" s="135"/>
      <c r="D258" s="136" t="s">
        <v>274</v>
      </c>
      <c r="E258" s="137" t="s">
        <v>19</v>
      </c>
      <c r="F258" s="138" t="s">
        <v>542</v>
      </c>
      <c r="H258" s="139">
        <v>50</v>
      </c>
      <c r="I258" s="140"/>
      <c r="L258" s="135"/>
      <c r="M258" s="141"/>
      <c r="T258" s="142"/>
      <c r="AT258" s="137" t="s">
        <v>274</v>
      </c>
      <c r="AU258" s="137" t="s">
        <v>85</v>
      </c>
      <c r="AV258" s="11" t="s">
        <v>85</v>
      </c>
      <c r="AW258" s="11" t="s">
        <v>37</v>
      </c>
      <c r="AX258" s="11" t="s">
        <v>75</v>
      </c>
      <c r="AY258" s="137" t="s">
        <v>266</v>
      </c>
    </row>
    <row r="259" spans="2:65" s="12" customFormat="1" ht="11.25">
      <c r="B259" s="143"/>
      <c r="D259" s="136" t="s">
        <v>274</v>
      </c>
      <c r="E259" s="144" t="s">
        <v>19</v>
      </c>
      <c r="F259" s="145" t="s">
        <v>276</v>
      </c>
      <c r="H259" s="146">
        <v>50</v>
      </c>
      <c r="I259" s="147"/>
      <c r="L259" s="143"/>
      <c r="M259" s="148"/>
      <c r="T259" s="149"/>
      <c r="AT259" s="144" t="s">
        <v>274</v>
      </c>
      <c r="AU259" s="144" t="s">
        <v>85</v>
      </c>
      <c r="AV259" s="12" t="s">
        <v>272</v>
      </c>
      <c r="AW259" s="12" t="s">
        <v>37</v>
      </c>
      <c r="AX259" s="12" t="s">
        <v>83</v>
      </c>
      <c r="AY259" s="144" t="s">
        <v>266</v>
      </c>
    </row>
    <row r="260" spans="2:65" s="1" customFormat="1" ht="16.5" customHeight="1">
      <c r="B260" s="33"/>
      <c r="C260" s="170" t="s">
        <v>417</v>
      </c>
      <c r="D260" s="170" t="s">
        <v>298</v>
      </c>
      <c r="E260" s="171" t="s">
        <v>1043</v>
      </c>
      <c r="F260" s="172" t="s">
        <v>1044</v>
      </c>
      <c r="G260" s="173" t="s">
        <v>789</v>
      </c>
      <c r="H260" s="174">
        <v>14</v>
      </c>
      <c r="I260" s="175"/>
      <c r="J260" s="176">
        <f>ROUND(I260*H260,2)</f>
        <v>0</v>
      </c>
      <c r="K260" s="172" t="s">
        <v>271</v>
      </c>
      <c r="L260" s="177"/>
      <c r="M260" s="178" t="s">
        <v>19</v>
      </c>
      <c r="N260" s="179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303</v>
      </c>
      <c r="AT260" s="133" t="s">
        <v>298</v>
      </c>
      <c r="AU260" s="133" t="s">
        <v>85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2246</v>
      </c>
    </row>
    <row r="261" spans="2:65" s="14" customFormat="1" ht="11.25">
      <c r="B261" s="164"/>
      <c r="D261" s="136" t="s">
        <v>274</v>
      </c>
      <c r="E261" s="165" t="s">
        <v>19</v>
      </c>
      <c r="F261" s="166" t="s">
        <v>2209</v>
      </c>
      <c r="H261" s="165" t="s">
        <v>19</v>
      </c>
      <c r="I261" s="167"/>
      <c r="L261" s="164"/>
      <c r="M261" s="168"/>
      <c r="T261" s="169"/>
      <c r="AT261" s="165" t="s">
        <v>274</v>
      </c>
      <c r="AU261" s="165" t="s">
        <v>85</v>
      </c>
      <c r="AV261" s="14" t="s">
        <v>83</v>
      </c>
      <c r="AW261" s="14" t="s">
        <v>37</v>
      </c>
      <c r="AX261" s="14" t="s">
        <v>75</v>
      </c>
      <c r="AY261" s="165" t="s">
        <v>266</v>
      </c>
    </row>
    <row r="262" spans="2:65" s="11" customFormat="1" ht="11.25">
      <c r="B262" s="135"/>
      <c r="D262" s="136" t="s">
        <v>274</v>
      </c>
      <c r="E262" s="137" t="s">
        <v>19</v>
      </c>
      <c r="F262" s="138" t="s">
        <v>362</v>
      </c>
      <c r="H262" s="139">
        <v>14</v>
      </c>
      <c r="I262" s="140"/>
      <c r="L262" s="135"/>
      <c r="M262" s="141"/>
      <c r="T262" s="142"/>
      <c r="AT262" s="137" t="s">
        <v>274</v>
      </c>
      <c r="AU262" s="137" t="s">
        <v>85</v>
      </c>
      <c r="AV262" s="11" t="s">
        <v>85</v>
      </c>
      <c r="AW262" s="11" t="s">
        <v>37</v>
      </c>
      <c r="AX262" s="11" t="s">
        <v>83</v>
      </c>
      <c r="AY262" s="137" t="s">
        <v>266</v>
      </c>
    </row>
    <row r="263" spans="2:65" s="1" customFormat="1" ht="37.9" customHeight="1">
      <c r="B263" s="33"/>
      <c r="C263" s="122" t="s">
        <v>421</v>
      </c>
      <c r="D263" s="122" t="s">
        <v>267</v>
      </c>
      <c r="E263" s="123" t="s">
        <v>2247</v>
      </c>
      <c r="F263" s="124" t="s">
        <v>2248</v>
      </c>
      <c r="G263" s="125" t="s">
        <v>291</v>
      </c>
      <c r="H263" s="126">
        <v>5.4</v>
      </c>
      <c r="I263" s="127"/>
      <c r="J263" s="128">
        <f>ROUND(I263*H263,2)</f>
        <v>0</v>
      </c>
      <c r="K263" s="124" t="s">
        <v>271</v>
      </c>
      <c r="L263" s="33"/>
      <c r="M263" s="129" t="s">
        <v>19</v>
      </c>
      <c r="N263" s="130" t="s">
        <v>46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272</v>
      </c>
      <c r="AT263" s="133" t="s">
        <v>267</v>
      </c>
      <c r="AU263" s="133" t="s">
        <v>85</v>
      </c>
      <c r="AY263" s="18" t="s">
        <v>266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8" t="s">
        <v>83</v>
      </c>
      <c r="BK263" s="134">
        <f>ROUND(I263*H263,2)</f>
        <v>0</v>
      </c>
      <c r="BL263" s="18" t="s">
        <v>272</v>
      </c>
      <c r="BM263" s="133" t="s">
        <v>2249</v>
      </c>
    </row>
    <row r="264" spans="2:65" s="14" customFormat="1" ht="11.25">
      <c r="B264" s="164"/>
      <c r="D264" s="136" t="s">
        <v>274</v>
      </c>
      <c r="E264" s="165" t="s">
        <v>19</v>
      </c>
      <c r="F264" s="166" t="s">
        <v>1577</v>
      </c>
      <c r="H264" s="165" t="s">
        <v>19</v>
      </c>
      <c r="I264" s="167"/>
      <c r="L264" s="164"/>
      <c r="M264" s="168"/>
      <c r="T264" s="169"/>
      <c r="AT264" s="165" t="s">
        <v>274</v>
      </c>
      <c r="AU264" s="165" t="s">
        <v>85</v>
      </c>
      <c r="AV264" s="14" t="s">
        <v>83</v>
      </c>
      <c r="AW264" s="14" t="s">
        <v>37</v>
      </c>
      <c r="AX264" s="14" t="s">
        <v>75</v>
      </c>
      <c r="AY264" s="165" t="s">
        <v>266</v>
      </c>
    </row>
    <row r="265" spans="2:65" s="14" customFormat="1" ht="11.25">
      <c r="B265" s="164"/>
      <c r="D265" s="136" t="s">
        <v>274</v>
      </c>
      <c r="E265" s="165" t="s">
        <v>19</v>
      </c>
      <c r="F265" s="166" t="s">
        <v>2250</v>
      </c>
      <c r="H265" s="165" t="s">
        <v>19</v>
      </c>
      <c r="I265" s="167"/>
      <c r="L265" s="164"/>
      <c r="M265" s="168"/>
      <c r="T265" s="169"/>
      <c r="AT265" s="165" t="s">
        <v>274</v>
      </c>
      <c r="AU265" s="165" t="s">
        <v>85</v>
      </c>
      <c r="AV265" s="14" t="s">
        <v>83</v>
      </c>
      <c r="AW265" s="14" t="s">
        <v>37</v>
      </c>
      <c r="AX265" s="14" t="s">
        <v>75</v>
      </c>
      <c r="AY265" s="165" t="s">
        <v>266</v>
      </c>
    </row>
    <row r="266" spans="2:65" s="11" customFormat="1" ht="11.25">
      <c r="B266" s="135"/>
      <c r="D266" s="136" t="s">
        <v>274</v>
      </c>
      <c r="E266" s="137" t="s">
        <v>19</v>
      </c>
      <c r="F266" s="138" t="s">
        <v>2251</v>
      </c>
      <c r="H266" s="139">
        <v>5.4</v>
      </c>
      <c r="I266" s="140"/>
      <c r="L266" s="135"/>
      <c r="M266" s="141"/>
      <c r="T266" s="142"/>
      <c r="AT266" s="137" t="s">
        <v>274</v>
      </c>
      <c r="AU266" s="137" t="s">
        <v>85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2" customFormat="1" ht="11.25">
      <c r="B267" s="143"/>
      <c r="D267" s="136" t="s">
        <v>274</v>
      </c>
      <c r="E267" s="144" t="s">
        <v>19</v>
      </c>
      <c r="F267" s="145" t="s">
        <v>276</v>
      </c>
      <c r="H267" s="146">
        <v>5.4</v>
      </c>
      <c r="I267" s="147"/>
      <c r="L267" s="143"/>
      <c r="M267" s="148"/>
      <c r="T267" s="149"/>
      <c r="AT267" s="144" t="s">
        <v>274</v>
      </c>
      <c r="AU267" s="144" t="s">
        <v>85</v>
      </c>
      <c r="AV267" s="12" t="s">
        <v>272</v>
      </c>
      <c r="AW267" s="12" t="s">
        <v>37</v>
      </c>
      <c r="AX267" s="12" t="s">
        <v>83</v>
      </c>
      <c r="AY267" s="144" t="s">
        <v>266</v>
      </c>
    </row>
    <row r="268" spans="2:65" s="1" customFormat="1" ht="16.5" customHeight="1">
      <c r="B268" s="33"/>
      <c r="C268" s="170" t="s">
        <v>425</v>
      </c>
      <c r="D268" s="170" t="s">
        <v>298</v>
      </c>
      <c r="E268" s="171" t="s">
        <v>2252</v>
      </c>
      <c r="F268" s="172" t="s">
        <v>2253</v>
      </c>
      <c r="G268" s="173" t="s">
        <v>291</v>
      </c>
      <c r="H268" s="174">
        <v>5.4</v>
      </c>
      <c r="I268" s="175"/>
      <c r="J268" s="176">
        <f>ROUND(I268*H268,2)</f>
        <v>0</v>
      </c>
      <c r="K268" s="172" t="s">
        <v>271</v>
      </c>
      <c r="L268" s="177"/>
      <c r="M268" s="178" t="s">
        <v>19</v>
      </c>
      <c r="N268" s="179" t="s">
        <v>46</v>
      </c>
      <c r="P268" s="131">
        <f>O268*H268</f>
        <v>0</v>
      </c>
      <c r="Q268" s="131">
        <v>2</v>
      </c>
      <c r="R268" s="131">
        <f>Q268*H268</f>
        <v>10.8</v>
      </c>
      <c r="S268" s="131">
        <v>0</v>
      </c>
      <c r="T268" s="132">
        <f>S268*H268</f>
        <v>0</v>
      </c>
      <c r="AR268" s="133" t="s">
        <v>303</v>
      </c>
      <c r="AT268" s="133" t="s">
        <v>298</v>
      </c>
      <c r="AU268" s="133" t="s">
        <v>85</v>
      </c>
      <c r="AY268" s="18" t="s">
        <v>266</v>
      </c>
      <c r="BE268" s="134">
        <f>IF(N268="základní",J268,0)</f>
        <v>0</v>
      </c>
      <c r="BF268" s="134">
        <f>IF(N268="snížená",J268,0)</f>
        <v>0</v>
      </c>
      <c r="BG268" s="134">
        <f>IF(N268="zákl. přenesená",J268,0)</f>
        <v>0</v>
      </c>
      <c r="BH268" s="134">
        <f>IF(N268="sníž. přenesená",J268,0)</f>
        <v>0</v>
      </c>
      <c r="BI268" s="134">
        <f>IF(N268="nulová",J268,0)</f>
        <v>0</v>
      </c>
      <c r="BJ268" s="18" t="s">
        <v>83</v>
      </c>
      <c r="BK268" s="134">
        <f>ROUND(I268*H268,2)</f>
        <v>0</v>
      </c>
      <c r="BL268" s="18" t="s">
        <v>272</v>
      </c>
      <c r="BM268" s="133" t="s">
        <v>2254</v>
      </c>
    </row>
    <row r="269" spans="2:65" s="14" customFormat="1" ht="11.25">
      <c r="B269" s="164"/>
      <c r="D269" s="136" t="s">
        <v>274</v>
      </c>
      <c r="E269" s="165" t="s">
        <v>19</v>
      </c>
      <c r="F269" s="166" t="s">
        <v>2255</v>
      </c>
      <c r="H269" s="165" t="s">
        <v>19</v>
      </c>
      <c r="I269" s="167"/>
      <c r="L269" s="164"/>
      <c r="M269" s="168"/>
      <c r="T269" s="169"/>
      <c r="AT269" s="165" t="s">
        <v>274</v>
      </c>
      <c r="AU269" s="165" t="s">
        <v>85</v>
      </c>
      <c r="AV269" s="14" t="s">
        <v>83</v>
      </c>
      <c r="AW269" s="14" t="s">
        <v>37</v>
      </c>
      <c r="AX269" s="14" t="s">
        <v>75</v>
      </c>
      <c r="AY269" s="165" t="s">
        <v>266</v>
      </c>
    </row>
    <row r="270" spans="2:65" s="11" customFormat="1" ht="11.25">
      <c r="B270" s="135"/>
      <c r="D270" s="136" t="s">
        <v>274</v>
      </c>
      <c r="E270" s="137" t="s">
        <v>19</v>
      </c>
      <c r="F270" s="138" t="s">
        <v>2251</v>
      </c>
      <c r="H270" s="139">
        <v>5.4</v>
      </c>
      <c r="I270" s="140"/>
      <c r="L270" s="135"/>
      <c r="M270" s="141"/>
      <c r="T270" s="142"/>
      <c r="AT270" s="137" t="s">
        <v>274</v>
      </c>
      <c r="AU270" s="137" t="s">
        <v>85</v>
      </c>
      <c r="AV270" s="11" t="s">
        <v>85</v>
      </c>
      <c r="AW270" s="11" t="s">
        <v>37</v>
      </c>
      <c r="AX270" s="11" t="s">
        <v>75</v>
      </c>
      <c r="AY270" s="137" t="s">
        <v>266</v>
      </c>
    </row>
    <row r="271" spans="2:65" s="12" customFormat="1" ht="11.25">
      <c r="B271" s="143"/>
      <c r="D271" s="136" t="s">
        <v>274</v>
      </c>
      <c r="E271" s="144" t="s">
        <v>19</v>
      </c>
      <c r="F271" s="145" t="s">
        <v>276</v>
      </c>
      <c r="H271" s="146">
        <v>5.4</v>
      </c>
      <c r="I271" s="147"/>
      <c r="L271" s="143"/>
      <c r="M271" s="148"/>
      <c r="T271" s="149"/>
      <c r="AT271" s="144" t="s">
        <v>274</v>
      </c>
      <c r="AU271" s="144" t="s">
        <v>85</v>
      </c>
      <c r="AV271" s="12" t="s">
        <v>272</v>
      </c>
      <c r="AW271" s="12" t="s">
        <v>37</v>
      </c>
      <c r="AX271" s="12" t="s">
        <v>83</v>
      </c>
      <c r="AY271" s="144" t="s">
        <v>266</v>
      </c>
    </row>
    <row r="272" spans="2:65" s="1" customFormat="1" ht="24.2" customHeight="1">
      <c r="B272" s="33"/>
      <c r="C272" s="122" t="s">
        <v>433</v>
      </c>
      <c r="D272" s="122" t="s">
        <v>267</v>
      </c>
      <c r="E272" s="123" t="s">
        <v>1888</v>
      </c>
      <c r="F272" s="124" t="s">
        <v>2256</v>
      </c>
      <c r="G272" s="125" t="s">
        <v>895</v>
      </c>
      <c r="H272" s="126">
        <v>773.26499999999999</v>
      </c>
      <c r="I272" s="127"/>
      <c r="J272" s="128">
        <f>ROUND(I272*H272,2)</f>
        <v>0</v>
      </c>
      <c r="K272" s="124" t="s">
        <v>19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272</v>
      </c>
      <c r="AT272" s="133" t="s">
        <v>267</v>
      </c>
      <c r="AU272" s="133" t="s">
        <v>85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272</v>
      </c>
      <c r="BM272" s="133" t="s">
        <v>2257</v>
      </c>
    </row>
    <row r="273" spans="2:65" s="14" customFormat="1" ht="11.25">
      <c r="B273" s="164"/>
      <c r="D273" s="136" t="s">
        <v>274</v>
      </c>
      <c r="E273" s="165" t="s">
        <v>19</v>
      </c>
      <c r="F273" s="166" t="s">
        <v>2258</v>
      </c>
      <c r="H273" s="165" t="s">
        <v>19</v>
      </c>
      <c r="I273" s="167"/>
      <c r="L273" s="164"/>
      <c r="M273" s="168"/>
      <c r="T273" s="169"/>
      <c r="AT273" s="165" t="s">
        <v>274</v>
      </c>
      <c r="AU273" s="165" t="s">
        <v>85</v>
      </c>
      <c r="AV273" s="14" t="s">
        <v>83</v>
      </c>
      <c r="AW273" s="14" t="s">
        <v>37</v>
      </c>
      <c r="AX273" s="14" t="s">
        <v>75</v>
      </c>
      <c r="AY273" s="165" t="s">
        <v>266</v>
      </c>
    </row>
    <row r="274" spans="2:65" s="14" customFormat="1" ht="11.25">
      <c r="B274" s="164"/>
      <c r="D274" s="136" t="s">
        <v>274</v>
      </c>
      <c r="E274" s="165" t="s">
        <v>19</v>
      </c>
      <c r="F274" s="166" t="s">
        <v>2259</v>
      </c>
      <c r="H274" s="165" t="s">
        <v>19</v>
      </c>
      <c r="I274" s="167"/>
      <c r="L274" s="164"/>
      <c r="M274" s="168"/>
      <c r="T274" s="169"/>
      <c r="AT274" s="165" t="s">
        <v>274</v>
      </c>
      <c r="AU274" s="165" t="s">
        <v>85</v>
      </c>
      <c r="AV274" s="14" t="s">
        <v>83</v>
      </c>
      <c r="AW274" s="14" t="s">
        <v>37</v>
      </c>
      <c r="AX274" s="14" t="s">
        <v>75</v>
      </c>
      <c r="AY274" s="165" t="s">
        <v>266</v>
      </c>
    </row>
    <row r="275" spans="2:65" s="11" customFormat="1" ht="11.25">
      <c r="B275" s="135"/>
      <c r="D275" s="136" t="s">
        <v>274</v>
      </c>
      <c r="E275" s="137" t="s">
        <v>19</v>
      </c>
      <c r="F275" s="138" t="s">
        <v>2260</v>
      </c>
      <c r="H275" s="139">
        <v>82.915000000000006</v>
      </c>
      <c r="I275" s="140"/>
      <c r="L275" s="135"/>
      <c r="M275" s="141"/>
      <c r="T275" s="142"/>
      <c r="AT275" s="137" t="s">
        <v>274</v>
      </c>
      <c r="AU275" s="137" t="s">
        <v>85</v>
      </c>
      <c r="AV275" s="11" t="s">
        <v>85</v>
      </c>
      <c r="AW275" s="11" t="s">
        <v>37</v>
      </c>
      <c r="AX275" s="11" t="s">
        <v>75</v>
      </c>
      <c r="AY275" s="137" t="s">
        <v>266</v>
      </c>
    </row>
    <row r="276" spans="2:65" s="14" customFormat="1" ht="11.25">
      <c r="B276" s="164"/>
      <c r="D276" s="136" t="s">
        <v>274</v>
      </c>
      <c r="E276" s="165" t="s">
        <v>19</v>
      </c>
      <c r="F276" s="166" t="s">
        <v>2261</v>
      </c>
      <c r="H276" s="165" t="s">
        <v>19</v>
      </c>
      <c r="I276" s="167"/>
      <c r="L276" s="164"/>
      <c r="M276" s="168"/>
      <c r="T276" s="169"/>
      <c r="AT276" s="165" t="s">
        <v>274</v>
      </c>
      <c r="AU276" s="165" t="s">
        <v>85</v>
      </c>
      <c r="AV276" s="14" t="s">
        <v>83</v>
      </c>
      <c r="AW276" s="14" t="s">
        <v>37</v>
      </c>
      <c r="AX276" s="14" t="s">
        <v>75</v>
      </c>
      <c r="AY276" s="165" t="s">
        <v>266</v>
      </c>
    </row>
    <row r="277" spans="2:65" s="11" customFormat="1" ht="11.25">
      <c r="B277" s="135"/>
      <c r="D277" s="136" t="s">
        <v>274</v>
      </c>
      <c r="E277" s="137" t="s">
        <v>19</v>
      </c>
      <c r="F277" s="138" t="s">
        <v>2262</v>
      </c>
      <c r="H277" s="139">
        <v>602.20000000000005</v>
      </c>
      <c r="I277" s="140"/>
      <c r="L277" s="135"/>
      <c r="M277" s="141"/>
      <c r="T277" s="142"/>
      <c r="AT277" s="137" t="s">
        <v>274</v>
      </c>
      <c r="AU277" s="137" t="s">
        <v>85</v>
      </c>
      <c r="AV277" s="11" t="s">
        <v>85</v>
      </c>
      <c r="AW277" s="11" t="s">
        <v>37</v>
      </c>
      <c r="AX277" s="11" t="s">
        <v>75</v>
      </c>
      <c r="AY277" s="137" t="s">
        <v>266</v>
      </c>
    </row>
    <row r="278" spans="2:65" s="14" customFormat="1" ht="11.25">
      <c r="B278" s="164"/>
      <c r="D278" s="136" t="s">
        <v>274</v>
      </c>
      <c r="E278" s="165" t="s">
        <v>19</v>
      </c>
      <c r="F278" s="166" t="s">
        <v>2263</v>
      </c>
      <c r="H278" s="165" t="s">
        <v>19</v>
      </c>
      <c r="I278" s="167"/>
      <c r="L278" s="164"/>
      <c r="M278" s="168"/>
      <c r="T278" s="169"/>
      <c r="AT278" s="165" t="s">
        <v>274</v>
      </c>
      <c r="AU278" s="165" t="s">
        <v>85</v>
      </c>
      <c r="AV278" s="14" t="s">
        <v>83</v>
      </c>
      <c r="AW278" s="14" t="s">
        <v>37</v>
      </c>
      <c r="AX278" s="14" t="s">
        <v>75</v>
      </c>
      <c r="AY278" s="165" t="s">
        <v>266</v>
      </c>
    </row>
    <row r="279" spans="2:65" s="11" customFormat="1" ht="11.25">
      <c r="B279" s="135"/>
      <c r="D279" s="136" t="s">
        <v>274</v>
      </c>
      <c r="E279" s="137" t="s">
        <v>19</v>
      </c>
      <c r="F279" s="138" t="s">
        <v>2264</v>
      </c>
      <c r="H279" s="139">
        <v>88.15</v>
      </c>
      <c r="I279" s="140"/>
      <c r="L279" s="135"/>
      <c r="M279" s="141"/>
      <c r="T279" s="142"/>
      <c r="AT279" s="137" t="s">
        <v>274</v>
      </c>
      <c r="AU279" s="137" t="s">
        <v>85</v>
      </c>
      <c r="AV279" s="11" t="s">
        <v>85</v>
      </c>
      <c r="AW279" s="11" t="s">
        <v>37</v>
      </c>
      <c r="AX279" s="11" t="s">
        <v>75</v>
      </c>
      <c r="AY279" s="137" t="s">
        <v>266</v>
      </c>
    </row>
    <row r="280" spans="2:65" s="12" customFormat="1" ht="11.25">
      <c r="B280" s="143"/>
      <c r="D280" s="136" t="s">
        <v>274</v>
      </c>
      <c r="E280" s="144" t="s">
        <v>19</v>
      </c>
      <c r="F280" s="145" t="s">
        <v>276</v>
      </c>
      <c r="H280" s="146">
        <v>773.26499999999999</v>
      </c>
      <c r="I280" s="147"/>
      <c r="L280" s="143"/>
      <c r="M280" s="148"/>
      <c r="T280" s="149"/>
      <c r="AT280" s="144" t="s">
        <v>274</v>
      </c>
      <c r="AU280" s="144" t="s">
        <v>85</v>
      </c>
      <c r="AV280" s="12" t="s">
        <v>272</v>
      </c>
      <c r="AW280" s="12" t="s">
        <v>37</v>
      </c>
      <c r="AX280" s="12" t="s">
        <v>83</v>
      </c>
      <c r="AY280" s="144" t="s">
        <v>266</v>
      </c>
    </row>
    <row r="281" spans="2:65" s="1" customFormat="1" ht="16.5" customHeight="1">
      <c r="B281" s="33"/>
      <c r="C281" s="170" t="s">
        <v>437</v>
      </c>
      <c r="D281" s="170" t="s">
        <v>298</v>
      </c>
      <c r="E281" s="171" t="s">
        <v>2265</v>
      </c>
      <c r="F281" s="172" t="s">
        <v>2266</v>
      </c>
      <c r="G281" s="173" t="s">
        <v>845</v>
      </c>
      <c r="H281" s="174">
        <v>309.30599999999998</v>
      </c>
      <c r="I281" s="175"/>
      <c r="J281" s="176">
        <f>ROUND(I281*H281,2)</f>
        <v>0</v>
      </c>
      <c r="K281" s="172" t="s">
        <v>271</v>
      </c>
      <c r="L281" s="177"/>
      <c r="M281" s="178" t="s">
        <v>19</v>
      </c>
      <c r="N281" s="179" t="s">
        <v>46</v>
      </c>
      <c r="P281" s="131">
        <f>O281*H281</f>
        <v>0</v>
      </c>
      <c r="Q281" s="131">
        <v>1</v>
      </c>
      <c r="R281" s="131">
        <f>Q281*H281</f>
        <v>309.30599999999998</v>
      </c>
      <c r="S281" s="131">
        <v>0</v>
      </c>
      <c r="T281" s="132">
        <f>S281*H281</f>
        <v>0</v>
      </c>
      <c r="AR281" s="133" t="s">
        <v>303</v>
      </c>
      <c r="AT281" s="133" t="s">
        <v>298</v>
      </c>
      <c r="AU281" s="133" t="s">
        <v>85</v>
      </c>
      <c r="AY281" s="18" t="s">
        <v>266</v>
      </c>
      <c r="BE281" s="134">
        <f>IF(N281="základní",J281,0)</f>
        <v>0</v>
      </c>
      <c r="BF281" s="134">
        <f>IF(N281="snížená",J281,0)</f>
        <v>0</v>
      </c>
      <c r="BG281" s="134">
        <f>IF(N281="zákl. přenesená",J281,0)</f>
        <v>0</v>
      </c>
      <c r="BH281" s="134">
        <f>IF(N281="sníž. přenesená",J281,0)</f>
        <v>0</v>
      </c>
      <c r="BI281" s="134">
        <f>IF(N281="nulová",J281,0)</f>
        <v>0</v>
      </c>
      <c r="BJ281" s="18" t="s">
        <v>83</v>
      </c>
      <c r="BK281" s="134">
        <f>ROUND(I281*H281,2)</f>
        <v>0</v>
      </c>
      <c r="BL281" s="18" t="s">
        <v>272</v>
      </c>
      <c r="BM281" s="133" t="s">
        <v>2267</v>
      </c>
    </row>
    <row r="282" spans="2:65" s="14" customFormat="1" ht="11.25">
      <c r="B282" s="164"/>
      <c r="D282" s="136" t="s">
        <v>274</v>
      </c>
      <c r="E282" s="165" t="s">
        <v>19</v>
      </c>
      <c r="F282" s="166" t="s">
        <v>2268</v>
      </c>
      <c r="H282" s="165" t="s">
        <v>19</v>
      </c>
      <c r="I282" s="167"/>
      <c r="L282" s="164"/>
      <c r="M282" s="168"/>
      <c r="T282" s="169"/>
      <c r="AT282" s="165" t="s">
        <v>274</v>
      </c>
      <c r="AU282" s="165" t="s">
        <v>85</v>
      </c>
      <c r="AV282" s="14" t="s">
        <v>83</v>
      </c>
      <c r="AW282" s="14" t="s">
        <v>37</v>
      </c>
      <c r="AX282" s="14" t="s">
        <v>75</v>
      </c>
      <c r="AY282" s="165" t="s">
        <v>266</v>
      </c>
    </row>
    <row r="283" spans="2:65" s="11" customFormat="1" ht="11.25">
      <c r="B283" s="135"/>
      <c r="D283" s="136" t="s">
        <v>274</v>
      </c>
      <c r="E283" s="137" t="s">
        <v>19</v>
      </c>
      <c r="F283" s="138" t="s">
        <v>2269</v>
      </c>
      <c r="H283" s="139">
        <v>309.30599999999998</v>
      </c>
      <c r="I283" s="140"/>
      <c r="L283" s="135"/>
      <c r="M283" s="141"/>
      <c r="T283" s="142"/>
      <c r="AT283" s="137" t="s">
        <v>274</v>
      </c>
      <c r="AU283" s="137" t="s">
        <v>85</v>
      </c>
      <c r="AV283" s="11" t="s">
        <v>85</v>
      </c>
      <c r="AW283" s="11" t="s">
        <v>37</v>
      </c>
      <c r="AX283" s="11" t="s">
        <v>75</v>
      </c>
      <c r="AY283" s="137" t="s">
        <v>266</v>
      </c>
    </row>
    <row r="284" spans="2:65" s="12" customFormat="1" ht="11.25">
      <c r="B284" s="143"/>
      <c r="D284" s="136" t="s">
        <v>274</v>
      </c>
      <c r="E284" s="144" t="s">
        <v>19</v>
      </c>
      <c r="F284" s="145" t="s">
        <v>276</v>
      </c>
      <c r="H284" s="146">
        <v>309.30599999999998</v>
      </c>
      <c r="I284" s="147"/>
      <c r="L284" s="143"/>
      <c r="M284" s="148"/>
      <c r="T284" s="149"/>
      <c r="AT284" s="144" t="s">
        <v>274</v>
      </c>
      <c r="AU284" s="144" t="s">
        <v>85</v>
      </c>
      <c r="AV284" s="12" t="s">
        <v>272</v>
      </c>
      <c r="AW284" s="12" t="s">
        <v>37</v>
      </c>
      <c r="AX284" s="12" t="s">
        <v>83</v>
      </c>
      <c r="AY284" s="144" t="s">
        <v>266</v>
      </c>
    </row>
    <row r="285" spans="2:65" s="1" customFormat="1" ht="37.9" customHeight="1">
      <c r="B285" s="33"/>
      <c r="C285" s="122" t="s">
        <v>441</v>
      </c>
      <c r="D285" s="122" t="s">
        <v>267</v>
      </c>
      <c r="E285" s="123" t="s">
        <v>2270</v>
      </c>
      <c r="F285" s="124" t="s">
        <v>2271</v>
      </c>
      <c r="G285" s="125" t="s">
        <v>895</v>
      </c>
      <c r="H285" s="126">
        <v>379.1</v>
      </c>
      <c r="I285" s="127"/>
      <c r="J285" s="128">
        <f>ROUND(I285*H285,2)</f>
        <v>0</v>
      </c>
      <c r="K285" s="124" t="s">
        <v>271</v>
      </c>
      <c r="L285" s="33"/>
      <c r="M285" s="129" t="s">
        <v>19</v>
      </c>
      <c r="N285" s="130" t="s">
        <v>46</v>
      </c>
      <c r="P285" s="131">
        <f>O285*H285</f>
        <v>0</v>
      </c>
      <c r="Q285" s="131">
        <v>0</v>
      </c>
      <c r="R285" s="131">
        <f>Q285*H285</f>
        <v>0</v>
      </c>
      <c r="S285" s="131">
        <v>0</v>
      </c>
      <c r="T285" s="132">
        <f>S285*H285</f>
        <v>0</v>
      </c>
      <c r="AR285" s="133" t="s">
        <v>272</v>
      </c>
      <c r="AT285" s="133" t="s">
        <v>267</v>
      </c>
      <c r="AU285" s="133" t="s">
        <v>85</v>
      </c>
      <c r="AY285" s="18" t="s">
        <v>266</v>
      </c>
      <c r="BE285" s="134">
        <f>IF(N285="základní",J285,0)</f>
        <v>0</v>
      </c>
      <c r="BF285" s="134">
        <f>IF(N285="snížená",J285,0)</f>
        <v>0</v>
      </c>
      <c r="BG285" s="134">
        <f>IF(N285="zákl. přenesená",J285,0)</f>
        <v>0</v>
      </c>
      <c r="BH285" s="134">
        <f>IF(N285="sníž. přenesená",J285,0)</f>
        <v>0</v>
      </c>
      <c r="BI285" s="134">
        <f>IF(N285="nulová",J285,0)</f>
        <v>0</v>
      </c>
      <c r="BJ285" s="18" t="s">
        <v>83</v>
      </c>
      <c r="BK285" s="134">
        <f>ROUND(I285*H285,2)</f>
        <v>0</v>
      </c>
      <c r="BL285" s="18" t="s">
        <v>272</v>
      </c>
      <c r="BM285" s="133" t="s">
        <v>2272</v>
      </c>
    </row>
    <row r="286" spans="2:65" s="14" customFormat="1" ht="11.25">
      <c r="B286" s="164"/>
      <c r="D286" s="136" t="s">
        <v>274</v>
      </c>
      <c r="E286" s="165" t="s">
        <v>19</v>
      </c>
      <c r="F286" s="166" t="s">
        <v>1577</v>
      </c>
      <c r="H286" s="165" t="s">
        <v>19</v>
      </c>
      <c r="I286" s="167"/>
      <c r="L286" s="164"/>
      <c r="M286" s="168"/>
      <c r="T286" s="169"/>
      <c r="AT286" s="165" t="s">
        <v>274</v>
      </c>
      <c r="AU286" s="165" t="s">
        <v>85</v>
      </c>
      <c r="AV286" s="14" t="s">
        <v>83</v>
      </c>
      <c r="AW286" s="14" t="s">
        <v>37</v>
      </c>
      <c r="AX286" s="14" t="s">
        <v>75</v>
      </c>
      <c r="AY286" s="165" t="s">
        <v>266</v>
      </c>
    </row>
    <row r="287" spans="2:65" s="14" customFormat="1" ht="11.25">
      <c r="B287" s="164"/>
      <c r="D287" s="136" t="s">
        <v>274</v>
      </c>
      <c r="E287" s="165" t="s">
        <v>19</v>
      </c>
      <c r="F287" s="166" t="s">
        <v>2261</v>
      </c>
      <c r="H287" s="165" t="s">
        <v>19</v>
      </c>
      <c r="I287" s="167"/>
      <c r="L287" s="164"/>
      <c r="M287" s="168"/>
      <c r="T287" s="169"/>
      <c r="AT287" s="165" t="s">
        <v>274</v>
      </c>
      <c r="AU287" s="165" t="s">
        <v>85</v>
      </c>
      <c r="AV287" s="14" t="s">
        <v>83</v>
      </c>
      <c r="AW287" s="14" t="s">
        <v>37</v>
      </c>
      <c r="AX287" s="14" t="s">
        <v>75</v>
      </c>
      <c r="AY287" s="165" t="s">
        <v>266</v>
      </c>
    </row>
    <row r="288" spans="2:65" s="11" customFormat="1" ht="11.25">
      <c r="B288" s="135"/>
      <c r="D288" s="136" t="s">
        <v>274</v>
      </c>
      <c r="E288" s="137" t="s">
        <v>19</v>
      </c>
      <c r="F288" s="138" t="s">
        <v>2273</v>
      </c>
      <c r="H288" s="139">
        <v>301.10000000000002</v>
      </c>
      <c r="I288" s="140"/>
      <c r="L288" s="135"/>
      <c r="M288" s="141"/>
      <c r="T288" s="142"/>
      <c r="AT288" s="137" t="s">
        <v>274</v>
      </c>
      <c r="AU288" s="137" t="s">
        <v>85</v>
      </c>
      <c r="AV288" s="11" t="s">
        <v>85</v>
      </c>
      <c r="AW288" s="11" t="s">
        <v>37</v>
      </c>
      <c r="AX288" s="11" t="s">
        <v>75</v>
      </c>
      <c r="AY288" s="137" t="s">
        <v>266</v>
      </c>
    </row>
    <row r="289" spans="2:65" s="14" customFormat="1" ht="11.25">
      <c r="B289" s="164"/>
      <c r="D289" s="136" t="s">
        <v>274</v>
      </c>
      <c r="E289" s="165" t="s">
        <v>19</v>
      </c>
      <c r="F289" s="166" t="s">
        <v>2263</v>
      </c>
      <c r="H289" s="165" t="s">
        <v>19</v>
      </c>
      <c r="I289" s="167"/>
      <c r="L289" s="164"/>
      <c r="M289" s="168"/>
      <c r="T289" s="169"/>
      <c r="AT289" s="165" t="s">
        <v>274</v>
      </c>
      <c r="AU289" s="165" t="s">
        <v>85</v>
      </c>
      <c r="AV289" s="14" t="s">
        <v>83</v>
      </c>
      <c r="AW289" s="14" t="s">
        <v>37</v>
      </c>
      <c r="AX289" s="14" t="s">
        <v>75</v>
      </c>
      <c r="AY289" s="165" t="s">
        <v>266</v>
      </c>
    </row>
    <row r="290" spans="2:65" s="11" customFormat="1" ht="11.25">
      <c r="B290" s="135"/>
      <c r="D290" s="136" t="s">
        <v>274</v>
      </c>
      <c r="E290" s="137" t="s">
        <v>19</v>
      </c>
      <c r="F290" s="138" t="s">
        <v>502</v>
      </c>
      <c r="H290" s="139">
        <v>78</v>
      </c>
      <c r="I290" s="140"/>
      <c r="L290" s="135"/>
      <c r="M290" s="141"/>
      <c r="T290" s="142"/>
      <c r="AT290" s="137" t="s">
        <v>274</v>
      </c>
      <c r="AU290" s="137" t="s">
        <v>85</v>
      </c>
      <c r="AV290" s="11" t="s">
        <v>85</v>
      </c>
      <c r="AW290" s="11" t="s">
        <v>37</v>
      </c>
      <c r="AX290" s="11" t="s">
        <v>75</v>
      </c>
      <c r="AY290" s="137" t="s">
        <v>266</v>
      </c>
    </row>
    <row r="291" spans="2:65" s="12" customFormat="1" ht="11.25">
      <c r="B291" s="143"/>
      <c r="D291" s="136" t="s">
        <v>274</v>
      </c>
      <c r="E291" s="144" t="s">
        <v>19</v>
      </c>
      <c r="F291" s="145" t="s">
        <v>276</v>
      </c>
      <c r="H291" s="146">
        <v>379.1</v>
      </c>
      <c r="I291" s="147"/>
      <c r="L291" s="143"/>
      <c r="M291" s="148"/>
      <c r="T291" s="149"/>
      <c r="AT291" s="144" t="s">
        <v>274</v>
      </c>
      <c r="AU291" s="144" t="s">
        <v>85</v>
      </c>
      <c r="AV291" s="12" t="s">
        <v>272</v>
      </c>
      <c r="AW291" s="12" t="s">
        <v>37</v>
      </c>
      <c r="AX291" s="12" t="s">
        <v>83</v>
      </c>
      <c r="AY291" s="144" t="s">
        <v>266</v>
      </c>
    </row>
    <row r="292" spans="2:65" s="1" customFormat="1" ht="16.5" customHeight="1">
      <c r="B292" s="33"/>
      <c r="C292" s="170" t="s">
        <v>445</v>
      </c>
      <c r="D292" s="170" t="s">
        <v>298</v>
      </c>
      <c r="E292" s="171" t="s">
        <v>2274</v>
      </c>
      <c r="F292" s="172" t="s">
        <v>2275</v>
      </c>
      <c r="G292" s="173" t="s">
        <v>845</v>
      </c>
      <c r="H292" s="174">
        <v>37.909999999999997</v>
      </c>
      <c r="I292" s="175"/>
      <c r="J292" s="176">
        <f>ROUND(I292*H292,2)</f>
        <v>0</v>
      </c>
      <c r="K292" s="172" t="s">
        <v>271</v>
      </c>
      <c r="L292" s="177"/>
      <c r="M292" s="178" t="s">
        <v>19</v>
      </c>
      <c r="N292" s="179" t="s">
        <v>46</v>
      </c>
      <c r="P292" s="131">
        <f>O292*H292</f>
        <v>0</v>
      </c>
      <c r="Q292" s="131">
        <v>1</v>
      </c>
      <c r="R292" s="131">
        <f>Q292*H292</f>
        <v>37.909999999999997</v>
      </c>
      <c r="S292" s="131">
        <v>0</v>
      </c>
      <c r="T292" s="132">
        <f>S292*H292</f>
        <v>0</v>
      </c>
      <c r="AR292" s="133" t="s">
        <v>303</v>
      </c>
      <c r="AT292" s="133" t="s">
        <v>298</v>
      </c>
      <c r="AU292" s="133" t="s">
        <v>85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272</v>
      </c>
      <c r="BM292" s="133" t="s">
        <v>2276</v>
      </c>
    </row>
    <row r="293" spans="2:65" s="14" customFormat="1" ht="11.25">
      <c r="B293" s="164"/>
      <c r="D293" s="136" t="s">
        <v>274</v>
      </c>
      <c r="E293" s="165" t="s">
        <v>19</v>
      </c>
      <c r="F293" s="166" t="s">
        <v>2268</v>
      </c>
      <c r="H293" s="165" t="s">
        <v>19</v>
      </c>
      <c r="I293" s="167"/>
      <c r="L293" s="164"/>
      <c r="M293" s="168"/>
      <c r="T293" s="169"/>
      <c r="AT293" s="165" t="s">
        <v>274</v>
      </c>
      <c r="AU293" s="165" t="s">
        <v>85</v>
      </c>
      <c r="AV293" s="14" t="s">
        <v>83</v>
      </c>
      <c r="AW293" s="14" t="s">
        <v>37</v>
      </c>
      <c r="AX293" s="14" t="s">
        <v>75</v>
      </c>
      <c r="AY293" s="165" t="s">
        <v>266</v>
      </c>
    </row>
    <row r="294" spans="2:65" s="11" customFormat="1" ht="11.25">
      <c r="B294" s="135"/>
      <c r="D294" s="136" t="s">
        <v>274</v>
      </c>
      <c r="E294" s="137" t="s">
        <v>19</v>
      </c>
      <c r="F294" s="138" t="s">
        <v>2277</v>
      </c>
      <c r="H294" s="139">
        <v>37.909999999999997</v>
      </c>
      <c r="I294" s="140"/>
      <c r="L294" s="135"/>
      <c r="M294" s="141"/>
      <c r="T294" s="142"/>
      <c r="AT294" s="137" t="s">
        <v>274</v>
      </c>
      <c r="AU294" s="137" t="s">
        <v>85</v>
      </c>
      <c r="AV294" s="11" t="s">
        <v>85</v>
      </c>
      <c r="AW294" s="11" t="s">
        <v>37</v>
      </c>
      <c r="AX294" s="11" t="s">
        <v>75</v>
      </c>
      <c r="AY294" s="137" t="s">
        <v>266</v>
      </c>
    </row>
    <row r="295" spans="2:65" s="12" customFormat="1" ht="11.25">
      <c r="B295" s="143"/>
      <c r="D295" s="136" t="s">
        <v>274</v>
      </c>
      <c r="E295" s="144" t="s">
        <v>19</v>
      </c>
      <c r="F295" s="145" t="s">
        <v>276</v>
      </c>
      <c r="H295" s="146">
        <v>37.909999999999997</v>
      </c>
      <c r="I295" s="147"/>
      <c r="L295" s="143"/>
      <c r="M295" s="148"/>
      <c r="T295" s="149"/>
      <c r="AT295" s="144" t="s">
        <v>274</v>
      </c>
      <c r="AU295" s="144" t="s">
        <v>85</v>
      </c>
      <c r="AV295" s="12" t="s">
        <v>272</v>
      </c>
      <c r="AW295" s="12" t="s">
        <v>37</v>
      </c>
      <c r="AX295" s="12" t="s">
        <v>83</v>
      </c>
      <c r="AY295" s="144" t="s">
        <v>266</v>
      </c>
    </row>
    <row r="296" spans="2:65" s="1" customFormat="1" ht="16.5" customHeight="1">
      <c r="B296" s="33"/>
      <c r="C296" s="122" t="s">
        <v>449</v>
      </c>
      <c r="D296" s="122" t="s">
        <v>267</v>
      </c>
      <c r="E296" s="123" t="s">
        <v>2278</v>
      </c>
      <c r="F296" s="124" t="s">
        <v>2279</v>
      </c>
      <c r="G296" s="125" t="s">
        <v>895</v>
      </c>
      <c r="H296" s="126">
        <v>379.1</v>
      </c>
      <c r="I296" s="127"/>
      <c r="J296" s="128">
        <f>ROUND(I296*H296,2)</f>
        <v>0</v>
      </c>
      <c r="K296" s="124" t="s">
        <v>19</v>
      </c>
      <c r="L296" s="33"/>
      <c r="M296" s="129" t="s">
        <v>19</v>
      </c>
      <c r="N296" s="130" t="s">
        <v>46</v>
      </c>
      <c r="P296" s="131">
        <f>O296*H296</f>
        <v>0</v>
      </c>
      <c r="Q296" s="131">
        <v>0</v>
      </c>
      <c r="R296" s="131">
        <f>Q296*H296</f>
        <v>0</v>
      </c>
      <c r="S296" s="131">
        <v>0</v>
      </c>
      <c r="T296" s="132">
        <f>S296*H296</f>
        <v>0</v>
      </c>
      <c r="AR296" s="133" t="s">
        <v>272</v>
      </c>
      <c r="AT296" s="133" t="s">
        <v>267</v>
      </c>
      <c r="AU296" s="133" t="s">
        <v>85</v>
      </c>
      <c r="AY296" s="18" t="s">
        <v>266</v>
      </c>
      <c r="BE296" s="134">
        <f>IF(N296="základní",J296,0)</f>
        <v>0</v>
      </c>
      <c r="BF296" s="134">
        <f>IF(N296="snížená",J296,0)</f>
        <v>0</v>
      </c>
      <c r="BG296" s="134">
        <f>IF(N296="zákl. přenesená",J296,0)</f>
        <v>0</v>
      </c>
      <c r="BH296" s="134">
        <f>IF(N296="sníž. přenesená",J296,0)</f>
        <v>0</v>
      </c>
      <c r="BI296" s="134">
        <f>IF(N296="nulová",J296,0)</f>
        <v>0</v>
      </c>
      <c r="BJ296" s="18" t="s">
        <v>83</v>
      </c>
      <c r="BK296" s="134">
        <f>ROUND(I296*H296,2)</f>
        <v>0</v>
      </c>
      <c r="BL296" s="18" t="s">
        <v>272</v>
      </c>
      <c r="BM296" s="133" t="s">
        <v>2280</v>
      </c>
    </row>
    <row r="297" spans="2:65" s="14" customFormat="1" ht="11.25">
      <c r="B297" s="164"/>
      <c r="D297" s="136" t="s">
        <v>274</v>
      </c>
      <c r="E297" s="165" t="s">
        <v>19</v>
      </c>
      <c r="F297" s="166" t="s">
        <v>1577</v>
      </c>
      <c r="H297" s="165" t="s">
        <v>19</v>
      </c>
      <c r="I297" s="167"/>
      <c r="L297" s="164"/>
      <c r="M297" s="168"/>
      <c r="T297" s="169"/>
      <c r="AT297" s="165" t="s">
        <v>274</v>
      </c>
      <c r="AU297" s="165" t="s">
        <v>85</v>
      </c>
      <c r="AV297" s="14" t="s">
        <v>83</v>
      </c>
      <c r="AW297" s="14" t="s">
        <v>37</v>
      </c>
      <c r="AX297" s="14" t="s">
        <v>75</v>
      </c>
      <c r="AY297" s="165" t="s">
        <v>266</v>
      </c>
    </row>
    <row r="298" spans="2:65" s="14" customFormat="1" ht="11.25">
      <c r="B298" s="164"/>
      <c r="D298" s="136" t="s">
        <v>274</v>
      </c>
      <c r="E298" s="165" t="s">
        <v>19</v>
      </c>
      <c r="F298" s="166" t="s">
        <v>2261</v>
      </c>
      <c r="H298" s="165" t="s">
        <v>19</v>
      </c>
      <c r="I298" s="167"/>
      <c r="L298" s="164"/>
      <c r="M298" s="168"/>
      <c r="T298" s="169"/>
      <c r="AT298" s="165" t="s">
        <v>274</v>
      </c>
      <c r="AU298" s="165" t="s">
        <v>85</v>
      </c>
      <c r="AV298" s="14" t="s">
        <v>83</v>
      </c>
      <c r="AW298" s="14" t="s">
        <v>37</v>
      </c>
      <c r="AX298" s="14" t="s">
        <v>75</v>
      </c>
      <c r="AY298" s="165" t="s">
        <v>266</v>
      </c>
    </row>
    <row r="299" spans="2:65" s="11" customFormat="1" ht="11.25">
      <c r="B299" s="135"/>
      <c r="D299" s="136" t="s">
        <v>274</v>
      </c>
      <c r="E299" s="137" t="s">
        <v>19</v>
      </c>
      <c r="F299" s="138" t="s">
        <v>2273</v>
      </c>
      <c r="H299" s="139">
        <v>301.10000000000002</v>
      </c>
      <c r="I299" s="140"/>
      <c r="L299" s="135"/>
      <c r="M299" s="141"/>
      <c r="T299" s="142"/>
      <c r="AT299" s="137" t="s">
        <v>274</v>
      </c>
      <c r="AU299" s="137" t="s">
        <v>85</v>
      </c>
      <c r="AV299" s="11" t="s">
        <v>85</v>
      </c>
      <c r="AW299" s="11" t="s">
        <v>37</v>
      </c>
      <c r="AX299" s="11" t="s">
        <v>75</v>
      </c>
      <c r="AY299" s="137" t="s">
        <v>266</v>
      </c>
    </row>
    <row r="300" spans="2:65" s="14" customFormat="1" ht="11.25">
      <c r="B300" s="164"/>
      <c r="D300" s="136" t="s">
        <v>274</v>
      </c>
      <c r="E300" s="165" t="s">
        <v>19</v>
      </c>
      <c r="F300" s="166" t="s">
        <v>2263</v>
      </c>
      <c r="H300" s="165" t="s">
        <v>19</v>
      </c>
      <c r="I300" s="167"/>
      <c r="L300" s="164"/>
      <c r="M300" s="168"/>
      <c r="T300" s="169"/>
      <c r="AT300" s="165" t="s">
        <v>274</v>
      </c>
      <c r="AU300" s="165" t="s">
        <v>85</v>
      </c>
      <c r="AV300" s="14" t="s">
        <v>83</v>
      </c>
      <c r="AW300" s="14" t="s">
        <v>37</v>
      </c>
      <c r="AX300" s="14" t="s">
        <v>75</v>
      </c>
      <c r="AY300" s="165" t="s">
        <v>266</v>
      </c>
    </row>
    <row r="301" spans="2:65" s="11" customFormat="1" ht="11.25">
      <c r="B301" s="135"/>
      <c r="D301" s="136" t="s">
        <v>274</v>
      </c>
      <c r="E301" s="137" t="s">
        <v>19</v>
      </c>
      <c r="F301" s="138" t="s">
        <v>502</v>
      </c>
      <c r="H301" s="139">
        <v>78</v>
      </c>
      <c r="I301" s="140"/>
      <c r="L301" s="135"/>
      <c r="M301" s="141"/>
      <c r="T301" s="142"/>
      <c r="AT301" s="137" t="s">
        <v>274</v>
      </c>
      <c r="AU301" s="137" t="s">
        <v>85</v>
      </c>
      <c r="AV301" s="11" t="s">
        <v>85</v>
      </c>
      <c r="AW301" s="11" t="s">
        <v>37</v>
      </c>
      <c r="AX301" s="11" t="s">
        <v>75</v>
      </c>
      <c r="AY301" s="137" t="s">
        <v>266</v>
      </c>
    </row>
    <row r="302" spans="2:65" s="12" customFormat="1" ht="11.25">
      <c r="B302" s="143"/>
      <c r="D302" s="136" t="s">
        <v>274</v>
      </c>
      <c r="E302" s="144" t="s">
        <v>19</v>
      </c>
      <c r="F302" s="145" t="s">
        <v>276</v>
      </c>
      <c r="H302" s="146">
        <v>379.1</v>
      </c>
      <c r="I302" s="147"/>
      <c r="L302" s="143"/>
      <c r="M302" s="148"/>
      <c r="T302" s="149"/>
      <c r="AT302" s="144" t="s">
        <v>274</v>
      </c>
      <c r="AU302" s="144" t="s">
        <v>85</v>
      </c>
      <c r="AV302" s="12" t="s">
        <v>272</v>
      </c>
      <c r="AW302" s="12" t="s">
        <v>37</v>
      </c>
      <c r="AX302" s="12" t="s">
        <v>83</v>
      </c>
      <c r="AY302" s="144" t="s">
        <v>266</v>
      </c>
    </row>
    <row r="303" spans="2:65" s="1" customFormat="1" ht="16.5" customHeight="1">
      <c r="B303" s="33"/>
      <c r="C303" s="170" t="s">
        <v>453</v>
      </c>
      <c r="D303" s="170" t="s">
        <v>298</v>
      </c>
      <c r="E303" s="171" t="s">
        <v>2281</v>
      </c>
      <c r="F303" s="172" t="s">
        <v>2282</v>
      </c>
      <c r="G303" s="173" t="s">
        <v>845</v>
      </c>
      <c r="H303" s="174">
        <v>45.112000000000002</v>
      </c>
      <c r="I303" s="175"/>
      <c r="J303" s="176">
        <f>ROUND(I303*H303,2)</f>
        <v>0</v>
      </c>
      <c r="K303" s="172" t="s">
        <v>19</v>
      </c>
      <c r="L303" s="177"/>
      <c r="M303" s="178" t="s">
        <v>19</v>
      </c>
      <c r="N303" s="179" t="s">
        <v>46</v>
      </c>
      <c r="P303" s="131">
        <f>O303*H303</f>
        <v>0</v>
      </c>
      <c r="Q303" s="131">
        <v>1</v>
      </c>
      <c r="R303" s="131">
        <f>Q303*H303</f>
        <v>45.112000000000002</v>
      </c>
      <c r="S303" s="131">
        <v>0</v>
      </c>
      <c r="T303" s="132">
        <f>S303*H303</f>
        <v>0</v>
      </c>
      <c r="AR303" s="133" t="s">
        <v>303</v>
      </c>
      <c r="AT303" s="133" t="s">
        <v>298</v>
      </c>
      <c r="AU303" s="133" t="s">
        <v>85</v>
      </c>
      <c r="AY303" s="18" t="s">
        <v>266</v>
      </c>
      <c r="BE303" s="134">
        <f>IF(N303="základní",J303,0)</f>
        <v>0</v>
      </c>
      <c r="BF303" s="134">
        <f>IF(N303="snížená",J303,0)</f>
        <v>0</v>
      </c>
      <c r="BG303" s="134">
        <f>IF(N303="zákl. přenesená",J303,0)</f>
        <v>0</v>
      </c>
      <c r="BH303" s="134">
        <f>IF(N303="sníž. přenesená",J303,0)</f>
        <v>0</v>
      </c>
      <c r="BI303" s="134">
        <f>IF(N303="nulová",J303,0)</f>
        <v>0</v>
      </c>
      <c r="BJ303" s="18" t="s">
        <v>83</v>
      </c>
      <c r="BK303" s="134">
        <f>ROUND(I303*H303,2)</f>
        <v>0</v>
      </c>
      <c r="BL303" s="18" t="s">
        <v>272</v>
      </c>
      <c r="BM303" s="133" t="s">
        <v>2283</v>
      </c>
    </row>
    <row r="304" spans="2:65" s="14" customFormat="1" ht="11.25">
      <c r="B304" s="164"/>
      <c r="D304" s="136" t="s">
        <v>274</v>
      </c>
      <c r="E304" s="165" t="s">
        <v>19</v>
      </c>
      <c r="F304" s="166" t="s">
        <v>2268</v>
      </c>
      <c r="H304" s="165" t="s">
        <v>19</v>
      </c>
      <c r="I304" s="167"/>
      <c r="L304" s="164"/>
      <c r="M304" s="168"/>
      <c r="T304" s="169"/>
      <c r="AT304" s="165" t="s">
        <v>274</v>
      </c>
      <c r="AU304" s="165" t="s">
        <v>85</v>
      </c>
      <c r="AV304" s="14" t="s">
        <v>83</v>
      </c>
      <c r="AW304" s="14" t="s">
        <v>37</v>
      </c>
      <c r="AX304" s="14" t="s">
        <v>75</v>
      </c>
      <c r="AY304" s="165" t="s">
        <v>266</v>
      </c>
    </row>
    <row r="305" spans="2:65" s="11" customFormat="1" ht="11.25">
      <c r="B305" s="135"/>
      <c r="D305" s="136" t="s">
        <v>274</v>
      </c>
      <c r="E305" s="137" t="s">
        <v>19</v>
      </c>
      <c r="F305" s="138" t="s">
        <v>2284</v>
      </c>
      <c r="H305" s="139">
        <v>45.112000000000002</v>
      </c>
      <c r="I305" s="140"/>
      <c r="L305" s="135"/>
      <c r="M305" s="141"/>
      <c r="T305" s="142"/>
      <c r="AT305" s="137" t="s">
        <v>274</v>
      </c>
      <c r="AU305" s="137" t="s">
        <v>85</v>
      </c>
      <c r="AV305" s="11" t="s">
        <v>85</v>
      </c>
      <c r="AW305" s="11" t="s">
        <v>37</v>
      </c>
      <c r="AX305" s="11" t="s">
        <v>75</v>
      </c>
      <c r="AY305" s="137" t="s">
        <v>266</v>
      </c>
    </row>
    <row r="306" spans="2:65" s="12" customFormat="1" ht="11.25">
      <c r="B306" s="143"/>
      <c r="D306" s="136" t="s">
        <v>274</v>
      </c>
      <c r="E306" s="144" t="s">
        <v>19</v>
      </c>
      <c r="F306" s="145" t="s">
        <v>276</v>
      </c>
      <c r="H306" s="146">
        <v>45.112000000000002</v>
      </c>
      <c r="I306" s="147"/>
      <c r="L306" s="143"/>
      <c r="M306" s="148"/>
      <c r="T306" s="149"/>
      <c r="AT306" s="144" t="s">
        <v>274</v>
      </c>
      <c r="AU306" s="144" t="s">
        <v>85</v>
      </c>
      <c r="AV306" s="12" t="s">
        <v>272</v>
      </c>
      <c r="AW306" s="12" t="s">
        <v>37</v>
      </c>
      <c r="AX306" s="12" t="s">
        <v>83</v>
      </c>
      <c r="AY306" s="144" t="s">
        <v>266</v>
      </c>
    </row>
    <row r="307" spans="2:65" s="1" customFormat="1" ht="33" customHeight="1">
      <c r="B307" s="33"/>
      <c r="C307" s="122" t="s">
        <v>457</v>
      </c>
      <c r="D307" s="122" t="s">
        <v>267</v>
      </c>
      <c r="E307" s="123" t="s">
        <v>2285</v>
      </c>
      <c r="F307" s="124" t="s">
        <v>2286</v>
      </c>
      <c r="G307" s="125" t="s">
        <v>291</v>
      </c>
      <c r="H307" s="126">
        <v>55.7</v>
      </c>
      <c r="I307" s="127"/>
      <c r="J307" s="128">
        <f>ROUND(I307*H307,2)</f>
        <v>0</v>
      </c>
      <c r="K307" s="124" t="s">
        <v>271</v>
      </c>
      <c r="L307" s="33"/>
      <c r="M307" s="129" t="s">
        <v>19</v>
      </c>
      <c r="N307" s="130" t="s">
        <v>46</v>
      </c>
      <c r="P307" s="131">
        <f>O307*H307</f>
        <v>0</v>
      </c>
      <c r="Q307" s="131">
        <v>0</v>
      </c>
      <c r="R307" s="131">
        <f>Q307*H307</f>
        <v>0</v>
      </c>
      <c r="S307" s="131">
        <v>0</v>
      </c>
      <c r="T307" s="132">
        <f>S307*H307</f>
        <v>0</v>
      </c>
      <c r="AR307" s="133" t="s">
        <v>272</v>
      </c>
      <c r="AT307" s="133" t="s">
        <v>267</v>
      </c>
      <c r="AU307" s="133" t="s">
        <v>85</v>
      </c>
      <c r="AY307" s="18" t="s">
        <v>266</v>
      </c>
      <c r="BE307" s="134">
        <f>IF(N307="základní",J307,0)</f>
        <v>0</v>
      </c>
      <c r="BF307" s="134">
        <f>IF(N307="snížená",J307,0)</f>
        <v>0</v>
      </c>
      <c r="BG307" s="134">
        <f>IF(N307="zákl. přenesená",J307,0)</f>
        <v>0</v>
      </c>
      <c r="BH307" s="134">
        <f>IF(N307="sníž. přenesená",J307,0)</f>
        <v>0</v>
      </c>
      <c r="BI307" s="134">
        <f>IF(N307="nulová",J307,0)</f>
        <v>0</v>
      </c>
      <c r="BJ307" s="18" t="s">
        <v>83</v>
      </c>
      <c r="BK307" s="134">
        <f>ROUND(I307*H307,2)</f>
        <v>0</v>
      </c>
      <c r="BL307" s="18" t="s">
        <v>272</v>
      </c>
      <c r="BM307" s="133" t="s">
        <v>2287</v>
      </c>
    </row>
    <row r="308" spans="2:65" s="14" customFormat="1" ht="11.25">
      <c r="B308" s="164"/>
      <c r="D308" s="136" t="s">
        <v>274</v>
      </c>
      <c r="E308" s="165" t="s">
        <v>19</v>
      </c>
      <c r="F308" s="166" t="s">
        <v>1577</v>
      </c>
      <c r="H308" s="165" t="s">
        <v>19</v>
      </c>
      <c r="I308" s="167"/>
      <c r="L308" s="164"/>
      <c r="M308" s="168"/>
      <c r="T308" s="169"/>
      <c r="AT308" s="165" t="s">
        <v>274</v>
      </c>
      <c r="AU308" s="165" t="s">
        <v>85</v>
      </c>
      <c r="AV308" s="14" t="s">
        <v>83</v>
      </c>
      <c r="AW308" s="14" t="s">
        <v>37</v>
      </c>
      <c r="AX308" s="14" t="s">
        <v>75</v>
      </c>
      <c r="AY308" s="165" t="s">
        <v>266</v>
      </c>
    </row>
    <row r="309" spans="2:65" s="14" customFormat="1" ht="11.25">
      <c r="B309" s="164"/>
      <c r="D309" s="136" t="s">
        <v>274</v>
      </c>
      <c r="E309" s="165" t="s">
        <v>19</v>
      </c>
      <c r="F309" s="166" t="s">
        <v>2288</v>
      </c>
      <c r="H309" s="165" t="s">
        <v>19</v>
      </c>
      <c r="I309" s="167"/>
      <c r="L309" s="164"/>
      <c r="M309" s="168"/>
      <c r="T309" s="169"/>
      <c r="AT309" s="165" t="s">
        <v>274</v>
      </c>
      <c r="AU309" s="165" t="s">
        <v>85</v>
      </c>
      <c r="AV309" s="14" t="s">
        <v>83</v>
      </c>
      <c r="AW309" s="14" t="s">
        <v>37</v>
      </c>
      <c r="AX309" s="14" t="s">
        <v>75</v>
      </c>
      <c r="AY309" s="165" t="s">
        <v>266</v>
      </c>
    </row>
    <row r="310" spans="2:65" s="11" customFormat="1" ht="11.25">
      <c r="B310" s="135"/>
      <c r="D310" s="136" t="s">
        <v>274</v>
      </c>
      <c r="E310" s="137" t="s">
        <v>19</v>
      </c>
      <c r="F310" s="138" t="s">
        <v>2289</v>
      </c>
      <c r="H310" s="139">
        <v>40.700000000000003</v>
      </c>
      <c r="I310" s="140"/>
      <c r="L310" s="135"/>
      <c r="M310" s="141"/>
      <c r="T310" s="142"/>
      <c r="AT310" s="137" t="s">
        <v>274</v>
      </c>
      <c r="AU310" s="137" t="s">
        <v>85</v>
      </c>
      <c r="AV310" s="11" t="s">
        <v>85</v>
      </c>
      <c r="AW310" s="11" t="s">
        <v>37</v>
      </c>
      <c r="AX310" s="11" t="s">
        <v>75</v>
      </c>
      <c r="AY310" s="137" t="s">
        <v>266</v>
      </c>
    </row>
    <row r="311" spans="2:65" s="11" customFormat="1" ht="11.25">
      <c r="B311" s="135"/>
      <c r="D311" s="136" t="s">
        <v>274</v>
      </c>
      <c r="E311" s="137" t="s">
        <v>19</v>
      </c>
      <c r="F311" s="138" t="s">
        <v>2290</v>
      </c>
      <c r="H311" s="139">
        <v>15</v>
      </c>
      <c r="I311" s="140"/>
      <c r="L311" s="135"/>
      <c r="M311" s="141"/>
      <c r="T311" s="142"/>
      <c r="AT311" s="137" t="s">
        <v>274</v>
      </c>
      <c r="AU311" s="137" t="s">
        <v>85</v>
      </c>
      <c r="AV311" s="11" t="s">
        <v>85</v>
      </c>
      <c r="AW311" s="11" t="s">
        <v>37</v>
      </c>
      <c r="AX311" s="11" t="s">
        <v>75</v>
      </c>
      <c r="AY311" s="137" t="s">
        <v>266</v>
      </c>
    </row>
    <row r="312" spans="2:65" s="12" customFormat="1" ht="11.25">
      <c r="B312" s="143"/>
      <c r="D312" s="136" t="s">
        <v>274</v>
      </c>
      <c r="E312" s="144" t="s">
        <v>19</v>
      </c>
      <c r="F312" s="145" t="s">
        <v>276</v>
      </c>
      <c r="H312" s="146">
        <v>55.7</v>
      </c>
      <c r="I312" s="147"/>
      <c r="L312" s="143"/>
      <c r="M312" s="148"/>
      <c r="T312" s="149"/>
      <c r="AT312" s="144" t="s">
        <v>274</v>
      </c>
      <c r="AU312" s="144" t="s">
        <v>85</v>
      </c>
      <c r="AV312" s="12" t="s">
        <v>272</v>
      </c>
      <c r="AW312" s="12" t="s">
        <v>37</v>
      </c>
      <c r="AX312" s="12" t="s">
        <v>83</v>
      </c>
      <c r="AY312" s="144" t="s">
        <v>266</v>
      </c>
    </row>
    <row r="313" spans="2:65" s="1" customFormat="1" ht="16.5" customHeight="1">
      <c r="B313" s="33"/>
      <c r="C313" s="170" t="s">
        <v>461</v>
      </c>
      <c r="D313" s="170" t="s">
        <v>298</v>
      </c>
      <c r="E313" s="171" t="s">
        <v>2291</v>
      </c>
      <c r="F313" s="172" t="s">
        <v>2292</v>
      </c>
      <c r="G313" s="173" t="s">
        <v>279</v>
      </c>
      <c r="H313" s="174">
        <v>5.2450000000000001</v>
      </c>
      <c r="I313" s="175"/>
      <c r="J313" s="176">
        <f>ROUND(I313*H313,2)</f>
        <v>0</v>
      </c>
      <c r="K313" s="172" t="s">
        <v>271</v>
      </c>
      <c r="L313" s="177"/>
      <c r="M313" s="178" t="s">
        <v>19</v>
      </c>
      <c r="N313" s="179" t="s">
        <v>46</v>
      </c>
      <c r="P313" s="131">
        <f>O313*H313</f>
        <v>0</v>
      </c>
      <c r="Q313" s="131">
        <v>2.4289999999999998</v>
      </c>
      <c r="R313" s="131">
        <f>Q313*H313</f>
        <v>12.740105</v>
      </c>
      <c r="S313" s="131">
        <v>0</v>
      </c>
      <c r="T313" s="132">
        <f>S313*H313</f>
        <v>0</v>
      </c>
      <c r="AR313" s="133" t="s">
        <v>303</v>
      </c>
      <c r="AT313" s="133" t="s">
        <v>298</v>
      </c>
      <c r="AU313" s="133" t="s">
        <v>85</v>
      </c>
      <c r="AY313" s="18" t="s">
        <v>266</v>
      </c>
      <c r="BE313" s="134">
        <f>IF(N313="základní",J313,0)</f>
        <v>0</v>
      </c>
      <c r="BF313" s="134">
        <f>IF(N313="snížená",J313,0)</f>
        <v>0</v>
      </c>
      <c r="BG313" s="134">
        <f>IF(N313="zákl. přenesená",J313,0)</f>
        <v>0</v>
      </c>
      <c r="BH313" s="134">
        <f>IF(N313="sníž. přenesená",J313,0)</f>
        <v>0</v>
      </c>
      <c r="BI313" s="134">
        <f>IF(N313="nulová",J313,0)</f>
        <v>0</v>
      </c>
      <c r="BJ313" s="18" t="s">
        <v>83</v>
      </c>
      <c r="BK313" s="134">
        <f>ROUND(I313*H313,2)</f>
        <v>0</v>
      </c>
      <c r="BL313" s="18" t="s">
        <v>272</v>
      </c>
      <c r="BM313" s="133" t="s">
        <v>2293</v>
      </c>
    </row>
    <row r="314" spans="2:65" s="14" customFormat="1" ht="11.25">
      <c r="B314" s="164"/>
      <c r="D314" s="136" t="s">
        <v>274</v>
      </c>
      <c r="E314" s="165" t="s">
        <v>19</v>
      </c>
      <c r="F314" s="166" t="s">
        <v>2294</v>
      </c>
      <c r="H314" s="165" t="s">
        <v>19</v>
      </c>
      <c r="I314" s="167"/>
      <c r="L314" s="164"/>
      <c r="M314" s="168"/>
      <c r="T314" s="169"/>
      <c r="AT314" s="165" t="s">
        <v>274</v>
      </c>
      <c r="AU314" s="165" t="s">
        <v>85</v>
      </c>
      <c r="AV314" s="14" t="s">
        <v>83</v>
      </c>
      <c r="AW314" s="14" t="s">
        <v>37</v>
      </c>
      <c r="AX314" s="14" t="s">
        <v>75</v>
      </c>
      <c r="AY314" s="165" t="s">
        <v>266</v>
      </c>
    </row>
    <row r="315" spans="2:65" s="11" customFormat="1" ht="11.25">
      <c r="B315" s="135"/>
      <c r="D315" s="136" t="s">
        <v>274</v>
      </c>
      <c r="E315" s="137" t="s">
        <v>19</v>
      </c>
      <c r="F315" s="138" t="s">
        <v>2295</v>
      </c>
      <c r="H315" s="139">
        <v>2.7850000000000001</v>
      </c>
      <c r="I315" s="140"/>
      <c r="L315" s="135"/>
      <c r="M315" s="141"/>
      <c r="T315" s="142"/>
      <c r="AT315" s="137" t="s">
        <v>274</v>
      </c>
      <c r="AU315" s="137" t="s">
        <v>85</v>
      </c>
      <c r="AV315" s="11" t="s">
        <v>85</v>
      </c>
      <c r="AW315" s="11" t="s">
        <v>37</v>
      </c>
      <c r="AX315" s="11" t="s">
        <v>75</v>
      </c>
      <c r="AY315" s="137" t="s">
        <v>266</v>
      </c>
    </row>
    <row r="316" spans="2:65" s="14" customFormat="1" ht="11.25">
      <c r="B316" s="164"/>
      <c r="D316" s="136" t="s">
        <v>274</v>
      </c>
      <c r="E316" s="165" t="s">
        <v>19</v>
      </c>
      <c r="F316" s="166" t="s">
        <v>2296</v>
      </c>
      <c r="H316" s="165" t="s">
        <v>19</v>
      </c>
      <c r="I316" s="167"/>
      <c r="L316" s="164"/>
      <c r="M316" s="168"/>
      <c r="T316" s="169"/>
      <c r="AT316" s="165" t="s">
        <v>274</v>
      </c>
      <c r="AU316" s="165" t="s">
        <v>85</v>
      </c>
      <c r="AV316" s="14" t="s">
        <v>83</v>
      </c>
      <c r="AW316" s="14" t="s">
        <v>37</v>
      </c>
      <c r="AX316" s="14" t="s">
        <v>75</v>
      </c>
      <c r="AY316" s="165" t="s">
        <v>266</v>
      </c>
    </row>
    <row r="317" spans="2:65" s="11" customFormat="1" ht="11.25">
      <c r="B317" s="135"/>
      <c r="D317" s="136" t="s">
        <v>274</v>
      </c>
      <c r="E317" s="137" t="s">
        <v>19</v>
      </c>
      <c r="F317" s="138" t="s">
        <v>2297</v>
      </c>
      <c r="H317" s="139">
        <v>1.68</v>
      </c>
      <c r="I317" s="140"/>
      <c r="L317" s="135"/>
      <c r="M317" s="141"/>
      <c r="T317" s="142"/>
      <c r="AT317" s="137" t="s">
        <v>274</v>
      </c>
      <c r="AU317" s="137" t="s">
        <v>85</v>
      </c>
      <c r="AV317" s="11" t="s">
        <v>85</v>
      </c>
      <c r="AW317" s="11" t="s">
        <v>37</v>
      </c>
      <c r="AX317" s="11" t="s">
        <v>75</v>
      </c>
      <c r="AY317" s="137" t="s">
        <v>266</v>
      </c>
    </row>
    <row r="318" spans="2:65" s="14" customFormat="1" ht="11.25">
      <c r="B318" s="164"/>
      <c r="D318" s="136" t="s">
        <v>274</v>
      </c>
      <c r="E318" s="165" t="s">
        <v>19</v>
      </c>
      <c r="F318" s="166" t="s">
        <v>2298</v>
      </c>
      <c r="H318" s="165" t="s">
        <v>19</v>
      </c>
      <c r="I318" s="167"/>
      <c r="L318" s="164"/>
      <c r="M318" s="168"/>
      <c r="T318" s="169"/>
      <c r="AT318" s="165" t="s">
        <v>274</v>
      </c>
      <c r="AU318" s="165" t="s">
        <v>85</v>
      </c>
      <c r="AV318" s="14" t="s">
        <v>83</v>
      </c>
      <c r="AW318" s="14" t="s">
        <v>37</v>
      </c>
      <c r="AX318" s="14" t="s">
        <v>75</v>
      </c>
      <c r="AY318" s="165" t="s">
        <v>266</v>
      </c>
    </row>
    <row r="319" spans="2:65" s="11" customFormat="1" ht="11.25">
      <c r="B319" s="135"/>
      <c r="D319" s="136" t="s">
        <v>274</v>
      </c>
      <c r="E319" s="137" t="s">
        <v>19</v>
      </c>
      <c r="F319" s="138" t="s">
        <v>2299</v>
      </c>
      <c r="H319" s="139">
        <v>0.78</v>
      </c>
      <c r="I319" s="140"/>
      <c r="L319" s="135"/>
      <c r="M319" s="141"/>
      <c r="T319" s="142"/>
      <c r="AT319" s="137" t="s">
        <v>274</v>
      </c>
      <c r="AU319" s="137" t="s">
        <v>85</v>
      </c>
      <c r="AV319" s="11" t="s">
        <v>85</v>
      </c>
      <c r="AW319" s="11" t="s">
        <v>37</v>
      </c>
      <c r="AX319" s="11" t="s">
        <v>75</v>
      </c>
      <c r="AY319" s="137" t="s">
        <v>266</v>
      </c>
    </row>
    <row r="320" spans="2:65" s="12" customFormat="1" ht="11.25">
      <c r="B320" s="143"/>
      <c r="D320" s="136" t="s">
        <v>274</v>
      </c>
      <c r="E320" s="144" t="s">
        <v>19</v>
      </c>
      <c r="F320" s="145" t="s">
        <v>276</v>
      </c>
      <c r="H320" s="146">
        <v>5.2450000000000001</v>
      </c>
      <c r="I320" s="147"/>
      <c r="L320" s="143"/>
      <c r="M320" s="148"/>
      <c r="T320" s="149"/>
      <c r="AT320" s="144" t="s">
        <v>274</v>
      </c>
      <c r="AU320" s="144" t="s">
        <v>85</v>
      </c>
      <c r="AV320" s="12" t="s">
        <v>272</v>
      </c>
      <c r="AW320" s="12" t="s">
        <v>37</v>
      </c>
      <c r="AX320" s="12" t="s">
        <v>83</v>
      </c>
      <c r="AY320" s="144" t="s">
        <v>266</v>
      </c>
    </row>
    <row r="321" spans="2:65" s="1" customFormat="1" ht="16.5" customHeight="1">
      <c r="B321" s="33"/>
      <c r="C321" s="170" t="s">
        <v>522</v>
      </c>
      <c r="D321" s="170" t="s">
        <v>298</v>
      </c>
      <c r="E321" s="171" t="s">
        <v>2300</v>
      </c>
      <c r="F321" s="172" t="s">
        <v>2301</v>
      </c>
      <c r="G321" s="173" t="s">
        <v>789</v>
      </c>
      <c r="H321" s="174">
        <v>55.7</v>
      </c>
      <c r="I321" s="175"/>
      <c r="J321" s="176">
        <f>ROUND(I321*H321,2)</f>
        <v>0</v>
      </c>
      <c r="K321" s="172" t="s">
        <v>271</v>
      </c>
      <c r="L321" s="177"/>
      <c r="M321" s="178" t="s">
        <v>19</v>
      </c>
      <c r="N321" s="179" t="s">
        <v>46</v>
      </c>
      <c r="P321" s="131">
        <f>O321*H321</f>
        <v>0</v>
      </c>
      <c r="Q321" s="131">
        <v>6.8599999999999994E-2</v>
      </c>
      <c r="R321" s="131">
        <f>Q321*H321</f>
        <v>3.8210199999999999</v>
      </c>
      <c r="S321" s="131">
        <v>0</v>
      </c>
      <c r="T321" s="132">
        <f>S321*H321</f>
        <v>0</v>
      </c>
      <c r="AR321" s="133" t="s">
        <v>303</v>
      </c>
      <c r="AT321" s="133" t="s">
        <v>298</v>
      </c>
      <c r="AU321" s="133" t="s">
        <v>85</v>
      </c>
      <c r="AY321" s="18" t="s">
        <v>266</v>
      </c>
      <c r="BE321" s="134">
        <f>IF(N321="základní",J321,0)</f>
        <v>0</v>
      </c>
      <c r="BF321" s="134">
        <f>IF(N321="snížená",J321,0)</f>
        <v>0</v>
      </c>
      <c r="BG321" s="134">
        <f>IF(N321="zákl. přenesená",J321,0)</f>
        <v>0</v>
      </c>
      <c r="BH321" s="134">
        <f>IF(N321="sníž. přenesená",J321,0)</f>
        <v>0</v>
      </c>
      <c r="BI321" s="134">
        <f>IF(N321="nulová",J321,0)</f>
        <v>0</v>
      </c>
      <c r="BJ321" s="18" t="s">
        <v>83</v>
      </c>
      <c r="BK321" s="134">
        <f>ROUND(I321*H321,2)</f>
        <v>0</v>
      </c>
      <c r="BL321" s="18" t="s">
        <v>272</v>
      </c>
      <c r="BM321" s="133" t="s">
        <v>2302</v>
      </c>
    </row>
    <row r="322" spans="2:65" s="14" customFormat="1" ht="11.25">
      <c r="B322" s="164"/>
      <c r="D322" s="136" t="s">
        <v>274</v>
      </c>
      <c r="E322" s="165" t="s">
        <v>19</v>
      </c>
      <c r="F322" s="166" t="s">
        <v>2263</v>
      </c>
      <c r="H322" s="165" t="s">
        <v>19</v>
      </c>
      <c r="I322" s="167"/>
      <c r="L322" s="164"/>
      <c r="M322" s="168"/>
      <c r="T322" s="169"/>
      <c r="AT322" s="165" t="s">
        <v>274</v>
      </c>
      <c r="AU322" s="165" t="s">
        <v>85</v>
      </c>
      <c r="AV322" s="14" t="s">
        <v>83</v>
      </c>
      <c r="AW322" s="14" t="s">
        <v>37</v>
      </c>
      <c r="AX322" s="14" t="s">
        <v>75</v>
      </c>
      <c r="AY322" s="165" t="s">
        <v>266</v>
      </c>
    </row>
    <row r="323" spans="2:65" s="11" customFormat="1" ht="11.25">
      <c r="B323" s="135"/>
      <c r="D323" s="136" t="s">
        <v>274</v>
      </c>
      <c r="E323" s="137" t="s">
        <v>19</v>
      </c>
      <c r="F323" s="138" t="s">
        <v>2303</v>
      </c>
      <c r="H323" s="139">
        <v>55.7</v>
      </c>
      <c r="I323" s="140"/>
      <c r="L323" s="135"/>
      <c r="M323" s="141"/>
      <c r="T323" s="142"/>
      <c r="AT323" s="137" t="s">
        <v>274</v>
      </c>
      <c r="AU323" s="137" t="s">
        <v>85</v>
      </c>
      <c r="AV323" s="11" t="s">
        <v>85</v>
      </c>
      <c r="AW323" s="11" t="s">
        <v>37</v>
      </c>
      <c r="AX323" s="11" t="s">
        <v>75</v>
      </c>
      <c r="AY323" s="137" t="s">
        <v>266</v>
      </c>
    </row>
    <row r="324" spans="2:65" s="12" customFormat="1" ht="11.25">
      <c r="B324" s="143"/>
      <c r="D324" s="136" t="s">
        <v>274</v>
      </c>
      <c r="E324" s="144" t="s">
        <v>19</v>
      </c>
      <c r="F324" s="145" t="s">
        <v>276</v>
      </c>
      <c r="H324" s="146">
        <v>55.7</v>
      </c>
      <c r="I324" s="147"/>
      <c r="L324" s="143"/>
      <c r="M324" s="148"/>
      <c r="T324" s="149"/>
      <c r="AT324" s="144" t="s">
        <v>274</v>
      </c>
      <c r="AU324" s="144" t="s">
        <v>85</v>
      </c>
      <c r="AV324" s="12" t="s">
        <v>272</v>
      </c>
      <c r="AW324" s="12" t="s">
        <v>37</v>
      </c>
      <c r="AX324" s="12" t="s">
        <v>83</v>
      </c>
      <c r="AY324" s="144" t="s">
        <v>266</v>
      </c>
    </row>
    <row r="325" spans="2:65" s="1" customFormat="1" ht="16.5" customHeight="1">
      <c r="B325" s="33"/>
      <c r="C325" s="122" t="s">
        <v>518</v>
      </c>
      <c r="D325" s="122" t="s">
        <v>267</v>
      </c>
      <c r="E325" s="123" t="s">
        <v>2304</v>
      </c>
      <c r="F325" s="124" t="s">
        <v>2305</v>
      </c>
      <c r="G325" s="125" t="s">
        <v>291</v>
      </c>
      <c r="H325" s="126">
        <v>41.72</v>
      </c>
      <c r="I325" s="127"/>
      <c r="J325" s="128">
        <f>ROUND(I325*H325,2)</f>
        <v>0</v>
      </c>
      <c r="K325" s="124" t="s">
        <v>19</v>
      </c>
      <c r="L325" s="33"/>
      <c r="M325" s="129" t="s">
        <v>19</v>
      </c>
      <c r="N325" s="130" t="s">
        <v>46</v>
      </c>
      <c r="P325" s="131">
        <f>O325*H325</f>
        <v>0</v>
      </c>
      <c r="Q325" s="131">
        <v>0</v>
      </c>
      <c r="R325" s="131">
        <f>Q325*H325</f>
        <v>0</v>
      </c>
      <c r="S325" s="131">
        <v>0</v>
      </c>
      <c r="T325" s="132">
        <f>S325*H325</f>
        <v>0</v>
      </c>
      <c r="AR325" s="133" t="s">
        <v>272</v>
      </c>
      <c r="AT325" s="133" t="s">
        <v>267</v>
      </c>
      <c r="AU325" s="133" t="s">
        <v>85</v>
      </c>
      <c r="AY325" s="18" t="s">
        <v>266</v>
      </c>
      <c r="BE325" s="134">
        <f>IF(N325="základní",J325,0)</f>
        <v>0</v>
      </c>
      <c r="BF325" s="134">
        <f>IF(N325="snížená",J325,0)</f>
        <v>0</v>
      </c>
      <c r="BG325" s="134">
        <f>IF(N325="zákl. přenesená",J325,0)</f>
        <v>0</v>
      </c>
      <c r="BH325" s="134">
        <f>IF(N325="sníž. přenesená",J325,0)</f>
        <v>0</v>
      </c>
      <c r="BI325" s="134">
        <f>IF(N325="nulová",J325,0)</f>
        <v>0</v>
      </c>
      <c r="BJ325" s="18" t="s">
        <v>83</v>
      </c>
      <c r="BK325" s="134">
        <f>ROUND(I325*H325,2)</f>
        <v>0</v>
      </c>
      <c r="BL325" s="18" t="s">
        <v>272</v>
      </c>
      <c r="BM325" s="133" t="s">
        <v>2306</v>
      </c>
    </row>
    <row r="326" spans="2:65" s="1" customFormat="1" ht="19.5">
      <c r="B326" s="33"/>
      <c r="D326" s="136" t="s">
        <v>341</v>
      </c>
      <c r="F326" s="150" t="s">
        <v>2307</v>
      </c>
      <c r="I326" s="151"/>
      <c r="L326" s="33"/>
      <c r="M326" s="152"/>
      <c r="T326" s="54"/>
      <c r="AT326" s="18" t="s">
        <v>341</v>
      </c>
      <c r="AU326" s="18" t="s">
        <v>85</v>
      </c>
    </row>
    <row r="327" spans="2:65" s="14" customFormat="1" ht="11.25">
      <c r="B327" s="164"/>
      <c r="D327" s="136" t="s">
        <v>274</v>
      </c>
      <c r="E327" s="165" t="s">
        <v>19</v>
      </c>
      <c r="F327" s="166" t="s">
        <v>1577</v>
      </c>
      <c r="H327" s="165" t="s">
        <v>19</v>
      </c>
      <c r="I327" s="167"/>
      <c r="L327" s="164"/>
      <c r="M327" s="168"/>
      <c r="T327" s="169"/>
      <c r="AT327" s="165" t="s">
        <v>274</v>
      </c>
      <c r="AU327" s="165" t="s">
        <v>85</v>
      </c>
      <c r="AV327" s="14" t="s">
        <v>83</v>
      </c>
      <c r="AW327" s="14" t="s">
        <v>37</v>
      </c>
      <c r="AX327" s="14" t="s">
        <v>75</v>
      </c>
      <c r="AY327" s="165" t="s">
        <v>266</v>
      </c>
    </row>
    <row r="328" spans="2:65" s="14" customFormat="1" ht="11.25">
      <c r="B328" s="164"/>
      <c r="D328" s="136" t="s">
        <v>274</v>
      </c>
      <c r="E328" s="165" t="s">
        <v>19</v>
      </c>
      <c r="F328" s="166" t="s">
        <v>2308</v>
      </c>
      <c r="H328" s="165" t="s">
        <v>19</v>
      </c>
      <c r="I328" s="167"/>
      <c r="L328" s="164"/>
      <c r="M328" s="168"/>
      <c r="T328" s="169"/>
      <c r="AT328" s="165" t="s">
        <v>274</v>
      </c>
      <c r="AU328" s="165" t="s">
        <v>85</v>
      </c>
      <c r="AV328" s="14" t="s">
        <v>83</v>
      </c>
      <c r="AW328" s="14" t="s">
        <v>37</v>
      </c>
      <c r="AX328" s="14" t="s">
        <v>75</v>
      </c>
      <c r="AY328" s="165" t="s">
        <v>266</v>
      </c>
    </row>
    <row r="329" spans="2:65" s="11" customFormat="1" ht="11.25">
      <c r="B329" s="135"/>
      <c r="D329" s="136" t="s">
        <v>274</v>
      </c>
      <c r="E329" s="137" t="s">
        <v>19</v>
      </c>
      <c r="F329" s="138" t="s">
        <v>2309</v>
      </c>
      <c r="H329" s="139">
        <v>41.72</v>
      </c>
      <c r="I329" s="140"/>
      <c r="L329" s="135"/>
      <c r="M329" s="141"/>
      <c r="T329" s="142"/>
      <c r="AT329" s="137" t="s">
        <v>274</v>
      </c>
      <c r="AU329" s="137" t="s">
        <v>85</v>
      </c>
      <c r="AV329" s="11" t="s">
        <v>85</v>
      </c>
      <c r="AW329" s="11" t="s">
        <v>37</v>
      </c>
      <c r="AX329" s="11" t="s">
        <v>75</v>
      </c>
      <c r="AY329" s="137" t="s">
        <v>266</v>
      </c>
    </row>
    <row r="330" spans="2:65" s="12" customFormat="1" ht="11.25">
      <c r="B330" s="143"/>
      <c r="D330" s="136" t="s">
        <v>274</v>
      </c>
      <c r="E330" s="144" t="s">
        <v>19</v>
      </c>
      <c r="F330" s="145" t="s">
        <v>276</v>
      </c>
      <c r="H330" s="146">
        <v>41.72</v>
      </c>
      <c r="I330" s="147"/>
      <c r="L330" s="143"/>
      <c r="M330" s="148"/>
      <c r="T330" s="149"/>
      <c r="AT330" s="144" t="s">
        <v>274</v>
      </c>
      <c r="AU330" s="144" t="s">
        <v>85</v>
      </c>
      <c r="AV330" s="12" t="s">
        <v>272</v>
      </c>
      <c r="AW330" s="12" t="s">
        <v>37</v>
      </c>
      <c r="AX330" s="12" t="s">
        <v>83</v>
      </c>
      <c r="AY330" s="144" t="s">
        <v>266</v>
      </c>
    </row>
    <row r="331" spans="2:65" s="1" customFormat="1" ht="16.5" customHeight="1">
      <c r="B331" s="33"/>
      <c r="C331" s="170" t="s">
        <v>526</v>
      </c>
      <c r="D331" s="170" t="s">
        <v>298</v>
      </c>
      <c r="E331" s="171" t="s">
        <v>2310</v>
      </c>
      <c r="F331" s="172" t="s">
        <v>2311</v>
      </c>
      <c r="G331" s="173" t="s">
        <v>291</v>
      </c>
      <c r="H331" s="174">
        <v>41.72</v>
      </c>
      <c r="I331" s="175"/>
      <c r="J331" s="176">
        <f>ROUND(I331*H331,2)</f>
        <v>0</v>
      </c>
      <c r="K331" s="172" t="s">
        <v>19</v>
      </c>
      <c r="L331" s="177"/>
      <c r="M331" s="178" t="s">
        <v>19</v>
      </c>
      <c r="N331" s="179" t="s">
        <v>46</v>
      </c>
      <c r="P331" s="131">
        <f>O331*H331</f>
        <v>0</v>
      </c>
      <c r="Q331" s="131">
        <v>0.2</v>
      </c>
      <c r="R331" s="131">
        <f>Q331*H331</f>
        <v>8.3439999999999994</v>
      </c>
      <c r="S331" s="131">
        <v>0</v>
      </c>
      <c r="T331" s="132">
        <f>S331*H331</f>
        <v>0</v>
      </c>
      <c r="AR331" s="133" t="s">
        <v>303</v>
      </c>
      <c r="AT331" s="133" t="s">
        <v>298</v>
      </c>
      <c r="AU331" s="133" t="s">
        <v>85</v>
      </c>
      <c r="AY331" s="18" t="s">
        <v>266</v>
      </c>
      <c r="BE331" s="134">
        <f>IF(N331="základní",J331,0)</f>
        <v>0</v>
      </c>
      <c r="BF331" s="134">
        <f>IF(N331="snížená",J331,0)</f>
        <v>0</v>
      </c>
      <c r="BG331" s="134">
        <f>IF(N331="zákl. přenesená",J331,0)</f>
        <v>0</v>
      </c>
      <c r="BH331" s="134">
        <f>IF(N331="sníž. přenesená",J331,0)</f>
        <v>0</v>
      </c>
      <c r="BI331" s="134">
        <f>IF(N331="nulová",J331,0)</f>
        <v>0</v>
      </c>
      <c r="BJ331" s="18" t="s">
        <v>83</v>
      </c>
      <c r="BK331" s="134">
        <f>ROUND(I331*H331,2)</f>
        <v>0</v>
      </c>
      <c r="BL331" s="18" t="s">
        <v>272</v>
      </c>
      <c r="BM331" s="133" t="s">
        <v>2312</v>
      </c>
    </row>
    <row r="332" spans="2:65" s="1" customFormat="1" ht="19.5">
      <c r="B332" s="33"/>
      <c r="D332" s="136" t="s">
        <v>341</v>
      </c>
      <c r="F332" s="150" t="s">
        <v>2313</v>
      </c>
      <c r="I332" s="151"/>
      <c r="L332" s="33"/>
      <c r="M332" s="152"/>
      <c r="T332" s="54"/>
      <c r="AT332" s="18" t="s">
        <v>341</v>
      </c>
      <c r="AU332" s="18" t="s">
        <v>85</v>
      </c>
    </row>
    <row r="333" spans="2:65" s="1" customFormat="1" ht="16.5" customHeight="1">
      <c r="B333" s="33"/>
      <c r="C333" s="122" t="s">
        <v>530</v>
      </c>
      <c r="D333" s="122" t="s">
        <v>267</v>
      </c>
      <c r="E333" s="123" t="s">
        <v>2314</v>
      </c>
      <c r="F333" s="124" t="s">
        <v>2315</v>
      </c>
      <c r="G333" s="125" t="s">
        <v>895</v>
      </c>
      <c r="H333" s="126">
        <v>59.58</v>
      </c>
      <c r="I333" s="127"/>
      <c r="J333" s="128">
        <f>ROUND(I333*H333,2)</f>
        <v>0</v>
      </c>
      <c r="K333" s="124" t="s">
        <v>19</v>
      </c>
      <c r="L333" s="33"/>
      <c r="M333" s="129" t="s">
        <v>19</v>
      </c>
      <c r="N333" s="130" t="s">
        <v>46</v>
      </c>
      <c r="P333" s="131">
        <f>O333*H333</f>
        <v>0</v>
      </c>
      <c r="Q333" s="131">
        <v>0</v>
      </c>
      <c r="R333" s="131">
        <f>Q333*H333</f>
        <v>0</v>
      </c>
      <c r="S333" s="131">
        <v>0</v>
      </c>
      <c r="T333" s="132">
        <f>S333*H333</f>
        <v>0</v>
      </c>
      <c r="AR333" s="133" t="s">
        <v>272</v>
      </c>
      <c r="AT333" s="133" t="s">
        <v>267</v>
      </c>
      <c r="AU333" s="133" t="s">
        <v>85</v>
      </c>
      <c r="AY333" s="18" t="s">
        <v>266</v>
      </c>
      <c r="BE333" s="134">
        <f>IF(N333="základní",J333,0)</f>
        <v>0</v>
      </c>
      <c r="BF333" s="134">
        <f>IF(N333="snížená",J333,0)</f>
        <v>0</v>
      </c>
      <c r="BG333" s="134">
        <f>IF(N333="zákl. přenesená",J333,0)</f>
        <v>0</v>
      </c>
      <c r="BH333" s="134">
        <f>IF(N333="sníž. přenesená",J333,0)</f>
        <v>0</v>
      </c>
      <c r="BI333" s="134">
        <f>IF(N333="nulová",J333,0)</f>
        <v>0</v>
      </c>
      <c r="BJ333" s="18" t="s">
        <v>83</v>
      </c>
      <c r="BK333" s="134">
        <f>ROUND(I333*H333,2)</f>
        <v>0</v>
      </c>
      <c r="BL333" s="18" t="s">
        <v>272</v>
      </c>
      <c r="BM333" s="133" t="s">
        <v>2316</v>
      </c>
    </row>
    <row r="334" spans="2:65" s="14" customFormat="1" ht="11.25">
      <c r="B334" s="164"/>
      <c r="D334" s="136" t="s">
        <v>274</v>
      </c>
      <c r="E334" s="165" t="s">
        <v>19</v>
      </c>
      <c r="F334" s="166" t="s">
        <v>2317</v>
      </c>
      <c r="H334" s="165" t="s">
        <v>19</v>
      </c>
      <c r="I334" s="167"/>
      <c r="L334" s="164"/>
      <c r="M334" s="168"/>
      <c r="T334" s="169"/>
      <c r="AT334" s="165" t="s">
        <v>274</v>
      </c>
      <c r="AU334" s="165" t="s">
        <v>85</v>
      </c>
      <c r="AV334" s="14" t="s">
        <v>83</v>
      </c>
      <c r="AW334" s="14" t="s">
        <v>37</v>
      </c>
      <c r="AX334" s="14" t="s">
        <v>75</v>
      </c>
      <c r="AY334" s="165" t="s">
        <v>266</v>
      </c>
    </row>
    <row r="335" spans="2:65" s="14" customFormat="1" ht="11.25">
      <c r="B335" s="164"/>
      <c r="D335" s="136" t="s">
        <v>274</v>
      </c>
      <c r="E335" s="165" t="s">
        <v>19</v>
      </c>
      <c r="F335" s="166" t="s">
        <v>2318</v>
      </c>
      <c r="H335" s="165" t="s">
        <v>19</v>
      </c>
      <c r="I335" s="167"/>
      <c r="L335" s="164"/>
      <c r="M335" s="168"/>
      <c r="T335" s="169"/>
      <c r="AT335" s="165" t="s">
        <v>274</v>
      </c>
      <c r="AU335" s="165" t="s">
        <v>85</v>
      </c>
      <c r="AV335" s="14" t="s">
        <v>83</v>
      </c>
      <c r="AW335" s="14" t="s">
        <v>37</v>
      </c>
      <c r="AX335" s="14" t="s">
        <v>75</v>
      </c>
      <c r="AY335" s="165" t="s">
        <v>266</v>
      </c>
    </row>
    <row r="336" spans="2:65" s="11" customFormat="1" ht="11.25">
      <c r="B336" s="135"/>
      <c r="D336" s="136" t="s">
        <v>274</v>
      </c>
      <c r="E336" s="137" t="s">
        <v>19</v>
      </c>
      <c r="F336" s="138" t="s">
        <v>2319</v>
      </c>
      <c r="H336" s="139">
        <v>47.92</v>
      </c>
      <c r="I336" s="140"/>
      <c r="L336" s="135"/>
      <c r="M336" s="141"/>
      <c r="T336" s="142"/>
      <c r="AT336" s="137" t="s">
        <v>274</v>
      </c>
      <c r="AU336" s="137" t="s">
        <v>85</v>
      </c>
      <c r="AV336" s="11" t="s">
        <v>85</v>
      </c>
      <c r="AW336" s="11" t="s">
        <v>37</v>
      </c>
      <c r="AX336" s="11" t="s">
        <v>75</v>
      </c>
      <c r="AY336" s="137" t="s">
        <v>266</v>
      </c>
    </row>
    <row r="337" spans="2:65" s="14" customFormat="1" ht="11.25">
      <c r="B337" s="164"/>
      <c r="D337" s="136" t="s">
        <v>274</v>
      </c>
      <c r="E337" s="165" t="s">
        <v>19</v>
      </c>
      <c r="F337" s="166" t="s">
        <v>2320</v>
      </c>
      <c r="H337" s="165" t="s">
        <v>19</v>
      </c>
      <c r="I337" s="167"/>
      <c r="L337" s="164"/>
      <c r="M337" s="168"/>
      <c r="T337" s="169"/>
      <c r="AT337" s="165" t="s">
        <v>274</v>
      </c>
      <c r="AU337" s="165" t="s">
        <v>85</v>
      </c>
      <c r="AV337" s="14" t="s">
        <v>83</v>
      </c>
      <c r="AW337" s="14" t="s">
        <v>37</v>
      </c>
      <c r="AX337" s="14" t="s">
        <v>75</v>
      </c>
      <c r="AY337" s="165" t="s">
        <v>266</v>
      </c>
    </row>
    <row r="338" spans="2:65" s="11" customFormat="1" ht="11.25">
      <c r="B338" s="135"/>
      <c r="D338" s="136" t="s">
        <v>274</v>
      </c>
      <c r="E338" s="137" t="s">
        <v>19</v>
      </c>
      <c r="F338" s="138" t="s">
        <v>2321</v>
      </c>
      <c r="H338" s="139">
        <v>4.5999999999999996</v>
      </c>
      <c r="I338" s="140"/>
      <c r="L338" s="135"/>
      <c r="M338" s="141"/>
      <c r="T338" s="142"/>
      <c r="AT338" s="137" t="s">
        <v>274</v>
      </c>
      <c r="AU338" s="137" t="s">
        <v>85</v>
      </c>
      <c r="AV338" s="11" t="s">
        <v>85</v>
      </c>
      <c r="AW338" s="11" t="s">
        <v>37</v>
      </c>
      <c r="AX338" s="11" t="s">
        <v>75</v>
      </c>
      <c r="AY338" s="137" t="s">
        <v>266</v>
      </c>
    </row>
    <row r="339" spans="2:65" s="14" customFormat="1" ht="11.25">
      <c r="B339" s="164"/>
      <c r="D339" s="136" t="s">
        <v>274</v>
      </c>
      <c r="E339" s="165" t="s">
        <v>19</v>
      </c>
      <c r="F339" s="166" t="s">
        <v>2322</v>
      </c>
      <c r="H339" s="165" t="s">
        <v>19</v>
      </c>
      <c r="I339" s="167"/>
      <c r="L339" s="164"/>
      <c r="M339" s="168"/>
      <c r="T339" s="169"/>
      <c r="AT339" s="165" t="s">
        <v>274</v>
      </c>
      <c r="AU339" s="165" t="s">
        <v>85</v>
      </c>
      <c r="AV339" s="14" t="s">
        <v>83</v>
      </c>
      <c r="AW339" s="14" t="s">
        <v>37</v>
      </c>
      <c r="AX339" s="14" t="s">
        <v>75</v>
      </c>
      <c r="AY339" s="165" t="s">
        <v>266</v>
      </c>
    </row>
    <row r="340" spans="2:65" s="11" customFormat="1" ht="11.25">
      <c r="B340" s="135"/>
      <c r="D340" s="136" t="s">
        <v>274</v>
      </c>
      <c r="E340" s="137" t="s">
        <v>19</v>
      </c>
      <c r="F340" s="138" t="s">
        <v>2323</v>
      </c>
      <c r="H340" s="139">
        <v>2</v>
      </c>
      <c r="I340" s="140"/>
      <c r="L340" s="135"/>
      <c r="M340" s="141"/>
      <c r="T340" s="142"/>
      <c r="AT340" s="137" t="s">
        <v>274</v>
      </c>
      <c r="AU340" s="137" t="s">
        <v>85</v>
      </c>
      <c r="AV340" s="11" t="s">
        <v>85</v>
      </c>
      <c r="AW340" s="11" t="s">
        <v>37</v>
      </c>
      <c r="AX340" s="11" t="s">
        <v>75</v>
      </c>
      <c r="AY340" s="137" t="s">
        <v>266</v>
      </c>
    </row>
    <row r="341" spans="2:65" s="14" customFormat="1" ht="11.25">
      <c r="B341" s="164"/>
      <c r="D341" s="136" t="s">
        <v>274</v>
      </c>
      <c r="E341" s="165" t="s">
        <v>19</v>
      </c>
      <c r="F341" s="166" t="s">
        <v>2324</v>
      </c>
      <c r="H341" s="165" t="s">
        <v>19</v>
      </c>
      <c r="I341" s="167"/>
      <c r="L341" s="164"/>
      <c r="M341" s="168"/>
      <c r="T341" s="169"/>
      <c r="AT341" s="165" t="s">
        <v>274</v>
      </c>
      <c r="AU341" s="165" t="s">
        <v>85</v>
      </c>
      <c r="AV341" s="14" t="s">
        <v>83</v>
      </c>
      <c r="AW341" s="14" t="s">
        <v>37</v>
      </c>
      <c r="AX341" s="14" t="s">
        <v>75</v>
      </c>
      <c r="AY341" s="165" t="s">
        <v>266</v>
      </c>
    </row>
    <row r="342" spans="2:65" s="11" customFormat="1" ht="11.25">
      <c r="B342" s="135"/>
      <c r="D342" s="136" t="s">
        <v>274</v>
      </c>
      <c r="E342" s="137" t="s">
        <v>19</v>
      </c>
      <c r="F342" s="138" t="s">
        <v>2325</v>
      </c>
      <c r="H342" s="139">
        <v>5.0599999999999996</v>
      </c>
      <c r="I342" s="140"/>
      <c r="L342" s="135"/>
      <c r="M342" s="141"/>
      <c r="T342" s="142"/>
      <c r="AT342" s="137" t="s">
        <v>274</v>
      </c>
      <c r="AU342" s="137" t="s">
        <v>85</v>
      </c>
      <c r="AV342" s="11" t="s">
        <v>85</v>
      </c>
      <c r="AW342" s="11" t="s">
        <v>37</v>
      </c>
      <c r="AX342" s="11" t="s">
        <v>75</v>
      </c>
      <c r="AY342" s="137" t="s">
        <v>266</v>
      </c>
    </row>
    <row r="343" spans="2:65" s="12" customFormat="1" ht="11.25">
      <c r="B343" s="143"/>
      <c r="D343" s="136" t="s">
        <v>274</v>
      </c>
      <c r="E343" s="144" t="s">
        <v>19</v>
      </c>
      <c r="F343" s="145" t="s">
        <v>276</v>
      </c>
      <c r="H343" s="146">
        <v>59.58</v>
      </c>
      <c r="I343" s="147"/>
      <c r="L343" s="143"/>
      <c r="M343" s="148"/>
      <c r="T343" s="149"/>
      <c r="AT343" s="144" t="s">
        <v>274</v>
      </c>
      <c r="AU343" s="144" t="s">
        <v>85</v>
      </c>
      <c r="AV343" s="12" t="s">
        <v>272</v>
      </c>
      <c r="AW343" s="12" t="s">
        <v>37</v>
      </c>
      <c r="AX343" s="12" t="s">
        <v>83</v>
      </c>
      <c r="AY343" s="144" t="s">
        <v>266</v>
      </c>
    </row>
    <row r="344" spans="2:65" s="1" customFormat="1" ht="16.5" customHeight="1">
      <c r="B344" s="33"/>
      <c r="C344" s="170" t="s">
        <v>534</v>
      </c>
      <c r="D344" s="170" t="s">
        <v>298</v>
      </c>
      <c r="E344" s="171" t="s">
        <v>2326</v>
      </c>
      <c r="F344" s="172" t="s">
        <v>2327</v>
      </c>
      <c r="G344" s="173" t="s">
        <v>895</v>
      </c>
      <c r="H344" s="174">
        <v>59.58</v>
      </c>
      <c r="I344" s="175"/>
      <c r="J344" s="176">
        <f>ROUND(I344*H344,2)</f>
        <v>0</v>
      </c>
      <c r="K344" s="172" t="s">
        <v>19</v>
      </c>
      <c r="L344" s="177"/>
      <c r="M344" s="178" t="s">
        <v>19</v>
      </c>
      <c r="N344" s="179" t="s">
        <v>46</v>
      </c>
      <c r="P344" s="131">
        <f>O344*H344</f>
        <v>0</v>
      </c>
      <c r="Q344" s="131">
        <v>0</v>
      </c>
      <c r="R344" s="131">
        <f>Q344*H344</f>
        <v>0</v>
      </c>
      <c r="S344" s="131">
        <v>0</v>
      </c>
      <c r="T344" s="132">
        <f>S344*H344</f>
        <v>0</v>
      </c>
      <c r="AR344" s="133" t="s">
        <v>303</v>
      </c>
      <c r="AT344" s="133" t="s">
        <v>298</v>
      </c>
      <c r="AU344" s="133" t="s">
        <v>85</v>
      </c>
      <c r="AY344" s="18" t="s">
        <v>266</v>
      </c>
      <c r="BE344" s="134">
        <f>IF(N344="základní",J344,0)</f>
        <v>0</v>
      </c>
      <c r="BF344" s="134">
        <f>IF(N344="snížená",J344,0)</f>
        <v>0</v>
      </c>
      <c r="BG344" s="134">
        <f>IF(N344="zákl. přenesená",J344,0)</f>
        <v>0</v>
      </c>
      <c r="BH344" s="134">
        <f>IF(N344="sníž. přenesená",J344,0)</f>
        <v>0</v>
      </c>
      <c r="BI344" s="134">
        <f>IF(N344="nulová",J344,0)</f>
        <v>0</v>
      </c>
      <c r="BJ344" s="18" t="s">
        <v>83</v>
      </c>
      <c r="BK344" s="134">
        <f>ROUND(I344*H344,2)</f>
        <v>0</v>
      </c>
      <c r="BL344" s="18" t="s">
        <v>272</v>
      </c>
      <c r="BM344" s="133" t="s">
        <v>2328</v>
      </c>
    </row>
    <row r="345" spans="2:65" s="14" customFormat="1" ht="11.25">
      <c r="B345" s="164"/>
      <c r="D345" s="136" t="s">
        <v>274</v>
      </c>
      <c r="E345" s="165" t="s">
        <v>19</v>
      </c>
      <c r="F345" s="166" t="s">
        <v>2317</v>
      </c>
      <c r="H345" s="165" t="s">
        <v>19</v>
      </c>
      <c r="I345" s="167"/>
      <c r="L345" s="164"/>
      <c r="M345" s="168"/>
      <c r="T345" s="169"/>
      <c r="AT345" s="165" t="s">
        <v>274</v>
      </c>
      <c r="AU345" s="165" t="s">
        <v>85</v>
      </c>
      <c r="AV345" s="14" t="s">
        <v>83</v>
      </c>
      <c r="AW345" s="14" t="s">
        <v>37</v>
      </c>
      <c r="AX345" s="14" t="s">
        <v>75</v>
      </c>
      <c r="AY345" s="165" t="s">
        <v>266</v>
      </c>
    </row>
    <row r="346" spans="2:65" s="14" customFormat="1" ht="11.25">
      <c r="B346" s="164"/>
      <c r="D346" s="136" t="s">
        <v>274</v>
      </c>
      <c r="E346" s="165" t="s">
        <v>19</v>
      </c>
      <c r="F346" s="166" t="s">
        <v>2318</v>
      </c>
      <c r="H346" s="165" t="s">
        <v>19</v>
      </c>
      <c r="I346" s="167"/>
      <c r="L346" s="164"/>
      <c r="M346" s="168"/>
      <c r="T346" s="169"/>
      <c r="AT346" s="165" t="s">
        <v>274</v>
      </c>
      <c r="AU346" s="165" t="s">
        <v>85</v>
      </c>
      <c r="AV346" s="14" t="s">
        <v>83</v>
      </c>
      <c r="AW346" s="14" t="s">
        <v>37</v>
      </c>
      <c r="AX346" s="14" t="s">
        <v>75</v>
      </c>
      <c r="AY346" s="165" t="s">
        <v>266</v>
      </c>
    </row>
    <row r="347" spans="2:65" s="11" customFormat="1" ht="11.25">
      <c r="B347" s="135"/>
      <c r="D347" s="136" t="s">
        <v>274</v>
      </c>
      <c r="E347" s="137" t="s">
        <v>19</v>
      </c>
      <c r="F347" s="138" t="s">
        <v>2319</v>
      </c>
      <c r="H347" s="139">
        <v>47.92</v>
      </c>
      <c r="I347" s="140"/>
      <c r="L347" s="135"/>
      <c r="M347" s="141"/>
      <c r="T347" s="142"/>
      <c r="AT347" s="137" t="s">
        <v>274</v>
      </c>
      <c r="AU347" s="137" t="s">
        <v>85</v>
      </c>
      <c r="AV347" s="11" t="s">
        <v>85</v>
      </c>
      <c r="AW347" s="11" t="s">
        <v>37</v>
      </c>
      <c r="AX347" s="11" t="s">
        <v>75</v>
      </c>
      <c r="AY347" s="137" t="s">
        <v>266</v>
      </c>
    </row>
    <row r="348" spans="2:65" s="14" customFormat="1" ht="11.25">
      <c r="B348" s="164"/>
      <c r="D348" s="136" t="s">
        <v>274</v>
      </c>
      <c r="E348" s="165" t="s">
        <v>19</v>
      </c>
      <c r="F348" s="166" t="s">
        <v>2320</v>
      </c>
      <c r="H348" s="165" t="s">
        <v>19</v>
      </c>
      <c r="I348" s="167"/>
      <c r="L348" s="164"/>
      <c r="M348" s="168"/>
      <c r="T348" s="169"/>
      <c r="AT348" s="165" t="s">
        <v>274</v>
      </c>
      <c r="AU348" s="165" t="s">
        <v>85</v>
      </c>
      <c r="AV348" s="14" t="s">
        <v>83</v>
      </c>
      <c r="AW348" s="14" t="s">
        <v>37</v>
      </c>
      <c r="AX348" s="14" t="s">
        <v>75</v>
      </c>
      <c r="AY348" s="165" t="s">
        <v>266</v>
      </c>
    </row>
    <row r="349" spans="2:65" s="11" customFormat="1" ht="11.25">
      <c r="B349" s="135"/>
      <c r="D349" s="136" t="s">
        <v>274</v>
      </c>
      <c r="E349" s="137" t="s">
        <v>19</v>
      </c>
      <c r="F349" s="138" t="s">
        <v>2321</v>
      </c>
      <c r="H349" s="139">
        <v>4.5999999999999996</v>
      </c>
      <c r="I349" s="140"/>
      <c r="L349" s="135"/>
      <c r="M349" s="141"/>
      <c r="T349" s="142"/>
      <c r="AT349" s="137" t="s">
        <v>274</v>
      </c>
      <c r="AU349" s="137" t="s">
        <v>85</v>
      </c>
      <c r="AV349" s="11" t="s">
        <v>85</v>
      </c>
      <c r="AW349" s="11" t="s">
        <v>37</v>
      </c>
      <c r="AX349" s="11" t="s">
        <v>75</v>
      </c>
      <c r="AY349" s="137" t="s">
        <v>266</v>
      </c>
    </row>
    <row r="350" spans="2:65" s="14" customFormat="1" ht="11.25">
      <c r="B350" s="164"/>
      <c r="D350" s="136" t="s">
        <v>274</v>
      </c>
      <c r="E350" s="165" t="s">
        <v>19</v>
      </c>
      <c r="F350" s="166" t="s">
        <v>2322</v>
      </c>
      <c r="H350" s="165" t="s">
        <v>19</v>
      </c>
      <c r="I350" s="167"/>
      <c r="L350" s="164"/>
      <c r="M350" s="168"/>
      <c r="T350" s="169"/>
      <c r="AT350" s="165" t="s">
        <v>274</v>
      </c>
      <c r="AU350" s="165" t="s">
        <v>85</v>
      </c>
      <c r="AV350" s="14" t="s">
        <v>83</v>
      </c>
      <c r="AW350" s="14" t="s">
        <v>37</v>
      </c>
      <c r="AX350" s="14" t="s">
        <v>75</v>
      </c>
      <c r="AY350" s="165" t="s">
        <v>266</v>
      </c>
    </row>
    <row r="351" spans="2:65" s="11" customFormat="1" ht="11.25">
      <c r="B351" s="135"/>
      <c r="D351" s="136" t="s">
        <v>274</v>
      </c>
      <c r="E351" s="137" t="s">
        <v>19</v>
      </c>
      <c r="F351" s="138" t="s">
        <v>2323</v>
      </c>
      <c r="H351" s="139">
        <v>2</v>
      </c>
      <c r="I351" s="140"/>
      <c r="L351" s="135"/>
      <c r="M351" s="141"/>
      <c r="T351" s="142"/>
      <c r="AT351" s="137" t="s">
        <v>274</v>
      </c>
      <c r="AU351" s="137" t="s">
        <v>85</v>
      </c>
      <c r="AV351" s="11" t="s">
        <v>85</v>
      </c>
      <c r="AW351" s="11" t="s">
        <v>37</v>
      </c>
      <c r="AX351" s="11" t="s">
        <v>75</v>
      </c>
      <c r="AY351" s="137" t="s">
        <v>266</v>
      </c>
    </row>
    <row r="352" spans="2:65" s="14" customFormat="1" ht="11.25">
      <c r="B352" s="164"/>
      <c r="D352" s="136" t="s">
        <v>274</v>
      </c>
      <c r="E352" s="165" t="s">
        <v>19</v>
      </c>
      <c r="F352" s="166" t="s">
        <v>2324</v>
      </c>
      <c r="H352" s="165" t="s">
        <v>19</v>
      </c>
      <c r="I352" s="167"/>
      <c r="L352" s="164"/>
      <c r="M352" s="168"/>
      <c r="T352" s="169"/>
      <c r="AT352" s="165" t="s">
        <v>274</v>
      </c>
      <c r="AU352" s="165" t="s">
        <v>85</v>
      </c>
      <c r="AV352" s="14" t="s">
        <v>83</v>
      </c>
      <c r="AW352" s="14" t="s">
        <v>37</v>
      </c>
      <c r="AX352" s="14" t="s">
        <v>75</v>
      </c>
      <c r="AY352" s="165" t="s">
        <v>266</v>
      </c>
    </row>
    <row r="353" spans="2:65" s="11" customFormat="1" ht="11.25">
      <c r="B353" s="135"/>
      <c r="D353" s="136" t="s">
        <v>274</v>
      </c>
      <c r="E353" s="137" t="s">
        <v>19</v>
      </c>
      <c r="F353" s="138" t="s">
        <v>2325</v>
      </c>
      <c r="H353" s="139">
        <v>5.0599999999999996</v>
      </c>
      <c r="I353" s="140"/>
      <c r="L353" s="135"/>
      <c r="M353" s="141"/>
      <c r="T353" s="142"/>
      <c r="AT353" s="137" t="s">
        <v>274</v>
      </c>
      <c r="AU353" s="137" t="s">
        <v>85</v>
      </c>
      <c r="AV353" s="11" t="s">
        <v>85</v>
      </c>
      <c r="AW353" s="11" t="s">
        <v>37</v>
      </c>
      <c r="AX353" s="11" t="s">
        <v>75</v>
      </c>
      <c r="AY353" s="137" t="s">
        <v>266</v>
      </c>
    </row>
    <row r="354" spans="2:65" s="12" customFormat="1" ht="11.25">
      <c r="B354" s="143"/>
      <c r="D354" s="136" t="s">
        <v>274</v>
      </c>
      <c r="E354" s="144" t="s">
        <v>19</v>
      </c>
      <c r="F354" s="145" t="s">
        <v>276</v>
      </c>
      <c r="H354" s="146">
        <v>59.58</v>
      </c>
      <c r="I354" s="147"/>
      <c r="L354" s="143"/>
      <c r="M354" s="148"/>
      <c r="T354" s="149"/>
      <c r="AT354" s="144" t="s">
        <v>274</v>
      </c>
      <c r="AU354" s="144" t="s">
        <v>85</v>
      </c>
      <c r="AV354" s="12" t="s">
        <v>272</v>
      </c>
      <c r="AW354" s="12" t="s">
        <v>37</v>
      </c>
      <c r="AX354" s="12" t="s">
        <v>83</v>
      </c>
      <c r="AY354" s="144" t="s">
        <v>266</v>
      </c>
    </row>
    <row r="355" spans="2:65" s="1" customFormat="1" ht="24.2" customHeight="1">
      <c r="B355" s="33"/>
      <c r="C355" s="122" t="s">
        <v>538</v>
      </c>
      <c r="D355" s="122" t="s">
        <v>267</v>
      </c>
      <c r="E355" s="123" t="s">
        <v>2329</v>
      </c>
      <c r="F355" s="124" t="s">
        <v>2330</v>
      </c>
      <c r="G355" s="125" t="s">
        <v>279</v>
      </c>
      <c r="H355" s="126">
        <v>16.091999999999999</v>
      </c>
      <c r="I355" s="127"/>
      <c r="J355" s="128">
        <f>ROUND(I355*H355,2)</f>
        <v>0</v>
      </c>
      <c r="K355" s="124" t="s">
        <v>19</v>
      </c>
      <c r="L355" s="33"/>
      <c r="M355" s="129" t="s">
        <v>19</v>
      </c>
      <c r="N355" s="130" t="s">
        <v>46</v>
      </c>
      <c r="P355" s="131">
        <f>O355*H355</f>
        <v>0</v>
      </c>
      <c r="Q355" s="131">
        <v>0</v>
      </c>
      <c r="R355" s="131">
        <f>Q355*H355</f>
        <v>0</v>
      </c>
      <c r="S355" s="131">
        <v>0</v>
      </c>
      <c r="T355" s="132">
        <f>S355*H355</f>
        <v>0</v>
      </c>
      <c r="AR355" s="133" t="s">
        <v>272</v>
      </c>
      <c r="AT355" s="133" t="s">
        <v>267</v>
      </c>
      <c r="AU355" s="133" t="s">
        <v>85</v>
      </c>
      <c r="AY355" s="18" t="s">
        <v>266</v>
      </c>
      <c r="BE355" s="134">
        <f>IF(N355="základní",J355,0)</f>
        <v>0</v>
      </c>
      <c r="BF355" s="134">
        <f>IF(N355="snížená",J355,0)</f>
        <v>0</v>
      </c>
      <c r="BG355" s="134">
        <f>IF(N355="zákl. přenesená",J355,0)</f>
        <v>0</v>
      </c>
      <c r="BH355" s="134">
        <f>IF(N355="sníž. přenesená",J355,0)</f>
        <v>0</v>
      </c>
      <c r="BI355" s="134">
        <f>IF(N355="nulová",J355,0)</f>
        <v>0</v>
      </c>
      <c r="BJ355" s="18" t="s">
        <v>83</v>
      </c>
      <c r="BK355" s="134">
        <f>ROUND(I355*H355,2)</f>
        <v>0</v>
      </c>
      <c r="BL355" s="18" t="s">
        <v>272</v>
      </c>
      <c r="BM355" s="133" t="s">
        <v>2331</v>
      </c>
    </row>
    <row r="356" spans="2:65" s="14" customFormat="1" ht="11.25">
      <c r="B356" s="164"/>
      <c r="D356" s="136" t="s">
        <v>274</v>
      </c>
      <c r="E356" s="165" t="s">
        <v>19</v>
      </c>
      <c r="F356" s="166" t="s">
        <v>1577</v>
      </c>
      <c r="H356" s="165" t="s">
        <v>19</v>
      </c>
      <c r="I356" s="167"/>
      <c r="L356" s="164"/>
      <c r="M356" s="168"/>
      <c r="T356" s="169"/>
      <c r="AT356" s="165" t="s">
        <v>274</v>
      </c>
      <c r="AU356" s="165" t="s">
        <v>85</v>
      </c>
      <c r="AV356" s="14" t="s">
        <v>83</v>
      </c>
      <c r="AW356" s="14" t="s">
        <v>37</v>
      </c>
      <c r="AX356" s="14" t="s">
        <v>75</v>
      </c>
      <c r="AY356" s="165" t="s">
        <v>266</v>
      </c>
    </row>
    <row r="357" spans="2:65" s="14" customFormat="1" ht="11.25">
      <c r="B357" s="164"/>
      <c r="D357" s="136" t="s">
        <v>274</v>
      </c>
      <c r="E357" s="165" t="s">
        <v>19</v>
      </c>
      <c r="F357" s="166" t="s">
        <v>2332</v>
      </c>
      <c r="H357" s="165" t="s">
        <v>19</v>
      </c>
      <c r="I357" s="167"/>
      <c r="L357" s="164"/>
      <c r="M357" s="168"/>
      <c r="T357" s="169"/>
      <c r="AT357" s="165" t="s">
        <v>274</v>
      </c>
      <c r="AU357" s="165" t="s">
        <v>85</v>
      </c>
      <c r="AV357" s="14" t="s">
        <v>83</v>
      </c>
      <c r="AW357" s="14" t="s">
        <v>37</v>
      </c>
      <c r="AX357" s="14" t="s">
        <v>75</v>
      </c>
      <c r="AY357" s="165" t="s">
        <v>266</v>
      </c>
    </row>
    <row r="358" spans="2:65" s="11" customFormat="1" ht="11.25">
      <c r="B358" s="135"/>
      <c r="D358" s="136" t="s">
        <v>274</v>
      </c>
      <c r="E358" s="137" t="s">
        <v>19</v>
      </c>
      <c r="F358" s="138" t="s">
        <v>2333</v>
      </c>
      <c r="H358" s="139">
        <v>16.091999999999999</v>
      </c>
      <c r="I358" s="140"/>
      <c r="L358" s="135"/>
      <c r="M358" s="141"/>
      <c r="T358" s="142"/>
      <c r="AT358" s="137" t="s">
        <v>274</v>
      </c>
      <c r="AU358" s="137" t="s">
        <v>85</v>
      </c>
      <c r="AV358" s="11" t="s">
        <v>85</v>
      </c>
      <c r="AW358" s="11" t="s">
        <v>37</v>
      </c>
      <c r="AX358" s="11" t="s">
        <v>75</v>
      </c>
      <c r="AY358" s="137" t="s">
        <v>266</v>
      </c>
    </row>
    <row r="359" spans="2:65" s="12" customFormat="1" ht="11.25">
      <c r="B359" s="143"/>
      <c r="D359" s="136" t="s">
        <v>274</v>
      </c>
      <c r="E359" s="144" t="s">
        <v>19</v>
      </c>
      <c r="F359" s="145" t="s">
        <v>276</v>
      </c>
      <c r="H359" s="146">
        <v>16.091999999999999</v>
      </c>
      <c r="I359" s="147"/>
      <c r="L359" s="143"/>
      <c r="M359" s="148"/>
      <c r="T359" s="149"/>
      <c r="AT359" s="144" t="s">
        <v>274</v>
      </c>
      <c r="AU359" s="144" t="s">
        <v>85</v>
      </c>
      <c r="AV359" s="12" t="s">
        <v>272</v>
      </c>
      <c r="AW359" s="12" t="s">
        <v>37</v>
      </c>
      <c r="AX359" s="12" t="s">
        <v>83</v>
      </c>
      <c r="AY359" s="144" t="s">
        <v>266</v>
      </c>
    </row>
    <row r="360" spans="2:65" s="1" customFormat="1" ht="16.5" customHeight="1">
      <c r="B360" s="33"/>
      <c r="C360" s="170" t="s">
        <v>542</v>
      </c>
      <c r="D360" s="170" t="s">
        <v>298</v>
      </c>
      <c r="E360" s="171" t="s">
        <v>2018</v>
      </c>
      <c r="F360" s="172" t="s">
        <v>2019</v>
      </c>
      <c r="G360" s="173" t="s">
        <v>279</v>
      </c>
      <c r="H360" s="174">
        <v>16.091999999999999</v>
      </c>
      <c r="I360" s="175"/>
      <c r="J360" s="176">
        <f>ROUND(I360*H360,2)</f>
        <v>0</v>
      </c>
      <c r="K360" s="172" t="s">
        <v>271</v>
      </c>
      <c r="L360" s="177"/>
      <c r="M360" s="178" t="s">
        <v>19</v>
      </c>
      <c r="N360" s="179" t="s">
        <v>46</v>
      </c>
      <c r="P360" s="131">
        <f>O360*H360</f>
        <v>0</v>
      </c>
      <c r="Q360" s="131">
        <v>2.234</v>
      </c>
      <c r="R360" s="131">
        <f>Q360*H360</f>
        <v>35.949527999999994</v>
      </c>
      <c r="S360" s="131">
        <v>0</v>
      </c>
      <c r="T360" s="132">
        <f>S360*H360</f>
        <v>0</v>
      </c>
      <c r="AR360" s="133" t="s">
        <v>303</v>
      </c>
      <c r="AT360" s="133" t="s">
        <v>298</v>
      </c>
      <c r="AU360" s="133" t="s">
        <v>85</v>
      </c>
      <c r="AY360" s="18" t="s">
        <v>266</v>
      </c>
      <c r="BE360" s="134">
        <f>IF(N360="základní",J360,0)</f>
        <v>0</v>
      </c>
      <c r="BF360" s="134">
        <f>IF(N360="snížená",J360,0)</f>
        <v>0</v>
      </c>
      <c r="BG360" s="134">
        <f>IF(N360="zákl. přenesená",J360,0)</f>
        <v>0</v>
      </c>
      <c r="BH360" s="134">
        <f>IF(N360="sníž. přenesená",J360,0)</f>
        <v>0</v>
      </c>
      <c r="BI360" s="134">
        <f>IF(N360="nulová",J360,0)</f>
        <v>0</v>
      </c>
      <c r="BJ360" s="18" t="s">
        <v>83</v>
      </c>
      <c r="BK360" s="134">
        <f>ROUND(I360*H360,2)</f>
        <v>0</v>
      </c>
      <c r="BL360" s="18" t="s">
        <v>272</v>
      </c>
      <c r="BM360" s="133" t="s">
        <v>2334</v>
      </c>
    </row>
    <row r="361" spans="2:65" s="14" customFormat="1" ht="11.25">
      <c r="B361" s="164"/>
      <c r="D361" s="136" t="s">
        <v>274</v>
      </c>
      <c r="E361" s="165" t="s">
        <v>19</v>
      </c>
      <c r="F361" s="166" t="s">
        <v>1577</v>
      </c>
      <c r="H361" s="165" t="s">
        <v>19</v>
      </c>
      <c r="I361" s="167"/>
      <c r="L361" s="164"/>
      <c r="M361" s="168"/>
      <c r="T361" s="169"/>
      <c r="AT361" s="165" t="s">
        <v>274</v>
      </c>
      <c r="AU361" s="165" t="s">
        <v>85</v>
      </c>
      <c r="AV361" s="14" t="s">
        <v>83</v>
      </c>
      <c r="AW361" s="14" t="s">
        <v>37</v>
      </c>
      <c r="AX361" s="14" t="s">
        <v>75</v>
      </c>
      <c r="AY361" s="165" t="s">
        <v>266</v>
      </c>
    </row>
    <row r="362" spans="2:65" s="14" customFormat="1" ht="11.25">
      <c r="B362" s="164"/>
      <c r="D362" s="136" t="s">
        <v>274</v>
      </c>
      <c r="E362" s="165" t="s">
        <v>19</v>
      </c>
      <c r="F362" s="166" t="s">
        <v>2332</v>
      </c>
      <c r="H362" s="165" t="s">
        <v>19</v>
      </c>
      <c r="I362" s="167"/>
      <c r="L362" s="164"/>
      <c r="M362" s="168"/>
      <c r="T362" s="169"/>
      <c r="AT362" s="165" t="s">
        <v>274</v>
      </c>
      <c r="AU362" s="165" t="s">
        <v>85</v>
      </c>
      <c r="AV362" s="14" t="s">
        <v>83</v>
      </c>
      <c r="AW362" s="14" t="s">
        <v>37</v>
      </c>
      <c r="AX362" s="14" t="s">
        <v>75</v>
      </c>
      <c r="AY362" s="165" t="s">
        <v>266</v>
      </c>
    </row>
    <row r="363" spans="2:65" s="11" customFormat="1" ht="11.25">
      <c r="B363" s="135"/>
      <c r="D363" s="136" t="s">
        <v>274</v>
      </c>
      <c r="E363" s="137" t="s">
        <v>19</v>
      </c>
      <c r="F363" s="138" t="s">
        <v>2333</v>
      </c>
      <c r="H363" s="139">
        <v>16.091999999999999</v>
      </c>
      <c r="I363" s="140"/>
      <c r="L363" s="135"/>
      <c r="M363" s="141"/>
      <c r="T363" s="142"/>
      <c r="AT363" s="137" t="s">
        <v>274</v>
      </c>
      <c r="AU363" s="137" t="s">
        <v>85</v>
      </c>
      <c r="AV363" s="11" t="s">
        <v>85</v>
      </c>
      <c r="AW363" s="11" t="s">
        <v>37</v>
      </c>
      <c r="AX363" s="11" t="s">
        <v>75</v>
      </c>
      <c r="AY363" s="137" t="s">
        <v>266</v>
      </c>
    </row>
    <row r="364" spans="2:65" s="12" customFormat="1" ht="11.25">
      <c r="B364" s="143"/>
      <c r="D364" s="136" t="s">
        <v>274</v>
      </c>
      <c r="E364" s="144" t="s">
        <v>19</v>
      </c>
      <c r="F364" s="145" t="s">
        <v>276</v>
      </c>
      <c r="H364" s="146">
        <v>16.091999999999999</v>
      </c>
      <c r="I364" s="147"/>
      <c r="L364" s="143"/>
      <c r="M364" s="148"/>
      <c r="T364" s="149"/>
      <c r="AT364" s="144" t="s">
        <v>274</v>
      </c>
      <c r="AU364" s="144" t="s">
        <v>85</v>
      </c>
      <c r="AV364" s="12" t="s">
        <v>272</v>
      </c>
      <c r="AW364" s="12" t="s">
        <v>37</v>
      </c>
      <c r="AX364" s="12" t="s">
        <v>83</v>
      </c>
      <c r="AY364" s="144" t="s">
        <v>266</v>
      </c>
    </row>
    <row r="365" spans="2:65" s="1" customFormat="1" ht="24.2" customHeight="1">
      <c r="B365" s="33"/>
      <c r="C365" s="122" t="s">
        <v>546</v>
      </c>
      <c r="D365" s="122" t="s">
        <v>267</v>
      </c>
      <c r="E365" s="123" t="s">
        <v>2335</v>
      </c>
      <c r="F365" s="124" t="s">
        <v>2336</v>
      </c>
      <c r="G365" s="125" t="s">
        <v>279</v>
      </c>
      <c r="H365" s="126">
        <v>31.5</v>
      </c>
      <c r="I365" s="127"/>
      <c r="J365" s="128">
        <f>ROUND(I365*H365,2)</f>
        <v>0</v>
      </c>
      <c r="K365" s="124" t="s">
        <v>19</v>
      </c>
      <c r="L365" s="33"/>
      <c r="M365" s="129" t="s">
        <v>19</v>
      </c>
      <c r="N365" s="130" t="s">
        <v>46</v>
      </c>
      <c r="P365" s="131">
        <f>O365*H365</f>
        <v>0</v>
      </c>
      <c r="Q365" s="131">
        <v>0</v>
      </c>
      <c r="R365" s="131">
        <f>Q365*H365</f>
        <v>0</v>
      </c>
      <c r="S365" s="131">
        <v>0</v>
      </c>
      <c r="T365" s="132">
        <f>S365*H365</f>
        <v>0</v>
      </c>
      <c r="AR365" s="133" t="s">
        <v>272</v>
      </c>
      <c r="AT365" s="133" t="s">
        <v>267</v>
      </c>
      <c r="AU365" s="133" t="s">
        <v>85</v>
      </c>
      <c r="AY365" s="18" t="s">
        <v>266</v>
      </c>
      <c r="BE365" s="134">
        <f>IF(N365="základní",J365,0)</f>
        <v>0</v>
      </c>
      <c r="BF365" s="134">
        <f>IF(N365="snížená",J365,0)</f>
        <v>0</v>
      </c>
      <c r="BG365" s="134">
        <f>IF(N365="zákl. přenesená",J365,0)</f>
        <v>0</v>
      </c>
      <c r="BH365" s="134">
        <f>IF(N365="sníž. přenesená",J365,0)</f>
        <v>0</v>
      </c>
      <c r="BI365" s="134">
        <f>IF(N365="nulová",J365,0)</f>
        <v>0</v>
      </c>
      <c r="BJ365" s="18" t="s">
        <v>83</v>
      </c>
      <c r="BK365" s="134">
        <f>ROUND(I365*H365,2)</f>
        <v>0</v>
      </c>
      <c r="BL365" s="18" t="s">
        <v>272</v>
      </c>
      <c r="BM365" s="133" t="s">
        <v>2337</v>
      </c>
    </row>
    <row r="366" spans="2:65" s="14" customFormat="1" ht="11.25">
      <c r="B366" s="164"/>
      <c r="D366" s="136" t="s">
        <v>274</v>
      </c>
      <c r="E366" s="165" t="s">
        <v>19</v>
      </c>
      <c r="F366" s="166" t="s">
        <v>1577</v>
      </c>
      <c r="H366" s="165" t="s">
        <v>19</v>
      </c>
      <c r="I366" s="167"/>
      <c r="L366" s="164"/>
      <c r="M366" s="168"/>
      <c r="T366" s="169"/>
      <c r="AT366" s="165" t="s">
        <v>274</v>
      </c>
      <c r="AU366" s="165" t="s">
        <v>85</v>
      </c>
      <c r="AV366" s="14" t="s">
        <v>83</v>
      </c>
      <c r="AW366" s="14" t="s">
        <v>37</v>
      </c>
      <c r="AX366" s="14" t="s">
        <v>75</v>
      </c>
      <c r="AY366" s="165" t="s">
        <v>266</v>
      </c>
    </row>
    <row r="367" spans="2:65" s="11" customFormat="1" ht="11.25">
      <c r="B367" s="135"/>
      <c r="D367" s="136" t="s">
        <v>274</v>
      </c>
      <c r="E367" s="137" t="s">
        <v>19</v>
      </c>
      <c r="F367" s="138" t="s">
        <v>2338</v>
      </c>
      <c r="H367" s="139">
        <v>31.5</v>
      </c>
      <c r="I367" s="140"/>
      <c r="L367" s="135"/>
      <c r="M367" s="141"/>
      <c r="T367" s="142"/>
      <c r="AT367" s="137" t="s">
        <v>274</v>
      </c>
      <c r="AU367" s="137" t="s">
        <v>85</v>
      </c>
      <c r="AV367" s="11" t="s">
        <v>85</v>
      </c>
      <c r="AW367" s="11" t="s">
        <v>37</v>
      </c>
      <c r="AX367" s="11" t="s">
        <v>75</v>
      </c>
      <c r="AY367" s="137" t="s">
        <v>266</v>
      </c>
    </row>
    <row r="368" spans="2:65" s="12" customFormat="1" ht="11.25">
      <c r="B368" s="143"/>
      <c r="D368" s="136" t="s">
        <v>274</v>
      </c>
      <c r="E368" s="144" t="s">
        <v>19</v>
      </c>
      <c r="F368" s="145" t="s">
        <v>276</v>
      </c>
      <c r="H368" s="146">
        <v>31.5</v>
      </c>
      <c r="I368" s="147"/>
      <c r="L368" s="143"/>
      <c r="M368" s="148"/>
      <c r="T368" s="149"/>
      <c r="AT368" s="144" t="s">
        <v>274</v>
      </c>
      <c r="AU368" s="144" t="s">
        <v>85</v>
      </c>
      <c r="AV368" s="12" t="s">
        <v>272</v>
      </c>
      <c r="AW368" s="12" t="s">
        <v>37</v>
      </c>
      <c r="AX368" s="12" t="s">
        <v>83</v>
      </c>
      <c r="AY368" s="144" t="s">
        <v>266</v>
      </c>
    </row>
    <row r="369" spans="2:65" s="1" customFormat="1" ht="16.5" customHeight="1">
      <c r="B369" s="33"/>
      <c r="C369" s="170" t="s">
        <v>550</v>
      </c>
      <c r="D369" s="170" t="s">
        <v>298</v>
      </c>
      <c r="E369" s="171" t="s">
        <v>2339</v>
      </c>
      <c r="F369" s="172" t="s">
        <v>2340</v>
      </c>
      <c r="G369" s="173" t="s">
        <v>279</v>
      </c>
      <c r="H369" s="174">
        <v>31.5</v>
      </c>
      <c r="I369" s="175"/>
      <c r="J369" s="176">
        <f>ROUND(I369*H369,2)</f>
        <v>0</v>
      </c>
      <c r="K369" s="172" t="s">
        <v>19</v>
      </c>
      <c r="L369" s="177"/>
      <c r="M369" s="178" t="s">
        <v>19</v>
      </c>
      <c r="N369" s="179" t="s">
        <v>46</v>
      </c>
      <c r="P369" s="131">
        <f>O369*H369</f>
        <v>0</v>
      </c>
      <c r="Q369" s="131">
        <v>2.4289999999999998</v>
      </c>
      <c r="R369" s="131">
        <f>Q369*H369</f>
        <v>76.513499999999993</v>
      </c>
      <c r="S369" s="131">
        <v>0</v>
      </c>
      <c r="T369" s="132">
        <f>S369*H369</f>
        <v>0</v>
      </c>
      <c r="AR369" s="133" t="s">
        <v>303</v>
      </c>
      <c r="AT369" s="133" t="s">
        <v>298</v>
      </c>
      <c r="AU369" s="133" t="s">
        <v>85</v>
      </c>
      <c r="AY369" s="18" t="s">
        <v>266</v>
      </c>
      <c r="BE369" s="134">
        <f>IF(N369="základní",J369,0)</f>
        <v>0</v>
      </c>
      <c r="BF369" s="134">
        <f>IF(N369="snížená",J369,0)</f>
        <v>0</v>
      </c>
      <c r="BG369" s="134">
        <f>IF(N369="zákl. přenesená",J369,0)</f>
        <v>0</v>
      </c>
      <c r="BH369" s="134">
        <f>IF(N369="sníž. přenesená",J369,0)</f>
        <v>0</v>
      </c>
      <c r="BI369" s="134">
        <f>IF(N369="nulová",J369,0)</f>
        <v>0</v>
      </c>
      <c r="BJ369" s="18" t="s">
        <v>83</v>
      </c>
      <c r="BK369" s="134">
        <f>ROUND(I369*H369,2)</f>
        <v>0</v>
      </c>
      <c r="BL369" s="18" t="s">
        <v>272</v>
      </c>
      <c r="BM369" s="133" t="s">
        <v>2341</v>
      </c>
    </row>
    <row r="370" spans="2:65" s="14" customFormat="1" ht="11.25">
      <c r="B370" s="164"/>
      <c r="D370" s="136" t="s">
        <v>274</v>
      </c>
      <c r="E370" s="165" t="s">
        <v>19</v>
      </c>
      <c r="F370" s="166" t="s">
        <v>1577</v>
      </c>
      <c r="H370" s="165" t="s">
        <v>19</v>
      </c>
      <c r="I370" s="167"/>
      <c r="L370" s="164"/>
      <c r="M370" s="168"/>
      <c r="T370" s="169"/>
      <c r="AT370" s="165" t="s">
        <v>274</v>
      </c>
      <c r="AU370" s="165" t="s">
        <v>85</v>
      </c>
      <c r="AV370" s="14" t="s">
        <v>83</v>
      </c>
      <c r="AW370" s="14" t="s">
        <v>37</v>
      </c>
      <c r="AX370" s="14" t="s">
        <v>75</v>
      </c>
      <c r="AY370" s="165" t="s">
        <v>266</v>
      </c>
    </row>
    <row r="371" spans="2:65" s="11" customFormat="1" ht="11.25">
      <c r="B371" s="135"/>
      <c r="D371" s="136" t="s">
        <v>274</v>
      </c>
      <c r="E371" s="137" t="s">
        <v>19</v>
      </c>
      <c r="F371" s="138" t="s">
        <v>2338</v>
      </c>
      <c r="H371" s="139">
        <v>31.5</v>
      </c>
      <c r="I371" s="140"/>
      <c r="L371" s="135"/>
      <c r="M371" s="141"/>
      <c r="T371" s="142"/>
      <c r="AT371" s="137" t="s">
        <v>274</v>
      </c>
      <c r="AU371" s="137" t="s">
        <v>85</v>
      </c>
      <c r="AV371" s="11" t="s">
        <v>85</v>
      </c>
      <c r="AW371" s="11" t="s">
        <v>37</v>
      </c>
      <c r="AX371" s="11" t="s">
        <v>75</v>
      </c>
      <c r="AY371" s="137" t="s">
        <v>266</v>
      </c>
    </row>
    <row r="372" spans="2:65" s="12" customFormat="1" ht="11.25">
      <c r="B372" s="143"/>
      <c r="D372" s="136" t="s">
        <v>274</v>
      </c>
      <c r="E372" s="144" t="s">
        <v>19</v>
      </c>
      <c r="F372" s="145" t="s">
        <v>276</v>
      </c>
      <c r="H372" s="146">
        <v>31.5</v>
      </c>
      <c r="I372" s="147"/>
      <c r="L372" s="143"/>
      <c r="M372" s="148"/>
      <c r="T372" s="149"/>
      <c r="AT372" s="144" t="s">
        <v>274</v>
      </c>
      <c r="AU372" s="144" t="s">
        <v>85</v>
      </c>
      <c r="AV372" s="12" t="s">
        <v>272</v>
      </c>
      <c r="AW372" s="12" t="s">
        <v>37</v>
      </c>
      <c r="AX372" s="12" t="s">
        <v>83</v>
      </c>
      <c r="AY372" s="144" t="s">
        <v>266</v>
      </c>
    </row>
    <row r="373" spans="2:65" s="1" customFormat="1" ht="16.5" customHeight="1">
      <c r="B373" s="33"/>
      <c r="C373" s="122" t="s">
        <v>554</v>
      </c>
      <c r="D373" s="122" t="s">
        <v>267</v>
      </c>
      <c r="E373" s="123" t="s">
        <v>2342</v>
      </c>
      <c r="F373" s="124" t="s">
        <v>2343</v>
      </c>
      <c r="G373" s="125" t="s">
        <v>912</v>
      </c>
      <c r="H373" s="126">
        <v>4</v>
      </c>
      <c r="I373" s="127"/>
      <c r="J373" s="128">
        <f>ROUND(I373*H373,2)</f>
        <v>0</v>
      </c>
      <c r="K373" s="124" t="s">
        <v>19</v>
      </c>
      <c r="L373" s="33"/>
      <c r="M373" s="129" t="s">
        <v>19</v>
      </c>
      <c r="N373" s="130" t="s">
        <v>46</v>
      </c>
      <c r="P373" s="131">
        <f>O373*H373</f>
        <v>0</v>
      </c>
      <c r="Q373" s="131">
        <v>0</v>
      </c>
      <c r="R373" s="131">
        <f>Q373*H373</f>
        <v>0</v>
      </c>
      <c r="S373" s="131">
        <v>0</v>
      </c>
      <c r="T373" s="132">
        <f>S373*H373</f>
        <v>0</v>
      </c>
      <c r="AR373" s="133" t="s">
        <v>272</v>
      </c>
      <c r="AT373" s="133" t="s">
        <v>267</v>
      </c>
      <c r="AU373" s="133" t="s">
        <v>85</v>
      </c>
      <c r="AY373" s="18" t="s">
        <v>266</v>
      </c>
      <c r="BE373" s="134">
        <f>IF(N373="základní",J373,0)</f>
        <v>0</v>
      </c>
      <c r="BF373" s="134">
        <f>IF(N373="snížená",J373,0)</f>
        <v>0</v>
      </c>
      <c r="BG373" s="134">
        <f>IF(N373="zákl. přenesená",J373,0)</f>
        <v>0</v>
      </c>
      <c r="BH373" s="134">
        <f>IF(N373="sníž. přenesená",J373,0)</f>
        <v>0</v>
      </c>
      <c r="BI373" s="134">
        <f>IF(N373="nulová",J373,0)</f>
        <v>0</v>
      </c>
      <c r="BJ373" s="18" t="s">
        <v>83</v>
      </c>
      <c r="BK373" s="134">
        <f>ROUND(I373*H373,2)</f>
        <v>0</v>
      </c>
      <c r="BL373" s="18" t="s">
        <v>272</v>
      </c>
      <c r="BM373" s="133" t="s">
        <v>2344</v>
      </c>
    </row>
    <row r="374" spans="2:65" s="14" customFormat="1" ht="11.25">
      <c r="B374" s="164"/>
      <c r="D374" s="136" t="s">
        <v>274</v>
      </c>
      <c r="E374" s="165" t="s">
        <v>19</v>
      </c>
      <c r="F374" s="166" t="s">
        <v>1577</v>
      </c>
      <c r="H374" s="165" t="s">
        <v>19</v>
      </c>
      <c r="I374" s="167"/>
      <c r="L374" s="164"/>
      <c r="M374" s="168"/>
      <c r="T374" s="169"/>
      <c r="AT374" s="165" t="s">
        <v>274</v>
      </c>
      <c r="AU374" s="165" t="s">
        <v>85</v>
      </c>
      <c r="AV374" s="14" t="s">
        <v>83</v>
      </c>
      <c r="AW374" s="14" t="s">
        <v>37</v>
      </c>
      <c r="AX374" s="14" t="s">
        <v>75</v>
      </c>
      <c r="AY374" s="165" t="s">
        <v>266</v>
      </c>
    </row>
    <row r="375" spans="2:65" s="14" customFormat="1" ht="11.25">
      <c r="B375" s="164"/>
      <c r="D375" s="136" t="s">
        <v>274</v>
      </c>
      <c r="E375" s="165" t="s">
        <v>19</v>
      </c>
      <c r="F375" s="166" t="s">
        <v>2345</v>
      </c>
      <c r="H375" s="165" t="s">
        <v>19</v>
      </c>
      <c r="I375" s="167"/>
      <c r="L375" s="164"/>
      <c r="M375" s="168"/>
      <c r="T375" s="169"/>
      <c r="AT375" s="165" t="s">
        <v>274</v>
      </c>
      <c r="AU375" s="165" t="s">
        <v>85</v>
      </c>
      <c r="AV375" s="14" t="s">
        <v>83</v>
      </c>
      <c r="AW375" s="14" t="s">
        <v>37</v>
      </c>
      <c r="AX375" s="14" t="s">
        <v>75</v>
      </c>
      <c r="AY375" s="165" t="s">
        <v>266</v>
      </c>
    </row>
    <row r="376" spans="2:65" s="11" customFormat="1" ht="11.25">
      <c r="B376" s="135"/>
      <c r="D376" s="136" t="s">
        <v>274</v>
      </c>
      <c r="E376" s="137" t="s">
        <v>19</v>
      </c>
      <c r="F376" s="138" t="s">
        <v>272</v>
      </c>
      <c r="H376" s="139">
        <v>4</v>
      </c>
      <c r="I376" s="140"/>
      <c r="L376" s="135"/>
      <c r="M376" s="141"/>
      <c r="T376" s="142"/>
      <c r="AT376" s="137" t="s">
        <v>274</v>
      </c>
      <c r="AU376" s="137" t="s">
        <v>85</v>
      </c>
      <c r="AV376" s="11" t="s">
        <v>85</v>
      </c>
      <c r="AW376" s="11" t="s">
        <v>37</v>
      </c>
      <c r="AX376" s="11" t="s">
        <v>75</v>
      </c>
      <c r="AY376" s="137" t="s">
        <v>266</v>
      </c>
    </row>
    <row r="377" spans="2:65" s="12" customFormat="1" ht="11.25">
      <c r="B377" s="143"/>
      <c r="D377" s="136" t="s">
        <v>274</v>
      </c>
      <c r="E377" s="144" t="s">
        <v>19</v>
      </c>
      <c r="F377" s="145" t="s">
        <v>276</v>
      </c>
      <c r="H377" s="146">
        <v>4</v>
      </c>
      <c r="I377" s="147"/>
      <c r="L377" s="143"/>
      <c r="M377" s="148"/>
      <c r="T377" s="149"/>
      <c r="AT377" s="144" t="s">
        <v>274</v>
      </c>
      <c r="AU377" s="144" t="s">
        <v>85</v>
      </c>
      <c r="AV377" s="12" t="s">
        <v>272</v>
      </c>
      <c r="AW377" s="12" t="s">
        <v>37</v>
      </c>
      <c r="AX377" s="12" t="s">
        <v>83</v>
      </c>
      <c r="AY377" s="144" t="s">
        <v>266</v>
      </c>
    </row>
    <row r="378" spans="2:65" s="1" customFormat="1" ht="16.5" customHeight="1">
      <c r="B378" s="33"/>
      <c r="C378" s="122" t="s">
        <v>558</v>
      </c>
      <c r="D378" s="122" t="s">
        <v>267</v>
      </c>
      <c r="E378" s="123" t="s">
        <v>2346</v>
      </c>
      <c r="F378" s="124" t="s">
        <v>2347</v>
      </c>
      <c r="G378" s="125" t="s">
        <v>912</v>
      </c>
      <c r="H378" s="126">
        <v>2</v>
      </c>
      <c r="I378" s="127"/>
      <c r="J378" s="128">
        <f>ROUND(I378*H378,2)</f>
        <v>0</v>
      </c>
      <c r="K378" s="124" t="s">
        <v>19</v>
      </c>
      <c r="L378" s="33"/>
      <c r="M378" s="129" t="s">
        <v>19</v>
      </c>
      <c r="N378" s="130" t="s">
        <v>46</v>
      </c>
      <c r="P378" s="131">
        <f>O378*H378</f>
        <v>0</v>
      </c>
      <c r="Q378" s="131">
        <v>0</v>
      </c>
      <c r="R378" s="131">
        <f>Q378*H378</f>
        <v>0</v>
      </c>
      <c r="S378" s="131">
        <v>0</v>
      </c>
      <c r="T378" s="132">
        <f>S378*H378</f>
        <v>0</v>
      </c>
      <c r="AR378" s="133" t="s">
        <v>272</v>
      </c>
      <c r="AT378" s="133" t="s">
        <v>267</v>
      </c>
      <c r="AU378" s="133" t="s">
        <v>85</v>
      </c>
      <c r="AY378" s="18" t="s">
        <v>266</v>
      </c>
      <c r="BE378" s="134">
        <f>IF(N378="základní",J378,0)</f>
        <v>0</v>
      </c>
      <c r="BF378" s="134">
        <f>IF(N378="snížená",J378,0)</f>
        <v>0</v>
      </c>
      <c r="BG378" s="134">
        <f>IF(N378="zákl. přenesená",J378,0)</f>
        <v>0</v>
      </c>
      <c r="BH378" s="134">
        <f>IF(N378="sníž. přenesená",J378,0)</f>
        <v>0</v>
      </c>
      <c r="BI378" s="134">
        <f>IF(N378="nulová",J378,0)</f>
        <v>0</v>
      </c>
      <c r="BJ378" s="18" t="s">
        <v>83</v>
      </c>
      <c r="BK378" s="134">
        <f>ROUND(I378*H378,2)</f>
        <v>0</v>
      </c>
      <c r="BL378" s="18" t="s">
        <v>272</v>
      </c>
      <c r="BM378" s="133" t="s">
        <v>2348</v>
      </c>
    </row>
    <row r="379" spans="2:65" s="14" customFormat="1" ht="11.25">
      <c r="B379" s="164"/>
      <c r="D379" s="136" t="s">
        <v>274</v>
      </c>
      <c r="E379" s="165" t="s">
        <v>19</v>
      </c>
      <c r="F379" s="166" t="s">
        <v>1577</v>
      </c>
      <c r="H379" s="165" t="s">
        <v>19</v>
      </c>
      <c r="I379" s="167"/>
      <c r="L379" s="164"/>
      <c r="M379" s="168"/>
      <c r="T379" s="169"/>
      <c r="AT379" s="165" t="s">
        <v>274</v>
      </c>
      <c r="AU379" s="165" t="s">
        <v>85</v>
      </c>
      <c r="AV379" s="14" t="s">
        <v>83</v>
      </c>
      <c r="AW379" s="14" t="s">
        <v>37</v>
      </c>
      <c r="AX379" s="14" t="s">
        <v>75</v>
      </c>
      <c r="AY379" s="165" t="s">
        <v>266</v>
      </c>
    </row>
    <row r="380" spans="2:65" s="14" customFormat="1" ht="11.25">
      <c r="B380" s="164"/>
      <c r="D380" s="136" t="s">
        <v>274</v>
      </c>
      <c r="E380" s="165" t="s">
        <v>19</v>
      </c>
      <c r="F380" s="166" t="s">
        <v>2345</v>
      </c>
      <c r="H380" s="165" t="s">
        <v>19</v>
      </c>
      <c r="I380" s="167"/>
      <c r="L380" s="164"/>
      <c r="M380" s="168"/>
      <c r="T380" s="169"/>
      <c r="AT380" s="165" t="s">
        <v>274</v>
      </c>
      <c r="AU380" s="165" t="s">
        <v>85</v>
      </c>
      <c r="AV380" s="14" t="s">
        <v>83</v>
      </c>
      <c r="AW380" s="14" t="s">
        <v>37</v>
      </c>
      <c r="AX380" s="14" t="s">
        <v>75</v>
      </c>
      <c r="AY380" s="165" t="s">
        <v>266</v>
      </c>
    </row>
    <row r="381" spans="2:65" s="11" customFormat="1" ht="11.25">
      <c r="B381" s="135"/>
      <c r="D381" s="136" t="s">
        <v>274</v>
      </c>
      <c r="E381" s="137" t="s">
        <v>19</v>
      </c>
      <c r="F381" s="138" t="s">
        <v>85</v>
      </c>
      <c r="H381" s="139">
        <v>2</v>
      </c>
      <c r="I381" s="140"/>
      <c r="L381" s="135"/>
      <c r="M381" s="141"/>
      <c r="T381" s="142"/>
      <c r="AT381" s="137" t="s">
        <v>274</v>
      </c>
      <c r="AU381" s="137" t="s">
        <v>85</v>
      </c>
      <c r="AV381" s="11" t="s">
        <v>85</v>
      </c>
      <c r="AW381" s="11" t="s">
        <v>37</v>
      </c>
      <c r="AX381" s="11" t="s">
        <v>75</v>
      </c>
      <c r="AY381" s="137" t="s">
        <v>266</v>
      </c>
    </row>
    <row r="382" spans="2:65" s="12" customFormat="1" ht="11.25">
      <c r="B382" s="143"/>
      <c r="D382" s="136" t="s">
        <v>274</v>
      </c>
      <c r="E382" s="144" t="s">
        <v>19</v>
      </c>
      <c r="F382" s="145" t="s">
        <v>276</v>
      </c>
      <c r="H382" s="146">
        <v>2</v>
      </c>
      <c r="I382" s="147"/>
      <c r="L382" s="143"/>
      <c r="M382" s="148"/>
      <c r="T382" s="149"/>
      <c r="AT382" s="144" t="s">
        <v>274</v>
      </c>
      <c r="AU382" s="144" t="s">
        <v>85</v>
      </c>
      <c r="AV382" s="12" t="s">
        <v>272</v>
      </c>
      <c r="AW382" s="12" t="s">
        <v>37</v>
      </c>
      <c r="AX382" s="12" t="s">
        <v>83</v>
      </c>
      <c r="AY382" s="144" t="s">
        <v>266</v>
      </c>
    </row>
    <row r="383" spans="2:65" s="1" customFormat="1" ht="16.5" customHeight="1">
      <c r="B383" s="33"/>
      <c r="C383" s="122" t="s">
        <v>562</v>
      </c>
      <c r="D383" s="122" t="s">
        <v>267</v>
      </c>
      <c r="E383" s="123" t="s">
        <v>2349</v>
      </c>
      <c r="F383" s="124" t="s">
        <v>2350</v>
      </c>
      <c r="G383" s="125" t="s">
        <v>912</v>
      </c>
      <c r="H383" s="126">
        <v>1</v>
      </c>
      <c r="I383" s="127"/>
      <c r="J383" s="128">
        <f>ROUND(I383*H383,2)</f>
        <v>0</v>
      </c>
      <c r="K383" s="124" t="s">
        <v>19</v>
      </c>
      <c r="L383" s="33"/>
      <c r="M383" s="129" t="s">
        <v>19</v>
      </c>
      <c r="N383" s="130" t="s">
        <v>46</v>
      </c>
      <c r="P383" s="131">
        <f>O383*H383</f>
        <v>0</v>
      </c>
      <c r="Q383" s="131">
        <v>0</v>
      </c>
      <c r="R383" s="131">
        <f>Q383*H383</f>
        <v>0</v>
      </c>
      <c r="S383" s="131">
        <v>0</v>
      </c>
      <c r="T383" s="132">
        <f>S383*H383</f>
        <v>0</v>
      </c>
      <c r="AR383" s="133" t="s">
        <v>272</v>
      </c>
      <c r="AT383" s="133" t="s">
        <v>267</v>
      </c>
      <c r="AU383" s="133" t="s">
        <v>85</v>
      </c>
      <c r="AY383" s="18" t="s">
        <v>266</v>
      </c>
      <c r="BE383" s="134">
        <f>IF(N383="základní",J383,0)</f>
        <v>0</v>
      </c>
      <c r="BF383" s="134">
        <f>IF(N383="snížená",J383,0)</f>
        <v>0</v>
      </c>
      <c r="BG383" s="134">
        <f>IF(N383="zákl. přenesená",J383,0)</f>
        <v>0</v>
      </c>
      <c r="BH383" s="134">
        <f>IF(N383="sníž. přenesená",J383,0)</f>
        <v>0</v>
      </c>
      <c r="BI383" s="134">
        <f>IF(N383="nulová",J383,0)</f>
        <v>0</v>
      </c>
      <c r="BJ383" s="18" t="s">
        <v>83</v>
      </c>
      <c r="BK383" s="134">
        <f>ROUND(I383*H383,2)</f>
        <v>0</v>
      </c>
      <c r="BL383" s="18" t="s">
        <v>272</v>
      </c>
      <c r="BM383" s="133" t="s">
        <v>2351</v>
      </c>
    </row>
    <row r="384" spans="2:65" s="10" customFormat="1" ht="25.9" customHeight="1">
      <c r="B384" s="112"/>
      <c r="D384" s="113" t="s">
        <v>74</v>
      </c>
      <c r="E384" s="114" t="s">
        <v>849</v>
      </c>
      <c r="F384" s="114" t="s">
        <v>850</v>
      </c>
      <c r="I384" s="115"/>
      <c r="J384" s="116">
        <f>BK384</f>
        <v>0</v>
      </c>
      <c r="L384" s="112"/>
      <c r="M384" s="117"/>
      <c r="P384" s="118">
        <f>SUM(P385:P411)</f>
        <v>0</v>
      </c>
      <c r="R384" s="118">
        <f>SUM(R385:R411)</f>
        <v>0</v>
      </c>
      <c r="T384" s="119">
        <f>SUM(T385:T411)</f>
        <v>0</v>
      </c>
      <c r="AR384" s="113" t="s">
        <v>272</v>
      </c>
      <c r="AT384" s="120" t="s">
        <v>74</v>
      </c>
      <c r="AU384" s="120" t="s">
        <v>75</v>
      </c>
      <c r="AY384" s="113" t="s">
        <v>266</v>
      </c>
      <c r="BK384" s="121">
        <f>SUM(BK385:BK411)</f>
        <v>0</v>
      </c>
    </row>
    <row r="385" spans="2:65" s="1" customFormat="1" ht="55.5" customHeight="1">
      <c r="B385" s="33"/>
      <c r="C385" s="122" t="s">
        <v>566</v>
      </c>
      <c r="D385" s="122" t="s">
        <v>267</v>
      </c>
      <c r="E385" s="123" t="s">
        <v>851</v>
      </c>
      <c r="F385" s="124" t="s">
        <v>852</v>
      </c>
      <c r="G385" s="125" t="s">
        <v>845</v>
      </c>
      <c r="H385" s="126">
        <v>83.022000000000006</v>
      </c>
      <c r="I385" s="127"/>
      <c r="J385" s="128">
        <f>ROUND(I385*H385,2)</f>
        <v>0</v>
      </c>
      <c r="K385" s="124" t="s">
        <v>271</v>
      </c>
      <c r="L385" s="33"/>
      <c r="M385" s="129" t="s">
        <v>19</v>
      </c>
      <c r="N385" s="130" t="s">
        <v>46</v>
      </c>
      <c r="P385" s="131">
        <f>O385*H385</f>
        <v>0</v>
      </c>
      <c r="Q385" s="131">
        <v>0</v>
      </c>
      <c r="R385" s="131">
        <f>Q385*H385</f>
        <v>0</v>
      </c>
      <c r="S385" s="131">
        <v>0</v>
      </c>
      <c r="T385" s="132">
        <f>S385*H385</f>
        <v>0</v>
      </c>
      <c r="AR385" s="133" t="s">
        <v>853</v>
      </c>
      <c r="AT385" s="133" t="s">
        <v>267</v>
      </c>
      <c r="AU385" s="133" t="s">
        <v>83</v>
      </c>
      <c r="AY385" s="18" t="s">
        <v>266</v>
      </c>
      <c r="BE385" s="134">
        <f>IF(N385="základní",J385,0)</f>
        <v>0</v>
      </c>
      <c r="BF385" s="134">
        <f>IF(N385="snížená",J385,0)</f>
        <v>0</v>
      </c>
      <c r="BG385" s="134">
        <f>IF(N385="zákl. přenesená",J385,0)</f>
        <v>0</v>
      </c>
      <c r="BH385" s="134">
        <f>IF(N385="sníž. přenesená",J385,0)</f>
        <v>0</v>
      </c>
      <c r="BI385" s="134">
        <f>IF(N385="nulová",J385,0)</f>
        <v>0</v>
      </c>
      <c r="BJ385" s="18" t="s">
        <v>83</v>
      </c>
      <c r="BK385" s="134">
        <f>ROUND(I385*H385,2)</f>
        <v>0</v>
      </c>
      <c r="BL385" s="18" t="s">
        <v>853</v>
      </c>
      <c r="BM385" s="133" t="s">
        <v>2352</v>
      </c>
    </row>
    <row r="386" spans="2:65" s="14" customFormat="1" ht="11.25">
      <c r="B386" s="164"/>
      <c r="D386" s="136" t="s">
        <v>274</v>
      </c>
      <c r="E386" s="165" t="s">
        <v>19</v>
      </c>
      <c r="F386" s="166" t="s">
        <v>2353</v>
      </c>
      <c r="H386" s="165" t="s">
        <v>19</v>
      </c>
      <c r="I386" s="167"/>
      <c r="L386" s="164"/>
      <c r="M386" s="168"/>
      <c r="T386" s="169"/>
      <c r="AT386" s="165" t="s">
        <v>274</v>
      </c>
      <c r="AU386" s="165" t="s">
        <v>83</v>
      </c>
      <c r="AV386" s="14" t="s">
        <v>83</v>
      </c>
      <c r="AW386" s="14" t="s">
        <v>37</v>
      </c>
      <c r="AX386" s="14" t="s">
        <v>75</v>
      </c>
      <c r="AY386" s="165" t="s">
        <v>266</v>
      </c>
    </row>
    <row r="387" spans="2:65" s="11" customFormat="1" ht="11.25">
      <c r="B387" s="135"/>
      <c r="D387" s="136" t="s">
        <v>274</v>
      </c>
      <c r="E387" s="137" t="s">
        <v>19</v>
      </c>
      <c r="F387" s="138" t="s">
        <v>2354</v>
      </c>
      <c r="H387" s="139">
        <v>83.022000000000006</v>
      </c>
      <c r="I387" s="140"/>
      <c r="L387" s="135"/>
      <c r="M387" s="141"/>
      <c r="T387" s="142"/>
      <c r="AT387" s="137" t="s">
        <v>274</v>
      </c>
      <c r="AU387" s="137" t="s">
        <v>83</v>
      </c>
      <c r="AV387" s="11" t="s">
        <v>85</v>
      </c>
      <c r="AW387" s="11" t="s">
        <v>37</v>
      </c>
      <c r="AX387" s="11" t="s">
        <v>75</v>
      </c>
      <c r="AY387" s="137" t="s">
        <v>266</v>
      </c>
    </row>
    <row r="388" spans="2:65" s="12" customFormat="1" ht="11.25">
      <c r="B388" s="143"/>
      <c r="D388" s="136" t="s">
        <v>274</v>
      </c>
      <c r="E388" s="144" t="s">
        <v>19</v>
      </c>
      <c r="F388" s="145" t="s">
        <v>276</v>
      </c>
      <c r="H388" s="146">
        <v>83.022000000000006</v>
      </c>
      <c r="I388" s="147"/>
      <c r="L388" s="143"/>
      <c r="M388" s="148"/>
      <c r="T388" s="149"/>
      <c r="AT388" s="144" t="s">
        <v>274</v>
      </c>
      <c r="AU388" s="144" t="s">
        <v>83</v>
      </c>
      <c r="AV388" s="12" t="s">
        <v>272</v>
      </c>
      <c r="AW388" s="12" t="s">
        <v>37</v>
      </c>
      <c r="AX388" s="12" t="s">
        <v>83</v>
      </c>
      <c r="AY388" s="144" t="s">
        <v>266</v>
      </c>
    </row>
    <row r="389" spans="2:65" s="1" customFormat="1" ht="55.5" customHeight="1">
      <c r="B389" s="33"/>
      <c r="C389" s="122" t="s">
        <v>429</v>
      </c>
      <c r="D389" s="122" t="s">
        <v>267</v>
      </c>
      <c r="E389" s="123" t="s">
        <v>857</v>
      </c>
      <c r="F389" s="124" t="s">
        <v>858</v>
      </c>
      <c r="G389" s="125" t="s">
        <v>845</v>
      </c>
      <c r="H389" s="126">
        <v>498.13200000000001</v>
      </c>
      <c r="I389" s="127"/>
      <c r="J389" s="128">
        <f>ROUND(I389*H389,2)</f>
        <v>0</v>
      </c>
      <c r="K389" s="124" t="s">
        <v>271</v>
      </c>
      <c r="L389" s="33"/>
      <c r="M389" s="129" t="s">
        <v>19</v>
      </c>
      <c r="N389" s="130" t="s">
        <v>46</v>
      </c>
      <c r="P389" s="131">
        <f>O389*H389</f>
        <v>0</v>
      </c>
      <c r="Q389" s="131">
        <v>0</v>
      </c>
      <c r="R389" s="131">
        <f>Q389*H389</f>
        <v>0</v>
      </c>
      <c r="S389" s="131">
        <v>0</v>
      </c>
      <c r="T389" s="132">
        <f>S389*H389</f>
        <v>0</v>
      </c>
      <c r="AR389" s="133" t="s">
        <v>853</v>
      </c>
      <c r="AT389" s="133" t="s">
        <v>267</v>
      </c>
      <c r="AU389" s="133" t="s">
        <v>83</v>
      </c>
      <c r="AY389" s="18" t="s">
        <v>266</v>
      </c>
      <c r="BE389" s="134">
        <f>IF(N389="základní",J389,0)</f>
        <v>0</v>
      </c>
      <c r="BF389" s="134">
        <f>IF(N389="snížená",J389,0)</f>
        <v>0</v>
      </c>
      <c r="BG389" s="134">
        <f>IF(N389="zákl. přenesená",J389,0)</f>
        <v>0</v>
      </c>
      <c r="BH389" s="134">
        <f>IF(N389="sníž. přenesená",J389,0)</f>
        <v>0</v>
      </c>
      <c r="BI389" s="134">
        <f>IF(N389="nulová",J389,0)</f>
        <v>0</v>
      </c>
      <c r="BJ389" s="18" t="s">
        <v>83</v>
      </c>
      <c r="BK389" s="134">
        <f>ROUND(I389*H389,2)</f>
        <v>0</v>
      </c>
      <c r="BL389" s="18" t="s">
        <v>853</v>
      </c>
      <c r="BM389" s="133" t="s">
        <v>2355</v>
      </c>
    </row>
    <row r="390" spans="2:65" s="11" customFormat="1" ht="11.25">
      <c r="B390" s="135"/>
      <c r="D390" s="136" t="s">
        <v>274</v>
      </c>
      <c r="E390" s="137" t="s">
        <v>19</v>
      </c>
      <c r="F390" s="138" t="s">
        <v>2356</v>
      </c>
      <c r="H390" s="139">
        <v>498.13200000000001</v>
      </c>
      <c r="I390" s="140"/>
      <c r="L390" s="135"/>
      <c r="M390" s="141"/>
      <c r="T390" s="142"/>
      <c r="AT390" s="137" t="s">
        <v>274</v>
      </c>
      <c r="AU390" s="137" t="s">
        <v>83</v>
      </c>
      <c r="AV390" s="11" t="s">
        <v>85</v>
      </c>
      <c r="AW390" s="11" t="s">
        <v>37</v>
      </c>
      <c r="AX390" s="11" t="s">
        <v>83</v>
      </c>
      <c r="AY390" s="137" t="s">
        <v>266</v>
      </c>
    </row>
    <row r="391" spans="2:65" s="1" customFormat="1" ht="55.5" customHeight="1">
      <c r="B391" s="33"/>
      <c r="C391" s="122" t="s">
        <v>336</v>
      </c>
      <c r="D391" s="122" t="s">
        <v>267</v>
      </c>
      <c r="E391" s="123" t="s">
        <v>851</v>
      </c>
      <c r="F391" s="124" t="s">
        <v>852</v>
      </c>
      <c r="G391" s="125" t="s">
        <v>845</v>
      </c>
      <c r="H391" s="126">
        <v>441.39800000000002</v>
      </c>
      <c r="I391" s="127"/>
      <c r="J391" s="128">
        <f>ROUND(I391*H391,2)</f>
        <v>0</v>
      </c>
      <c r="K391" s="124" t="s">
        <v>271</v>
      </c>
      <c r="L391" s="33"/>
      <c r="M391" s="129" t="s">
        <v>19</v>
      </c>
      <c r="N391" s="130" t="s">
        <v>46</v>
      </c>
      <c r="P391" s="131">
        <f>O391*H391</f>
        <v>0</v>
      </c>
      <c r="Q391" s="131">
        <v>0</v>
      </c>
      <c r="R391" s="131">
        <f>Q391*H391</f>
        <v>0</v>
      </c>
      <c r="S391" s="131">
        <v>0</v>
      </c>
      <c r="T391" s="132">
        <f>S391*H391</f>
        <v>0</v>
      </c>
      <c r="AR391" s="133" t="s">
        <v>853</v>
      </c>
      <c r="AT391" s="133" t="s">
        <v>267</v>
      </c>
      <c r="AU391" s="133" t="s">
        <v>83</v>
      </c>
      <c r="AY391" s="18" t="s">
        <v>266</v>
      </c>
      <c r="BE391" s="134">
        <f>IF(N391="základní",J391,0)</f>
        <v>0</v>
      </c>
      <c r="BF391" s="134">
        <f>IF(N391="snížená",J391,0)</f>
        <v>0</v>
      </c>
      <c r="BG391" s="134">
        <f>IF(N391="zákl. přenesená",J391,0)</f>
        <v>0</v>
      </c>
      <c r="BH391" s="134">
        <f>IF(N391="sníž. přenesená",J391,0)</f>
        <v>0</v>
      </c>
      <c r="BI391" s="134">
        <f>IF(N391="nulová",J391,0)</f>
        <v>0</v>
      </c>
      <c r="BJ391" s="18" t="s">
        <v>83</v>
      </c>
      <c r="BK391" s="134">
        <f>ROUND(I391*H391,2)</f>
        <v>0</v>
      </c>
      <c r="BL391" s="18" t="s">
        <v>853</v>
      </c>
      <c r="BM391" s="133" t="s">
        <v>2357</v>
      </c>
    </row>
    <row r="392" spans="2:65" s="14" customFormat="1" ht="11.25">
      <c r="B392" s="164"/>
      <c r="D392" s="136" t="s">
        <v>274</v>
      </c>
      <c r="E392" s="165" t="s">
        <v>19</v>
      </c>
      <c r="F392" s="166" t="s">
        <v>2358</v>
      </c>
      <c r="H392" s="165" t="s">
        <v>19</v>
      </c>
      <c r="I392" s="167"/>
      <c r="L392" s="164"/>
      <c r="M392" s="168"/>
      <c r="T392" s="169"/>
      <c r="AT392" s="165" t="s">
        <v>274</v>
      </c>
      <c r="AU392" s="165" t="s">
        <v>83</v>
      </c>
      <c r="AV392" s="14" t="s">
        <v>83</v>
      </c>
      <c r="AW392" s="14" t="s">
        <v>37</v>
      </c>
      <c r="AX392" s="14" t="s">
        <v>75</v>
      </c>
      <c r="AY392" s="165" t="s">
        <v>266</v>
      </c>
    </row>
    <row r="393" spans="2:65" s="11" customFormat="1" ht="11.25">
      <c r="B393" s="135"/>
      <c r="D393" s="136" t="s">
        <v>274</v>
      </c>
      <c r="E393" s="137" t="s">
        <v>19</v>
      </c>
      <c r="F393" s="138" t="s">
        <v>2359</v>
      </c>
      <c r="H393" s="139">
        <v>441.39800000000002</v>
      </c>
      <c r="I393" s="140"/>
      <c r="L393" s="135"/>
      <c r="M393" s="141"/>
      <c r="T393" s="142"/>
      <c r="AT393" s="137" t="s">
        <v>274</v>
      </c>
      <c r="AU393" s="137" t="s">
        <v>83</v>
      </c>
      <c r="AV393" s="11" t="s">
        <v>85</v>
      </c>
      <c r="AW393" s="11" t="s">
        <v>37</v>
      </c>
      <c r="AX393" s="11" t="s">
        <v>83</v>
      </c>
      <c r="AY393" s="137" t="s">
        <v>266</v>
      </c>
    </row>
    <row r="394" spans="2:65" s="1" customFormat="1" ht="55.5" customHeight="1">
      <c r="B394" s="33"/>
      <c r="C394" s="122" t="s">
        <v>343</v>
      </c>
      <c r="D394" s="122" t="s">
        <v>267</v>
      </c>
      <c r="E394" s="123" t="s">
        <v>857</v>
      </c>
      <c r="F394" s="124" t="s">
        <v>858</v>
      </c>
      <c r="G394" s="125" t="s">
        <v>845</v>
      </c>
      <c r="H394" s="126">
        <v>441.39800000000002</v>
      </c>
      <c r="I394" s="127"/>
      <c r="J394" s="128">
        <f>ROUND(I394*H394,2)</f>
        <v>0</v>
      </c>
      <c r="K394" s="124" t="s">
        <v>271</v>
      </c>
      <c r="L394" s="33"/>
      <c r="M394" s="129" t="s">
        <v>19</v>
      </c>
      <c r="N394" s="130" t="s">
        <v>46</v>
      </c>
      <c r="P394" s="131">
        <f>O394*H394</f>
        <v>0</v>
      </c>
      <c r="Q394" s="131">
        <v>0</v>
      </c>
      <c r="R394" s="131">
        <f>Q394*H394</f>
        <v>0</v>
      </c>
      <c r="S394" s="131">
        <v>0</v>
      </c>
      <c r="T394" s="132">
        <f>S394*H394</f>
        <v>0</v>
      </c>
      <c r="AR394" s="133" t="s">
        <v>853</v>
      </c>
      <c r="AT394" s="133" t="s">
        <v>267</v>
      </c>
      <c r="AU394" s="133" t="s">
        <v>83</v>
      </c>
      <c r="AY394" s="18" t="s">
        <v>266</v>
      </c>
      <c r="BE394" s="134">
        <f>IF(N394="základní",J394,0)</f>
        <v>0</v>
      </c>
      <c r="BF394" s="134">
        <f>IF(N394="snížená",J394,0)</f>
        <v>0</v>
      </c>
      <c r="BG394" s="134">
        <f>IF(N394="zákl. přenesená",J394,0)</f>
        <v>0</v>
      </c>
      <c r="BH394" s="134">
        <f>IF(N394="sníž. přenesená",J394,0)</f>
        <v>0</v>
      </c>
      <c r="BI394" s="134">
        <f>IF(N394="nulová",J394,0)</f>
        <v>0</v>
      </c>
      <c r="BJ394" s="18" t="s">
        <v>83</v>
      </c>
      <c r="BK394" s="134">
        <f>ROUND(I394*H394,2)</f>
        <v>0</v>
      </c>
      <c r="BL394" s="18" t="s">
        <v>853</v>
      </c>
      <c r="BM394" s="133" t="s">
        <v>2360</v>
      </c>
    </row>
    <row r="395" spans="2:65" s="1" customFormat="1" ht="55.5" customHeight="1">
      <c r="B395" s="33"/>
      <c r="C395" s="122" t="s">
        <v>578</v>
      </c>
      <c r="D395" s="122" t="s">
        <v>267</v>
      </c>
      <c r="E395" s="123" t="s">
        <v>851</v>
      </c>
      <c r="F395" s="124" t="s">
        <v>852</v>
      </c>
      <c r="G395" s="125" t="s">
        <v>845</v>
      </c>
      <c r="H395" s="126">
        <v>171.11799999999999</v>
      </c>
      <c r="I395" s="127"/>
      <c r="J395" s="128">
        <f>ROUND(I395*H395,2)</f>
        <v>0</v>
      </c>
      <c r="K395" s="124" t="s">
        <v>271</v>
      </c>
      <c r="L395" s="33"/>
      <c r="M395" s="129" t="s">
        <v>19</v>
      </c>
      <c r="N395" s="130" t="s">
        <v>46</v>
      </c>
      <c r="P395" s="131">
        <f>O395*H395</f>
        <v>0</v>
      </c>
      <c r="Q395" s="131">
        <v>0</v>
      </c>
      <c r="R395" s="131">
        <f>Q395*H395</f>
        <v>0</v>
      </c>
      <c r="S395" s="131">
        <v>0</v>
      </c>
      <c r="T395" s="132">
        <f>S395*H395</f>
        <v>0</v>
      </c>
      <c r="AR395" s="133" t="s">
        <v>853</v>
      </c>
      <c r="AT395" s="133" t="s">
        <v>267</v>
      </c>
      <c r="AU395" s="133" t="s">
        <v>83</v>
      </c>
      <c r="AY395" s="18" t="s">
        <v>266</v>
      </c>
      <c r="BE395" s="134">
        <f>IF(N395="základní",J395,0)</f>
        <v>0</v>
      </c>
      <c r="BF395" s="134">
        <f>IF(N395="snížená",J395,0)</f>
        <v>0</v>
      </c>
      <c r="BG395" s="134">
        <f>IF(N395="zákl. přenesená",J395,0)</f>
        <v>0</v>
      </c>
      <c r="BH395" s="134">
        <f>IF(N395="sníž. přenesená",J395,0)</f>
        <v>0</v>
      </c>
      <c r="BI395" s="134">
        <f>IF(N395="nulová",J395,0)</f>
        <v>0</v>
      </c>
      <c r="BJ395" s="18" t="s">
        <v>83</v>
      </c>
      <c r="BK395" s="134">
        <f>ROUND(I395*H395,2)</f>
        <v>0</v>
      </c>
      <c r="BL395" s="18" t="s">
        <v>853</v>
      </c>
      <c r="BM395" s="133" t="s">
        <v>2361</v>
      </c>
    </row>
    <row r="396" spans="2:65" s="14" customFormat="1" ht="11.25">
      <c r="B396" s="164"/>
      <c r="D396" s="136" t="s">
        <v>274</v>
      </c>
      <c r="E396" s="165" t="s">
        <v>19</v>
      </c>
      <c r="F396" s="166" t="s">
        <v>2362</v>
      </c>
      <c r="H396" s="165" t="s">
        <v>19</v>
      </c>
      <c r="I396" s="167"/>
      <c r="L396" s="164"/>
      <c r="M396" s="168"/>
      <c r="T396" s="169"/>
      <c r="AT396" s="165" t="s">
        <v>274</v>
      </c>
      <c r="AU396" s="165" t="s">
        <v>83</v>
      </c>
      <c r="AV396" s="14" t="s">
        <v>83</v>
      </c>
      <c r="AW396" s="14" t="s">
        <v>37</v>
      </c>
      <c r="AX396" s="14" t="s">
        <v>75</v>
      </c>
      <c r="AY396" s="165" t="s">
        <v>266</v>
      </c>
    </row>
    <row r="397" spans="2:65" s="11" customFormat="1" ht="11.25">
      <c r="B397" s="135"/>
      <c r="D397" s="136" t="s">
        <v>274</v>
      </c>
      <c r="E397" s="137" t="s">
        <v>19</v>
      </c>
      <c r="F397" s="138" t="s">
        <v>2363</v>
      </c>
      <c r="H397" s="139">
        <v>171.11799999999999</v>
      </c>
      <c r="I397" s="140"/>
      <c r="L397" s="135"/>
      <c r="M397" s="141"/>
      <c r="T397" s="142"/>
      <c r="AT397" s="137" t="s">
        <v>274</v>
      </c>
      <c r="AU397" s="137" t="s">
        <v>83</v>
      </c>
      <c r="AV397" s="11" t="s">
        <v>85</v>
      </c>
      <c r="AW397" s="11" t="s">
        <v>37</v>
      </c>
      <c r="AX397" s="11" t="s">
        <v>75</v>
      </c>
      <c r="AY397" s="137" t="s">
        <v>266</v>
      </c>
    </row>
    <row r="398" spans="2:65" s="12" customFormat="1" ht="11.25">
      <c r="B398" s="143"/>
      <c r="D398" s="136" t="s">
        <v>274</v>
      </c>
      <c r="E398" s="144" t="s">
        <v>19</v>
      </c>
      <c r="F398" s="145" t="s">
        <v>276</v>
      </c>
      <c r="H398" s="146">
        <v>171.11799999999999</v>
      </c>
      <c r="I398" s="147"/>
      <c r="L398" s="143"/>
      <c r="M398" s="148"/>
      <c r="T398" s="149"/>
      <c r="AT398" s="144" t="s">
        <v>274</v>
      </c>
      <c r="AU398" s="144" t="s">
        <v>83</v>
      </c>
      <c r="AV398" s="12" t="s">
        <v>272</v>
      </c>
      <c r="AW398" s="12" t="s">
        <v>37</v>
      </c>
      <c r="AX398" s="12" t="s">
        <v>83</v>
      </c>
      <c r="AY398" s="144" t="s">
        <v>266</v>
      </c>
    </row>
    <row r="399" spans="2:65" s="1" customFormat="1" ht="55.5" customHeight="1">
      <c r="B399" s="33"/>
      <c r="C399" s="122" t="s">
        <v>582</v>
      </c>
      <c r="D399" s="122" t="s">
        <v>267</v>
      </c>
      <c r="E399" s="123" t="s">
        <v>857</v>
      </c>
      <c r="F399" s="124" t="s">
        <v>858</v>
      </c>
      <c r="G399" s="125" t="s">
        <v>845</v>
      </c>
      <c r="H399" s="126">
        <v>342.23599999999999</v>
      </c>
      <c r="I399" s="127"/>
      <c r="J399" s="128">
        <f>ROUND(I399*H399,2)</f>
        <v>0</v>
      </c>
      <c r="K399" s="124" t="s">
        <v>271</v>
      </c>
      <c r="L399" s="33"/>
      <c r="M399" s="129" t="s">
        <v>19</v>
      </c>
      <c r="N399" s="130" t="s">
        <v>46</v>
      </c>
      <c r="P399" s="131">
        <f>O399*H399</f>
        <v>0</v>
      </c>
      <c r="Q399" s="131">
        <v>0</v>
      </c>
      <c r="R399" s="131">
        <f>Q399*H399</f>
        <v>0</v>
      </c>
      <c r="S399" s="131">
        <v>0</v>
      </c>
      <c r="T399" s="132">
        <f>S399*H399</f>
        <v>0</v>
      </c>
      <c r="AR399" s="133" t="s">
        <v>853</v>
      </c>
      <c r="AT399" s="133" t="s">
        <v>267</v>
      </c>
      <c r="AU399" s="133" t="s">
        <v>83</v>
      </c>
      <c r="AY399" s="18" t="s">
        <v>266</v>
      </c>
      <c r="BE399" s="134">
        <f>IF(N399="základní",J399,0)</f>
        <v>0</v>
      </c>
      <c r="BF399" s="134">
        <f>IF(N399="snížená",J399,0)</f>
        <v>0</v>
      </c>
      <c r="BG399" s="134">
        <f>IF(N399="zákl. přenesená",J399,0)</f>
        <v>0</v>
      </c>
      <c r="BH399" s="134">
        <f>IF(N399="sníž. přenesená",J399,0)</f>
        <v>0</v>
      </c>
      <c r="BI399" s="134">
        <f>IF(N399="nulová",J399,0)</f>
        <v>0</v>
      </c>
      <c r="BJ399" s="18" t="s">
        <v>83</v>
      </c>
      <c r="BK399" s="134">
        <f>ROUND(I399*H399,2)</f>
        <v>0</v>
      </c>
      <c r="BL399" s="18" t="s">
        <v>853</v>
      </c>
      <c r="BM399" s="133" t="s">
        <v>2364</v>
      </c>
    </row>
    <row r="400" spans="2:65" s="11" customFormat="1" ht="11.25">
      <c r="B400" s="135"/>
      <c r="D400" s="136" t="s">
        <v>274</v>
      </c>
      <c r="E400" s="137" t="s">
        <v>19</v>
      </c>
      <c r="F400" s="138" t="s">
        <v>2365</v>
      </c>
      <c r="H400" s="139">
        <v>342.23599999999999</v>
      </c>
      <c r="I400" s="140"/>
      <c r="L400" s="135"/>
      <c r="M400" s="141"/>
      <c r="T400" s="142"/>
      <c r="AT400" s="137" t="s">
        <v>274</v>
      </c>
      <c r="AU400" s="137" t="s">
        <v>83</v>
      </c>
      <c r="AV400" s="11" t="s">
        <v>85</v>
      </c>
      <c r="AW400" s="11" t="s">
        <v>37</v>
      </c>
      <c r="AX400" s="11" t="s">
        <v>83</v>
      </c>
      <c r="AY400" s="137" t="s">
        <v>266</v>
      </c>
    </row>
    <row r="401" spans="2:65" s="1" customFormat="1" ht="62.65" customHeight="1">
      <c r="B401" s="33"/>
      <c r="C401" s="122" t="s">
        <v>586</v>
      </c>
      <c r="D401" s="122" t="s">
        <v>267</v>
      </c>
      <c r="E401" s="123" t="s">
        <v>921</v>
      </c>
      <c r="F401" s="124" t="s">
        <v>922</v>
      </c>
      <c r="G401" s="125" t="s">
        <v>845</v>
      </c>
      <c r="H401" s="126">
        <v>122.114</v>
      </c>
      <c r="I401" s="127"/>
      <c r="J401" s="128">
        <f>ROUND(I401*H401,2)</f>
        <v>0</v>
      </c>
      <c r="K401" s="124" t="s">
        <v>271</v>
      </c>
      <c r="L401" s="33"/>
      <c r="M401" s="129" t="s">
        <v>19</v>
      </c>
      <c r="N401" s="130" t="s">
        <v>46</v>
      </c>
      <c r="P401" s="131">
        <f>O401*H401</f>
        <v>0</v>
      </c>
      <c r="Q401" s="131">
        <v>0</v>
      </c>
      <c r="R401" s="131">
        <f>Q401*H401</f>
        <v>0</v>
      </c>
      <c r="S401" s="131">
        <v>0</v>
      </c>
      <c r="T401" s="132">
        <f>S401*H401</f>
        <v>0</v>
      </c>
      <c r="AR401" s="133" t="s">
        <v>853</v>
      </c>
      <c r="AT401" s="133" t="s">
        <v>267</v>
      </c>
      <c r="AU401" s="133" t="s">
        <v>83</v>
      </c>
      <c r="AY401" s="18" t="s">
        <v>266</v>
      </c>
      <c r="BE401" s="134">
        <f>IF(N401="základní",J401,0)</f>
        <v>0</v>
      </c>
      <c r="BF401" s="134">
        <f>IF(N401="snížená",J401,0)</f>
        <v>0</v>
      </c>
      <c r="BG401" s="134">
        <f>IF(N401="zákl. přenesená",J401,0)</f>
        <v>0</v>
      </c>
      <c r="BH401" s="134">
        <f>IF(N401="sníž. přenesená",J401,0)</f>
        <v>0</v>
      </c>
      <c r="BI401" s="134">
        <f>IF(N401="nulová",J401,0)</f>
        <v>0</v>
      </c>
      <c r="BJ401" s="18" t="s">
        <v>83</v>
      </c>
      <c r="BK401" s="134">
        <f>ROUND(I401*H401,2)</f>
        <v>0</v>
      </c>
      <c r="BL401" s="18" t="s">
        <v>853</v>
      </c>
      <c r="BM401" s="133" t="s">
        <v>2366</v>
      </c>
    </row>
    <row r="402" spans="2:65" s="14" customFormat="1" ht="11.25">
      <c r="B402" s="164"/>
      <c r="D402" s="136" t="s">
        <v>274</v>
      </c>
      <c r="E402" s="165" t="s">
        <v>19</v>
      </c>
      <c r="F402" s="166" t="s">
        <v>2367</v>
      </c>
      <c r="H402" s="165" t="s">
        <v>19</v>
      </c>
      <c r="I402" s="167"/>
      <c r="L402" s="164"/>
      <c r="M402" s="168"/>
      <c r="T402" s="169"/>
      <c r="AT402" s="165" t="s">
        <v>274</v>
      </c>
      <c r="AU402" s="165" t="s">
        <v>83</v>
      </c>
      <c r="AV402" s="14" t="s">
        <v>83</v>
      </c>
      <c r="AW402" s="14" t="s">
        <v>37</v>
      </c>
      <c r="AX402" s="14" t="s">
        <v>75</v>
      </c>
      <c r="AY402" s="165" t="s">
        <v>266</v>
      </c>
    </row>
    <row r="403" spans="2:65" s="11" customFormat="1" ht="11.25">
      <c r="B403" s="135"/>
      <c r="D403" s="136" t="s">
        <v>274</v>
      </c>
      <c r="E403" s="137" t="s">
        <v>19</v>
      </c>
      <c r="F403" s="138" t="s">
        <v>2368</v>
      </c>
      <c r="H403" s="139">
        <v>122.114</v>
      </c>
      <c r="I403" s="140"/>
      <c r="L403" s="135"/>
      <c r="M403" s="141"/>
      <c r="T403" s="142"/>
      <c r="AT403" s="137" t="s">
        <v>274</v>
      </c>
      <c r="AU403" s="137" t="s">
        <v>83</v>
      </c>
      <c r="AV403" s="11" t="s">
        <v>85</v>
      </c>
      <c r="AW403" s="11" t="s">
        <v>37</v>
      </c>
      <c r="AX403" s="11" t="s">
        <v>75</v>
      </c>
      <c r="AY403" s="137" t="s">
        <v>266</v>
      </c>
    </row>
    <row r="404" spans="2:65" s="12" customFormat="1" ht="11.25">
      <c r="B404" s="143"/>
      <c r="D404" s="136" t="s">
        <v>274</v>
      </c>
      <c r="E404" s="144" t="s">
        <v>19</v>
      </c>
      <c r="F404" s="145" t="s">
        <v>276</v>
      </c>
      <c r="H404" s="146">
        <v>122.114</v>
      </c>
      <c r="I404" s="147"/>
      <c r="L404" s="143"/>
      <c r="M404" s="148"/>
      <c r="T404" s="149"/>
      <c r="AT404" s="144" t="s">
        <v>274</v>
      </c>
      <c r="AU404" s="144" t="s">
        <v>83</v>
      </c>
      <c r="AV404" s="12" t="s">
        <v>272</v>
      </c>
      <c r="AW404" s="12" t="s">
        <v>37</v>
      </c>
      <c r="AX404" s="12" t="s">
        <v>83</v>
      </c>
      <c r="AY404" s="144" t="s">
        <v>266</v>
      </c>
    </row>
    <row r="405" spans="2:65" s="1" customFormat="1" ht="62.65" customHeight="1">
      <c r="B405" s="33"/>
      <c r="C405" s="122" t="s">
        <v>591</v>
      </c>
      <c r="D405" s="122" t="s">
        <v>267</v>
      </c>
      <c r="E405" s="123" t="s">
        <v>926</v>
      </c>
      <c r="F405" s="124" t="s">
        <v>927</v>
      </c>
      <c r="G405" s="125" t="s">
        <v>845</v>
      </c>
      <c r="H405" s="126">
        <v>2442.2800000000002</v>
      </c>
      <c r="I405" s="127"/>
      <c r="J405" s="128">
        <f>ROUND(I405*H405,2)</f>
        <v>0</v>
      </c>
      <c r="K405" s="124" t="s">
        <v>271</v>
      </c>
      <c r="L405" s="33"/>
      <c r="M405" s="129" t="s">
        <v>19</v>
      </c>
      <c r="N405" s="130" t="s">
        <v>46</v>
      </c>
      <c r="P405" s="131">
        <f>O405*H405</f>
        <v>0</v>
      </c>
      <c r="Q405" s="131">
        <v>0</v>
      </c>
      <c r="R405" s="131">
        <f>Q405*H405</f>
        <v>0</v>
      </c>
      <c r="S405" s="131">
        <v>0</v>
      </c>
      <c r="T405" s="132">
        <f>S405*H405</f>
        <v>0</v>
      </c>
      <c r="AR405" s="133" t="s">
        <v>853</v>
      </c>
      <c r="AT405" s="133" t="s">
        <v>267</v>
      </c>
      <c r="AU405" s="133" t="s">
        <v>83</v>
      </c>
      <c r="AY405" s="18" t="s">
        <v>266</v>
      </c>
      <c r="BE405" s="134">
        <f>IF(N405="základní",J405,0)</f>
        <v>0</v>
      </c>
      <c r="BF405" s="134">
        <f>IF(N405="snížená",J405,0)</f>
        <v>0</v>
      </c>
      <c r="BG405" s="134">
        <f>IF(N405="zákl. přenesená",J405,0)</f>
        <v>0</v>
      </c>
      <c r="BH405" s="134">
        <f>IF(N405="sníž. přenesená",J405,0)</f>
        <v>0</v>
      </c>
      <c r="BI405" s="134">
        <f>IF(N405="nulová",J405,0)</f>
        <v>0</v>
      </c>
      <c r="BJ405" s="18" t="s">
        <v>83</v>
      </c>
      <c r="BK405" s="134">
        <f>ROUND(I405*H405,2)</f>
        <v>0</v>
      </c>
      <c r="BL405" s="18" t="s">
        <v>853</v>
      </c>
      <c r="BM405" s="133" t="s">
        <v>2369</v>
      </c>
    </row>
    <row r="406" spans="2:65" s="11" customFormat="1" ht="11.25">
      <c r="B406" s="135"/>
      <c r="D406" s="136" t="s">
        <v>274</v>
      </c>
      <c r="E406" s="137" t="s">
        <v>19</v>
      </c>
      <c r="F406" s="138" t="s">
        <v>2370</v>
      </c>
      <c r="H406" s="139">
        <v>2442.2800000000002</v>
      </c>
      <c r="I406" s="140"/>
      <c r="L406" s="135"/>
      <c r="M406" s="141"/>
      <c r="T406" s="142"/>
      <c r="AT406" s="137" t="s">
        <v>274</v>
      </c>
      <c r="AU406" s="137" t="s">
        <v>83</v>
      </c>
      <c r="AV406" s="11" t="s">
        <v>85</v>
      </c>
      <c r="AW406" s="11" t="s">
        <v>37</v>
      </c>
      <c r="AX406" s="11" t="s">
        <v>83</v>
      </c>
      <c r="AY406" s="137" t="s">
        <v>266</v>
      </c>
    </row>
    <row r="407" spans="2:65" s="1" customFormat="1" ht="49.15" customHeight="1">
      <c r="B407" s="33"/>
      <c r="C407" s="122" t="s">
        <v>595</v>
      </c>
      <c r="D407" s="122" t="s">
        <v>267</v>
      </c>
      <c r="E407" s="123" t="s">
        <v>2091</v>
      </c>
      <c r="F407" s="124" t="s">
        <v>2092</v>
      </c>
      <c r="G407" s="125" t="s">
        <v>845</v>
      </c>
      <c r="H407" s="126">
        <v>171.11799999999999</v>
      </c>
      <c r="I407" s="127"/>
      <c r="J407" s="128">
        <f>ROUND(I407*H407,2)</f>
        <v>0</v>
      </c>
      <c r="K407" s="124" t="s">
        <v>271</v>
      </c>
      <c r="L407" s="33"/>
      <c r="M407" s="129" t="s">
        <v>19</v>
      </c>
      <c r="N407" s="130" t="s">
        <v>46</v>
      </c>
      <c r="P407" s="131">
        <f>O407*H407</f>
        <v>0</v>
      </c>
      <c r="Q407" s="131">
        <v>0</v>
      </c>
      <c r="R407" s="131">
        <f>Q407*H407</f>
        <v>0</v>
      </c>
      <c r="S407" s="131">
        <v>0</v>
      </c>
      <c r="T407" s="132">
        <f>S407*H407</f>
        <v>0</v>
      </c>
      <c r="AR407" s="133" t="s">
        <v>853</v>
      </c>
      <c r="AT407" s="133" t="s">
        <v>267</v>
      </c>
      <c r="AU407" s="133" t="s">
        <v>83</v>
      </c>
      <c r="AY407" s="18" t="s">
        <v>266</v>
      </c>
      <c r="BE407" s="134">
        <f>IF(N407="základní",J407,0)</f>
        <v>0</v>
      </c>
      <c r="BF407" s="134">
        <f>IF(N407="snížená",J407,0)</f>
        <v>0</v>
      </c>
      <c r="BG407" s="134">
        <f>IF(N407="zákl. přenesená",J407,0)</f>
        <v>0</v>
      </c>
      <c r="BH407" s="134">
        <f>IF(N407="sníž. přenesená",J407,0)</f>
        <v>0</v>
      </c>
      <c r="BI407" s="134">
        <f>IF(N407="nulová",J407,0)</f>
        <v>0</v>
      </c>
      <c r="BJ407" s="18" t="s">
        <v>83</v>
      </c>
      <c r="BK407" s="134">
        <f>ROUND(I407*H407,2)</f>
        <v>0</v>
      </c>
      <c r="BL407" s="18" t="s">
        <v>853</v>
      </c>
      <c r="BM407" s="133" t="s">
        <v>2371</v>
      </c>
    </row>
    <row r="408" spans="2:65" s="1" customFormat="1" ht="19.5">
      <c r="B408" s="33"/>
      <c r="D408" s="136" t="s">
        <v>341</v>
      </c>
      <c r="F408" s="150" t="s">
        <v>946</v>
      </c>
      <c r="I408" s="151"/>
      <c r="L408" s="33"/>
      <c r="M408" s="152"/>
      <c r="T408" s="54"/>
      <c r="AT408" s="18" t="s">
        <v>341</v>
      </c>
      <c r="AU408" s="18" t="s">
        <v>83</v>
      </c>
    </row>
    <row r="409" spans="2:65" s="14" customFormat="1" ht="11.25">
      <c r="B409" s="164"/>
      <c r="D409" s="136" t="s">
        <v>274</v>
      </c>
      <c r="E409" s="165" t="s">
        <v>19</v>
      </c>
      <c r="F409" s="166" t="s">
        <v>2372</v>
      </c>
      <c r="H409" s="165" t="s">
        <v>19</v>
      </c>
      <c r="I409" s="167"/>
      <c r="L409" s="164"/>
      <c r="M409" s="168"/>
      <c r="T409" s="169"/>
      <c r="AT409" s="165" t="s">
        <v>274</v>
      </c>
      <c r="AU409" s="165" t="s">
        <v>83</v>
      </c>
      <c r="AV409" s="14" t="s">
        <v>83</v>
      </c>
      <c r="AW409" s="14" t="s">
        <v>37</v>
      </c>
      <c r="AX409" s="14" t="s">
        <v>75</v>
      </c>
      <c r="AY409" s="165" t="s">
        <v>266</v>
      </c>
    </row>
    <row r="410" spans="2:65" s="11" customFormat="1" ht="11.25">
      <c r="B410" s="135"/>
      <c r="D410" s="136" t="s">
        <v>274</v>
      </c>
      <c r="E410" s="137" t="s">
        <v>19</v>
      </c>
      <c r="F410" s="138" t="s">
        <v>2373</v>
      </c>
      <c r="H410" s="139">
        <v>171.11799999999999</v>
      </c>
      <c r="I410" s="140"/>
      <c r="L410" s="135"/>
      <c r="M410" s="141"/>
      <c r="T410" s="142"/>
      <c r="AT410" s="137" t="s">
        <v>274</v>
      </c>
      <c r="AU410" s="137" t="s">
        <v>83</v>
      </c>
      <c r="AV410" s="11" t="s">
        <v>85</v>
      </c>
      <c r="AW410" s="11" t="s">
        <v>37</v>
      </c>
      <c r="AX410" s="11" t="s">
        <v>75</v>
      </c>
      <c r="AY410" s="137" t="s">
        <v>266</v>
      </c>
    </row>
    <row r="411" spans="2:65" s="12" customFormat="1" ht="11.25">
      <c r="B411" s="143"/>
      <c r="D411" s="136" t="s">
        <v>274</v>
      </c>
      <c r="E411" s="144" t="s">
        <v>19</v>
      </c>
      <c r="F411" s="145" t="s">
        <v>276</v>
      </c>
      <c r="H411" s="146">
        <v>171.11799999999999</v>
      </c>
      <c r="I411" s="147"/>
      <c r="L411" s="143"/>
      <c r="M411" s="183"/>
      <c r="N411" s="184"/>
      <c r="O411" s="184"/>
      <c r="P411" s="184"/>
      <c r="Q411" s="184"/>
      <c r="R411" s="184"/>
      <c r="S411" s="184"/>
      <c r="T411" s="185"/>
      <c r="AT411" s="144" t="s">
        <v>274</v>
      </c>
      <c r="AU411" s="144" t="s">
        <v>83</v>
      </c>
      <c r="AV411" s="12" t="s">
        <v>272</v>
      </c>
      <c r="AW411" s="12" t="s">
        <v>37</v>
      </c>
      <c r="AX411" s="12" t="s">
        <v>83</v>
      </c>
      <c r="AY411" s="144" t="s">
        <v>266</v>
      </c>
    </row>
    <row r="412" spans="2:65" s="1" customFormat="1" ht="6.95" customHeight="1">
      <c r="B412" s="42"/>
      <c r="C412" s="43"/>
      <c r="D412" s="43"/>
      <c r="E412" s="43"/>
      <c r="F412" s="43"/>
      <c r="G412" s="43"/>
      <c r="H412" s="43"/>
      <c r="I412" s="43"/>
      <c r="J412" s="43"/>
      <c r="K412" s="43"/>
      <c r="L412" s="33"/>
    </row>
  </sheetData>
  <sheetProtection algorithmName="SHA-512" hashValue="evXMawIzXwhofTcsWEhJfvKPItF0Kq2WQpNVkvhmHkqZ/Tlw639ngc7jaWSSdDiNWBA0QKNg3IbwMJSlmJZzmw==" saltValue="wjZ2w+KuJbwVk1nmdF5+Yq7IBSAuhYxmjtsQcWzxKBDVfcd8Z0f+ZQcDm/pIAb4f1QuqNENrafx4ecBwslUwuw==" spinCount="100000" sheet="1" objects="1" scenarios="1" formatColumns="0" formatRows="0" autoFilter="0"/>
  <autoFilter ref="C81:K411" xr:uid="{00000000-0009-0000-0000-000012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9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84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244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ROUND(J81,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ROUND((SUM(BE81:BE195)),  2)</f>
        <v>0</v>
      </c>
      <c r="I33" s="90">
        <v>0.21</v>
      </c>
      <c r="J33" s="89">
        <f>ROUND(((SUM(BE81:BE195))*I33),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ROUND((SUM(BF81:BF195)),  2)</f>
        <v>0</v>
      </c>
      <c r="I34" s="90">
        <v>0.12</v>
      </c>
      <c r="J34" s="89">
        <f>ROUND(((SUM(BF81:BF195))*I34),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ROUND((SUM(BG81:BG195)),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ROUND((SUM(BH81:BH195)),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ROUND((SUM(BI81:BI195)),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PS 11-01-11 - Obnova SZZ, Žst. Žulová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J81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249</v>
      </c>
      <c r="E60" s="102"/>
      <c r="F60" s="102"/>
      <c r="G60" s="102"/>
      <c r="H60" s="102"/>
      <c r="I60" s="102"/>
      <c r="J60" s="103">
        <f>J82</f>
        <v>0</v>
      </c>
      <c r="L60" s="100"/>
    </row>
    <row r="61" spans="2:47" s="8" customFormat="1" ht="24.95" customHeight="1">
      <c r="B61" s="100"/>
      <c r="D61" s="101" t="s">
        <v>250</v>
      </c>
      <c r="E61" s="102"/>
      <c r="F61" s="102"/>
      <c r="G61" s="102"/>
      <c r="H61" s="102"/>
      <c r="I61" s="102"/>
      <c r="J61" s="103">
        <f>J92</f>
        <v>0</v>
      </c>
      <c r="L61" s="100"/>
    </row>
    <row r="62" spans="2:47" s="1" customFormat="1" ht="21.75" customHeight="1">
      <c r="B62" s="33"/>
      <c r="L62" s="33"/>
    </row>
    <row r="63" spans="2:47" s="1" customFormat="1" ht="6.95" customHeight="1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>
      <c r="B68" s="33"/>
      <c r="C68" s="22" t="s">
        <v>251</v>
      </c>
      <c r="L68" s="33"/>
    </row>
    <row r="69" spans="2:20" s="1" customFormat="1" ht="6.95" customHeight="1">
      <c r="B69" s="33"/>
      <c r="L69" s="33"/>
    </row>
    <row r="70" spans="2:20" s="1" customFormat="1" ht="12" customHeight="1">
      <c r="B70" s="33"/>
      <c r="C70" s="28" t="s">
        <v>16</v>
      </c>
      <c r="L70" s="33"/>
    </row>
    <row r="71" spans="2:20" s="1" customFormat="1" ht="26.25" customHeight="1">
      <c r="B71" s="33"/>
      <c r="E71" s="319" t="str">
        <f>E7</f>
        <v>Odstranění havarijního stavu po povodních 2024 - komplexní oprava trati v úseku Vápenná - Javorník ve Slezsku - PD</v>
      </c>
      <c r="F71" s="320"/>
      <c r="G71" s="320"/>
      <c r="H71" s="320"/>
      <c r="L71" s="33"/>
    </row>
    <row r="72" spans="2:20" s="1" customFormat="1" ht="12" customHeight="1">
      <c r="B72" s="33"/>
      <c r="C72" s="28" t="s">
        <v>243</v>
      </c>
      <c r="L72" s="33"/>
    </row>
    <row r="73" spans="2:20" s="1" customFormat="1" ht="16.5" customHeight="1">
      <c r="B73" s="33"/>
      <c r="E73" s="315" t="str">
        <f>E9</f>
        <v>PS 11-01-11 - Obnova SZZ, Žst. Žulová</v>
      </c>
      <c r="F73" s="321"/>
      <c r="G73" s="321"/>
      <c r="H73" s="321"/>
      <c r="L73" s="33"/>
    </row>
    <row r="74" spans="2:20" s="1" customFormat="1" ht="6.95" customHeight="1">
      <c r="B74" s="33"/>
      <c r="L74" s="33"/>
    </row>
    <row r="75" spans="2:20" s="1" customFormat="1" ht="12" customHeight="1">
      <c r="B75" s="33"/>
      <c r="C75" s="28" t="s">
        <v>21</v>
      </c>
      <c r="F75" s="26" t="str">
        <f>F12</f>
        <v xml:space="preserve"> </v>
      </c>
      <c r="I75" s="28" t="s">
        <v>23</v>
      </c>
      <c r="J75" s="50" t="str">
        <f>IF(J12="","",J12)</f>
        <v>10. 4. 2025</v>
      </c>
      <c r="L75" s="33"/>
    </row>
    <row r="76" spans="2:20" s="1" customFormat="1" ht="6.95" customHeight="1">
      <c r="B76" s="33"/>
      <c r="L76" s="33"/>
    </row>
    <row r="77" spans="2:20" s="1" customFormat="1" ht="15.2" customHeight="1">
      <c r="B77" s="33"/>
      <c r="C77" s="28" t="s">
        <v>25</v>
      </c>
      <c r="F77" s="26" t="str">
        <f>E15</f>
        <v xml:space="preserve">Správa železnic, státní organizace </v>
      </c>
      <c r="I77" s="28" t="s">
        <v>33</v>
      </c>
      <c r="J77" s="31" t="str">
        <f>E21</f>
        <v>Prodin a.s.</v>
      </c>
      <c r="L77" s="33"/>
    </row>
    <row r="78" spans="2:20" s="1" customFormat="1" ht="15.2" customHeight="1">
      <c r="B78" s="33"/>
      <c r="C78" s="28" t="s">
        <v>31</v>
      </c>
      <c r="F78" s="26" t="str">
        <f>IF(E18="","",E18)</f>
        <v>Vyplň údaj</v>
      </c>
      <c r="I78" s="28" t="s">
        <v>38</v>
      </c>
      <c r="J78" s="31" t="str">
        <f>E24</f>
        <v xml:space="preserve"> </v>
      </c>
      <c r="L78" s="33"/>
    </row>
    <row r="79" spans="2:20" s="1" customFormat="1" ht="10.35" customHeight="1">
      <c r="B79" s="33"/>
      <c r="L79" s="33"/>
    </row>
    <row r="80" spans="2:20" s="9" customFormat="1" ht="29.25" customHeight="1">
      <c r="B80" s="104"/>
      <c r="C80" s="105" t="s">
        <v>252</v>
      </c>
      <c r="D80" s="106" t="s">
        <v>60</v>
      </c>
      <c r="E80" s="106" t="s">
        <v>56</v>
      </c>
      <c r="F80" s="106" t="s">
        <v>57</v>
      </c>
      <c r="G80" s="106" t="s">
        <v>253</v>
      </c>
      <c r="H80" s="106" t="s">
        <v>254</v>
      </c>
      <c r="I80" s="106" t="s">
        <v>255</v>
      </c>
      <c r="J80" s="106" t="s">
        <v>247</v>
      </c>
      <c r="K80" s="107" t="s">
        <v>256</v>
      </c>
      <c r="L80" s="104"/>
      <c r="M80" s="57" t="s">
        <v>19</v>
      </c>
      <c r="N80" s="58" t="s">
        <v>45</v>
      </c>
      <c r="O80" s="58" t="s">
        <v>257</v>
      </c>
      <c r="P80" s="58" t="s">
        <v>258</v>
      </c>
      <c r="Q80" s="58" t="s">
        <v>259</v>
      </c>
      <c r="R80" s="58" t="s">
        <v>260</v>
      </c>
      <c r="S80" s="58" t="s">
        <v>261</v>
      </c>
      <c r="T80" s="59" t="s">
        <v>262</v>
      </c>
    </row>
    <row r="81" spans="2:65" s="1" customFormat="1" ht="22.9" customHeight="1">
      <c r="B81" s="33"/>
      <c r="C81" s="62" t="s">
        <v>263</v>
      </c>
      <c r="J81" s="108">
        <f>BK81</f>
        <v>0</v>
      </c>
      <c r="L81" s="33"/>
      <c r="M81" s="60"/>
      <c r="N81" s="51"/>
      <c r="O81" s="51"/>
      <c r="P81" s="109">
        <f>P82+P92</f>
        <v>0</v>
      </c>
      <c r="Q81" s="51"/>
      <c r="R81" s="109">
        <f>R82+R92</f>
        <v>0</v>
      </c>
      <c r="S81" s="51"/>
      <c r="T81" s="110">
        <f>T82+T92</f>
        <v>0</v>
      </c>
      <c r="AT81" s="18" t="s">
        <v>74</v>
      </c>
      <c r="AU81" s="18" t="s">
        <v>248</v>
      </c>
      <c r="BK81" s="111">
        <f>BK82+BK92</f>
        <v>0</v>
      </c>
    </row>
    <row r="82" spans="2:65" s="10" customFormat="1" ht="25.9" customHeight="1">
      <c r="B82" s="112"/>
      <c r="D82" s="113" t="s">
        <v>74</v>
      </c>
      <c r="E82" s="114" t="s">
        <v>264</v>
      </c>
      <c r="F82" s="114" t="s">
        <v>265</v>
      </c>
      <c r="I82" s="115"/>
      <c r="J82" s="116">
        <f>BK82</f>
        <v>0</v>
      </c>
      <c r="L82" s="112"/>
      <c r="M82" s="117"/>
      <c r="P82" s="118">
        <f>SUM(P83:P91)</f>
        <v>0</v>
      </c>
      <c r="R82" s="118">
        <f>SUM(R83:R91)</f>
        <v>0</v>
      </c>
      <c r="T82" s="119">
        <f>SUM(T83:T91)</f>
        <v>0</v>
      </c>
      <c r="AR82" s="113" t="s">
        <v>83</v>
      </c>
      <c r="AT82" s="120" t="s">
        <v>74</v>
      </c>
      <c r="AU82" s="120" t="s">
        <v>75</v>
      </c>
      <c r="AY82" s="113" t="s">
        <v>266</v>
      </c>
      <c r="BK82" s="121">
        <f>SUM(BK83:BK91)</f>
        <v>0</v>
      </c>
    </row>
    <row r="83" spans="2:65" s="1" customFormat="1" ht="37.9" customHeight="1">
      <c r="B83" s="33"/>
      <c r="C83" s="122" t="s">
        <v>83</v>
      </c>
      <c r="D83" s="122" t="s">
        <v>267</v>
      </c>
      <c r="E83" s="123" t="s">
        <v>268</v>
      </c>
      <c r="F83" s="124" t="s">
        <v>269</v>
      </c>
      <c r="G83" s="125" t="s">
        <v>270</v>
      </c>
      <c r="H83" s="126">
        <v>830</v>
      </c>
      <c r="I83" s="127"/>
      <c r="J83" s="128">
        <f>ROUND(I83*H83,2)</f>
        <v>0</v>
      </c>
      <c r="K83" s="124" t="s">
        <v>271</v>
      </c>
      <c r="L83" s="33"/>
      <c r="M83" s="129" t="s">
        <v>19</v>
      </c>
      <c r="N83" s="130" t="s">
        <v>46</v>
      </c>
      <c r="P83" s="131">
        <f>O83*H83</f>
        <v>0</v>
      </c>
      <c r="Q83" s="131">
        <v>0</v>
      </c>
      <c r="R83" s="131">
        <f>Q83*H83</f>
        <v>0</v>
      </c>
      <c r="S83" s="131">
        <v>0</v>
      </c>
      <c r="T83" s="132">
        <f>S83*H83</f>
        <v>0</v>
      </c>
      <c r="AR83" s="133" t="s">
        <v>272</v>
      </c>
      <c r="AT83" s="133" t="s">
        <v>267</v>
      </c>
      <c r="AU83" s="133" t="s">
        <v>83</v>
      </c>
      <c r="AY83" s="18" t="s">
        <v>266</v>
      </c>
      <c r="BE83" s="134">
        <f>IF(N83="základní",J83,0)</f>
        <v>0</v>
      </c>
      <c r="BF83" s="134">
        <f>IF(N83="snížená",J83,0)</f>
        <v>0</v>
      </c>
      <c r="BG83" s="134">
        <f>IF(N83="zákl. přenesená",J83,0)</f>
        <v>0</v>
      </c>
      <c r="BH83" s="134">
        <f>IF(N83="sníž. přenesená",J83,0)</f>
        <v>0</v>
      </c>
      <c r="BI83" s="134">
        <f>IF(N83="nulová",J83,0)</f>
        <v>0</v>
      </c>
      <c r="BJ83" s="18" t="s">
        <v>83</v>
      </c>
      <c r="BK83" s="134">
        <f>ROUND(I83*H83,2)</f>
        <v>0</v>
      </c>
      <c r="BL83" s="18" t="s">
        <v>272</v>
      </c>
      <c r="BM83" s="133" t="s">
        <v>273</v>
      </c>
    </row>
    <row r="84" spans="2:65" s="11" customFormat="1" ht="11.25">
      <c r="B84" s="135"/>
      <c r="D84" s="136" t="s">
        <v>274</v>
      </c>
      <c r="E84" s="137" t="s">
        <v>19</v>
      </c>
      <c r="F84" s="138" t="s">
        <v>275</v>
      </c>
      <c r="H84" s="139">
        <v>830</v>
      </c>
      <c r="I84" s="140"/>
      <c r="L84" s="135"/>
      <c r="M84" s="141"/>
      <c r="T84" s="142"/>
      <c r="AT84" s="137" t="s">
        <v>274</v>
      </c>
      <c r="AU84" s="137" t="s">
        <v>83</v>
      </c>
      <c r="AV84" s="11" t="s">
        <v>85</v>
      </c>
      <c r="AW84" s="11" t="s">
        <v>37</v>
      </c>
      <c r="AX84" s="11" t="s">
        <v>75</v>
      </c>
      <c r="AY84" s="137" t="s">
        <v>266</v>
      </c>
    </row>
    <row r="85" spans="2:65" s="12" customFormat="1" ht="11.25">
      <c r="B85" s="143"/>
      <c r="D85" s="136" t="s">
        <v>274</v>
      </c>
      <c r="E85" s="144" t="s">
        <v>19</v>
      </c>
      <c r="F85" s="145" t="s">
        <v>276</v>
      </c>
      <c r="H85" s="146">
        <v>830</v>
      </c>
      <c r="I85" s="147"/>
      <c r="L85" s="143"/>
      <c r="M85" s="148"/>
      <c r="T85" s="149"/>
      <c r="AT85" s="144" t="s">
        <v>274</v>
      </c>
      <c r="AU85" s="144" t="s">
        <v>83</v>
      </c>
      <c r="AV85" s="12" t="s">
        <v>272</v>
      </c>
      <c r="AW85" s="12" t="s">
        <v>37</v>
      </c>
      <c r="AX85" s="12" t="s">
        <v>83</v>
      </c>
      <c r="AY85" s="144" t="s">
        <v>266</v>
      </c>
    </row>
    <row r="86" spans="2:65" s="1" customFormat="1" ht="16.5" customHeight="1">
      <c r="B86" s="33"/>
      <c r="C86" s="122" t="s">
        <v>264</v>
      </c>
      <c r="D86" s="122" t="s">
        <v>267</v>
      </c>
      <c r="E86" s="123" t="s">
        <v>277</v>
      </c>
      <c r="F86" s="124" t="s">
        <v>278</v>
      </c>
      <c r="G86" s="125" t="s">
        <v>279</v>
      </c>
      <c r="H86" s="126">
        <v>16</v>
      </c>
      <c r="I86" s="127"/>
      <c r="J86" s="128">
        <f>ROUND(I86*H86,2)</f>
        <v>0</v>
      </c>
      <c r="K86" s="124" t="s">
        <v>19</v>
      </c>
      <c r="L86" s="33"/>
      <c r="M86" s="129" t="s">
        <v>19</v>
      </c>
      <c r="N86" s="130" t="s">
        <v>46</v>
      </c>
      <c r="P86" s="131">
        <f>O86*H86</f>
        <v>0</v>
      </c>
      <c r="Q86" s="131">
        <v>0</v>
      </c>
      <c r="R86" s="131">
        <f>Q86*H86</f>
        <v>0</v>
      </c>
      <c r="S86" s="131">
        <v>0</v>
      </c>
      <c r="T86" s="132">
        <f>S86*H86</f>
        <v>0</v>
      </c>
      <c r="AR86" s="133" t="s">
        <v>272</v>
      </c>
      <c r="AT86" s="133" t="s">
        <v>267</v>
      </c>
      <c r="AU86" s="133" t="s">
        <v>83</v>
      </c>
      <c r="AY86" s="18" t="s">
        <v>266</v>
      </c>
      <c r="BE86" s="134">
        <f>IF(N86="základní",J86,0)</f>
        <v>0</v>
      </c>
      <c r="BF86" s="134">
        <f>IF(N86="snížená",J86,0)</f>
        <v>0</v>
      </c>
      <c r="BG86" s="134">
        <f>IF(N86="zákl. přenesená",J86,0)</f>
        <v>0</v>
      </c>
      <c r="BH86" s="134">
        <f>IF(N86="sníž. přenesená",J86,0)</f>
        <v>0</v>
      </c>
      <c r="BI86" s="134">
        <f>IF(N86="nulová",J86,0)</f>
        <v>0</v>
      </c>
      <c r="BJ86" s="18" t="s">
        <v>83</v>
      </c>
      <c r="BK86" s="134">
        <f>ROUND(I86*H86,2)</f>
        <v>0</v>
      </c>
      <c r="BL86" s="18" t="s">
        <v>272</v>
      </c>
      <c r="BM86" s="133" t="s">
        <v>280</v>
      </c>
    </row>
    <row r="87" spans="2:65" s="1" customFormat="1" ht="37.9" customHeight="1">
      <c r="B87" s="33"/>
      <c r="C87" s="122" t="s">
        <v>85</v>
      </c>
      <c r="D87" s="122" t="s">
        <v>267</v>
      </c>
      <c r="E87" s="123" t="s">
        <v>281</v>
      </c>
      <c r="F87" s="124" t="s">
        <v>282</v>
      </c>
      <c r="G87" s="125" t="s">
        <v>270</v>
      </c>
      <c r="H87" s="126">
        <v>327</v>
      </c>
      <c r="I87" s="127"/>
      <c r="J87" s="128">
        <f>ROUND(I87*H87,2)</f>
        <v>0</v>
      </c>
      <c r="K87" s="124" t="s">
        <v>271</v>
      </c>
      <c r="L87" s="33"/>
      <c r="M87" s="129" t="s">
        <v>19</v>
      </c>
      <c r="N87" s="130" t="s">
        <v>46</v>
      </c>
      <c r="P87" s="131">
        <f>O87*H87</f>
        <v>0</v>
      </c>
      <c r="Q87" s="131">
        <v>0</v>
      </c>
      <c r="R87" s="131">
        <f>Q87*H87</f>
        <v>0</v>
      </c>
      <c r="S87" s="131">
        <v>0</v>
      </c>
      <c r="T87" s="132">
        <f>S87*H87</f>
        <v>0</v>
      </c>
      <c r="AR87" s="133" t="s">
        <v>272</v>
      </c>
      <c r="AT87" s="133" t="s">
        <v>267</v>
      </c>
      <c r="AU87" s="133" t="s">
        <v>83</v>
      </c>
      <c r="AY87" s="18" t="s">
        <v>266</v>
      </c>
      <c r="BE87" s="134">
        <f>IF(N87="základní",J87,0)</f>
        <v>0</v>
      </c>
      <c r="BF87" s="134">
        <f>IF(N87="snížená",J87,0)</f>
        <v>0</v>
      </c>
      <c r="BG87" s="134">
        <f>IF(N87="zákl. přenesená",J87,0)</f>
        <v>0</v>
      </c>
      <c r="BH87" s="134">
        <f>IF(N87="sníž. přenesená",J87,0)</f>
        <v>0</v>
      </c>
      <c r="BI87" s="134">
        <f>IF(N87="nulová",J87,0)</f>
        <v>0</v>
      </c>
      <c r="BJ87" s="18" t="s">
        <v>83</v>
      </c>
      <c r="BK87" s="134">
        <f>ROUND(I87*H87,2)</f>
        <v>0</v>
      </c>
      <c r="BL87" s="18" t="s">
        <v>272</v>
      </c>
      <c r="BM87" s="133" t="s">
        <v>283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284</v>
      </c>
      <c r="H88" s="139">
        <v>327</v>
      </c>
      <c r="I88" s="140"/>
      <c r="L88" s="135"/>
      <c r="M88" s="141"/>
      <c r="T88" s="142"/>
      <c r="AT88" s="137" t="s">
        <v>274</v>
      </c>
      <c r="AU88" s="137" t="s">
        <v>83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>
      <c r="B89" s="143"/>
      <c r="D89" s="136" t="s">
        <v>274</v>
      </c>
      <c r="E89" s="144" t="s">
        <v>19</v>
      </c>
      <c r="F89" s="145" t="s">
        <v>276</v>
      </c>
      <c r="H89" s="146">
        <v>327</v>
      </c>
      <c r="I89" s="147"/>
      <c r="L89" s="143"/>
      <c r="M89" s="148"/>
      <c r="T89" s="149"/>
      <c r="AT89" s="144" t="s">
        <v>274</v>
      </c>
      <c r="AU89" s="144" t="s">
        <v>83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24.2" customHeight="1">
      <c r="B90" s="33"/>
      <c r="C90" s="122" t="s">
        <v>285</v>
      </c>
      <c r="D90" s="122" t="s">
        <v>267</v>
      </c>
      <c r="E90" s="123" t="s">
        <v>286</v>
      </c>
      <c r="F90" s="124" t="s">
        <v>287</v>
      </c>
      <c r="G90" s="125" t="s">
        <v>270</v>
      </c>
      <c r="H90" s="126">
        <v>1130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288</v>
      </c>
    </row>
    <row r="91" spans="2:65" s="1" customFormat="1" ht="37.9" customHeight="1">
      <c r="B91" s="33"/>
      <c r="C91" s="122" t="s">
        <v>272</v>
      </c>
      <c r="D91" s="122" t="s">
        <v>267</v>
      </c>
      <c r="E91" s="123" t="s">
        <v>289</v>
      </c>
      <c r="F91" s="124" t="s">
        <v>290</v>
      </c>
      <c r="G91" s="125" t="s">
        <v>291</v>
      </c>
      <c r="H91" s="126">
        <v>110</v>
      </c>
      <c r="I91" s="127"/>
      <c r="J91" s="128">
        <f>ROUND(I91*H91,2)</f>
        <v>0</v>
      </c>
      <c r="K91" s="124" t="s">
        <v>19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83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292</v>
      </c>
    </row>
    <row r="92" spans="2:65" s="10" customFormat="1" ht="25.9" customHeight="1">
      <c r="B92" s="112"/>
      <c r="D92" s="113" t="s">
        <v>74</v>
      </c>
      <c r="E92" s="114" t="s">
        <v>293</v>
      </c>
      <c r="F92" s="114" t="s">
        <v>294</v>
      </c>
      <c r="I92" s="115"/>
      <c r="J92" s="116">
        <f>BK92</f>
        <v>0</v>
      </c>
      <c r="L92" s="112"/>
      <c r="M92" s="117"/>
      <c r="P92" s="118">
        <f>SUM(P93:P195)</f>
        <v>0</v>
      </c>
      <c r="R92" s="118">
        <f>SUM(R93:R195)</f>
        <v>0</v>
      </c>
      <c r="T92" s="119">
        <f>SUM(T93:T195)</f>
        <v>0</v>
      </c>
      <c r="AR92" s="113" t="s">
        <v>83</v>
      </c>
      <c r="AT92" s="120" t="s">
        <v>74</v>
      </c>
      <c r="AU92" s="120" t="s">
        <v>75</v>
      </c>
      <c r="AY92" s="113" t="s">
        <v>266</v>
      </c>
      <c r="BK92" s="121">
        <f>SUM(BK93:BK195)</f>
        <v>0</v>
      </c>
    </row>
    <row r="93" spans="2:65" s="1" customFormat="1" ht="16.5" customHeight="1">
      <c r="B93" s="33"/>
      <c r="C93" s="122" t="s">
        <v>295</v>
      </c>
      <c r="D93" s="122" t="s">
        <v>267</v>
      </c>
      <c r="E93" s="123" t="s">
        <v>296</v>
      </c>
      <c r="F93" s="124" t="s">
        <v>297</v>
      </c>
      <c r="G93" s="125" t="s">
        <v>298</v>
      </c>
      <c r="H93" s="126">
        <v>540</v>
      </c>
      <c r="I93" s="127"/>
      <c r="J93" s="128">
        <f t="shared" ref="J93:J103" si="0">ROUND(I93*H93,2)</f>
        <v>0</v>
      </c>
      <c r="K93" s="124" t="s">
        <v>271</v>
      </c>
      <c r="L93" s="33"/>
      <c r="M93" s="129" t="s">
        <v>19</v>
      </c>
      <c r="N93" s="130" t="s">
        <v>46</v>
      </c>
      <c r="P93" s="131">
        <f t="shared" ref="P93:P103" si="1">O93*H93</f>
        <v>0</v>
      </c>
      <c r="Q93" s="131">
        <v>0</v>
      </c>
      <c r="R93" s="131">
        <f t="shared" ref="R93:R103" si="2">Q93*H93</f>
        <v>0</v>
      </c>
      <c r="S93" s="131">
        <v>0</v>
      </c>
      <c r="T93" s="132">
        <f t="shared" ref="T93:T103" si="3"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 t="shared" ref="BE93:BE103" si="4">IF(N93="základní",J93,0)</f>
        <v>0</v>
      </c>
      <c r="BF93" s="134">
        <f t="shared" ref="BF93:BF103" si="5">IF(N93="snížená",J93,0)</f>
        <v>0</v>
      </c>
      <c r="BG93" s="134">
        <f t="shared" ref="BG93:BG103" si="6">IF(N93="zákl. přenesená",J93,0)</f>
        <v>0</v>
      </c>
      <c r="BH93" s="134">
        <f t="shared" ref="BH93:BH103" si="7">IF(N93="sníž. přenesená",J93,0)</f>
        <v>0</v>
      </c>
      <c r="BI93" s="134">
        <f t="shared" ref="BI93:BI103" si="8">IF(N93="nulová",J93,0)</f>
        <v>0</v>
      </c>
      <c r="BJ93" s="18" t="s">
        <v>83</v>
      </c>
      <c r="BK93" s="134">
        <f t="shared" ref="BK93:BK103" si="9">ROUND(I93*H93,2)</f>
        <v>0</v>
      </c>
      <c r="BL93" s="18" t="s">
        <v>272</v>
      </c>
      <c r="BM93" s="133" t="s">
        <v>299</v>
      </c>
    </row>
    <row r="94" spans="2:65" s="1" customFormat="1" ht="16.5" customHeight="1">
      <c r="B94" s="33"/>
      <c r="C94" s="122" t="s">
        <v>293</v>
      </c>
      <c r="D94" s="122" t="s">
        <v>267</v>
      </c>
      <c r="E94" s="123" t="s">
        <v>300</v>
      </c>
      <c r="F94" s="124" t="s">
        <v>301</v>
      </c>
      <c r="G94" s="125" t="s">
        <v>298</v>
      </c>
      <c r="H94" s="126">
        <v>540</v>
      </c>
      <c r="I94" s="127"/>
      <c r="J94" s="128">
        <f t="shared" si="0"/>
        <v>0</v>
      </c>
      <c r="K94" s="124" t="s">
        <v>271</v>
      </c>
      <c r="L94" s="33"/>
      <c r="M94" s="129" t="s">
        <v>19</v>
      </c>
      <c r="N94" s="130" t="s">
        <v>46</v>
      </c>
      <c r="P94" s="131">
        <f t="shared" si="1"/>
        <v>0</v>
      </c>
      <c r="Q94" s="131">
        <v>0</v>
      </c>
      <c r="R94" s="131">
        <f t="shared" si="2"/>
        <v>0</v>
      </c>
      <c r="S94" s="131">
        <v>0</v>
      </c>
      <c r="T94" s="132">
        <f t="shared" si="3"/>
        <v>0</v>
      </c>
      <c r="AR94" s="133" t="s">
        <v>272</v>
      </c>
      <c r="AT94" s="133" t="s">
        <v>267</v>
      </c>
      <c r="AU94" s="133" t="s">
        <v>83</v>
      </c>
      <c r="AY94" s="18" t="s">
        <v>266</v>
      </c>
      <c r="BE94" s="134">
        <f t="shared" si="4"/>
        <v>0</v>
      </c>
      <c r="BF94" s="134">
        <f t="shared" si="5"/>
        <v>0</v>
      </c>
      <c r="BG94" s="134">
        <f t="shared" si="6"/>
        <v>0</v>
      </c>
      <c r="BH94" s="134">
        <f t="shared" si="7"/>
        <v>0</v>
      </c>
      <c r="BI94" s="134">
        <f t="shared" si="8"/>
        <v>0</v>
      </c>
      <c r="BJ94" s="18" t="s">
        <v>83</v>
      </c>
      <c r="BK94" s="134">
        <f t="shared" si="9"/>
        <v>0</v>
      </c>
      <c r="BL94" s="18" t="s">
        <v>272</v>
      </c>
      <c r="BM94" s="133" t="s">
        <v>302</v>
      </c>
    </row>
    <row r="95" spans="2:65" s="1" customFormat="1" ht="16.5" customHeight="1">
      <c r="B95" s="33"/>
      <c r="C95" s="122" t="s">
        <v>303</v>
      </c>
      <c r="D95" s="122" t="s">
        <v>267</v>
      </c>
      <c r="E95" s="123" t="s">
        <v>304</v>
      </c>
      <c r="F95" s="124" t="s">
        <v>305</v>
      </c>
      <c r="G95" s="125" t="s">
        <v>298</v>
      </c>
      <c r="H95" s="126">
        <v>1600</v>
      </c>
      <c r="I95" s="127"/>
      <c r="J95" s="128">
        <f t="shared" si="0"/>
        <v>0</v>
      </c>
      <c r="K95" s="124" t="s">
        <v>19</v>
      </c>
      <c r="L95" s="33"/>
      <c r="M95" s="129" t="s">
        <v>19</v>
      </c>
      <c r="N95" s="130" t="s">
        <v>46</v>
      </c>
      <c r="P95" s="131">
        <f t="shared" si="1"/>
        <v>0</v>
      </c>
      <c r="Q95" s="131">
        <v>0</v>
      </c>
      <c r="R95" s="131">
        <f t="shared" si="2"/>
        <v>0</v>
      </c>
      <c r="S95" s="131">
        <v>0</v>
      </c>
      <c r="T95" s="132">
        <f t="shared" si="3"/>
        <v>0</v>
      </c>
      <c r="AR95" s="133" t="s">
        <v>272</v>
      </c>
      <c r="AT95" s="133" t="s">
        <v>267</v>
      </c>
      <c r="AU95" s="133" t="s">
        <v>83</v>
      </c>
      <c r="AY95" s="18" t="s">
        <v>266</v>
      </c>
      <c r="BE95" s="134">
        <f t="shared" si="4"/>
        <v>0</v>
      </c>
      <c r="BF95" s="134">
        <f t="shared" si="5"/>
        <v>0</v>
      </c>
      <c r="BG95" s="134">
        <f t="shared" si="6"/>
        <v>0</v>
      </c>
      <c r="BH95" s="134">
        <f t="shared" si="7"/>
        <v>0</v>
      </c>
      <c r="BI95" s="134">
        <f t="shared" si="8"/>
        <v>0</v>
      </c>
      <c r="BJ95" s="18" t="s">
        <v>83</v>
      </c>
      <c r="BK95" s="134">
        <f t="shared" si="9"/>
        <v>0</v>
      </c>
      <c r="BL95" s="18" t="s">
        <v>272</v>
      </c>
      <c r="BM95" s="133" t="s">
        <v>306</v>
      </c>
    </row>
    <row r="96" spans="2:65" s="1" customFormat="1" ht="24.2" customHeight="1">
      <c r="B96" s="33"/>
      <c r="C96" s="122" t="s">
        <v>307</v>
      </c>
      <c r="D96" s="122" t="s">
        <v>267</v>
      </c>
      <c r="E96" s="123" t="s">
        <v>308</v>
      </c>
      <c r="F96" s="124" t="s">
        <v>309</v>
      </c>
      <c r="G96" s="125" t="s">
        <v>310</v>
      </c>
      <c r="H96" s="126">
        <v>800</v>
      </c>
      <c r="I96" s="127"/>
      <c r="J96" s="128">
        <f t="shared" si="0"/>
        <v>0</v>
      </c>
      <c r="K96" s="124" t="s">
        <v>19</v>
      </c>
      <c r="L96" s="33"/>
      <c r="M96" s="129" t="s">
        <v>19</v>
      </c>
      <c r="N96" s="130" t="s">
        <v>46</v>
      </c>
      <c r="P96" s="131">
        <f t="shared" si="1"/>
        <v>0</v>
      </c>
      <c r="Q96" s="131">
        <v>0</v>
      </c>
      <c r="R96" s="131">
        <f t="shared" si="2"/>
        <v>0</v>
      </c>
      <c r="S96" s="131">
        <v>0</v>
      </c>
      <c r="T96" s="132">
        <f t="shared" si="3"/>
        <v>0</v>
      </c>
      <c r="AR96" s="133" t="s">
        <v>272</v>
      </c>
      <c r="AT96" s="133" t="s">
        <v>267</v>
      </c>
      <c r="AU96" s="133" t="s">
        <v>83</v>
      </c>
      <c r="AY96" s="18" t="s">
        <v>266</v>
      </c>
      <c r="BE96" s="134">
        <f t="shared" si="4"/>
        <v>0</v>
      </c>
      <c r="BF96" s="134">
        <f t="shared" si="5"/>
        <v>0</v>
      </c>
      <c r="BG96" s="134">
        <f t="shared" si="6"/>
        <v>0</v>
      </c>
      <c r="BH96" s="134">
        <f t="shared" si="7"/>
        <v>0</v>
      </c>
      <c r="BI96" s="134">
        <f t="shared" si="8"/>
        <v>0</v>
      </c>
      <c r="BJ96" s="18" t="s">
        <v>83</v>
      </c>
      <c r="BK96" s="134">
        <f t="shared" si="9"/>
        <v>0</v>
      </c>
      <c r="BL96" s="18" t="s">
        <v>272</v>
      </c>
      <c r="BM96" s="133" t="s">
        <v>311</v>
      </c>
    </row>
    <row r="97" spans="2:65" s="1" customFormat="1" ht="24.2" customHeight="1">
      <c r="B97" s="33"/>
      <c r="C97" s="122" t="s">
        <v>312</v>
      </c>
      <c r="D97" s="122" t="s">
        <v>267</v>
      </c>
      <c r="E97" s="123" t="s">
        <v>313</v>
      </c>
      <c r="F97" s="124" t="s">
        <v>314</v>
      </c>
      <c r="G97" s="125" t="s">
        <v>310</v>
      </c>
      <c r="H97" s="126">
        <v>800</v>
      </c>
      <c r="I97" s="127"/>
      <c r="J97" s="128">
        <f t="shared" si="0"/>
        <v>0</v>
      </c>
      <c r="K97" s="124" t="s">
        <v>271</v>
      </c>
      <c r="L97" s="33"/>
      <c r="M97" s="129" t="s">
        <v>19</v>
      </c>
      <c r="N97" s="130" t="s">
        <v>46</v>
      </c>
      <c r="P97" s="131">
        <f t="shared" si="1"/>
        <v>0</v>
      </c>
      <c r="Q97" s="131">
        <v>0</v>
      </c>
      <c r="R97" s="131">
        <f t="shared" si="2"/>
        <v>0</v>
      </c>
      <c r="S97" s="131">
        <v>0</v>
      </c>
      <c r="T97" s="132">
        <f t="shared" si="3"/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 t="shared" si="4"/>
        <v>0</v>
      </c>
      <c r="BF97" s="134">
        <f t="shared" si="5"/>
        <v>0</v>
      </c>
      <c r="BG97" s="134">
        <f t="shared" si="6"/>
        <v>0</v>
      </c>
      <c r="BH97" s="134">
        <f t="shared" si="7"/>
        <v>0</v>
      </c>
      <c r="BI97" s="134">
        <f t="shared" si="8"/>
        <v>0</v>
      </c>
      <c r="BJ97" s="18" t="s">
        <v>83</v>
      </c>
      <c r="BK97" s="134">
        <f t="shared" si="9"/>
        <v>0</v>
      </c>
      <c r="BL97" s="18" t="s">
        <v>272</v>
      </c>
      <c r="BM97" s="133" t="s">
        <v>315</v>
      </c>
    </row>
    <row r="98" spans="2:65" s="1" customFormat="1" ht="21.75" customHeight="1">
      <c r="B98" s="33"/>
      <c r="C98" s="122" t="s">
        <v>316</v>
      </c>
      <c r="D98" s="122" t="s">
        <v>267</v>
      </c>
      <c r="E98" s="123" t="s">
        <v>317</v>
      </c>
      <c r="F98" s="124" t="s">
        <v>318</v>
      </c>
      <c r="G98" s="125" t="s">
        <v>298</v>
      </c>
      <c r="H98" s="126">
        <v>20</v>
      </c>
      <c r="I98" s="127"/>
      <c r="J98" s="128">
        <f t="shared" si="0"/>
        <v>0</v>
      </c>
      <c r="K98" s="124" t="s">
        <v>271</v>
      </c>
      <c r="L98" s="33"/>
      <c r="M98" s="129" t="s">
        <v>19</v>
      </c>
      <c r="N98" s="130" t="s">
        <v>46</v>
      </c>
      <c r="P98" s="131">
        <f t="shared" si="1"/>
        <v>0</v>
      </c>
      <c r="Q98" s="131">
        <v>0</v>
      </c>
      <c r="R98" s="131">
        <f t="shared" si="2"/>
        <v>0</v>
      </c>
      <c r="S98" s="131">
        <v>0</v>
      </c>
      <c r="T98" s="132">
        <f t="shared" si="3"/>
        <v>0</v>
      </c>
      <c r="AR98" s="133" t="s">
        <v>272</v>
      </c>
      <c r="AT98" s="133" t="s">
        <v>267</v>
      </c>
      <c r="AU98" s="133" t="s">
        <v>83</v>
      </c>
      <c r="AY98" s="18" t="s">
        <v>266</v>
      </c>
      <c r="BE98" s="134">
        <f t="shared" si="4"/>
        <v>0</v>
      </c>
      <c r="BF98" s="134">
        <f t="shared" si="5"/>
        <v>0</v>
      </c>
      <c r="BG98" s="134">
        <f t="shared" si="6"/>
        <v>0</v>
      </c>
      <c r="BH98" s="134">
        <f t="shared" si="7"/>
        <v>0</v>
      </c>
      <c r="BI98" s="134">
        <f t="shared" si="8"/>
        <v>0</v>
      </c>
      <c r="BJ98" s="18" t="s">
        <v>83</v>
      </c>
      <c r="BK98" s="134">
        <f t="shared" si="9"/>
        <v>0</v>
      </c>
      <c r="BL98" s="18" t="s">
        <v>272</v>
      </c>
      <c r="BM98" s="133" t="s">
        <v>319</v>
      </c>
    </row>
    <row r="99" spans="2:65" s="1" customFormat="1" ht="21.75" customHeight="1">
      <c r="B99" s="33"/>
      <c r="C99" s="122" t="s">
        <v>320</v>
      </c>
      <c r="D99" s="122" t="s">
        <v>267</v>
      </c>
      <c r="E99" s="123" t="s">
        <v>321</v>
      </c>
      <c r="F99" s="124" t="s">
        <v>322</v>
      </c>
      <c r="G99" s="125" t="s">
        <v>298</v>
      </c>
      <c r="H99" s="126">
        <v>10</v>
      </c>
      <c r="I99" s="127"/>
      <c r="J99" s="128">
        <f t="shared" si="0"/>
        <v>0</v>
      </c>
      <c r="K99" s="124" t="s">
        <v>271</v>
      </c>
      <c r="L99" s="33"/>
      <c r="M99" s="129" t="s">
        <v>19</v>
      </c>
      <c r="N99" s="130" t="s">
        <v>46</v>
      </c>
      <c r="P99" s="131">
        <f t="shared" si="1"/>
        <v>0</v>
      </c>
      <c r="Q99" s="131">
        <v>0</v>
      </c>
      <c r="R99" s="131">
        <f t="shared" si="2"/>
        <v>0</v>
      </c>
      <c r="S99" s="131">
        <v>0</v>
      </c>
      <c r="T99" s="132">
        <f t="shared" si="3"/>
        <v>0</v>
      </c>
      <c r="AR99" s="133" t="s">
        <v>272</v>
      </c>
      <c r="AT99" s="133" t="s">
        <v>267</v>
      </c>
      <c r="AU99" s="133" t="s">
        <v>83</v>
      </c>
      <c r="AY99" s="18" t="s">
        <v>266</v>
      </c>
      <c r="BE99" s="134">
        <f t="shared" si="4"/>
        <v>0</v>
      </c>
      <c r="BF99" s="134">
        <f t="shared" si="5"/>
        <v>0</v>
      </c>
      <c r="BG99" s="134">
        <f t="shared" si="6"/>
        <v>0</v>
      </c>
      <c r="BH99" s="134">
        <f t="shared" si="7"/>
        <v>0</v>
      </c>
      <c r="BI99" s="134">
        <f t="shared" si="8"/>
        <v>0</v>
      </c>
      <c r="BJ99" s="18" t="s">
        <v>83</v>
      </c>
      <c r="BK99" s="134">
        <f t="shared" si="9"/>
        <v>0</v>
      </c>
      <c r="BL99" s="18" t="s">
        <v>272</v>
      </c>
      <c r="BM99" s="133" t="s">
        <v>323</v>
      </c>
    </row>
    <row r="100" spans="2:65" s="1" customFormat="1" ht="21.75" customHeight="1">
      <c r="B100" s="33"/>
      <c r="C100" s="122" t="s">
        <v>324</v>
      </c>
      <c r="D100" s="122" t="s">
        <v>267</v>
      </c>
      <c r="E100" s="123" t="s">
        <v>325</v>
      </c>
      <c r="F100" s="124" t="s">
        <v>326</v>
      </c>
      <c r="G100" s="125" t="s">
        <v>298</v>
      </c>
      <c r="H100" s="126">
        <v>83</v>
      </c>
      <c r="I100" s="127"/>
      <c r="J100" s="128">
        <f t="shared" si="0"/>
        <v>0</v>
      </c>
      <c r="K100" s="124" t="s">
        <v>19</v>
      </c>
      <c r="L100" s="33"/>
      <c r="M100" s="129" t="s">
        <v>19</v>
      </c>
      <c r="N100" s="130" t="s">
        <v>46</v>
      </c>
      <c r="P100" s="131">
        <f t="shared" si="1"/>
        <v>0</v>
      </c>
      <c r="Q100" s="131">
        <v>0</v>
      </c>
      <c r="R100" s="131">
        <f t="shared" si="2"/>
        <v>0</v>
      </c>
      <c r="S100" s="131">
        <v>0</v>
      </c>
      <c r="T100" s="132">
        <f t="shared" si="3"/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 t="shared" si="4"/>
        <v>0</v>
      </c>
      <c r="BF100" s="134">
        <f t="shared" si="5"/>
        <v>0</v>
      </c>
      <c r="BG100" s="134">
        <f t="shared" si="6"/>
        <v>0</v>
      </c>
      <c r="BH100" s="134">
        <f t="shared" si="7"/>
        <v>0</v>
      </c>
      <c r="BI100" s="134">
        <f t="shared" si="8"/>
        <v>0</v>
      </c>
      <c r="BJ100" s="18" t="s">
        <v>83</v>
      </c>
      <c r="BK100" s="134">
        <f t="shared" si="9"/>
        <v>0</v>
      </c>
      <c r="BL100" s="18" t="s">
        <v>272</v>
      </c>
      <c r="BM100" s="133" t="s">
        <v>327</v>
      </c>
    </row>
    <row r="101" spans="2:65" s="1" customFormat="1" ht="21.75" customHeight="1">
      <c r="B101" s="33"/>
      <c r="C101" s="122" t="s">
        <v>328</v>
      </c>
      <c r="D101" s="122" t="s">
        <v>267</v>
      </c>
      <c r="E101" s="123" t="s">
        <v>329</v>
      </c>
      <c r="F101" s="124" t="s">
        <v>330</v>
      </c>
      <c r="G101" s="125" t="s">
        <v>298</v>
      </c>
      <c r="H101" s="126">
        <v>156</v>
      </c>
      <c r="I101" s="127"/>
      <c r="J101" s="128">
        <f t="shared" si="0"/>
        <v>0</v>
      </c>
      <c r="K101" s="124" t="s">
        <v>19</v>
      </c>
      <c r="L101" s="33"/>
      <c r="M101" s="129" t="s">
        <v>19</v>
      </c>
      <c r="N101" s="130" t="s">
        <v>46</v>
      </c>
      <c r="P101" s="131">
        <f t="shared" si="1"/>
        <v>0</v>
      </c>
      <c r="Q101" s="131">
        <v>0</v>
      </c>
      <c r="R101" s="131">
        <f t="shared" si="2"/>
        <v>0</v>
      </c>
      <c r="S101" s="131">
        <v>0</v>
      </c>
      <c r="T101" s="132">
        <f t="shared" si="3"/>
        <v>0</v>
      </c>
      <c r="AR101" s="133" t="s">
        <v>272</v>
      </c>
      <c r="AT101" s="133" t="s">
        <v>267</v>
      </c>
      <c r="AU101" s="133" t="s">
        <v>83</v>
      </c>
      <c r="AY101" s="18" t="s">
        <v>266</v>
      </c>
      <c r="BE101" s="134">
        <f t="shared" si="4"/>
        <v>0</v>
      </c>
      <c r="BF101" s="134">
        <f t="shared" si="5"/>
        <v>0</v>
      </c>
      <c r="BG101" s="134">
        <f t="shared" si="6"/>
        <v>0</v>
      </c>
      <c r="BH101" s="134">
        <f t="shared" si="7"/>
        <v>0</v>
      </c>
      <c r="BI101" s="134">
        <f t="shared" si="8"/>
        <v>0</v>
      </c>
      <c r="BJ101" s="18" t="s">
        <v>83</v>
      </c>
      <c r="BK101" s="134">
        <f t="shared" si="9"/>
        <v>0</v>
      </c>
      <c r="BL101" s="18" t="s">
        <v>272</v>
      </c>
      <c r="BM101" s="133" t="s">
        <v>331</v>
      </c>
    </row>
    <row r="102" spans="2:65" s="1" customFormat="1" ht="16.5" customHeight="1">
      <c r="B102" s="33"/>
      <c r="C102" s="122" t="s">
        <v>332</v>
      </c>
      <c r="D102" s="122" t="s">
        <v>267</v>
      </c>
      <c r="E102" s="123" t="s">
        <v>333</v>
      </c>
      <c r="F102" s="124" t="s">
        <v>334</v>
      </c>
      <c r="G102" s="125" t="s">
        <v>298</v>
      </c>
      <c r="H102" s="126">
        <v>10</v>
      </c>
      <c r="I102" s="127"/>
      <c r="J102" s="128">
        <f t="shared" si="0"/>
        <v>0</v>
      </c>
      <c r="K102" s="124" t="s">
        <v>271</v>
      </c>
      <c r="L102" s="33"/>
      <c r="M102" s="129" t="s">
        <v>19</v>
      </c>
      <c r="N102" s="130" t="s">
        <v>46</v>
      </c>
      <c r="P102" s="131">
        <f t="shared" si="1"/>
        <v>0</v>
      </c>
      <c r="Q102" s="131">
        <v>0</v>
      </c>
      <c r="R102" s="131">
        <f t="shared" si="2"/>
        <v>0</v>
      </c>
      <c r="S102" s="131">
        <v>0</v>
      </c>
      <c r="T102" s="132">
        <f t="shared" si="3"/>
        <v>0</v>
      </c>
      <c r="AR102" s="133" t="s">
        <v>272</v>
      </c>
      <c r="AT102" s="133" t="s">
        <v>267</v>
      </c>
      <c r="AU102" s="133" t="s">
        <v>83</v>
      </c>
      <c r="AY102" s="18" t="s">
        <v>266</v>
      </c>
      <c r="BE102" s="134">
        <f t="shared" si="4"/>
        <v>0</v>
      </c>
      <c r="BF102" s="134">
        <f t="shared" si="5"/>
        <v>0</v>
      </c>
      <c r="BG102" s="134">
        <f t="shared" si="6"/>
        <v>0</v>
      </c>
      <c r="BH102" s="134">
        <f t="shared" si="7"/>
        <v>0</v>
      </c>
      <c r="BI102" s="134">
        <f t="shared" si="8"/>
        <v>0</v>
      </c>
      <c r="BJ102" s="18" t="s">
        <v>83</v>
      </c>
      <c r="BK102" s="134">
        <f t="shared" si="9"/>
        <v>0</v>
      </c>
      <c r="BL102" s="18" t="s">
        <v>272</v>
      </c>
      <c r="BM102" s="133" t="s">
        <v>335</v>
      </c>
    </row>
    <row r="103" spans="2:65" s="1" customFormat="1" ht="16.5" customHeight="1">
      <c r="B103" s="33"/>
      <c r="C103" s="122" t="s">
        <v>336</v>
      </c>
      <c r="D103" s="122" t="s">
        <v>267</v>
      </c>
      <c r="E103" s="123" t="s">
        <v>337</v>
      </c>
      <c r="F103" s="124" t="s">
        <v>338</v>
      </c>
      <c r="G103" s="125" t="s">
        <v>339</v>
      </c>
      <c r="H103" s="126">
        <v>10</v>
      </c>
      <c r="I103" s="127"/>
      <c r="J103" s="128">
        <f t="shared" si="0"/>
        <v>0</v>
      </c>
      <c r="K103" s="124" t="s">
        <v>19</v>
      </c>
      <c r="L103" s="33"/>
      <c r="M103" s="129" t="s">
        <v>19</v>
      </c>
      <c r="N103" s="130" t="s">
        <v>46</v>
      </c>
      <c r="P103" s="131">
        <f t="shared" si="1"/>
        <v>0</v>
      </c>
      <c r="Q103" s="131">
        <v>0</v>
      </c>
      <c r="R103" s="131">
        <f t="shared" si="2"/>
        <v>0</v>
      </c>
      <c r="S103" s="131">
        <v>0</v>
      </c>
      <c r="T103" s="132">
        <f t="shared" si="3"/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 t="shared" si="4"/>
        <v>0</v>
      </c>
      <c r="BF103" s="134">
        <f t="shared" si="5"/>
        <v>0</v>
      </c>
      <c r="BG103" s="134">
        <f t="shared" si="6"/>
        <v>0</v>
      </c>
      <c r="BH103" s="134">
        <f t="shared" si="7"/>
        <v>0</v>
      </c>
      <c r="BI103" s="134">
        <f t="shared" si="8"/>
        <v>0</v>
      </c>
      <c r="BJ103" s="18" t="s">
        <v>83</v>
      </c>
      <c r="BK103" s="134">
        <f t="shared" si="9"/>
        <v>0</v>
      </c>
      <c r="BL103" s="18" t="s">
        <v>272</v>
      </c>
      <c r="BM103" s="133" t="s">
        <v>340</v>
      </c>
    </row>
    <row r="104" spans="2:65" s="1" customFormat="1" ht="19.5">
      <c r="B104" s="33"/>
      <c r="D104" s="136" t="s">
        <v>341</v>
      </c>
      <c r="F104" s="150" t="s">
        <v>342</v>
      </c>
      <c r="I104" s="151"/>
      <c r="L104" s="33"/>
      <c r="M104" s="152"/>
      <c r="T104" s="54"/>
      <c r="AT104" s="18" t="s">
        <v>341</v>
      </c>
      <c r="AU104" s="18" t="s">
        <v>83</v>
      </c>
    </row>
    <row r="105" spans="2:65" s="1" customFormat="1" ht="16.5" customHeight="1">
      <c r="B105" s="33"/>
      <c r="C105" s="122" t="s">
        <v>343</v>
      </c>
      <c r="D105" s="122" t="s">
        <v>267</v>
      </c>
      <c r="E105" s="123" t="s">
        <v>344</v>
      </c>
      <c r="F105" s="124" t="s">
        <v>345</v>
      </c>
      <c r="G105" s="125" t="s">
        <v>339</v>
      </c>
      <c r="H105" s="126">
        <v>100</v>
      </c>
      <c r="I105" s="127"/>
      <c r="J105" s="128">
        <f>ROUND(I105*H105,2)</f>
        <v>0</v>
      </c>
      <c r="K105" s="124" t="s">
        <v>19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83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346</v>
      </c>
    </row>
    <row r="106" spans="2:65" s="1" customFormat="1" ht="19.5">
      <c r="B106" s="33"/>
      <c r="D106" s="136" t="s">
        <v>341</v>
      </c>
      <c r="F106" s="150" t="s">
        <v>342</v>
      </c>
      <c r="I106" s="151"/>
      <c r="L106" s="33"/>
      <c r="M106" s="152"/>
      <c r="T106" s="54"/>
      <c r="AT106" s="18" t="s">
        <v>341</v>
      </c>
      <c r="AU106" s="18" t="s">
        <v>83</v>
      </c>
    </row>
    <row r="107" spans="2:65" s="1" customFormat="1" ht="24.2" customHeight="1">
      <c r="B107" s="33"/>
      <c r="C107" s="122" t="s">
        <v>347</v>
      </c>
      <c r="D107" s="122" t="s">
        <v>267</v>
      </c>
      <c r="E107" s="123" t="s">
        <v>348</v>
      </c>
      <c r="F107" s="124" t="s">
        <v>349</v>
      </c>
      <c r="G107" s="125" t="s">
        <v>339</v>
      </c>
      <c r="H107" s="126">
        <v>80</v>
      </c>
      <c r="I107" s="127"/>
      <c r="J107" s="128">
        <f t="shared" ref="J107:J116" si="10">ROUND(I107*H107,2)</f>
        <v>0</v>
      </c>
      <c r="K107" s="124" t="s">
        <v>271</v>
      </c>
      <c r="L107" s="33"/>
      <c r="M107" s="129" t="s">
        <v>19</v>
      </c>
      <c r="N107" s="130" t="s">
        <v>46</v>
      </c>
      <c r="P107" s="131">
        <f t="shared" ref="P107:P116" si="11">O107*H107</f>
        <v>0</v>
      </c>
      <c r="Q107" s="131">
        <v>0</v>
      </c>
      <c r="R107" s="131">
        <f t="shared" ref="R107:R116" si="12">Q107*H107</f>
        <v>0</v>
      </c>
      <c r="S107" s="131">
        <v>0</v>
      </c>
      <c r="T107" s="132">
        <f t="shared" ref="T107:T116" si="13">S107*H107</f>
        <v>0</v>
      </c>
      <c r="AR107" s="133" t="s">
        <v>272</v>
      </c>
      <c r="AT107" s="133" t="s">
        <v>267</v>
      </c>
      <c r="AU107" s="133" t="s">
        <v>83</v>
      </c>
      <c r="AY107" s="18" t="s">
        <v>266</v>
      </c>
      <c r="BE107" s="134">
        <f t="shared" ref="BE107:BE116" si="14">IF(N107="základní",J107,0)</f>
        <v>0</v>
      </c>
      <c r="BF107" s="134">
        <f t="shared" ref="BF107:BF116" si="15">IF(N107="snížená",J107,0)</f>
        <v>0</v>
      </c>
      <c r="BG107" s="134">
        <f t="shared" ref="BG107:BG116" si="16">IF(N107="zákl. přenesená",J107,0)</f>
        <v>0</v>
      </c>
      <c r="BH107" s="134">
        <f t="shared" ref="BH107:BH116" si="17">IF(N107="sníž. přenesená",J107,0)</f>
        <v>0</v>
      </c>
      <c r="BI107" s="134">
        <f t="shared" ref="BI107:BI116" si="18">IF(N107="nulová",J107,0)</f>
        <v>0</v>
      </c>
      <c r="BJ107" s="18" t="s">
        <v>83</v>
      </c>
      <c r="BK107" s="134">
        <f t="shared" ref="BK107:BK116" si="19">ROUND(I107*H107,2)</f>
        <v>0</v>
      </c>
      <c r="BL107" s="18" t="s">
        <v>272</v>
      </c>
      <c r="BM107" s="133" t="s">
        <v>350</v>
      </c>
    </row>
    <row r="108" spans="2:65" s="1" customFormat="1" ht="16.5" customHeight="1">
      <c r="B108" s="33"/>
      <c r="C108" s="122" t="s">
        <v>351</v>
      </c>
      <c r="D108" s="122" t="s">
        <v>267</v>
      </c>
      <c r="E108" s="123" t="s">
        <v>352</v>
      </c>
      <c r="F108" s="124" t="s">
        <v>353</v>
      </c>
      <c r="G108" s="125" t="s">
        <v>310</v>
      </c>
      <c r="H108" s="126">
        <v>3</v>
      </c>
      <c r="I108" s="127"/>
      <c r="J108" s="128">
        <f t="shared" si="10"/>
        <v>0</v>
      </c>
      <c r="K108" s="124" t="s">
        <v>271</v>
      </c>
      <c r="L108" s="33"/>
      <c r="M108" s="129" t="s">
        <v>19</v>
      </c>
      <c r="N108" s="130" t="s">
        <v>46</v>
      </c>
      <c r="P108" s="131">
        <f t="shared" si="11"/>
        <v>0</v>
      </c>
      <c r="Q108" s="131">
        <v>0</v>
      </c>
      <c r="R108" s="131">
        <f t="shared" si="12"/>
        <v>0</v>
      </c>
      <c r="S108" s="131">
        <v>0</v>
      </c>
      <c r="T108" s="132">
        <f t="shared" si="13"/>
        <v>0</v>
      </c>
      <c r="AR108" s="133" t="s">
        <v>272</v>
      </c>
      <c r="AT108" s="133" t="s">
        <v>267</v>
      </c>
      <c r="AU108" s="133" t="s">
        <v>83</v>
      </c>
      <c r="AY108" s="18" t="s">
        <v>266</v>
      </c>
      <c r="BE108" s="134">
        <f t="shared" si="14"/>
        <v>0</v>
      </c>
      <c r="BF108" s="134">
        <f t="shared" si="15"/>
        <v>0</v>
      </c>
      <c r="BG108" s="134">
        <f t="shared" si="16"/>
        <v>0</v>
      </c>
      <c r="BH108" s="134">
        <f t="shared" si="17"/>
        <v>0</v>
      </c>
      <c r="BI108" s="134">
        <f t="shared" si="18"/>
        <v>0</v>
      </c>
      <c r="BJ108" s="18" t="s">
        <v>83</v>
      </c>
      <c r="BK108" s="134">
        <f t="shared" si="19"/>
        <v>0</v>
      </c>
      <c r="BL108" s="18" t="s">
        <v>272</v>
      </c>
      <c r="BM108" s="133" t="s">
        <v>354</v>
      </c>
    </row>
    <row r="109" spans="2:65" s="1" customFormat="1" ht="37.9" customHeight="1">
      <c r="B109" s="33"/>
      <c r="C109" s="122" t="s">
        <v>8</v>
      </c>
      <c r="D109" s="122" t="s">
        <v>267</v>
      </c>
      <c r="E109" s="123" t="s">
        <v>355</v>
      </c>
      <c r="F109" s="124" t="s">
        <v>356</v>
      </c>
      <c r="G109" s="125" t="s">
        <v>310</v>
      </c>
      <c r="H109" s="126">
        <v>3</v>
      </c>
      <c r="I109" s="127"/>
      <c r="J109" s="128">
        <f t="shared" si="10"/>
        <v>0</v>
      </c>
      <c r="K109" s="124" t="s">
        <v>271</v>
      </c>
      <c r="L109" s="33"/>
      <c r="M109" s="129" t="s">
        <v>19</v>
      </c>
      <c r="N109" s="130" t="s">
        <v>46</v>
      </c>
      <c r="P109" s="131">
        <f t="shared" si="11"/>
        <v>0</v>
      </c>
      <c r="Q109" s="131">
        <v>0</v>
      </c>
      <c r="R109" s="131">
        <f t="shared" si="12"/>
        <v>0</v>
      </c>
      <c r="S109" s="131">
        <v>0</v>
      </c>
      <c r="T109" s="132">
        <f t="shared" si="13"/>
        <v>0</v>
      </c>
      <c r="AR109" s="133" t="s">
        <v>272</v>
      </c>
      <c r="AT109" s="133" t="s">
        <v>267</v>
      </c>
      <c r="AU109" s="133" t="s">
        <v>83</v>
      </c>
      <c r="AY109" s="18" t="s">
        <v>266</v>
      </c>
      <c r="BE109" s="134">
        <f t="shared" si="14"/>
        <v>0</v>
      </c>
      <c r="BF109" s="134">
        <f t="shared" si="15"/>
        <v>0</v>
      </c>
      <c r="BG109" s="134">
        <f t="shared" si="16"/>
        <v>0</v>
      </c>
      <c r="BH109" s="134">
        <f t="shared" si="17"/>
        <v>0</v>
      </c>
      <c r="BI109" s="134">
        <f t="shared" si="18"/>
        <v>0</v>
      </c>
      <c r="BJ109" s="18" t="s">
        <v>83</v>
      </c>
      <c r="BK109" s="134">
        <f t="shared" si="19"/>
        <v>0</v>
      </c>
      <c r="BL109" s="18" t="s">
        <v>272</v>
      </c>
      <c r="BM109" s="133" t="s">
        <v>357</v>
      </c>
    </row>
    <row r="110" spans="2:65" s="1" customFormat="1" ht="16.5" customHeight="1">
      <c r="B110" s="33"/>
      <c r="C110" s="122" t="s">
        <v>358</v>
      </c>
      <c r="D110" s="122" t="s">
        <v>267</v>
      </c>
      <c r="E110" s="123" t="s">
        <v>359</v>
      </c>
      <c r="F110" s="124" t="s">
        <v>360</v>
      </c>
      <c r="G110" s="125" t="s">
        <v>310</v>
      </c>
      <c r="H110" s="126">
        <v>3</v>
      </c>
      <c r="I110" s="127"/>
      <c r="J110" s="128">
        <f t="shared" si="10"/>
        <v>0</v>
      </c>
      <c r="K110" s="124" t="s">
        <v>271</v>
      </c>
      <c r="L110" s="33"/>
      <c r="M110" s="129" t="s">
        <v>19</v>
      </c>
      <c r="N110" s="130" t="s">
        <v>46</v>
      </c>
      <c r="P110" s="131">
        <f t="shared" si="11"/>
        <v>0</v>
      </c>
      <c r="Q110" s="131">
        <v>0</v>
      </c>
      <c r="R110" s="131">
        <f t="shared" si="12"/>
        <v>0</v>
      </c>
      <c r="S110" s="131">
        <v>0</v>
      </c>
      <c r="T110" s="132">
        <f t="shared" si="13"/>
        <v>0</v>
      </c>
      <c r="AR110" s="133" t="s">
        <v>272</v>
      </c>
      <c r="AT110" s="133" t="s">
        <v>267</v>
      </c>
      <c r="AU110" s="133" t="s">
        <v>83</v>
      </c>
      <c r="AY110" s="18" t="s">
        <v>266</v>
      </c>
      <c r="BE110" s="134">
        <f t="shared" si="14"/>
        <v>0</v>
      </c>
      <c r="BF110" s="134">
        <f t="shared" si="15"/>
        <v>0</v>
      </c>
      <c r="BG110" s="134">
        <f t="shared" si="16"/>
        <v>0</v>
      </c>
      <c r="BH110" s="134">
        <f t="shared" si="17"/>
        <v>0</v>
      </c>
      <c r="BI110" s="134">
        <f t="shared" si="18"/>
        <v>0</v>
      </c>
      <c r="BJ110" s="18" t="s">
        <v>83</v>
      </c>
      <c r="BK110" s="134">
        <f t="shared" si="19"/>
        <v>0</v>
      </c>
      <c r="BL110" s="18" t="s">
        <v>272</v>
      </c>
      <c r="BM110" s="133" t="s">
        <v>361</v>
      </c>
    </row>
    <row r="111" spans="2:65" s="1" customFormat="1" ht="16.5" customHeight="1">
      <c r="B111" s="33"/>
      <c r="C111" s="122" t="s">
        <v>362</v>
      </c>
      <c r="D111" s="122" t="s">
        <v>267</v>
      </c>
      <c r="E111" s="123" t="s">
        <v>363</v>
      </c>
      <c r="F111" s="124" t="s">
        <v>364</v>
      </c>
      <c r="G111" s="125" t="s">
        <v>310</v>
      </c>
      <c r="H111" s="126">
        <v>4</v>
      </c>
      <c r="I111" s="127"/>
      <c r="J111" s="128">
        <f t="shared" si="10"/>
        <v>0</v>
      </c>
      <c r="K111" s="124" t="s">
        <v>271</v>
      </c>
      <c r="L111" s="33"/>
      <c r="M111" s="129" t="s">
        <v>19</v>
      </c>
      <c r="N111" s="130" t="s">
        <v>46</v>
      </c>
      <c r="P111" s="131">
        <f t="shared" si="11"/>
        <v>0</v>
      </c>
      <c r="Q111" s="131">
        <v>0</v>
      </c>
      <c r="R111" s="131">
        <f t="shared" si="12"/>
        <v>0</v>
      </c>
      <c r="S111" s="131">
        <v>0</v>
      </c>
      <c r="T111" s="132">
        <f t="shared" si="13"/>
        <v>0</v>
      </c>
      <c r="AR111" s="133" t="s">
        <v>272</v>
      </c>
      <c r="AT111" s="133" t="s">
        <v>267</v>
      </c>
      <c r="AU111" s="133" t="s">
        <v>83</v>
      </c>
      <c r="AY111" s="18" t="s">
        <v>266</v>
      </c>
      <c r="BE111" s="134">
        <f t="shared" si="14"/>
        <v>0</v>
      </c>
      <c r="BF111" s="134">
        <f t="shared" si="15"/>
        <v>0</v>
      </c>
      <c r="BG111" s="134">
        <f t="shared" si="16"/>
        <v>0</v>
      </c>
      <c r="BH111" s="134">
        <f t="shared" si="17"/>
        <v>0</v>
      </c>
      <c r="BI111" s="134">
        <f t="shared" si="18"/>
        <v>0</v>
      </c>
      <c r="BJ111" s="18" t="s">
        <v>83</v>
      </c>
      <c r="BK111" s="134">
        <f t="shared" si="19"/>
        <v>0</v>
      </c>
      <c r="BL111" s="18" t="s">
        <v>272</v>
      </c>
      <c r="BM111" s="133" t="s">
        <v>365</v>
      </c>
    </row>
    <row r="112" spans="2:65" s="1" customFormat="1" ht="37.9" customHeight="1">
      <c r="B112" s="33"/>
      <c r="C112" s="122" t="s">
        <v>366</v>
      </c>
      <c r="D112" s="122" t="s">
        <v>267</v>
      </c>
      <c r="E112" s="123" t="s">
        <v>367</v>
      </c>
      <c r="F112" s="124" t="s">
        <v>368</v>
      </c>
      <c r="G112" s="125" t="s">
        <v>310</v>
      </c>
      <c r="H112" s="126">
        <v>4</v>
      </c>
      <c r="I112" s="127"/>
      <c r="J112" s="128">
        <f t="shared" si="10"/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 t="shared" si="11"/>
        <v>0</v>
      </c>
      <c r="Q112" s="131">
        <v>0</v>
      </c>
      <c r="R112" s="131">
        <f t="shared" si="12"/>
        <v>0</v>
      </c>
      <c r="S112" s="131">
        <v>0</v>
      </c>
      <c r="T112" s="132">
        <f t="shared" si="13"/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 t="shared" si="14"/>
        <v>0</v>
      </c>
      <c r="BF112" s="134">
        <f t="shared" si="15"/>
        <v>0</v>
      </c>
      <c r="BG112" s="134">
        <f t="shared" si="16"/>
        <v>0</v>
      </c>
      <c r="BH112" s="134">
        <f t="shared" si="17"/>
        <v>0</v>
      </c>
      <c r="BI112" s="134">
        <f t="shared" si="18"/>
        <v>0</v>
      </c>
      <c r="BJ112" s="18" t="s">
        <v>83</v>
      </c>
      <c r="BK112" s="134">
        <f t="shared" si="19"/>
        <v>0</v>
      </c>
      <c r="BL112" s="18" t="s">
        <v>272</v>
      </c>
      <c r="BM112" s="133" t="s">
        <v>369</v>
      </c>
    </row>
    <row r="113" spans="2:65" s="1" customFormat="1" ht="37.9" customHeight="1">
      <c r="B113" s="33"/>
      <c r="C113" s="122" t="s">
        <v>370</v>
      </c>
      <c r="D113" s="122" t="s">
        <v>267</v>
      </c>
      <c r="E113" s="123" t="s">
        <v>371</v>
      </c>
      <c r="F113" s="124" t="s">
        <v>372</v>
      </c>
      <c r="G113" s="125" t="s">
        <v>310</v>
      </c>
      <c r="H113" s="126">
        <v>3</v>
      </c>
      <c r="I113" s="127"/>
      <c r="J113" s="128">
        <f t="shared" si="10"/>
        <v>0</v>
      </c>
      <c r="K113" s="124" t="s">
        <v>271</v>
      </c>
      <c r="L113" s="33"/>
      <c r="M113" s="129" t="s">
        <v>19</v>
      </c>
      <c r="N113" s="130" t="s">
        <v>46</v>
      </c>
      <c r="P113" s="131">
        <f t="shared" si="11"/>
        <v>0</v>
      </c>
      <c r="Q113" s="131">
        <v>0</v>
      </c>
      <c r="R113" s="131">
        <f t="shared" si="12"/>
        <v>0</v>
      </c>
      <c r="S113" s="131">
        <v>0</v>
      </c>
      <c r="T113" s="132">
        <f t="shared" si="13"/>
        <v>0</v>
      </c>
      <c r="AR113" s="133" t="s">
        <v>272</v>
      </c>
      <c r="AT113" s="133" t="s">
        <v>267</v>
      </c>
      <c r="AU113" s="133" t="s">
        <v>83</v>
      </c>
      <c r="AY113" s="18" t="s">
        <v>266</v>
      </c>
      <c r="BE113" s="134">
        <f t="shared" si="14"/>
        <v>0</v>
      </c>
      <c r="BF113" s="134">
        <f t="shared" si="15"/>
        <v>0</v>
      </c>
      <c r="BG113" s="134">
        <f t="shared" si="16"/>
        <v>0</v>
      </c>
      <c r="BH113" s="134">
        <f t="shared" si="17"/>
        <v>0</v>
      </c>
      <c r="BI113" s="134">
        <f t="shared" si="18"/>
        <v>0</v>
      </c>
      <c r="BJ113" s="18" t="s">
        <v>83</v>
      </c>
      <c r="BK113" s="134">
        <f t="shared" si="19"/>
        <v>0</v>
      </c>
      <c r="BL113" s="18" t="s">
        <v>272</v>
      </c>
      <c r="BM113" s="133" t="s">
        <v>373</v>
      </c>
    </row>
    <row r="114" spans="2:65" s="1" customFormat="1" ht="16.5" customHeight="1">
      <c r="B114" s="33"/>
      <c r="C114" s="122" t="s">
        <v>374</v>
      </c>
      <c r="D114" s="122" t="s">
        <v>267</v>
      </c>
      <c r="E114" s="123" t="s">
        <v>375</v>
      </c>
      <c r="F114" s="124" t="s">
        <v>376</v>
      </c>
      <c r="G114" s="125" t="s">
        <v>298</v>
      </c>
      <c r="H114" s="126">
        <v>3165</v>
      </c>
      <c r="I114" s="127"/>
      <c r="J114" s="128">
        <f t="shared" si="10"/>
        <v>0</v>
      </c>
      <c r="K114" s="124" t="s">
        <v>271</v>
      </c>
      <c r="L114" s="33"/>
      <c r="M114" s="129" t="s">
        <v>19</v>
      </c>
      <c r="N114" s="130" t="s">
        <v>46</v>
      </c>
      <c r="P114" s="131">
        <f t="shared" si="11"/>
        <v>0</v>
      </c>
      <c r="Q114" s="131">
        <v>0</v>
      </c>
      <c r="R114" s="131">
        <f t="shared" si="12"/>
        <v>0</v>
      </c>
      <c r="S114" s="131">
        <v>0</v>
      </c>
      <c r="T114" s="132">
        <f t="shared" si="13"/>
        <v>0</v>
      </c>
      <c r="AR114" s="133" t="s">
        <v>272</v>
      </c>
      <c r="AT114" s="133" t="s">
        <v>267</v>
      </c>
      <c r="AU114" s="133" t="s">
        <v>83</v>
      </c>
      <c r="AY114" s="18" t="s">
        <v>266</v>
      </c>
      <c r="BE114" s="134">
        <f t="shared" si="14"/>
        <v>0</v>
      </c>
      <c r="BF114" s="134">
        <f t="shared" si="15"/>
        <v>0</v>
      </c>
      <c r="BG114" s="134">
        <f t="shared" si="16"/>
        <v>0</v>
      </c>
      <c r="BH114" s="134">
        <f t="shared" si="17"/>
        <v>0</v>
      </c>
      <c r="BI114" s="134">
        <f t="shared" si="18"/>
        <v>0</v>
      </c>
      <c r="BJ114" s="18" t="s">
        <v>83</v>
      </c>
      <c r="BK114" s="134">
        <f t="shared" si="19"/>
        <v>0</v>
      </c>
      <c r="BL114" s="18" t="s">
        <v>272</v>
      </c>
      <c r="BM114" s="133" t="s">
        <v>377</v>
      </c>
    </row>
    <row r="115" spans="2:65" s="1" customFormat="1" ht="16.5" customHeight="1">
      <c r="B115" s="33"/>
      <c r="C115" s="122" t="s">
        <v>378</v>
      </c>
      <c r="D115" s="122" t="s">
        <v>267</v>
      </c>
      <c r="E115" s="123" t="s">
        <v>379</v>
      </c>
      <c r="F115" s="124" t="s">
        <v>380</v>
      </c>
      <c r="G115" s="125" t="s">
        <v>298</v>
      </c>
      <c r="H115" s="126">
        <v>30</v>
      </c>
      <c r="I115" s="127"/>
      <c r="J115" s="128">
        <f t="shared" si="10"/>
        <v>0</v>
      </c>
      <c r="K115" s="124" t="s">
        <v>271</v>
      </c>
      <c r="L115" s="33"/>
      <c r="M115" s="129" t="s">
        <v>19</v>
      </c>
      <c r="N115" s="130" t="s">
        <v>46</v>
      </c>
      <c r="P115" s="131">
        <f t="shared" si="11"/>
        <v>0</v>
      </c>
      <c r="Q115" s="131">
        <v>0</v>
      </c>
      <c r="R115" s="131">
        <f t="shared" si="12"/>
        <v>0</v>
      </c>
      <c r="S115" s="131">
        <v>0</v>
      </c>
      <c r="T115" s="132">
        <f t="shared" si="13"/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 t="shared" si="14"/>
        <v>0</v>
      </c>
      <c r="BF115" s="134">
        <f t="shared" si="15"/>
        <v>0</v>
      </c>
      <c r="BG115" s="134">
        <f t="shared" si="16"/>
        <v>0</v>
      </c>
      <c r="BH115" s="134">
        <f t="shared" si="17"/>
        <v>0</v>
      </c>
      <c r="BI115" s="134">
        <f t="shared" si="18"/>
        <v>0</v>
      </c>
      <c r="BJ115" s="18" t="s">
        <v>83</v>
      </c>
      <c r="BK115" s="134">
        <f t="shared" si="19"/>
        <v>0</v>
      </c>
      <c r="BL115" s="18" t="s">
        <v>272</v>
      </c>
      <c r="BM115" s="133" t="s">
        <v>381</v>
      </c>
    </row>
    <row r="116" spans="2:65" s="1" customFormat="1" ht="16.5" customHeight="1">
      <c r="B116" s="33"/>
      <c r="C116" s="122" t="s">
        <v>382</v>
      </c>
      <c r="D116" s="122" t="s">
        <v>267</v>
      </c>
      <c r="E116" s="123" t="s">
        <v>383</v>
      </c>
      <c r="F116" s="124" t="s">
        <v>384</v>
      </c>
      <c r="G116" s="125" t="s">
        <v>298</v>
      </c>
      <c r="H116" s="126">
        <v>2345</v>
      </c>
      <c r="I116" s="127"/>
      <c r="J116" s="128">
        <f t="shared" si="10"/>
        <v>0</v>
      </c>
      <c r="K116" s="124" t="s">
        <v>271</v>
      </c>
      <c r="L116" s="33"/>
      <c r="M116" s="129" t="s">
        <v>19</v>
      </c>
      <c r="N116" s="130" t="s">
        <v>46</v>
      </c>
      <c r="P116" s="131">
        <f t="shared" si="11"/>
        <v>0</v>
      </c>
      <c r="Q116" s="131">
        <v>0</v>
      </c>
      <c r="R116" s="131">
        <f t="shared" si="12"/>
        <v>0</v>
      </c>
      <c r="S116" s="131">
        <v>0</v>
      </c>
      <c r="T116" s="132">
        <f t="shared" si="13"/>
        <v>0</v>
      </c>
      <c r="AR116" s="133" t="s">
        <v>272</v>
      </c>
      <c r="AT116" s="133" t="s">
        <v>267</v>
      </c>
      <c r="AU116" s="133" t="s">
        <v>83</v>
      </c>
      <c r="AY116" s="18" t="s">
        <v>266</v>
      </c>
      <c r="BE116" s="134">
        <f t="shared" si="14"/>
        <v>0</v>
      </c>
      <c r="BF116" s="134">
        <f t="shared" si="15"/>
        <v>0</v>
      </c>
      <c r="BG116" s="134">
        <f t="shared" si="16"/>
        <v>0</v>
      </c>
      <c r="BH116" s="134">
        <f t="shared" si="17"/>
        <v>0</v>
      </c>
      <c r="BI116" s="134">
        <f t="shared" si="18"/>
        <v>0</v>
      </c>
      <c r="BJ116" s="18" t="s">
        <v>83</v>
      </c>
      <c r="BK116" s="134">
        <f t="shared" si="19"/>
        <v>0</v>
      </c>
      <c r="BL116" s="18" t="s">
        <v>272</v>
      </c>
      <c r="BM116" s="133" t="s">
        <v>385</v>
      </c>
    </row>
    <row r="117" spans="2:65" s="1" customFormat="1" ht="19.5">
      <c r="B117" s="33"/>
      <c r="D117" s="136" t="s">
        <v>341</v>
      </c>
      <c r="F117" s="150" t="s">
        <v>342</v>
      </c>
      <c r="I117" s="151"/>
      <c r="L117" s="33"/>
      <c r="M117" s="152"/>
      <c r="T117" s="54"/>
      <c r="AT117" s="18" t="s">
        <v>341</v>
      </c>
      <c r="AU117" s="18" t="s">
        <v>83</v>
      </c>
    </row>
    <row r="118" spans="2:65" s="1" customFormat="1" ht="21.75" customHeight="1">
      <c r="B118" s="33"/>
      <c r="C118" s="122" t="s">
        <v>386</v>
      </c>
      <c r="D118" s="122" t="s">
        <v>267</v>
      </c>
      <c r="E118" s="123" t="s">
        <v>387</v>
      </c>
      <c r="F118" s="124" t="s">
        <v>388</v>
      </c>
      <c r="G118" s="125" t="s">
        <v>298</v>
      </c>
      <c r="H118" s="126">
        <v>4120</v>
      </c>
      <c r="I118" s="127"/>
      <c r="J118" s="128">
        <f t="shared" ref="J118:J126" si="20">ROUND(I118*H118,2)</f>
        <v>0</v>
      </c>
      <c r="K118" s="124" t="s">
        <v>271</v>
      </c>
      <c r="L118" s="33"/>
      <c r="M118" s="129" t="s">
        <v>19</v>
      </c>
      <c r="N118" s="130" t="s">
        <v>46</v>
      </c>
      <c r="P118" s="131">
        <f t="shared" ref="P118:P126" si="21">O118*H118</f>
        <v>0</v>
      </c>
      <c r="Q118" s="131">
        <v>0</v>
      </c>
      <c r="R118" s="131">
        <f t="shared" ref="R118:R126" si="22">Q118*H118</f>
        <v>0</v>
      </c>
      <c r="S118" s="131">
        <v>0</v>
      </c>
      <c r="T118" s="132">
        <f t="shared" ref="T118:T126" si="23">S118*H118</f>
        <v>0</v>
      </c>
      <c r="AR118" s="133" t="s">
        <v>272</v>
      </c>
      <c r="AT118" s="133" t="s">
        <v>267</v>
      </c>
      <c r="AU118" s="133" t="s">
        <v>83</v>
      </c>
      <c r="AY118" s="18" t="s">
        <v>266</v>
      </c>
      <c r="BE118" s="134">
        <f t="shared" ref="BE118:BE126" si="24">IF(N118="základní",J118,0)</f>
        <v>0</v>
      </c>
      <c r="BF118" s="134">
        <f t="shared" ref="BF118:BF126" si="25">IF(N118="snížená",J118,0)</f>
        <v>0</v>
      </c>
      <c r="BG118" s="134">
        <f t="shared" ref="BG118:BG126" si="26">IF(N118="zákl. přenesená",J118,0)</f>
        <v>0</v>
      </c>
      <c r="BH118" s="134">
        <f t="shared" ref="BH118:BH126" si="27">IF(N118="sníž. přenesená",J118,0)</f>
        <v>0</v>
      </c>
      <c r="BI118" s="134">
        <f t="shared" ref="BI118:BI126" si="28">IF(N118="nulová",J118,0)</f>
        <v>0</v>
      </c>
      <c r="BJ118" s="18" t="s">
        <v>83</v>
      </c>
      <c r="BK118" s="134">
        <f t="shared" ref="BK118:BK126" si="29">ROUND(I118*H118,2)</f>
        <v>0</v>
      </c>
      <c r="BL118" s="18" t="s">
        <v>272</v>
      </c>
      <c r="BM118" s="133" t="s">
        <v>389</v>
      </c>
    </row>
    <row r="119" spans="2:65" s="1" customFormat="1" ht="21.75" customHeight="1">
      <c r="B119" s="33"/>
      <c r="C119" s="122" t="s">
        <v>7</v>
      </c>
      <c r="D119" s="122" t="s">
        <v>267</v>
      </c>
      <c r="E119" s="123" t="s">
        <v>390</v>
      </c>
      <c r="F119" s="124" t="s">
        <v>391</v>
      </c>
      <c r="G119" s="125" t="s">
        <v>298</v>
      </c>
      <c r="H119" s="126">
        <v>225</v>
      </c>
      <c r="I119" s="127"/>
      <c r="J119" s="128">
        <f t="shared" si="20"/>
        <v>0</v>
      </c>
      <c r="K119" s="124" t="s">
        <v>271</v>
      </c>
      <c r="L119" s="33"/>
      <c r="M119" s="129" t="s">
        <v>19</v>
      </c>
      <c r="N119" s="130" t="s">
        <v>46</v>
      </c>
      <c r="P119" s="131">
        <f t="shared" si="21"/>
        <v>0</v>
      </c>
      <c r="Q119" s="131">
        <v>0</v>
      </c>
      <c r="R119" s="131">
        <f t="shared" si="22"/>
        <v>0</v>
      </c>
      <c r="S119" s="131">
        <v>0</v>
      </c>
      <c r="T119" s="132">
        <f t="shared" si="23"/>
        <v>0</v>
      </c>
      <c r="AR119" s="133" t="s">
        <v>272</v>
      </c>
      <c r="AT119" s="133" t="s">
        <v>267</v>
      </c>
      <c r="AU119" s="133" t="s">
        <v>83</v>
      </c>
      <c r="AY119" s="18" t="s">
        <v>266</v>
      </c>
      <c r="BE119" s="134">
        <f t="shared" si="24"/>
        <v>0</v>
      </c>
      <c r="BF119" s="134">
        <f t="shared" si="25"/>
        <v>0</v>
      </c>
      <c r="BG119" s="134">
        <f t="shared" si="26"/>
        <v>0</v>
      </c>
      <c r="BH119" s="134">
        <f t="shared" si="27"/>
        <v>0</v>
      </c>
      <c r="BI119" s="134">
        <f t="shared" si="28"/>
        <v>0</v>
      </c>
      <c r="BJ119" s="18" t="s">
        <v>83</v>
      </c>
      <c r="BK119" s="134">
        <f t="shared" si="29"/>
        <v>0</v>
      </c>
      <c r="BL119" s="18" t="s">
        <v>272</v>
      </c>
      <c r="BM119" s="133" t="s">
        <v>392</v>
      </c>
    </row>
    <row r="120" spans="2:65" s="1" customFormat="1" ht="21.75" customHeight="1">
      <c r="B120" s="33"/>
      <c r="C120" s="122" t="s">
        <v>393</v>
      </c>
      <c r="D120" s="122" t="s">
        <v>267</v>
      </c>
      <c r="E120" s="123" t="s">
        <v>394</v>
      </c>
      <c r="F120" s="124" t="s">
        <v>395</v>
      </c>
      <c r="G120" s="125" t="s">
        <v>298</v>
      </c>
      <c r="H120" s="126">
        <v>3319</v>
      </c>
      <c r="I120" s="127"/>
      <c r="J120" s="128">
        <f t="shared" si="20"/>
        <v>0</v>
      </c>
      <c r="K120" s="124" t="s">
        <v>271</v>
      </c>
      <c r="L120" s="33"/>
      <c r="M120" s="129" t="s">
        <v>19</v>
      </c>
      <c r="N120" s="130" t="s">
        <v>46</v>
      </c>
      <c r="P120" s="131">
        <f t="shared" si="21"/>
        <v>0</v>
      </c>
      <c r="Q120" s="131">
        <v>0</v>
      </c>
      <c r="R120" s="131">
        <f t="shared" si="22"/>
        <v>0</v>
      </c>
      <c r="S120" s="131">
        <v>0</v>
      </c>
      <c r="T120" s="132">
        <f t="shared" si="23"/>
        <v>0</v>
      </c>
      <c r="AR120" s="133" t="s">
        <v>272</v>
      </c>
      <c r="AT120" s="133" t="s">
        <v>267</v>
      </c>
      <c r="AU120" s="133" t="s">
        <v>83</v>
      </c>
      <c r="AY120" s="18" t="s">
        <v>266</v>
      </c>
      <c r="BE120" s="134">
        <f t="shared" si="24"/>
        <v>0</v>
      </c>
      <c r="BF120" s="134">
        <f t="shared" si="25"/>
        <v>0</v>
      </c>
      <c r="BG120" s="134">
        <f t="shared" si="26"/>
        <v>0</v>
      </c>
      <c r="BH120" s="134">
        <f t="shared" si="27"/>
        <v>0</v>
      </c>
      <c r="BI120" s="134">
        <f t="shared" si="28"/>
        <v>0</v>
      </c>
      <c r="BJ120" s="18" t="s">
        <v>83</v>
      </c>
      <c r="BK120" s="134">
        <f t="shared" si="29"/>
        <v>0</v>
      </c>
      <c r="BL120" s="18" t="s">
        <v>272</v>
      </c>
      <c r="BM120" s="133" t="s">
        <v>396</v>
      </c>
    </row>
    <row r="121" spans="2:65" s="1" customFormat="1" ht="21.75" customHeight="1">
      <c r="B121" s="33"/>
      <c r="C121" s="122" t="s">
        <v>397</v>
      </c>
      <c r="D121" s="122" t="s">
        <v>267</v>
      </c>
      <c r="E121" s="123" t="s">
        <v>398</v>
      </c>
      <c r="F121" s="124" t="s">
        <v>399</v>
      </c>
      <c r="G121" s="125" t="s">
        <v>298</v>
      </c>
      <c r="H121" s="126">
        <v>2261</v>
      </c>
      <c r="I121" s="127"/>
      <c r="J121" s="128">
        <f t="shared" si="20"/>
        <v>0</v>
      </c>
      <c r="K121" s="124" t="s">
        <v>271</v>
      </c>
      <c r="L121" s="33"/>
      <c r="M121" s="129" t="s">
        <v>19</v>
      </c>
      <c r="N121" s="130" t="s">
        <v>46</v>
      </c>
      <c r="P121" s="131">
        <f t="shared" si="21"/>
        <v>0</v>
      </c>
      <c r="Q121" s="131">
        <v>0</v>
      </c>
      <c r="R121" s="131">
        <f t="shared" si="22"/>
        <v>0</v>
      </c>
      <c r="S121" s="131">
        <v>0</v>
      </c>
      <c r="T121" s="132">
        <f t="shared" si="23"/>
        <v>0</v>
      </c>
      <c r="AR121" s="133" t="s">
        <v>272</v>
      </c>
      <c r="AT121" s="133" t="s">
        <v>267</v>
      </c>
      <c r="AU121" s="133" t="s">
        <v>83</v>
      </c>
      <c r="AY121" s="18" t="s">
        <v>266</v>
      </c>
      <c r="BE121" s="134">
        <f t="shared" si="24"/>
        <v>0</v>
      </c>
      <c r="BF121" s="134">
        <f t="shared" si="25"/>
        <v>0</v>
      </c>
      <c r="BG121" s="134">
        <f t="shared" si="26"/>
        <v>0</v>
      </c>
      <c r="BH121" s="134">
        <f t="shared" si="27"/>
        <v>0</v>
      </c>
      <c r="BI121" s="134">
        <f t="shared" si="28"/>
        <v>0</v>
      </c>
      <c r="BJ121" s="18" t="s">
        <v>83</v>
      </c>
      <c r="BK121" s="134">
        <f t="shared" si="29"/>
        <v>0</v>
      </c>
      <c r="BL121" s="18" t="s">
        <v>272</v>
      </c>
      <c r="BM121" s="133" t="s">
        <v>400</v>
      </c>
    </row>
    <row r="122" spans="2:65" s="1" customFormat="1" ht="21.75" customHeight="1">
      <c r="B122" s="33"/>
      <c r="C122" s="122" t="s">
        <v>401</v>
      </c>
      <c r="D122" s="122" t="s">
        <v>267</v>
      </c>
      <c r="E122" s="123" t="s">
        <v>402</v>
      </c>
      <c r="F122" s="124" t="s">
        <v>403</v>
      </c>
      <c r="G122" s="125" t="s">
        <v>298</v>
      </c>
      <c r="H122" s="126">
        <v>205</v>
      </c>
      <c r="I122" s="127"/>
      <c r="J122" s="128">
        <f t="shared" si="20"/>
        <v>0</v>
      </c>
      <c r="K122" s="124" t="s">
        <v>271</v>
      </c>
      <c r="L122" s="33"/>
      <c r="M122" s="129" t="s">
        <v>19</v>
      </c>
      <c r="N122" s="130" t="s">
        <v>46</v>
      </c>
      <c r="P122" s="131">
        <f t="shared" si="21"/>
        <v>0</v>
      </c>
      <c r="Q122" s="131">
        <v>0</v>
      </c>
      <c r="R122" s="131">
        <f t="shared" si="22"/>
        <v>0</v>
      </c>
      <c r="S122" s="131">
        <v>0</v>
      </c>
      <c r="T122" s="132">
        <f t="shared" si="23"/>
        <v>0</v>
      </c>
      <c r="AR122" s="133" t="s">
        <v>272</v>
      </c>
      <c r="AT122" s="133" t="s">
        <v>267</v>
      </c>
      <c r="AU122" s="133" t="s">
        <v>83</v>
      </c>
      <c r="AY122" s="18" t="s">
        <v>266</v>
      </c>
      <c r="BE122" s="134">
        <f t="shared" si="24"/>
        <v>0</v>
      </c>
      <c r="BF122" s="134">
        <f t="shared" si="25"/>
        <v>0</v>
      </c>
      <c r="BG122" s="134">
        <f t="shared" si="26"/>
        <v>0</v>
      </c>
      <c r="BH122" s="134">
        <f t="shared" si="27"/>
        <v>0</v>
      </c>
      <c r="BI122" s="134">
        <f t="shared" si="28"/>
        <v>0</v>
      </c>
      <c r="BJ122" s="18" t="s">
        <v>83</v>
      </c>
      <c r="BK122" s="134">
        <f t="shared" si="29"/>
        <v>0</v>
      </c>
      <c r="BL122" s="18" t="s">
        <v>272</v>
      </c>
      <c r="BM122" s="133" t="s">
        <v>404</v>
      </c>
    </row>
    <row r="123" spans="2:65" s="1" customFormat="1" ht="21.75" customHeight="1">
      <c r="B123" s="33"/>
      <c r="C123" s="122" t="s">
        <v>405</v>
      </c>
      <c r="D123" s="122" t="s">
        <v>267</v>
      </c>
      <c r="E123" s="123" t="s">
        <v>406</v>
      </c>
      <c r="F123" s="124" t="s">
        <v>407</v>
      </c>
      <c r="G123" s="125" t="s">
        <v>298</v>
      </c>
      <c r="H123" s="126">
        <v>434</v>
      </c>
      <c r="I123" s="127"/>
      <c r="J123" s="128">
        <f t="shared" si="20"/>
        <v>0</v>
      </c>
      <c r="K123" s="124" t="s">
        <v>271</v>
      </c>
      <c r="L123" s="33"/>
      <c r="M123" s="129" t="s">
        <v>19</v>
      </c>
      <c r="N123" s="130" t="s">
        <v>46</v>
      </c>
      <c r="P123" s="131">
        <f t="shared" si="21"/>
        <v>0</v>
      </c>
      <c r="Q123" s="131">
        <v>0</v>
      </c>
      <c r="R123" s="131">
        <f t="shared" si="22"/>
        <v>0</v>
      </c>
      <c r="S123" s="131">
        <v>0</v>
      </c>
      <c r="T123" s="132">
        <f t="shared" si="23"/>
        <v>0</v>
      </c>
      <c r="AR123" s="133" t="s">
        <v>272</v>
      </c>
      <c r="AT123" s="133" t="s">
        <v>267</v>
      </c>
      <c r="AU123" s="133" t="s">
        <v>83</v>
      </c>
      <c r="AY123" s="18" t="s">
        <v>266</v>
      </c>
      <c r="BE123" s="134">
        <f t="shared" si="24"/>
        <v>0</v>
      </c>
      <c r="BF123" s="134">
        <f t="shared" si="25"/>
        <v>0</v>
      </c>
      <c r="BG123" s="134">
        <f t="shared" si="26"/>
        <v>0</v>
      </c>
      <c r="BH123" s="134">
        <f t="shared" si="27"/>
        <v>0</v>
      </c>
      <c r="BI123" s="134">
        <f t="shared" si="28"/>
        <v>0</v>
      </c>
      <c r="BJ123" s="18" t="s">
        <v>83</v>
      </c>
      <c r="BK123" s="134">
        <f t="shared" si="29"/>
        <v>0</v>
      </c>
      <c r="BL123" s="18" t="s">
        <v>272</v>
      </c>
      <c r="BM123" s="133" t="s">
        <v>408</v>
      </c>
    </row>
    <row r="124" spans="2:65" s="1" customFormat="1" ht="21.75" customHeight="1">
      <c r="B124" s="33"/>
      <c r="C124" s="122" t="s">
        <v>409</v>
      </c>
      <c r="D124" s="122" t="s">
        <v>267</v>
      </c>
      <c r="E124" s="123" t="s">
        <v>410</v>
      </c>
      <c r="F124" s="124" t="s">
        <v>411</v>
      </c>
      <c r="G124" s="125" t="s">
        <v>298</v>
      </c>
      <c r="H124" s="126">
        <v>1038</v>
      </c>
      <c r="I124" s="127"/>
      <c r="J124" s="128">
        <f t="shared" si="20"/>
        <v>0</v>
      </c>
      <c r="K124" s="124" t="s">
        <v>271</v>
      </c>
      <c r="L124" s="33"/>
      <c r="M124" s="129" t="s">
        <v>19</v>
      </c>
      <c r="N124" s="130" t="s">
        <v>46</v>
      </c>
      <c r="P124" s="131">
        <f t="shared" si="21"/>
        <v>0</v>
      </c>
      <c r="Q124" s="131">
        <v>0</v>
      </c>
      <c r="R124" s="131">
        <f t="shared" si="22"/>
        <v>0</v>
      </c>
      <c r="S124" s="131">
        <v>0</v>
      </c>
      <c r="T124" s="132">
        <f t="shared" si="23"/>
        <v>0</v>
      </c>
      <c r="AR124" s="133" t="s">
        <v>272</v>
      </c>
      <c r="AT124" s="133" t="s">
        <v>267</v>
      </c>
      <c r="AU124" s="133" t="s">
        <v>83</v>
      </c>
      <c r="AY124" s="18" t="s">
        <v>266</v>
      </c>
      <c r="BE124" s="134">
        <f t="shared" si="24"/>
        <v>0</v>
      </c>
      <c r="BF124" s="134">
        <f t="shared" si="25"/>
        <v>0</v>
      </c>
      <c r="BG124" s="134">
        <f t="shared" si="26"/>
        <v>0</v>
      </c>
      <c r="BH124" s="134">
        <f t="shared" si="27"/>
        <v>0</v>
      </c>
      <c r="BI124" s="134">
        <f t="shared" si="28"/>
        <v>0</v>
      </c>
      <c r="BJ124" s="18" t="s">
        <v>83</v>
      </c>
      <c r="BK124" s="134">
        <f t="shared" si="29"/>
        <v>0</v>
      </c>
      <c r="BL124" s="18" t="s">
        <v>272</v>
      </c>
      <c r="BM124" s="133" t="s">
        <v>412</v>
      </c>
    </row>
    <row r="125" spans="2:65" s="1" customFormat="1" ht="21.75" customHeight="1">
      <c r="B125" s="33"/>
      <c r="C125" s="122" t="s">
        <v>413</v>
      </c>
      <c r="D125" s="122" t="s">
        <v>267</v>
      </c>
      <c r="E125" s="123" t="s">
        <v>414</v>
      </c>
      <c r="F125" s="124" t="s">
        <v>415</v>
      </c>
      <c r="G125" s="125" t="s">
        <v>298</v>
      </c>
      <c r="H125" s="126">
        <v>46</v>
      </c>
      <c r="I125" s="127"/>
      <c r="J125" s="128">
        <f t="shared" si="20"/>
        <v>0</v>
      </c>
      <c r="K125" s="124" t="s">
        <v>271</v>
      </c>
      <c r="L125" s="33"/>
      <c r="M125" s="129" t="s">
        <v>19</v>
      </c>
      <c r="N125" s="130" t="s">
        <v>46</v>
      </c>
      <c r="P125" s="131">
        <f t="shared" si="21"/>
        <v>0</v>
      </c>
      <c r="Q125" s="131">
        <v>0</v>
      </c>
      <c r="R125" s="131">
        <f t="shared" si="22"/>
        <v>0</v>
      </c>
      <c r="S125" s="131">
        <v>0</v>
      </c>
      <c r="T125" s="132">
        <f t="shared" si="23"/>
        <v>0</v>
      </c>
      <c r="AR125" s="133" t="s">
        <v>272</v>
      </c>
      <c r="AT125" s="133" t="s">
        <v>267</v>
      </c>
      <c r="AU125" s="133" t="s">
        <v>83</v>
      </c>
      <c r="AY125" s="18" t="s">
        <v>266</v>
      </c>
      <c r="BE125" s="134">
        <f t="shared" si="24"/>
        <v>0</v>
      </c>
      <c r="BF125" s="134">
        <f t="shared" si="25"/>
        <v>0</v>
      </c>
      <c r="BG125" s="134">
        <f t="shared" si="26"/>
        <v>0</v>
      </c>
      <c r="BH125" s="134">
        <f t="shared" si="27"/>
        <v>0</v>
      </c>
      <c r="BI125" s="134">
        <f t="shared" si="28"/>
        <v>0</v>
      </c>
      <c r="BJ125" s="18" t="s">
        <v>83</v>
      </c>
      <c r="BK125" s="134">
        <f t="shared" si="29"/>
        <v>0</v>
      </c>
      <c r="BL125" s="18" t="s">
        <v>272</v>
      </c>
      <c r="BM125" s="133" t="s">
        <v>416</v>
      </c>
    </row>
    <row r="126" spans="2:65" s="1" customFormat="1" ht="16.5" customHeight="1">
      <c r="B126" s="33"/>
      <c r="C126" s="122" t="s">
        <v>417</v>
      </c>
      <c r="D126" s="122" t="s">
        <v>267</v>
      </c>
      <c r="E126" s="123" t="s">
        <v>418</v>
      </c>
      <c r="F126" s="124" t="s">
        <v>419</v>
      </c>
      <c r="G126" s="125" t="s">
        <v>298</v>
      </c>
      <c r="H126" s="126">
        <v>11648</v>
      </c>
      <c r="I126" s="127"/>
      <c r="J126" s="128">
        <f t="shared" si="20"/>
        <v>0</v>
      </c>
      <c r="K126" s="124" t="s">
        <v>271</v>
      </c>
      <c r="L126" s="33"/>
      <c r="M126" s="129" t="s">
        <v>19</v>
      </c>
      <c r="N126" s="130" t="s">
        <v>46</v>
      </c>
      <c r="P126" s="131">
        <f t="shared" si="21"/>
        <v>0</v>
      </c>
      <c r="Q126" s="131">
        <v>0</v>
      </c>
      <c r="R126" s="131">
        <f t="shared" si="22"/>
        <v>0</v>
      </c>
      <c r="S126" s="131">
        <v>0</v>
      </c>
      <c r="T126" s="132">
        <f t="shared" si="23"/>
        <v>0</v>
      </c>
      <c r="AR126" s="133" t="s">
        <v>272</v>
      </c>
      <c r="AT126" s="133" t="s">
        <v>267</v>
      </c>
      <c r="AU126" s="133" t="s">
        <v>83</v>
      </c>
      <c r="AY126" s="18" t="s">
        <v>266</v>
      </c>
      <c r="BE126" s="134">
        <f t="shared" si="24"/>
        <v>0</v>
      </c>
      <c r="BF126" s="134">
        <f t="shared" si="25"/>
        <v>0</v>
      </c>
      <c r="BG126" s="134">
        <f t="shared" si="26"/>
        <v>0</v>
      </c>
      <c r="BH126" s="134">
        <f t="shared" si="27"/>
        <v>0</v>
      </c>
      <c r="BI126" s="134">
        <f t="shared" si="28"/>
        <v>0</v>
      </c>
      <c r="BJ126" s="18" t="s">
        <v>83</v>
      </c>
      <c r="BK126" s="134">
        <f t="shared" si="29"/>
        <v>0</v>
      </c>
      <c r="BL126" s="18" t="s">
        <v>272</v>
      </c>
      <c r="BM126" s="133" t="s">
        <v>420</v>
      </c>
    </row>
    <row r="127" spans="2:65" s="1" customFormat="1" ht="19.5">
      <c r="B127" s="33"/>
      <c r="D127" s="136" t="s">
        <v>341</v>
      </c>
      <c r="F127" s="150" t="s">
        <v>342</v>
      </c>
      <c r="I127" s="151"/>
      <c r="L127" s="33"/>
      <c r="M127" s="152"/>
      <c r="T127" s="54"/>
      <c r="AT127" s="18" t="s">
        <v>341</v>
      </c>
      <c r="AU127" s="18" t="s">
        <v>83</v>
      </c>
    </row>
    <row r="128" spans="2:65" s="1" customFormat="1" ht="49.15" customHeight="1">
      <c r="B128" s="33"/>
      <c r="C128" s="122" t="s">
        <v>421</v>
      </c>
      <c r="D128" s="122" t="s">
        <v>267</v>
      </c>
      <c r="E128" s="123" t="s">
        <v>422</v>
      </c>
      <c r="F128" s="124" t="s">
        <v>423</v>
      </c>
      <c r="G128" s="125" t="s">
        <v>298</v>
      </c>
      <c r="H128" s="126">
        <v>5540</v>
      </c>
      <c r="I128" s="127"/>
      <c r="J128" s="128">
        <f>ROUND(I128*H128,2)</f>
        <v>0</v>
      </c>
      <c r="K128" s="124" t="s">
        <v>271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272</v>
      </c>
      <c r="AT128" s="133" t="s">
        <v>267</v>
      </c>
      <c r="AU128" s="133" t="s">
        <v>83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424</v>
      </c>
    </row>
    <row r="129" spans="2:65" s="1" customFormat="1" ht="19.5">
      <c r="B129" s="33"/>
      <c r="D129" s="136" t="s">
        <v>341</v>
      </c>
      <c r="F129" s="150" t="s">
        <v>342</v>
      </c>
      <c r="I129" s="151"/>
      <c r="L129" s="33"/>
      <c r="M129" s="152"/>
      <c r="T129" s="54"/>
      <c r="AT129" s="18" t="s">
        <v>341</v>
      </c>
      <c r="AU129" s="18" t="s">
        <v>83</v>
      </c>
    </row>
    <row r="130" spans="2:65" s="1" customFormat="1" ht="33" customHeight="1">
      <c r="B130" s="33"/>
      <c r="C130" s="122" t="s">
        <v>425</v>
      </c>
      <c r="D130" s="122" t="s">
        <v>267</v>
      </c>
      <c r="E130" s="123" t="s">
        <v>426</v>
      </c>
      <c r="F130" s="124" t="s">
        <v>427</v>
      </c>
      <c r="G130" s="125" t="s">
        <v>310</v>
      </c>
      <c r="H130" s="126">
        <v>55</v>
      </c>
      <c r="I130" s="127"/>
      <c r="J130" s="128">
        <f>ROUND(I130*H130,2)</f>
        <v>0</v>
      </c>
      <c r="K130" s="124" t="s">
        <v>271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428</v>
      </c>
    </row>
    <row r="131" spans="2:65" s="1" customFormat="1" ht="19.5">
      <c r="B131" s="33"/>
      <c r="D131" s="136" t="s">
        <v>341</v>
      </c>
      <c r="F131" s="150" t="s">
        <v>342</v>
      </c>
      <c r="I131" s="151"/>
      <c r="L131" s="33"/>
      <c r="M131" s="152"/>
      <c r="T131" s="54"/>
      <c r="AT131" s="18" t="s">
        <v>341</v>
      </c>
      <c r="AU131" s="18" t="s">
        <v>83</v>
      </c>
    </row>
    <row r="132" spans="2:65" s="1" customFormat="1" ht="24.2" customHeight="1">
      <c r="B132" s="33"/>
      <c r="C132" s="122" t="s">
        <v>429</v>
      </c>
      <c r="D132" s="122" t="s">
        <v>267</v>
      </c>
      <c r="E132" s="123" t="s">
        <v>430</v>
      </c>
      <c r="F132" s="124" t="s">
        <v>431</v>
      </c>
      <c r="G132" s="125" t="s">
        <v>310</v>
      </c>
      <c r="H132" s="126">
        <v>4</v>
      </c>
      <c r="I132" s="127"/>
      <c r="J132" s="128">
        <f>ROUND(I132*H132,2)</f>
        <v>0</v>
      </c>
      <c r="K132" s="124" t="s">
        <v>271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83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432</v>
      </c>
    </row>
    <row r="133" spans="2:65" s="1" customFormat="1" ht="19.5">
      <c r="B133" s="33"/>
      <c r="D133" s="136" t="s">
        <v>341</v>
      </c>
      <c r="F133" s="150" t="s">
        <v>342</v>
      </c>
      <c r="I133" s="151"/>
      <c r="L133" s="33"/>
      <c r="M133" s="152"/>
      <c r="T133" s="54"/>
      <c r="AT133" s="18" t="s">
        <v>341</v>
      </c>
      <c r="AU133" s="18" t="s">
        <v>83</v>
      </c>
    </row>
    <row r="134" spans="2:65" s="1" customFormat="1" ht="24.2" customHeight="1">
      <c r="B134" s="33"/>
      <c r="C134" s="122" t="s">
        <v>433</v>
      </c>
      <c r="D134" s="122" t="s">
        <v>267</v>
      </c>
      <c r="E134" s="123" t="s">
        <v>434</v>
      </c>
      <c r="F134" s="124" t="s">
        <v>435</v>
      </c>
      <c r="G134" s="125" t="s">
        <v>310</v>
      </c>
      <c r="H134" s="126">
        <v>55</v>
      </c>
      <c r="I134" s="127"/>
      <c r="J134" s="128">
        <f>ROUND(I134*H134,2)</f>
        <v>0</v>
      </c>
      <c r="K134" s="124" t="s">
        <v>271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83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436</v>
      </c>
    </row>
    <row r="135" spans="2:65" s="1" customFormat="1" ht="19.5">
      <c r="B135" s="33"/>
      <c r="D135" s="136" t="s">
        <v>341</v>
      </c>
      <c r="F135" s="150" t="s">
        <v>342</v>
      </c>
      <c r="I135" s="151"/>
      <c r="L135" s="33"/>
      <c r="M135" s="152"/>
      <c r="T135" s="54"/>
      <c r="AT135" s="18" t="s">
        <v>341</v>
      </c>
      <c r="AU135" s="18" t="s">
        <v>83</v>
      </c>
    </row>
    <row r="136" spans="2:65" s="1" customFormat="1" ht="49.15" customHeight="1">
      <c r="B136" s="33"/>
      <c r="C136" s="122" t="s">
        <v>437</v>
      </c>
      <c r="D136" s="122" t="s">
        <v>267</v>
      </c>
      <c r="E136" s="123" t="s">
        <v>438</v>
      </c>
      <c r="F136" s="124" t="s">
        <v>439</v>
      </c>
      <c r="G136" s="125" t="s">
        <v>310</v>
      </c>
      <c r="H136" s="126">
        <v>46</v>
      </c>
      <c r="I136" s="127"/>
      <c r="J136" s="128">
        <f t="shared" ref="J136:J160" si="30">ROUND(I136*H136,2)</f>
        <v>0</v>
      </c>
      <c r="K136" s="124" t="s">
        <v>271</v>
      </c>
      <c r="L136" s="33"/>
      <c r="M136" s="129" t="s">
        <v>19</v>
      </c>
      <c r="N136" s="130" t="s">
        <v>46</v>
      </c>
      <c r="P136" s="131">
        <f t="shared" ref="P136:P160" si="31">O136*H136</f>
        <v>0</v>
      </c>
      <c r="Q136" s="131">
        <v>0</v>
      </c>
      <c r="R136" s="131">
        <f t="shared" ref="R136:R160" si="32">Q136*H136</f>
        <v>0</v>
      </c>
      <c r="S136" s="131">
        <v>0</v>
      </c>
      <c r="T136" s="132">
        <f t="shared" ref="T136:T160" si="33">S136*H136</f>
        <v>0</v>
      </c>
      <c r="AR136" s="133" t="s">
        <v>272</v>
      </c>
      <c r="AT136" s="133" t="s">
        <v>267</v>
      </c>
      <c r="AU136" s="133" t="s">
        <v>83</v>
      </c>
      <c r="AY136" s="18" t="s">
        <v>266</v>
      </c>
      <c r="BE136" s="134">
        <f t="shared" ref="BE136:BE160" si="34">IF(N136="základní",J136,0)</f>
        <v>0</v>
      </c>
      <c r="BF136" s="134">
        <f t="shared" ref="BF136:BF160" si="35">IF(N136="snížená",J136,0)</f>
        <v>0</v>
      </c>
      <c r="BG136" s="134">
        <f t="shared" ref="BG136:BG160" si="36">IF(N136="zákl. přenesená",J136,0)</f>
        <v>0</v>
      </c>
      <c r="BH136" s="134">
        <f t="shared" ref="BH136:BH160" si="37">IF(N136="sníž. přenesená",J136,0)</f>
        <v>0</v>
      </c>
      <c r="BI136" s="134">
        <f t="shared" ref="BI136:BI160" si="38">IF(N136="nulová",J136,0)</f>
        <v>0</v>
      </c>
      <c r="BJ136" s="18" t="s">
        <v>83</v>
      </c>
      <c r="BK136" s="134">
        <f t="shared" ref="BK136:BK160" si="39">ROUND(I136*H136,2)</f>
        <v>0</v>
      </c>
      <c r="BL136" s="18" t="s">
        <v>272</v>
      </c>
      <c r="BM136" s="133" t="s">
        <v>440</v>
      </c>
    </row>
    <row r="137" spans="2:65" s="1" customFormat="1" ht="49.15" customHeight="1">
      <c r="B137" s="33"/>
      <c r="C137" s="122" t="s">
        <v>441</v>
      </c>
      <c r="D137" s="122" t="s">
        <v>267</v>
      </c>
      <c r="E137" s="123" t="s">
        <v>442</v>
      </c>
      <c r="F137" s="124" t="s">
        <v>443</v>
      </c>
      <c r="G137" s="125" t="s">
        <v>310</v>
      </c>
      <c r="H137" s="126">
        <v>6</v>
      </c>
      <c r="I137" s="127"/>
      <c r="J137" s="128">
        <f t="shared" si="30"/>
        <v>0</v>
      </c>
      <c r="K137" s="124" t="s">
        <v>271</v>
      </c>
      <c r="L137" s="33"/>
      <c r="M137" s="129" t="s">
        <v>19</v>
      </c>
      <c r="N137" s="130" t="s">
        <v>46</v>
      </c>
      <c r="P137" s="131">
        <f t="shared" si="31"/>
        <v>0</v>
      </c>
      <c r="Q137" s="131">
        <v>0</v>
      </c>
      <c r="R137" s="131">
        <f t="shared" si="32"/>
        <v>0</v>
      </c>
      <c r="S137" s="131">
        <v>0</v>
      </c>
      <c r="T137" s="132">
        <f t="shared" si="33"/>
        <v>0</v>
      </c>
      <c r="AR137" s="133" t="s">
        <v>272</v>
      </c>
      <c r="AT137" s="133" t="s">
        <v>267</v>
      </c>
      <c r="AU137" s="133" t="s">
        <v>83</v>
      </c>
      <c r="AY137" s="18" t="s">
        <v>266</v>
      </c>
      <c r="BE137" s="134">
        <f t="shared" si="34"/>
        <v>0</v>
      </c>
      <c r="BF137" s="134">
        <f t="shared" si="35"/>
        <v>0</v>
      </c>
      <c r="BG137" s="134">
        <f t="shared" si="36"/>
        <v>0</v>
      </c>
      <c r="BH137" s="134">
        <f t="shared" si="37"/>
        <v>0</v>
      </c>
      <c r="BI137" s="134">
        <f t="shared" si="38"/>
        <v>0</v>
      </c>
      <c r="BJ137" s="18" t="s">
        <v>83</v>
      </c>
      <c r="BK137" s="134">
        <f t="shared" si="39"/>
        <v>0</v>
      </c>
      <c r="BL137" s="18" t="s">
        <v>272</v>
      </c>
      <c r="BM137" s="133" t="s">
        <v>444</v>
      </c>
    </row>
    <row r="138" spans="2:65" s="1" customFormat="1" ht="49.15" customHeight="1">
      <c r="B138" s="33"/>
      <c r="C138" s="122" t="s">
        <v>445</v>
      </c>
      <c r="D138" s="122" t="s">
        <v>267</v>
      </c>
      <c r="E138" s="123" t="s">
        <v>446</v>
      </c>
      <c r="F138" s="124" t="s">
        <v>447</v>
      </c>
      <c r="G138" s="125" t="s">
        <v>310</v>
      </c>
      <c r="H138" s="126">
        <v>44</v>
      </c>
      <c r="I138" s="127"/>
      <c r="J138" s="128">
        <f t="shared" si="30"/>
        <v>0</v>
      </c>
      <c r="K138" s="124" t="s">
        <v>271</v>
      </c>
      <c r="L138" s="33"/>
      <c r="M138" s="129" t="s">
        <v>19</v>
      </c>
      <c r="N138" s="130" t="s">
        <v>46</v>
      </c>
      <c r="P138" s="131">
        <f t="shared" si="31"/>
        <v>0</v>
      </c>
      <c r="Q138" s="131">
        <v>0</v>
      </c>
      <c r="R138" s="131">
        <f t="shared" si="32"/>
        <v>0</v>
      </c>
      <c r="S138" s="131">
        <v>0</v>
      </c>
      <c r="T138" s="132">
        <f t="shared" si="33"/>
        <v>0</v>
      </c>
      <c r="AR138" s="133" t="s">
        <v>272</v>
      </c>
      <c r="AT138" s="133" t="s">
        <v>267</v>
      </c>
      <c r="AU138" s="133" t="s">
        <v>83</v>
      </c>
      <c r="AY138" s="18" t="s">
        <v>266</v>
      </c>
      <c r="BE138" s="134">
        <f t="shared" si="34"/>
        <v>0</v>
      </c>
      <c r="BF138" s="134">
        <f t="shared" si="35"/>
        <v>0</v>
      </c>
      <c r="BG138" s="134">
        <f t="shared" si="36"/>
        <v>0</v>
      </c>
      <c r="BH138" s="134">
        <f t="shared" si="37"/>
        <v>0</v>
      </c>
      <c r="BI138" s="134">
        <f t="shared" si="38"/>
        <v>0</v>
      </c>
      <c r="BJ138" s="18" t="s">
        <v>83</v>
      </c>
      <c r="BK138" s="134">
        <f t="shared" si="39"/>
        <v>0</v>
      </c>
      <c r="BL138" s="18" t="s">
        <v>272</v>
      </c>
      <c r="BM138" s="133" t="s">
        <v>448</v>
      </c>
    </row>
    <row r="139" spans="2:65" s="1" customFormat="1" ht="49.15" customHeight="1">
      <c r="B139" s="33"/>
      <c r="C139" s="122" t="s">
        <v>449</v>
      </c>
      <c r="D139" s="122" t="s">
        <v>267</v>
      </c>
      <c r="E139" s="123" t="s">
        <v>450</v>
      </c>
      <c r="F139" s="124" t="s">
        <v>451</v>
      </c>
      <c r="G139" s="125" t="s">
        <v>310</v>
      </c>
      <c r="H139" s="126">
        <v>14</v>
      </c>
      <c r="I139" s="127"/>
      <c r="J139" s="128">
        <f t="shared" si="30"/>
        <v>0</v>
      </c>
      <c r="K139" s="124" t="s">
        <v>271</v>
      </c>
      <c r="L139" s="33"/>
      <c r="M139" s="129" t="s">
        <v>19</v>
      </c>
      <c r="N139" s="130" t="s">
        <v>46</v>
      </c>
      <c r="P139" s="131">
        <f t="shared" si="31"/>
        <v>0</v>
      </c>
      <c r="Q139" s="131">
        <v>0</v>
      </c>
      <c r="R139" s="131">
        <f t="shared" si="32"/>
        <v>0</v>
      </c>
      <c r="S139" s="131">
        <v>0</v>
      </c>
      <c r="T139" s="132">
        <f t="shared" si="33"/>
        <v>0</v>
      </c>
      <c r="AR139" s="133" t="s">
        <v>272</v>
      </c>
      <c r="AT139" s="133" t="s">
        <v>267</v>
      </c>
      <c r="AU139" s="133" t="s">
        <v>83</v>
      </c>
      <c r="AY139" s="18" t="s">
        <v>266</v>
      </c>
      <c r="BE139" s="134">
        <f t="shared" si="34"/>
        <v>0</v>
      </c>
      <c r="BF139" s="134">
        <f t="shared" si="35"/>
        <v>0</v>
      </c>
      <c r="BG139" s="134">
        <f t="shared" si="36"/>
        <v>0</v>
      </c>
      <c r="BH139" s="134">
        <f t="shared" si="37"/>
        <v>0</v>
      </c>
      <c r="BI139" s="134">
        <f t="shared" si="38"/>
        <v>0</v>
      </c>
      <c r="BJ139" s="18" t="s">
        <v>83</v>
      </c>
      <c r="BK139" s="134">
        <f t="shared" si="39"/>
        <v>0</v>
      </c>
      <c r="BL139" s="18" t="s">
        <v>272</v>
      </c>
      <c r="BM139" s="133" t="s">
        <v>452</v>
      </c>
    </row>
    <row r="140" spans="2:65" s="1" customFormat="1" ht="49.15" customHeight="1">
      <c r="B140" s="33"/>
      <c r="C140" s="122" t="s">
        <v>453</v>
      </c>
      <c r="D140" s="122" t="s">
        <v>267</v>
      </c>
      <c r="E140" s="123" t="s">
        <v>454</v>
      </c>
      <c r="F140" s="124" t="s">
        <v>455</v>
      </c>
      <c r="G140" s="125" t="s">
        <v>310</v>
      </c>
      <c r="H140" s="126">
        <v>2</v>
      </c>
      <c r="I140" s="127"/>
      <c r="J140" s="128">
        <f t="shared" si="30"/>
        <v>0</v>
      </c>
      <c r="K140" s="124" t="s">
        <v>271</v>
      </c>
      <c r="L140" s="33"/>
      <c r="M140" s="129" t="s">
        <v>19</v>
      </c>
      <c r="N140" s="130" t="s">
        <v>46</v>
      </c>
      <c r="P140" s="131">
        <f t="shared" si="31"/>
        <v>0</v>
      </c>
      <c r="Q140" s="131">
        <v>0</v>
      </c>
      <c r="R140" s="131">
        <f t="shared" si="32"/>
        <v>0</v>
      </c>
      <c r="S140" s="131">
        <v>0</v>
      </c>
      <c r="T140" s="132">
        <f t="shared" si="33"/>
        <v>0</v>
      </c>
      <c r="AR140" s="133" t="s">
        <v>272</v>
      </c>
      <c r="AT140" s="133" t="s">
        <v>267</v>
      </c>
      <c r="AU140" s="133" t="s">
        <v>83</v>
      </c>
      <c r="AY140" s="18" t="s">
        <v>266</v>
      </c>
      <c r="BE140" s="134">
        <f t="shared" si="34"/>
        <v>0</v>
      </c>
      <c r="BF140" s="134">
        <f t="shared" si="35"/>
        <v>0</v>
      </c>
      <c r="BG140" s="134">
        <f t="shared" si="36"/>
        <v>0</v>
      </c>
      <c r="BH140" s="134">
        <f t="shared" si="37"/>
        <v>0</v>
      </c>
      <c r="BI140" s="134">
        <f t="shared" si="38"/>
        <v>0</v>
      </c>
      <c r="BJ140" s="18" t="s">
        <v>83</v>
      </c>
      <c r="BK140" s="134">
        <f t="shared" si="39"/>
        <v>0</v>
      </c>
      <c r="BL140" s="18" t="s">
        <v>272</v>
      </c>
      <c r="BM140" s="133" t="s">
        <v>456</v>
      </c>
    </row>
    <row r="141" spans="2:65" s="1" customFormat="1" ht="49.15" customHeight="1">
      <c r="B141" s="33"/>
      <c r="C141" s="122" t="s">
        <v>457</v>
      </c>
      <c r="D141" s="122" t="s">
        <v>267</v>
      </c>
      <c r="E141" s="123" t="s">
        <v>458</v>
      </c>
      <c r="F141" s="124" t="s">
        <v>459</v>
      </c>
      <c r="G141" s="125" t="s">
        <v>310</v>
      </c>
      <c r="H141" s="126">
        <v>10</v>
      </c>
      <c r="I141" s="127"/>
      <c r="J141" s="128">
        <f t="shared" si="30"/>
        <v>0</v>
      </c>
      <c r="K141" s="124" t="s">
        <v>271</v>
      </c>
      <c r="L141" s="33"/>
      <c r="M141" s="129" t="s">
        <v>19</v>
      </c>
      <c r="N141" s="130" t="s">
        <v>46</v>
      </c>
      <c r="P141" s="131">
        <f t="shared" si="31"/>
        <v>0</v>
      </c>
      <c r="Q141" s="131">
        <v>0</v>
      </c>
      <c r="R141" s="131">
        <f t="shared" si="32"/>
        <v>0</v>
      </c>
      <c r="S141" s="131">
        <v>0</v>
      </c>
      <c r="T141" s="132">
        <f t="shared" si="33"/>
        <v>0</v>
      </c>
      <c r="AR141" s="133" t="s">
        <v>272</v>
      </c>
      <c r="AT141" s="133" t="s">
        <v>267</v>
      </c>
      <c r="AU141" s="133" t="s">
        <v>83</v>
      </c>
      <c r="AY141" s="18" t="s">
        <v>266</v>
      </c>
      <c r="BE141" s="134">
        <f t="shared" si="34"/>
        <v>0</v>
      </c>
      <c r="BF141" s="134">
        <f t="shared" si="35"/>
        <v>0</v>
      </c>
      <c r="BG141" s="134">
        <f t="shared" si="36"/>
        <v>0</v>
      </c>
      <c r="BH141" s="134">
        <f t="shared" si="37"/>
        <v>0</v>
      </c>
      <c r="BI141" s="134">
        <f t="shared" si="38"/>
        <v>0</v>
      </c>
      <c r="BJ141" s="18" t="s">
        <v>83</v>
      </c>
      <c r="BK141" s="134">
        <f t="shared" si="39"/>
        <v>0</v>
      </c>
      <c r="BL141" s="18" t="s">
        <v>272</v>
      </c>
      <c r="BM141" s="133" t="s">
        <v>460</v>
      </c>
    </row>
    <row r="142" spans="2:65" s="1" customFormat="1" ht="49.15" customHeight="1">
      <c r="B142" s="33"/>
      <c r="C142" s="122" t="s">
        <v>461</v>
      </c>
      <c r="D142" s="122" t="s">
        <v>267</v>
      </c>
      <c r="E142" s="123" t="s">
        <v>462</v>
      </c>
      <c r="F142" s="124" t="s">
        <v>463</v>
      </c>
      <c r="G142" s="125" t="s">
        <v>310</v>
      </c>
      <c r="H142" s="126">
        <v>10</v>
      </c>
      <c r="I142" s="127"/>
      <c r="J142" s="128">
        <f t="shared" si="30"/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 t="shared" si="31"/>
        <v>0</v>
      </c>
      <c r="Q142" s="131">
        <v>0</v>
      </c>
      <c r="R142" s="131">
        <f t="shared" si="32"/>
        <v>0</v>
      </c>
      <c r="S142" s="131">
        <v>0</v>
      </c>
      <c r="T142" s="132">
        <f t="shared" si="33"/>
        <v>0</v>
      </c>
      <c r="AR142" s="133" t="s">
        <v>272</v>
      </c>
      <c r="AT142" s="133" t="s">
        <v>267</v>
      </c>
      <c r="AU142" s="133" t="s">
        <v>83</v>
      </c>
      <c r="AY142" s="18" t="s">
        <v>266</v>
      </c>
      <c r="BE142" s="134">
        <f t="shared" si="34"/>
        <v>0</v>
      </c>
      <c r="BF142" s="134">
        <f t="shared" si="35"/>
        <v>0</v>
      </c>
      <c r="BG142" s="134">
        <f t="shared" si="36"/>
        <v>0</v>
      </c>
      <c r="BH142" s="134">
        <f t="shared" si="37"/>
        <v>0</v>
      </c>
      <c r="BI142" s="134">
        <f t="shared" si="38"/>
        <v>0</v>
      </c>
      <c r="BJ142" s="18" t="s">
        <v>83</v>
      </c>
      <c r="BK142" s="134">
        <f t="shared" si="39"/>
        <v>0</v>
      </c>
      <c r="BL142" s="18" t="s">
        <v>272</v>
      </c>
      <c r="BM142" s="133" t="s">
        <v>464</v>
      </c>
    </row>
    <row r="143" spans="2:65" s="1" customFormat="1" ht="24.2" customHeight="1">
      <c r="B143" s="33"/>
      <c r="C143" s="122" t="s">
        <v>465</v>
      </c>
      <c r="D143" s="122" t="s">
        <v>267</v>
      </c>
      <c r="E143" s="123" t="s">
        <v>466</v>
      </c>
      <c r="F143" s="124" t="s">
        <v>467</v>
      </c>
      <c r="G143" s="125" t="s">
        <v>468</v>
      </c>
      <c r="H143" s="126">
        <v>1</v>
      </c>
      <c r="I143" s="127"/>
      <c r="J143" s="128">
        <f t="shared" si="30"/>
        <v>0</v>
      </c>
      <c r="K143" s="124" t="s">
        <v>19</v>
      </c>
      <c r="L143" s="33"/>
      <c r="M143" s="129" t="s">
        <v>19</v>
      </c>
      <c r="N143" s="130" t="s">
        <v>46</v>
      </c>
      <c r="P143" s="131">
        <f t="shared" si="31"/>
        <v>0</v>
      </c>
      <c r="Q143" s="131">
        <v>0</v>
      </c>
      <c r="R143" s="131">
        <f t="shared" si="32"/>
        <v>0</v>
      </c>
      <c r="S143" s="131">
        <v>0</v>
      </c>
      <c r="T143" s="132">
        <f t="shared" si="33"/>
        <v>0</v>
      </c>
      <c r="AR143" s="133" t="s">
        <v>272</v>
      </c>
      <c r="AT143" s="133" t="s">
        <v>267</v>
      </c>
      <c r="AU143" s="133" t="s">
        <v>83</v>
      </c>
      <c r="AY143" s="18" t="s">
        <v>266</v>
      </c>
      <c r="BE143" s="134">
        <f t="shared" si="34"/>
        <v>0</v>
      </c>
      <c r="BF143" s="134">
        <f t="shared" si="35"/>
        <v>0</v>
      </c>
      <c r="BG143" s="134">
        <f t="shared" si="36"/>
        <v>0</v>
      </c>
      <c r="BH143" s="134">
        <f t="shared" si="37"/>
        <v>0</v>
      </c>
      <c r="BI143" s="134">
        <f t="shared" si="38"/>
        <v>0</v>
      </c>
      <c r="BJ143" s="18" t="s">
        <v>83</v>
      </c>
      <c r="BK143" s="134">
        <f t="shared" si="39"/>
        <v>0</v>
      </c>
      <c r="BL143" s="18" t="s">
        <v>272</v>
      </c>
      <c r="BM143" s="133" t="s">
        <v>469</v>
      </c>
    </row>
    <row r="144" spans="2:65" s="1" customFormat="1" ht="24.2" customHeight="1">
      <c r="B144" s="33"/>
      <c r="C144" s="122" t="s">
        <v>470</v>
      </c>
      <c r="D144" s="122" t="s">
        <v>267</v>
      </c>
      <c r="E144" s="123" t="s">
        <v>471</v>
      </c>
      <c r="F144" s="124" t="s">
        <v>472</v>
      </c>
      <c r="G144" s="125" t="s">
        <v>468</v>
      </c>
      <c r="H144" s="126">
        <v>1</v>
      </c>
      <c r="I144" s="127"/>
      <c r="J144" s="128">
        <f t="shared" si="30"/>
        <v>0</v>
      </c>
      <c r="K144" s="124" t="s">
        <v>19</v>
      </c>
      <c r="L144" s="33"/>
      <c r="M144" s="129" t="s">
        <v>19</v>
      </c>
      <c r="N144" s="130" t="s">
        <v>46</v>
      </c>
      <c r="P144" s="131">
        <f t="shared" si="31"/>
        <v>0</v>
      </c>
      <c r="Q144" s="131">
        <v>0</v>
      </c>
      <c r="R144" s="131">
        <f t="shared" si="32"/>
        <v>0</v>
      </c>
      <c r="S144" s="131">
        <v>0</v>
      </c>
      <c r="T144" s="132">
        <f t="shared" si="33"/>
        <v>0</v>
      </c>
      <c r="AR144" s="133" t="s">
        <v>272</v>
      </c>
      <c r="AT144" s="133" t="s">
        <v>267</v>
      </c>
      <c r="AU144" s="133" t="s">
        <v>83</v>
      </c>
      <c r="AY144" s="18" t="s">
        <v>266</v>
      </c>
      <c r="BE144" s="134">
        <f t="shared" si="34"/>
        <v>0</v>
      </c>
      <c r="BF144" s="134">
        <f t="shared" si="35"/>
        <v>0</v>
      </c>
      <c r="BG144" s="134">
        <f t="shared" si="36"/>
        <v>0</v>
      </c>
      <c r="BH144" s="134">
        <f t="shared" si="37"/>
        <v>0</v>
      </c>
      <c r="BI144" s="134">
        <f t="shared" si="38"/>
        <v>0</v>
      </c>
      <c r="BJ144" s="18" t="s">
        <v>83</v>
      </c>
      <c r="BK144" s="134">
        <f t="shared" si="39"/>
        <v>0</v>
      </c>
      <c r="BL144" s="18" t="s">
        <v>272</v>
      </c>
      <c r="BM144" s="133" t="s">
        <v>473</v>
      </c>
    </row>
    <row r="145" spans="2:65" s="1" customFormat="1" ht="24.2" customHeight="1">
      <c r="B145" s="33"/>
      <c r="C145" s="122" t="s">
        <v>474</v>
      </c>
      <c r="D145" s="122" t="s">
        <v>267</v>
      </c>
      <c r="E145" s="123" t="s">
        <v>475</v>
      </c>
      <c r="F145" s="124" t="s">
        <v>476</v>
      </c>
      <c r="G145" s="125" t="s">
        <v>310</v>
      </c>
      <c r="H145" s="126">
        <v>5</v>
      </c>
      <c r="I145" s="127"/>
      <c r="J145" s="128">
        <f t="shared" si="30"/>
        <v>0</v>
      </c>
      <c r="K145" s="124" t="s">
        <v>271</v>
      </c>
      <c r="L145" s="33"/>
      <c r="M145" s="129" t="s">
        <v>19</v>
      </c>
      <c r="N145" s="130" t="s">
        <v>46</v>
      </c>
      <c r="P145" s="131">
        <f t="shared" si="31"/>
        <v>0</v>
      </c>
      <c r="Q145" s="131">
        <v>0</v>
      </c>
      <c r="R145" s="131">
        <f t="shared" si="32"/>
        <v>0</v>
      </c>
      <c r="S145" s="131">
        <v>0</v>
      </c>
      <c r="T145" s="132">
        <f t="shared" si="33"/>
        <v>0</v>
      </c>
      <c r="AR145" s="133" t="s">
        <v>272</v>
      </c>
      <c r="AT145" s="133" t="s">
        <v>267</v>
      </c>
      <c r="AU145" s="133" t="s">
        <v>83</v>
      </c>
      <c r="AY145" s="18" t="s">
        <v>266</v>
      </c>
      <c r="BE145" s="134">
        <f t="shared" si="34"/>
        <v>0</v>
      </c>
      <c r="BF145" s="134">
        <f t="shared" si="35"/>
        <v>0</v>
      </c>
      <c r="BG145" s="134">
        <f t="shared" si="36"/>
        <v>0</v>
      </c>
      <c r="BH145" s="134">
        <f t="shared" si="37"/>
        <v>0</v>
      </c>
      <c r="BI145" s="134">
        <f t="shared" si="38"/>
        <v>0</v>
      </c>
      <c r="BJ145" s="18" t="s">
        <v>83</v>
      </c>
      <c r="BK145" s="134">
        <f t="shared" si="39"/>
        <v>0</v>
      </c>
      <c r="BL145" s="18" t="s">
        <v>272</v>
      </c>
      <c r="BM145" s="133" t="s">
        <v>477</v>
      </c>
    </row>
    <row r="146" spans="2:65" s="1" customFormat="1" ht="24.2" customHeight="1">
      <c r="B146" s="33"/>
      <c r="C146" s="122" t="s">
        <v>478</v>
      </c>
      <c r="D146" s="122" t="s">
        <v>267</v>
      </c>
      <c r="E146" s="123" t="s">
        <v>479</v>
      </c>
      <c r="F146" s="124" t="s">
        <v>480</v>
      </c>
      <c r="G146" s="125" t="s">
        <v>310</v>
      </c>
      <c r="H146" s="126">
        <v>7</v>
      </c>
      <c r="I146" s="127"/>
      <c r="J146" s="128">
        <f t="shared" si="30"/>
        <v>0</v>
      </c>
      <c r="K146" s="124" t="s">
        <v>19</v>
      </c>
      <c r="L146" s="33"/>
      <c r="M146" s="129" t="s">
        <v>19</v>
      </c>
      <c r="N146" s="130" t="s">
        <v>46</v>
      </c>
      <c r="P146" s="131">
        <f t="shared" si="31"/>
        <v>0</v>
      </c>
      <c r="Q146" s="131">
        <v>0</v>
      </c>
      <c r="R146" s="131">
        <f t="shared" si="32"/>
        <v>0</v>
      </c>
      <c r="S146" s="131">
        <v>0</v>
      </c>
      <c r="T146" s="132">
        <f t="shared" si="33"/>
        <v>0</v>
      </c>
      <c r="AR146" s="133" t="s">
        <v>272</v>
      </c>
      <c r="AT146" s="133" t="s">
        <v>267</v>
      </c>
      <c r="AU146" s="133" t="s">
        <v>83</v>
      </c>
      <c r="AY146" s="18" t="s">
        <v>266</v>
      </c>
      <c r="BE146" s="134">
        <f t="shared" si="34"/>
        <v>0</v>
      </c>
      <c r="BF146" s="134">
        <f t="shared" si="35"/>
        <v>0</v>
      </c>
      <c r="BG146" s="134">
        <f t="shared" si="36"/>
        <v>0</v>
      </c>
      <c r="BH146" s="134">
        <f t="shared" si="37"/>
        <v>0</v>
      </c>
      <c r="BI146" s="134">
        <f t="shared" si="38"/>
        <v>0</v>
      </c>
      <c r="BJ146" s="18" t="s">
        <v>83</v>
      </c>
      <c r="BK146" s="134">
        <f t="shared" si="39"/>
        <v>0</v>
      </c>
      <c r="BL146" s="18" t="s">
        <v>272</v>
      </c>
      <c r="BM146" s="133" t="s">
        <v>481</v>
      </c>
    </row>
    <row r="147" spans="2:65" s="1" customFormat="1" ht="37.9" customHeight="1">
      <c r="B147" s="33"/>
      <c r="C147" s="122" t="s">
        <v>482</v>
      </c>
      <c r="D147" s="122" t="s">
        <v>267</v>
      </c>
      <c r="E147" s="123" t="s">
        <v>483</v>
      </c>
      <c r="F147" s="124" t="s">
        <v>484</v>
      </c>
      <c r="G147" s="125" t="s">
        <v>310</v>
      </c>
      <c r="H147" s="126">
        <v>3</v>
      </c>
      <c r="I147" s="127"/>
      <c r="J147" s="128">
        <f t="shared" si="30"/>
        <v>0</v>
      </c>
      <c r="K147" s="124" t="s">
        <v>271</v>
      </c>
      <c r="L147" s="33"/>
      <c r="M147" s="129" t="s">
        <v>19</v>
      </c>
      <c r="N147" s="130" t="s">
        <v>46</v>
      </c>
      <c r="P147" s="131">
        <f t="shared" si="31"/>
        <v>0</v>
      </c>
      <c r="Q147" s="131">
        <v>0</v>
      </c>
      <c r="R147" s="131">
        <f t="shared" si="32"/>
        <v>0</v>
      </c>
      <c r="S147" s="131">
        <v>0</v>
      </c>
      <c r="T147" s="132">
        <f t="shared" si="33"/>
        <v>0</v>
      </c>
      <c r="AR147" s="133" t="s">
        <v>272</v>
      </c>
      <c r="AT147" s="133" t="s">
        <v>267</v>
      </c>
      <c r="AU147" s="133" t="s">
        <v>83</v>
      </c>
      <c r="AY147" s="18" t="s">
        <v>266</v>
      </c>
      <c r="BE147" s="134">
        <f t="shared" si="34"/>
        <v>0</v>
      </c>
      <c r="BF147" s="134">
        <f t="shared" si="35"/>
        <v>0</v>
      </c>
      <c r="BG147" s="134">
        <f t="shared" si="36"/>
        <v>0</v>
      </c>
      <c r="BH147" s="134">
        <f t="shared" si="37"/>
        <v>0</v>
      </c>
      <c r="BI147" s="134">
        <f t="shared" si="38"/>
        <v>0</v>
      </c>
      <c r="BJ147" s="18" t="s">
        <v>83</v>
      </c>
      <c r="BK147" s="134">
        <f t="shared" si="39"/>
        <v>0</v>
      </c>
      <c r="BL147" s="18" t="s">
        <v>272</v>
      </c>
      <c r="BM147" s="133" t="s">
        <v>485</v>
      </c>
    </row>
    <row r="148" spans="2:65" s="1" customFormat="1" ht="37.9" customHeight="1">
      <c r="B148" s="33"/>
      <c r="C148" s="122" t="s">
        <v>486</v>
      </c>
      <c r="D148" s="122" t="s">
        <v>267</v>
      </c>
      <c r="E148" s="123" t="s">
        <v>487</v>
      </c>
      <c r="F148" s="124" t="s">
        <v>488</v>
      </c>
      <c r="G148" s="125" t="s">
        <v>310</v>
      </c>
      <c r="H148" s="126">
        <v>5</v>
      </c>
      <c r="I148" s="127"/>
      <c r="J148" s="128">
        <f t="shared" si="30"/>
        <v>0</v>
      </c>
      <c r="K148" s="124" t="s">
        <v>271</v>
      </c>
      <c r="L148" s="33"/>
      <c r="M148" s="129" t="s">
        <v>19</v>
      </c>
      <c r="N148" s="130" t="s">
        <v>46</v>
      </c>
      <c r="P148" s="131">
        <f t="shared" si="31"/>
        <v>0</v>
      </c>
      <c r="Q148" s="131">
        <v>0</v>
      </c>
      <c r="R148" s="131">
        <f t="shared" si="32"/>
        <v>0</v>
      </c>
      <c r="S148" s="131">
        <v>0</v>
      </c>
      <c r="T148" s="132">
        <f t="shared" si="33"/>
        <v>0</v>
      </c>
      <c r="AR148" s="133" t="s">
        <v>272</v>
      </c>
      <c r="AT148" s="133" t="s">
        <v>267</v>
      </c>
      <c r="AU148" s="133" t="s">
        <v>83</v>
      </c>
      <c r="AY148" s="18" t="s">
        <v>266</v>
      </c>
      <c r="BE148" s="134">
        <f t="shared" si="34"/>
        <v>0</v>
      </c>
      <c r="BF148" s="134">
        <f t="shared" si="35"/>
        <v>0</v>
      </c>
      <c r="BG148" s="134">
        <f t="shared" si="36"/>
        <v>0</v>
      </c>
      <c r="BH148" s="134">
        <f t="shared" si="37"/>
        <v>0</v>
      </c>
      <c r="BI148" s="134">
        <f t="shared" si="38"/>
        <v>0</v>
      </c>
      <c r="BJ148" s="18" t="s">
        <v>83</v>
      </c>
      <c r="BK148" s="134">
        <f t="shared" si="39"/>
        <v>0</v>
      </c>
      <c r="BL148" s="18" t="s">
        <v>272</v>
      </c>
      <c r="BM148" s="133" t="s">
        <v>489</v>
      </c>
    </row>
    <row r="149" spans="2:65" s="1" customFormat="1" ht="16.5" customHeight="1">
      <c r="B149" s="33"/>
      <c r="C149" s="122" t="s">
        <v>490</v>
      </c>
      <c r="D149" s="122" t="s">
        <v>267</v>
      </c>
      <c r="E149" s="123" t="s">
        <v>491</v>
      </c>
      <c r="F149" s="124" t="s">
        <v>492</v>
      </c>
      <c r="G149" s="125" t="s">
        <v>310</v>
      </c>
      <c r="H149" s="126">
        <v>3</v>
      </c>
      <c r="I149" s="127"/>
      <c r="J149" s="128">
        <f t="shared" si="30"/>
        <v>0</v>
      </c>
      <c r="K149" s="124" t="s">
        <v>271</v>
      </c>
      <c r="L149" s="33"/>
      <c r="M149" s="129" t="s">
        <v>19</v>
      </c>
      <c r="N149" s="130" t="s">
        <v>46</v>
      </c>
      <c r="P149" s="131">
        <f t="shared" si="31"/>
        <v>0</v>
      </c>
      <c r="Q149" s="131">
        <v>0</v>
      </c>
      <c r="R149" s="131">
        <f t="shared" si="32"/>
        <v>0</v>
      </c>
      <c r="S149" s="131">
        <v>0</v>
      </c>
      <c r="T149" s="132">
        <f t="shared" si="33"/>
        <v>0</v>
      </c>
      <c r="AR149" s="133" t="s">
        <v>272</v>
      </c>
      <c r="AT149" s="133" t="s">
        <v>267</v>
      </c>
      <c r="AU149" s="133" t="s">
        <v>83</v>
      </c>
      <c r="AY149" s="18" t="s">
        <v>266</v>
      </c>
      <c r="BE149" s="134">
        <f t="shared" si="34"/>
        <v>0</v>
      </c>
      <c r="BF149" s="134">
        <f t="shared" si="35"/>
        <v>0</v>
      </c>
      <c r="BG149" s="134">
        <f t="shared" si="36"/>
        <v>0</v>
      </c>
      <c r="BH149" s="134">
        <f t="shared" si="37"/>
        <v>0</v>
      </c>
      <c r="BI149" s="134">
        <f t="shared" si="38"/>
        <v>0</v>
      </c>
      <c r="BJ149" s="18" t="s">
        <v>83</v>
      </c>
      <c r="BK149" s="134">
        <f t="shared" si="39"/>
        <v>0</v>
      </c>
      <c r="BL149" s="18" t="s">
        <v>272</v>
      </c>
      <c r="BM149" s="133" t="s">
        <v>493</v>
      </c>
    </row>
    <row r="150" spans="2:65" s="1" customFormat="1" ht="16.5" customHeight="1">
      <c r="B150" s="33"/>
      <c r="C150" s="122" t="s">
        <v>494</v>
      </c>
      <c r="D150" s="122" t="s">
        <v>267</v>
      </c>
      <c r="E150" s="123" t="s">
        <v>495</v>
      </c>
      <c r="F150" s="124" t="s">
        <v>496</v>
      </c>
      <c r="G150" s="125" t="s">
        <v>310</v>
      </c>
      <c r="H150" s="126">
        <v>5</v>
      </c>
      <c r="I150" s="127"/>
      <c r="J150" s="128">
        <f t="shared" si="30"/>
        <v>0</v>
      </c>
      <c r="K150" s="124" t="s">
        <v>271</v>
      </c>
      <c r="L150" s="33"/>
      <c r="M150" s="129" t="s">
        <v>19</v>
      </c>
      <c r="N150" s="130" t="s">
        <v>46</v>
      </c>
      <c r="P150" s="131">
        <f t="shared" si="31"/>
        <v>0</v>
      </c>
      <c r="Q150" s="131">
        <v>0</v>
      </c>
      <c r="R150" s="131">
        <f t="shared" si="32"/>
        <v>0</v>
      </c>
      <c r="S150" s="131">
        <v>0</v>
      </c>
      <c r="T150" s="132">
        <f t="shared" si="33"/>
        <v>0</v>
      </c>
      <c r="AR150" s="133" t="s">
        <v>272</v>
      </c>
      <c r="AT150" s="133" t="s">
        <v>267</v>
      </c>
      <c r="AU150" s="133" t="s">
        <v>83</v>
      </c>
      <c r="AY150" s="18" t="s">
        <v>266</v>
      </c>
      <c r="BE150" s="134">
        <f t="shared" si="34"/>
        <v>0</v>
      </c>
      <c r="BF150" s="134">
        <f t="shared" si="35"/>
        <v>0</v>
      </c>
      <c r="BG150" s="134">
        <f t="shared" si="36"/>
        <v>0</v>
      </c>
      <c r="BH150" s="134">
        <f t="shared" si="37"/>
        <v>0</v>
      </c>
      <c r="BI150" s="134">
        <f t="shared" si="38"/>
        <v>0</v>
      </c>
      <c r="BJ150" s="18" t="s">
        <v>83</v>
      </c>
      <c r="BK150" s="134">
        <f t="shared" si="39"/>
        <v>0</v>
      </c>
      <c r="BL150" s="18" t="s">
        <v>272</v>
      </c>
      <c r="BM150" s="133" t="s">
        <v>497</v>
      </c>
    </row>
    <row r="151" spans="2:65" s="1" customFormat="1" ht="24.2" customHeight="1">
      <c r="B151" s="33"/>
      <c r="C151" s="122" t="s">
        <v>498</v>
      </c>
      <c r="D151" s="122" t="s">
        <v>267</v>
      </c>
      <c r="E151" s="123" t="s">
        <v>499</v>
      </c>
      <c r="F151" s="124" t="s">
        <v>500</v>
      </c>
      <c r="G151" s="125" t="s">
        <v>310</v>
      </c>
      <c r="H151" s="126">
        <v>7</v>
      </c>
      <c r="I151" s="127"/>
      <c r="J151" s="128">
        <f t="shared" si="30"/>
        <v>0</v>
      </c>
      <c r="K151" s="124" t="s">
        <v>271</v>
      </c>
      <c r="L151" s="33"/>
      <c r="M151" s="129" t="s">
        <v>19</v>
      </c>
      <c r="N151" s="130" t="s">
        <v>46</v>
      </c>
      <c r="P151" s="131">
        <f t="shared" si="31"/>
        <v>0</v>
      </c>
      <c r="Q151" s="131">
        <v>0</v>
      </c>
      <c r="R151" s="131">
        <f t="shared" si="32"/>
        <v>0</v>
      </c>
      <c r="S151" s="131">
        <v>0</v>
      </c>
      <c r="T151" s="132">
        <f t="shared" si="33"/>
        <v>0</v>
      </c>
      <c r="AR151" s="133" t="s">
        <v>272</v>
      </c>
      <c r="AT151" s="133" t="s">
        <v>267</v>
      </c>
      <c r="AU151" s="133" t="s">
        <v>83</v>
      </c>
      <c r="AY151" s="18" t="s">
        <v>266</v>
      </c>
      <c r="BE151" s="134">
        <f t="shared" si="34"/>
        <v>0</v>
      </c>
      <c r="BF151" s="134">
        <f t="shared" si="35"/>
        <v>0</v>
      </c>
      <c r="BG151" s="134">
        <f t="shared" si="36"/>
        <v>0</v>
      </c>
      <c r="BH151" s="134">
        <f t="shared" si="37"/>
        <v>0</v>
      </c>
      <c r="BI151" s="134">
        <f t="shared" si="38"/>
        <v>0</v>
      </c>
      <c r="BJ151" s="18" t="s">
        <v>83</v>
      </c>
      <c r="BK151" s="134">
        <f t="shared" si="39"/>
        <v>0</v>
      </c>
      <c r="BL151" s="18" t="s">
        <v>272</v>
      </c>
      <c r="BM151" s="133" t="s">
        <v>501</v>
      </c>
    </row>
    <row r="152" spans="2:65" s="1" customFormat="1" ht="24.2" customHeight="1">
      <c r="B152" s="33"/>
      <c r="C152" s="122" t="s">
        <v>502</v>
      </c>
      <c r="D152" s="122" t="s">
        <v>267</v>
      </c>
      <c r="E152" s="123" t="s">
        <v>503</v>
      </c>
      <c r="F152" s="124" t="s">
        <v>504</v>
      </c>
      <c r="G152" s="125" t="s">
        <v>310</v>
      </c>
      <c r="H152" s="126">
        <v>15</v>
      </c>
      <c r="I152" s="127"/>
      <c r="J152" s="128">
        <f t="shared" si="30"/>
        <v>0</v>
      </c>
      <c r="K152" s="124" t="s">
        <v>271</v>
      </c>
      <c r="L152" s="33"/>
      <c r="M152" s="129" t="s">
        <v>19</v>
      </c>
      <c r="N152" s="130" t="s">
        <v>46</v>
      </c>
      <c r="P152" s="131">
        <f t="shared" si="31"/>
        <v>0</v>
      </c>
      <c r="Q152" s="131">
        <v>0</v>
      </c>
      <c r="R152" s="131">
        <f t="shared" si="32"/>
        <v>0</v>
      </c>
      <c r="S152" s="131">
        <v>0</v>
      </c>
      <c r="T152" s="132">
        <f t="shared" si="33"/>
        <v>0</v>
      </c>
      <c r="AR152" s="133" t="s">
        <v>272</v>
      </c>
      <c r="AT152" s="133" t="s">
        <v>267</v>
      </c>
      <c r="AU152" s="133" t="s">
        <v>83</v>
      </c>
      <c r="AY152" s="18" t="s">
        <v>266</v>
      </c>
      <c r="BE152" s="134">
        <f t="shared" si="34"/>
        <v>0</v>
      </c>
      <c r="BF152" s="134">
        <f t="shared" si="35"/>
        <v>0</v>
      </c>
      <c r="BG152" s="134">
        <f t="shared" si="36"/>
        <v>0</v>
      </c>
      <c r="BH152" s="134">
        <f t="shared" si="37"/>
        <v>0</v>
      </c>
      <c r="BI152" s="134">
        <f t="shared" si="38"/>
        <v>0</v>
      </c>
      <c r="BJ152" s="18" t="s">
        <v>83</v>
      </c>
      <c r="BK152" s="134">
        <f t="shared" si="39"/>
        <v>0</v>
      </c>
      <c r="BL152" s="18" t="s">
        <v>272</v>
      </c>
      <c r="BM152" s="133" t="s">
        <v>505</v>
      </c>
    </row>
    <row r="153" spans="2:65" s="1" customFormat="1" ht="16.5" customHeight="1">
      <c r="B153" s="33"/>
      <c r="C153" s="122" t="s">
        <v>506</v>
      </c>
      <c r="D153" s="122" t="s">
        <v>267</v>
      </c>
      <c r="E153" s="123" t="s">
        <v>507</v>
      </c>
      <c r="F153" s="124" t="s">
        <v>508</v>
      </c>
      <c r="G153" s="125" t="s">
        <v>310</v>
      </c>
      <c r="H153" s="126">
        <v>15</v>
      </c>
      <c r="I153" s="127"/>
      <c r="J153" s="128">
        <f t="shared" si="30"/>
        <v>0</v>
      </c>
      <c r="K153" s="124" t="s">
        <v>271</v>
      </c>
      <c r="L153" s="33"/>
      <c r="M153" s="129" t="s">
        <v>19</v>
      </c>
      <c r="N153" s="130" t="s">
        <v>46</v>
      </c>
      <c r="P153" s="131">
        <f t="shared" si="31"/>
        <v>0</v>
      </c>
      <c r="Q153" s="131">
        <v>0</v>
      </c>
      <c r="R153" s="131">
        <f t="shared" si="32"/>
        <v>0</v>
      </c>
      <c r="S153" s="131">
        <v>0</v>
      </c>
      <c r="T153" s="132">
        <f t="shared" si="33"/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 t="shared" si="34"/>
        <v>0</v>
      </c>
      <c r="BF153" s="134">
        <f t="shared" si="35"/>
        <v>0</v>
      </c>
      <c r="BG153" s="134">
        <f t="shared" si="36"/>
        <v>0</v>
      </c>
      <c r="BH153" s="134">
        <f t="shared" si="37"/>
        <v>0</v>
      </c>
      <c r="BI153" s="134">
        <f t="shared" si="38"/>
        <v>0</v>
      </c>
      <c r="BJ153" s="18" t="s">
        <v>83</v>
      </c>
      <c r="BK153" s="134">
        <f t="shared" si="39"/>
        <v>0</v>
      </c>
      <c r="BL153" s="18" t="s">
        <v>272</v>
      </c>
      <c r="BM153" s="133" t="s">
        <v>509</v>
      </c>
    </row>
    <row r="154" spans="2:65" s="1" customFormat="1" ht="16.5" customHeight="1">
      <c r="B154" s="33"/>
      <c r="C154" s="122" t="s">
        <v>510</v>
      </c>
      <c r="D154" s="122" t="s">
        <v>267</v>
      </c>
      <c r="E154" s="123" t="s">
        <v>511</v>
      </c>
      <c r="F154" s="124" t="s">
        <v>512</v>
      </c>
      <c r="G154" s="125" t="s">
        <v>310</v>
      </c>
      <c r="H154" s="126">
        <v>15</v>
      </c>
      <c r="I154" s="127"/>
      <c r="J154" s="128">
        <f t="shared" si="30"/>
        <v>0</v>
      </c>
      <c r="K154" s="124" t="s">
        <v>271</v>
      </c>
      <c r="L154" s="33"/>
      <c r="M154" s="129" t="s">
        <v>19</v>
      </c>
      <c r="N154" s="130" t="s">
        <v>46</v>
      </c>
      <c r="P154" s="131">
        <f t="shared" si="31"/>
        <v>0</v>
      </c>
      <c r="Q154" s="131">
        <v>0</v>
      </c>
      <c r="R154" s="131">
        <f t="shared" si="32"/>
        <v>0</v>
      </c>
      <c r="S154" s="131">
        <v>0</v>
      </c>
      <c r="T154" s="132">
        <f t="shared" si="33"/>
        <v>0</v>
      </c>
      <c r="AR154" s="133" t="s">
        <v>272</v>
      </c>
      <c r="AT154" s="133" t="s">
        <v>267</v>
      </c>
      <c r="AU154" s="133" t="s">
        <v>83</v>
      </c>
      <c r="AY154" s="18" t="s">
        <v>266</v>
      </c>
      <c r="BE154" s="134">
        <f t="shared" si="34"/>
        <v>0</v>
      </c>
      <c r="BF154" s="134">
        <f t="shared" si="35"/>
        <v>0</v>
      </c>
      <c r="BG154" s="134">
        <f t="shared" si="36"/>
        <v>0</v>
      </c>
      <c r="BH154" s="134">
        <f t="shared" si="37"/>
        <v>0</v>
      </c>
      <c r="BI154" s="134">
        <f t="shared" si="38"/>
        <v>0</v>
      </c>
      <c r="BJ154" s="18" t="s">
        <v>83</v>
      </c>
      <c r="BK154" s="134">
        <f t="shared" si="39"/>
        <v>0</v>
      </c>
      <c r="BL154" s="18" t="s">
        <v>272</v>
      </c>
      <c r="BM154" s="133" t="s">
        <v>513</v>
      </c>
    </row>
    <row r="155" spans="2:65" s="1" customFormat="1" ht="16.5" customHeight="1">
      <c r="B155" s="33"/>
      <c r="C155" s="122" t="s">
        <v>514</v>
      </c>
      <c r="D155" s="122" t="s">
        <v>267</v>
      </c>
      <c r="E155" s="123" t="s">
        <v>515</v>
      </c>
      <c r="F155" s="124" t="s">
        <v>516</v>
      </c>
      <c r="G155" s="125" t="s">
        <v>310</v>
      </c>
      <c r="H155" s="126">
        <v>15</v>
      </c>
      <c r="I155" s="127"/>
      <c r="J155" s="128">
        <f t="shared" si="30"/>
        <v>0</v>
      </c>
      <c r="K155" s="124" t="s">
        <v>271</v>
      </c>
      <c r="L155" s="33"/>
      <c r="M155" s="129" t="s">
        <v>19</v>
      </c>
      <c r="N155" s="130" t="s">
        <v>46</v>
      </c>
      <c r="P155" s="131">
        <f t="shared" si="31"/>
        <v>0</v>
      </c>
      <c r="Q155" s="131">
        <v>0</v>
      </c>
      <c r="R155" s="131">
        <f t="shared" si="32"/>
        <v>0</v>
      </c>
      <c r="S155" s="131">
        <v>0</v>
      </c>
      <c r="T155" s="132">
        <f t="shared" si="33"/>
        <v>0</v>
      </c>
      <c r="AR155" s="133" t="s">
        <v>272</v>
      </c>
      <c r="AT155" s="133" t="s">
        <v>267</v>
      </c>
      <c r="AU155" s="133" t="s">
        <v>83</v>
      </c>
      <c r="AY155" s="18" t="s">
        <v>266</v>
      </c>
      <c r="BE155" s="134">
        <f t="shared" si="34"/>
        <v>0</v>
      </c>
      <c r="BF155" s="134">
        <f t="shared" si="35"/>
        <v>0</v>
      </c>
      <c r="BG155" s="134">
        <f t="shared" si="36"/>
        <v>0</v>
      </c>
      <c r="BH155" s="134">
        <f t="shared" si="37"/>
        <v>0</v>
      </c>
      <c r="BI155" s="134">
        <f t="shared" si="38"/>
        <v>0</v>
      </c>
      <c r="BJ155" s="18" t="s">
        <v>83</v>
      </c>
      <c r="BK155" s="134">
        <f t="shared" si="39"/>
        <v>0</v>
      </c>
      <c r="BL155" s="18" t="s">
        <v>272</v>
      </c>
      <c r="BM155" s="133" t="s">
        <v>517</v>
      </c>
    </row>
    <row r="156" spans="2:65" s="1" customFormat="1" ht="16.5" customHeight="1">
      <c r="B156" s="33"/>
      <c r="C156" s="122" t="s">
        <v>518</v>
      </c>
      <c r="D156" s="122" t="s">
        <v>267</v>
      </c>
      <c r="E156" s="123" t="s">
        <v>519</v>
      </c>
      <c r="F156" s="124" t="s">
        <v>520</v>
      </c>
      <c r="G156" s="125" t="s">
        <v>310</v>
      </c>
      <c r="H156" s="126">
        <v>45</v>
      </c>
      <c r="I156" s="127"/>
      <c r="J156" s="128">
        <f t="shared" si="30"/>
        <v>0</v>
      </c>
      <c r="K156" s="124" t="s">
        <v>19</v>
      </c>
      <c r="L156" s="33"/>
      <c r="M156" s="129" t="s">
        <v>19</v>
      </c>
      <c r="N156" s="130" t="s">
        <v>46</v>
      </c>
      <c r="P156" s="131">
        <f t="shared" si="31"/>
        <v>0</v>
      </c>
      <c r="Q156" s="131">
        <v>0</v>
      </c>
      <c r="R156" s="131">
        <f t="shared" si="32"/>
        <v>0</v>
      </c>
      <c r="S156" s="131">
        <v>0</v>
      </c>
      <c r="T156" s="132">
        <f t="shared" si="33"/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 t="shared" si="34"/>
        <v>0</v>
      </c>
      <c r="BF156" s="134">
        <f t="shared" si="35"/>
        <v>0</v>
      </c>
      <c r="BG156" s="134">
        <f t="shared" si="36"/>
        <v>0</v>
      </c>
      <c r="BH156" s="134">
        <f t="shared" si="37"/>
        <v>0</v>
      </c>
      <c r="BI156" s="134">
        <f t="shared" si="38"/>
        <v>0</v>
      </c>
      <c r="BJ156" s="18" t="s">
        <v>83</v>
      </c>
      <c r="BK156" s="134">
        <f t="shared" si="39"/>
        <v>0</v>
      </c>
      <c r="BL156" s="18" t="s">
        <v>272</v>
      </c>
      <c r="BM156" s="133" t="s">
        <v>521</v>
      </c>
    </row>
    <row r="157" spans="2:65" s="1" customFormat="1" ht="49.15" customHeight="1">
      <c r="B157" s="33"/>
      <c r="C157" s="122" t="s">
        <v>522</v>
      </c>
      <c r="D157" s="122" t="s">
        <v>267</v>
      </c>
      <c r="E157" s="123" t="s">
        <v>523</v>
      </c>
      <c r="F157" s="124" t="s">
        <v>524</v>
      </c>
      <c r="G157" s="125" t="s">
        <v>310</v>
      </c>
      <c r="H157" s="126">
        <v>2</v>
      </c>
      <c r="I157" s="127"/>
      <c r="J157" s="128">
        <f t="shared" si="30"/>
        <v>0</v>
      </c>
      <c r="K157" s="124" t="s">
        <v>19</v>
      </c>
      <c r="L157" s="33"/>
      <c r="M157" s="129" t="s">
        <v>19</v>
      </c>
      <c r="N157" s="130" t="s">
        <v>46</v>
      </c>
      <c r="P157" s="131">
        <f t="shared" si="31"/>
        <v>0</v>
      </c>
      <c r="Q157" s="131">
        <v>0</v>
      </c>
      <c r="R157" s="131">
        <f t="shared" si="32"/>
        <v>0</v>
      </c>
      <c r="S157" s="131">
        <v>0</v>
      </c>
      <c r="T157" s="132">
        <f t="shared" si="33"/>
        <v>0</v>
      </c>
      <c r="AR157" s="133" t="s">
        <v>272</v>
      </c>
      <c r="AT157" s="133" t="s">
        <v>267</v>
      </c>
      <c r="AU157" s="133" t="s">
        <v>83</v>
      </c>
      <c r="AY157" s="18" t="s">
        <v>266</v>
      </c>
      <c r="BE157" s="134">
        <f t="shared" si="34"/>
        <v>0</v>
      </c>
      <c r="BF157" s="134">
        <f t="shared" si="35"/>
        <v>0</v>
      </c>
      <c r="BG157" s="134">
        <f t="shared" si="36"/>
        <v>0</v>
      </c>
      <c r="BH157" s="134">
        <f t="shared" si="37"/>
        <v>0</v>
      </c>
      <c r="BI157" s="134">
        <f t="shared" si="38"/>
        <v>0</v>
      </c>
      <c r="BJ157" s="18" t="s">
        <v>83</v>
      </c>
      <c r="BK157" s="134">
        <f t="shared" si="39"/>
        <v>0</v>
      </c>
      <c r="BL157" s="18" t="s">
        <v>272</v>
      </c>
      <c r="BM157" s="133" t="s">
        <v>525</v>
      </c>
    </row>
    <row r="158" spans="2:65" s="1" customFormat="1" ht="21.75" customHeight="1">
      <c r="B158" s="33"/>
      <c r="C158" s="122" t="s">
        <v>526</v>
      </c>
      <c r="D158" s="122" t="s">
        <v>267</v>
      </c>
      <c r="E158" s="123" t="s">
        <v>527</v>
      </c>
      <c r="F158" s="124" t="s">
        <v>528</v>
      </c>
      <c r="G158" s="125" t="s">
        <v>298</v>
      </c>
      <c r="H158" s="126">
        <v>2000</v>
      </c>
      <c r="I158" s="127"/>
      <c r="J158" s="128">
        <f t="shared" si="30"/>
        <v>0</v>
      </c>
      <c r="K158" s="124" t="s">
        <v>271</v>
      </c>
      <c r="L158" s="33"/>
      <c r="M158" s="129" t="s">
        <v>19</v>
      </c>
      <c r="N158" s="130" t="s">
        <v>46</v>
      </c>
      <c r="P158" s="131">
        <f t="shared" si="31"/>
        <v>0</v>
      </c>
      <c r="Q158" s="131">
        <v>0</v>
      </c>
      <c r="R158" s="131">
        <f t="shared" si="32"/>
        <v>0</v>
      </c>
      <c r="S158" s="131">
        <v>0</v>
      </c>
      <c r="T158" s="132">
        <f t="shared" si="33"/>
        <v>0</v>
      </c>
      <c r="AR158" s="133" t="s">
        <v>272</v>
      </c>
      <c r="AT158" s="133" t="s">
        <v>267</v>
      </c>
      <c r="AU158" s="133" t="s">
        <v>83</v>
      </c>
      <c r="AY158" s="18" t="s">
        <v>266</v>
      </c>
      <c r="BE158" s="134">
        <f t="shared" si="34"/>
        <v>0</v>
      </c>
      <c r="BF158" s="134">
        <f t="shared" si="35"/>
        <v>0</v>
      </c>
      <c r="BG158" s="134">
        <f t="shared" si="36"/>
        <v>0</v>
      </c>
      <c r="BH158" s="134">
        <f t="shared" si="37"/>
        <v>0</v>
      </c>
      <c r="BI158" s="134">
        <f t="shared" si="38"/>
        <v>0</v>
      </c>
      <c r="BJ158" s="18" t="s">
        <v>83</v>
      </c>
      <c r="BK158" s="134">
        <f t="shared" si="39"/>
        <v>0</v>
      </c>
      <c r="BL158" s="18" t="s">
        <v>272</v>
      </c>
      <c r="BM158" s="133" t="s">
        <v>529</v>
      </c>
    </row>
    <row r="159" spans="2:65" s="1" customFormat="1" ht="16.5" customHeight="1">
      <c r="B159" s="33"/>
      <c r="C159" s="122" t="s">
        <v>530</v>
      </c>
      <c r="D159" s="122" t="s">
        <v>267</v>
      </c>
      <c r="E159" s="123" t="s">
        <v>531</v>
      </c>
      <c r="F159" s="124" t="s">
        <v>532</v>
      </c>
      <c r="G159" s="125" t="s">
        <v>310</v>
      </c>
      <c r="H159" s="126">
        <v>30</v>
      </c>
      <c r="I159" s="127"/>
      <c r="J159" s="128">
        <f t="shared" si="30"/>
        <v>0</v>
      </c>
      <c r="K159" s="124" t="s">
        <v>19</v>
      </c>
      <c r="L159" s="33"/>
      <c r="M159" s="129" t="s">
        <v>19</v>
      </c>
      <c r="N159" s="130" t="s">
        <v>46</v>
      </c>
      <c r="P159" s="131">
        <f t="shared" si="31"/>
        <v>0</v>
      </c>
      <c r="Q159" s="131">
        <v>0</v>
      </c>
      <c r="R159" s="131">
        <f t="shared" si="32"/>
        <v>0</v>
      </c>
      <c r="S159" s="131">
        <v>0</v>
      </c>
      <c r="T159" s="132">
        <f t="shared" si="33"/>
        <v>0</v>
      </c>
      <c r="AR159" s="133" t="s">
        <v>272</v>
      </c>
      <c r="AT159" s="133" t="s">
        <v>267</v>
      </c>
      <c r="AU159" s="133" t="s">
        <v>83</v>
      </c>
      <c r="AY159" s="18" t="s">
        <v>266</v>
      </c>
      <c r="BE159" s="134">
        <f t="shared" si="34"/>
        <v>0</v>
      </c>
      <c r="BF159" s="134">
        <f t="shared" si="35"/>
        <v>0</v>
      </c>
      <c r="BG159" s="134">
        <f t="shared" si="36"/>
        <v>0</v>
      </c>
      <c r="BH159" s="134">
        <f t="shared" si="37"/>
        <v>0</v>
      </c>
      <c r="BI159" s="134">
        <f t="shared" si="38"/>
        <v>0</v>
      </c>
      <c r="BJ159" s="18" t="s">
        <v>83</v>
      </c>
      <c r="BK159" s="134">
        <f t="shared" si="39"/>
        <v>0</v>
      </c>
      <c r="BL159" s="18" t="s">
        <v>272</v>
      </c>
      <c r="BM159" s="133" t="s">
        <v>533</v>
      </c>
    </row>
    <row r="160" spans="2:65" s="1" customFormat="1" ht="16.5" customHeight="1">
      <c r="B160" s="33"/>
      <c r="C160" s="122" t="s">
        <v>534</v>
      </c>
      <c r="D160" s="122" t="s">
        <v>267</v>
      </c>
      <c r="E160" s="123" t="s">
        <v>535</v>
      </c>
      <c r="F160" s="124" t="s">
        <v>536</v>
      </c>
      <c r="G160" s="125" t="s">
        <v>298</v>
      </c>
      <c r="H160" s="126">
        <v>6390</v>
      </c>
      <c r="I160" s="127"/>
      <c r="J160" s="128">
        <f t="shared" si="30"/>
        <v>0</v>
      </c>
      <c r="K160" s="124" t="s">
        <v>271</v>
      </c>
      <c r="L160" s="33"/>
      <c r="M160" s="129" t="s">
        <v>19</v>
      </c>
      <c r="N160" s="130" t="s">
        <v>46</v>
      </c>
      <c r="P160" s="131">
        <f t="shared" si="31"/>
        <v>0</v>
      </c>
      <c r="Q160" s="131">
        <v>0</v>
      </c>
      <c r="R160" s="131">
        <f t="shared" si="32"/>
        <v>0</v>
      </c>
      <c r="S160" s="131">
        <v>0</v>
      </c>
      <c r="T160" s="132">
        <f t="shared" si="33"/>
        <v>0</v>
      </c>
      <c r="AR160" s="133" t="s">
        <v>272</v>
      </c>
      <c r="AT160" s="133" t="s">
        <v>267</v>
      </c>
      <c r="AU160" s="133" t="s">
        <v>83</v>
      </c>
      <c r="AY160" s="18" t="s">
        <v>266</v>
      </c>
      <c r="BE160" s="134">
        <f t="shared" si="34"/>
        <v>0</v>
      </c>
      <c r="BF160" s="134">
        <f t="shared" si="35"/>
        <v>0</v>
      </c>
      <c r="BG160" s="134">
        <f t="shared" si="36"/>
        <v>0</v>
      </c>
      <c r="BH160" s="134">
        <f t="shared" si="37"/>
        <v>0</v>
      </c>
      <c r="BI160" s="134">
        <f t="shared" si="38"/>
        <v>0</v>
      </c>
      <c r="BJ160" s="18" t="s">
        <v>83</v>
      </c>
      <c r="BK160" s="134">
        <f t="shared" si="39"/>
        <v>0</v>
      </c>
      <c r="BL160" s="18" t="s">
        <v>272</v>
      </c>
      <c r="BM160" s="133" t="s">
        <v>537</v>
      </c>
    </row>
    <row r="161" spans="2:65" s="1" customFormat="1" ht="19.5">
      <c r="B161" s="33"/>
      <c r="D161" s="136" t="s">
        <v>341</v>
      </c>
      <c r="F161" s="150" t="s">
        <v>342</v>
      </c>
      <c r="I161" s="151"/>
      <c r="L161" s="33"/>
      <c r="M161" s="152"/>
      <c r="T161" s="54"/>
      <c r="AT161" s="18" t="s">
        <v>341</v>
      </c>
      <c r="AU161" s="18" t="s">
        <v>83</v>
      </c>
    </row>
    <row r="162" spans="2:65" s="1" customFormat="1" ht="21.75" customHeight="1">
      <c r="B162" s="33"/>
      <c r="C162" s="122" t="s">
        <v>538</v>
      </c>
      <c r="D162" s="122" t="s">
        <v>267</v>
      </c>
      <c r="E162" s="123" t="s">
        <v>539</v>
      </c>
      <c r="F162" s="124" t="s">
        <v>540</v>
      </c>
      <c r="G162" s="125" t="s">
        <v>310</v>
      </c>
      <c r="H162" s="126">
        <v>25</v>
      </c>
      <c r="I162" s="127"/>
      <c r="J162" s="128">
        <f>ROUND(I162*H162,2)</f>
        <v>0</v>
      </c>
      <c r="K162" s="124" t="s">
        <v>19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541</v>
      </c>
    </row>
    <row r="163" spans="2:65" s="1" customFormat="1" ht="16.5" customHeight="1">
      <c r="B163" s="33"/>
      <c r="C163" s="122" t="s">
        <v>542</v>
      </c>
      <c r="D163" s="122" t="s">
        <v>267</v>
      </c>
      <c r="E163" s="123" t="s">
        <v>543</v>
      </c>
      <c r="F163" s="124" t="s">
        <v>544</v>
      </c>
      <c r="G163" s="125" t="s">
        <v>310</v>
      </c>
      <c r="H163" s="126">
        <v>21</v>
      </c>
      <c r="I163" s="127"/>
      <c r="J163" s="128">
        <f>ROUND(I163*H163,2)</f>
        <v>0</v>
      </c>
      <c r="K163" s="124" t="s">
        <v>271</v>
      </c>
      <c r="L163" s="33"/>
      <c r="M163" s="129" t="s">
        <v>19</v>
      </c>
      <c r="N163" s="130" t="s">
        <v>46</v>
      </c>
      <c r="P163" s="131">
        <f>O163*H163</f>
        <v>0</v>
      </c>
      <c r="Q163" s="131">
        <v>0</v>
      </c>
      <c r="R163" s="131">
        <f>Q163*H163</f>
        <v>0</v>
      </c>
      <c r="S163" s="131">
        <v>0</v>
      </c>
      <c r="T163" s="132">
        <f>S163*H163</f>
        <v>0</v>
      </c>
      <c r="AR163" s="133" t="s">
        <v>272</v>
      </c>
      <c r="AT163" s="133" t="s">
        <v>267</v>
      </c>
      <c r="AU163" s="133" t="s">
        <v>83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272</v>
      </c>
      <c r="BM163" s="133" t="s">
        <v>545</v>
      </c>
    </row>
    <row r="164" spans="2:65" s="1" customFormat="1" ht="19.5">
      <c r="B164" s="33"/>
      <c r="D164" s="136" t="s">
        <v>341</v>
      </c>
      <c r="F164" s="150" t="s">
        <v>342</v>
      </c>
      <c r="I164" s="151"/>
      <c r="L164" s="33"/>
      <c r="M164" s="152"/>
      <c r="T164" s="54"/>
      <c r="AT164" s="18" t="s">
        <v>341</v>
      </c>
      <c r="AU164" s="18" t="s">
        <v>83</v>
      </c>
    </row>
    <row r="165" spans="2:65" s="1" customFormat="1" ht="16.5" customHeight="1">
      <c r="B165" s="33"/>
      <c r="C165" s="122" t="s">
        <v>546</v>
      </c>
      <c r="D165" s="122" t="s">
        <v>267</v>
      </c>
      <c r="E165" s="123" t="s">
        <v>547</v>
      </c>
      <c r="F165" s="124" t="s">
        <v>548</v>
      </c>
      <c r="G165" s="125" t="s">
        <v>310</v>
      </c>
      <c r="H165" s="126">
        <v>42</v>
      </c>
      <c r="I165" s="127"/>
      <c r="J165" s="128">
        <f>ROUND(I165*H165,2)</f>
        <v>0</v>
      </c>
      <c r="K165" s="124" t="s">
        <v>271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549</v>
      </c>
    </row>
    <row r="166" spans="2:65" s="1" customFormat="1" ht="16.5" customHeight="1">
      <c r="B166" s="33"/>
      <c r="C166" s="122" t="s">
        <v>550</v>
      </c>
      <c r="D166" s="122" t="s">
        <v>267</v>
      </c>
      <c r="E166" s="123" t="s">
        <v>551</v>
      </c>
      <c r="F166" s="124" t="s">
        <v>552</v>
      </c>
      <c r="G166" s="125" t="s">
        <v>298</v>
      </c>
      <c r="H166" s="126">
        <v>2000</v>
      </c>
      <c r="I166" s="127"/>
      <c r="J166" s="128">
        <f>ROUND(I166*H166,2)</f>
        <v>0</v>
      </c>
      <c r="K166" s="124" t="s">
        <v>271</v>
      </c>
      <c r="L166" s="33"/>
      <c r="M166" s="129" t="s">
        <v>19</v>
      </c>
      <c r="N166" s="130" t="s">
        <v>46</v>
      </c>
      <c r="P166" s="131">
        <f>O166*H166</f>
        <v>0</v>
      </c>
      <c r="Q166" s="131">
        <v>0</v>
      </c>
      <c r="R166" s="131">
        <f>Q166*H166</f>
        <v>0</v>
      </c>
      <c r="S166" s="131">
        <v>0</v>
      </c>
      <c r="T166" s="132">
        <f>S166*H166</f>
        <v>0</v>
      </c>
      <c r="AR166" s="133" t="s">
        <v>272</v>
      </c>
      <c r="AT166" s="133" t="s">
        <v>267</v>
      </c>
      <c r="AU166" s="133" t="s">
        <v>83</v>
      </c>
      <c r="AY166" s="18" t="s">
        <v>266</v>
      </c>
      <c r="BE166" s="134">
        <f>IF(N166="základní",J166,0)</f>
        <v>0</v>
      </c>
      <c r="BF166" s="134">
        <f>IF(N166="snížená",J166,0)</f>
        <v>0</v>
      </c>
      <c r="BG166" s="134">
        <f>IF(N166="zákl. přenesená",J166,0)</f>
        <v>0</v>
      </c>
      <c r="BH166" s="134">
        <f>IF(N166="sníž. přenesená",J166,0)</f>
        <v>0</v>
      </c>
      <c r="BI166" s="134">
        <f>IF(N166="nulová",J166,0)</f>
        <v>0</v>
      </c>
      <c r="BJ166" s="18" t="s">
        <v>83</v>
      </c>
      <c r="BK166" s="134">
        <f>ROUND(I166*H166,2)</f>
        <v>0</v>
      </c>
      <c r="BL166" s="18" t="s">
        <v>272</v>
      </c>
      <c r="BM166" s="133" t="s">
        <v>553</v>
      </c>
    </row>
    <row r="167" spans="2:65" s="1" customFormat="1" ht="16.5" customHeight="1">
      <c r="B167" s="33"/>
      <c r="C167" s="122" t="s">
        <v>554</v>
      </c>
      <c r="D167" s="122" t="s">
        <v>267</v>
      </c>
      <c r="E167" s="123" t="s">
        <v>555</v>
      </c>
      <c r="F167" s="124" t="s">
        <v>556</v>
      </c>
      <c r="G167" s="125" t="s">
        <v>298</v>
      </c>
      <c r="H167" s="126">
        <v>6390</v>
      </c>
      <c r="I167" s="127"/>
      <c r="J167" s="128">
        <f>ROUND(I167*H167,2)</f>
        <v>0</v>
      </c>
      <c r="K167" s="124" t="s">
        <v>271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557</v>
      </c>
    </row>
    <row r="168" spans="2:65" s="1" customFormat="1" ht="19.5">
      <c r="B168" s="33"/>
      <c r="D168" s="136" t="s">
        <v>341</v>
      </c>
      <c r="F168" s="150" t="s">
        <v>342</v>
      </c>
      <c r="I168" s="151"/>
      <c r="L168" s="33"/>
      <c r="M168" s="152"/>
      <c r="T168" s="54"/>
      <c r="AT168" s="18" t="s">
        <v>341</v>
      </c>
      <c r="AU168" s="18" t="s">
        <v>83</v>
      </c>
    </row>
    <row r="169" spans="2:65" s="1" customFormat="1" ht="16.5" customHeight="1">
      <c r="B169" s="33"/>
      <c r="C169" s="122" t="s">
        <v>558</v>
      </c>
      <c r="D169" s="122" t="s">
        <v>267</v>
      </c>
      <c r="E169" s="123" t="s">
        <v>559</v>
      </c>
      <c r="F169" s="124" t="s">
        <v>560</v>
      </c>
      <c r="G169" s="125" t="s">
        <v>310</v>
      </c>
      <c r="H169" s="126">
        <v>66</v>
      </c>
      <c r="I169" s="127"/>
      <c r="J169" s="128">
        <f>ROUND(I169*H169,2)</f>
        <v>0</v>
      </c>
      <c r="K169" s="124" t="s">
        <v>271</v>
      </c>
      <c r="L169" s="33"/>
      <c r="M169" s="129" t="s">
        <v>19</v>
      </c>
      <c r="N169" s="130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272</v>
      </c>
      <c r="AT169" s="133" t="s">
        <v>267</v>
      </c>
      <c r="AU169" s="133" t="s">
        <v>83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561</v>
      </c>
    </row>
    <row r="170" spans="2:65" s="1" customFormat="1" ht="19.5">
      <c r="B170" s="33"/>
      <c r="D170" s="136" t="s">
        <v>341</v>
      </c>
      <c r="F170" s="150" t="s">
        <v>342</v>
      </c>
      <c r="I170" s="151"/>
      <c r="L170" s="33"/>
      <c r="M170" s="152"/>
      <c r="T170" s="54"/>
      <c r="AT170" s="18" t="s">
        <v>341</v>
      </c>
      <c r="AU170" s="18" t="s">
        <v>83</v>
      </c>
    </row>
    <row r="171" spans="2:65" s="1" customFormat="1" ht="16.5" customHeight="1">
      <c r="B171" s="33"/>
      <c r="C171" s="122" t="s">
        <v>562</v>
      </c>
      <c r="D171" s="122" t="s">
        <v>267</v>
      </c>
      <c r="E171" s="123" t="s">
        <v>563</v>
      </c>
      <c r="F171" s="124" t="s">
        <v>564</v>
      </c>
      <c r="G171" s="125" t="s">
        <v>310</v>
      </c>
      <c r="H171" s="126">
        <v>12</v>
      </c>
      <c r="I171" s="127"/>
      <c r="J171" s="128">
        <f>ROUND(I171*H171,2)</f>
        <v>0</v>
      </c>
      <c r="K171" s="124" t="s">
        <v>271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83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565</v>
      </c>
    </row>
    <row r="172" spans="2:65" s="1" customFormat="1" ht="19.5">
      <c r="B172" s="33"/>
      <c r="D172" s="136" t="s">
        <v>341</v>
      </c>
      <c r="F172" s="150" t="s">
        <v>342</v>
      </c>
      <c r="I172" s="151"/>
      <c r="L172" s="33"/>
      <c r="M172" s="152"/>
      <c r="T172" s="54"/>
      <c r="AT172" s="18" t="s">
        <v>341</v>
      </c>
      <c r="AU172" s="18" t="s">
        <v>83</v>
      </c>
    </row>
    <row r="173" spans="2:65" s="1" customFormat="1" ht="16.5" customHeight="1">
      <c r="B173" s="33"/>
      <c r="C173" s="122" t="s">
        <v>566</v>
      </c>
      <c r="D173" s="122" t="s">
        <v>267</v>
      </c>
      <c r="E173" s="123" t="s">
        <v>567</v>
      </c>
      <c r="F173" s="124" t="s">
        <v>568</v>
      </c>
      <c r="G173" s="125" t="s">
        <v>298</v>
      </c>
      <c r="H173" s="126">
        <v>1080</v>
      </c>
      <c r="I173" s="127"/>
      <c r="J173" s="128">
        <f>ROUND(I173*H173,2)</f>
        <v>0</v>
      </c>
      <c r="K173" s="124" t="s">
        <v>19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272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569</v>
      </c>
    </row>
    <row r="174" spans="2:65" s="1" customFormat="1" ht="49.15" customHeight="1">
      <c r="B174" s="33"/>
      <c r="C174" s="122" t="s">
        <v>570</v>
      </c>
      <c r="D174" s="122" t="s">
        <v>267</v>
      </c>
      <c r="E174" s="123" t="s">
        <v>571</v>
      </c>
      <c r="F174" s="124" t="s">
        <v>572</v>
      </c>
      <c r="G174" s="125" t="s">
        <v>310</v>
      </c>
      <c r="H174" s="126">
        <v>4</v>
      </c>
      <c r="I174" s="127"/>
      <c r="J174" s="128">
        <f>ROUND(I174*H174,2)</f>
        <v>0</v>
      </c>
      <c r="K174" s="124" t="s">
        <v>271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573</v>
      </c>
    </row>
    <row r="175" spans="2:65" s="1" customFormat="1" ht="16.5" customHeight="1">
      <c r="B175" s="33"/>
      <c r="C175" s="122" t="s">
        <v>574</v>
      </c>
      <c r="D175" s="122" t="s">
        <v>267</v>
      </c>
      <c r="E175" s="123" t="s">
        <v>575</v>
      </c>
      <c r="F175" s="124" t="s">
        <v>576</v>
      </c>
      <c r="G175" s="125" t="s">
        <v>310</v>
      </c>
      <c r="H175" s="126">
        <v>4</v>
      </c>
      <c r="I175" s="127"/>
      <c r="J175" s="128">
        <f>ROUND(I175*H175,2)</f>
        <v>0</v>
      </c>
      <c r="K175" s="124" t="s">
        <v>271</v>
      </c>
      <c r="L175" s="33"/>
      <c r="M175" s="129" t="s">
        <v>19</v>
      </c>
      <c r="N175" s="130" t="s">
        <v>46</v>
      </c>
      <c r="P175" s="131">
        <f>O175*H175</f>
        <v>0</v>
      </c>
      <c r="Q175" s="131">
        <v>0</v>
      </c>
      <c r="R175" s="131">
        <f>Q175*H175</f>
        <v>0</v>
      </c>
      <c r="S175" s="131">
        <v>0</v>
      </c>
      <c r="T175" s="132">
        <f>S175*H175</f>
        <v>0</v>
      </c>
      <c r="AR175" s="133" t="s">
        <v>272</v>
      </c>
      <c r="AT175" s="133" t="s">
        <v>267</v>
      </c>
      <c r="AU175" s="133" t="s">
        <v>83</v>
      </c>
      <c r="AY175" s="18" t="s">
        <v>266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8" t="s">
        <v>83</v>
      </c>
      <c r="BK175" s="134">
        <f>ROUND(I175*H175,2)</f>
        <v>0</v>
      </c>
      <c r="BL175" s="18" t="s">
        <v>272</v>
      </c>
      <c r="BM175" s="133" t="s">
        <v>577</v>
      </c>
    </row>
    <row r="176" spans="2:65" s="1" customFormat="1" ht="16.5" customHeight="1">
      <c r="B176" s="33"/>
      <c r="C176" s="122" t="s">
        <v>578</v>
      </c>
      <c r="D176" s="122" t="s">
        <v>267</v>
      </c>
      <c r="E176" s="123" t="s">
        <v>579</v>
      </c>
      <c r="F176" s="124" t="s">
        <v>580</v>
      </c>
      <c r="G176" s="125" t="s">
        <v>310</v>
      </c>
      <c r="H176" s="126">
        <v>86</v>
      </c>
      <c r="I176" s="127"/>
      <c r="J176" s="128">
        <f>ROUND(I176*H176,2)</f>
        <v>0</v>
      </c>
      <c r="K176" s="124" t="s">
        <v>271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272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272</v>
      </c>
      <c r="BM176" s="133" t="s">
        <v>581</v>
      </c>
    </row>
    <row r="177" spans="2:65" s="1" customFormat="1" ht="19.5">
      <c r="B177" s="33"/>
      <c r="D177" s="136" t="s">
        <v>341</v>
      </c>
      <c r="F177" s="150" t="s">
        <v>342</v>
      </c>
      <c r="I177" s="151"/>
      <c r="L177" s="33"/>
      <c r="M177" s="152"/>
      <c r="T177" s="54"/>
      <c r="AT177" s="18" t="s">
        <v>341</v>
      </c>
      <c r="AU177" s="18" t="s">
        <v>83</v>
      </c>
    </row>
    <row r="178" spans="2:65" s="1" customFormat="1" ht="16.5" customHeight="1">
      <c r="B178" s="33"/>
      <c r="C178" s="122" t="s">
        <v>582</v>
      </c>
      <c r="D178" s="122" t="s">
        <v>267</v>
      </c>
      <c r="E178" s="123" t="s">
        <v>583</v>
      </c>
      <c r="F178" s="124" t="s">
        <v>584</v>
      </c>
      <c r="G178" s="125" t="s">
        <v>310</v>
      </c>
      <c r="H178" s="126">
        <v>20</v>
      </c>
      <c r="I178" s="127"/>
      <c r="J178" s="128">
        <f>ROUND(I178*H178,2)</f>
        <v>0</v>
      </c>
      <c r="K178" s="124" t="s">
        <v>271</v>
      </c>
      <c r="L178" s="33"/>
      <c r="M178" s="129" t="s">
        <v>19</v>
      </c>
      <c r="N178" s="130" t="s">
        <v>46</v>
      </c>
      <c r="P178" s="131">
        <f>O178*H178</f>
        <v>0</v>
      </c>
      <c r="Q178" s="131">
        <v>0</v>
      </c>
      <c r="R178" s="131">
        <f>Q178*H178</f>
        <v>0</v>
      </c>
      <c r="S178" s="131">
        <v>0</v>
      </c>
      <c r="T178" s="132">
        <f>S178*H178</f>
        <v>0</v>
      </c>
      <c r="AR178" s="133" t="s">
        <v>272</v>
      </c>
      <c r="AT178" s="133" t="s">
        <v>267</v>
      </c>
      <c r="AU178" s="133" t="s">
        <v>83</v>
      </c>
      <c r="AY178" s="18" t="s">
        <v>266</v>
      </c>
      <c r="BE178" s="134">
        <f>IF(N178="základní",J178,0)</f>
        <v>0</v>
      </c>
      <c r="BF178" s="134">
        <f>IF(N178="snížená",J178,0)</f>
        <v>0</v>
      </c>
      <c r="BG178" s="134">
        <f>IF(N178="zákl. přenesená",J178,0)</f>
        <v>0</v>
      </c>
      <c r="BH178" s="134">
        <f>IF(N178="sníž. přenesená",J178,0)</f>
        <v>0</v>
      </c>
      <c r="BI178" s="134">
        <f>IF(N178="nulová",J178,0)</f>
        <v>0</v>
      </c>
      <c r="BJ178" s="18" t="s">
        <v>83</v>
      </c>
      <c r="BK178" s="134">
        <f>ROUND(I178*H178,2)</f>
        <v>0</v>
      </c>
      <c r="BL178" s="18" t="s">
        <v>272</v>
      </c>
      <c r="BM178" s="133" t="s">
        <v>585</v>
      </c>
    </row>
    <row r="179" spans="2:65" s="1" customFormat="1" ht="19.5">
      <c r="B179" s="33"/>
      <c r="D179" s="136" t="s">
        <v>341</v>
      </c>
      <c r="F179" s="150" t="s">
        <v>342</v>
      </c>
      <c r="I179" s="151"/>
      <c r="L179" s="33"/>
      <c r="M179" s="152"/>
      <c r="T179" s="54"/>
      <c r="AT179" s="18" t="s">
        <v>341</v>
      </c>
      <c r="AU179" s="18" t="s">
        <v>83</v>
      </c>
    </row>
    <row r="180" spans="2:65" s="1" customFormat="1" ht="16.5" customHeight="1">
      <c r="B180" s="33"/>
      <c r="C180" s="122" t="s">
        <v>586</v>
      </c>
      <c r="D180" s="122" t="s">
        <v>267</v>
      </c>
      <c r="E180" s="123" t="s">
        <v>587</v>
      </c>
      <c r="F180" s="124" t="s">
        <v>588</v>
      </c>
      <c r="G180" s="125" t="s">
        <v>589</v>
      </c>
      <c r="H180" s="126">
        <v>2</v>
      </c>
      <c r="I180" s="127"/>
      <c r="J180" s="128">
        <f>ROUND(I180*H180,2)</f>
        <v>0</v>
      </c>
      <c r="K180" s="124" t="s">
        <v>271</v>
      </c>
      <c r="L180" s="33"/>
      <c r="M180" s="129" t="s">
        <v>19</v>
      </c>
      <c r="N180" s="130" t="s">
        <v>46</v>
      </c>
      <c r="P180" s="131">
        <f>O180*H180</f>
        <v>0</v>
      </c>
      <c r="Q180" s="131">
        <v>0</v>
      </c>
      <c r="R180" s="131">
        <f>Q180*H180</f>
        <v>0</v>
      </c>
      <c r="S180" s="131">
        <v>0</v>
      </c>
      <c r="T180" s="132">
        <f>S180*H180</f>
        <v>0</v>
      </c>
      <c r="AR180" s="133" t="s">
        <v>272</v>
      </c>
      <c r="AT180" s="133" t="s">
        <v>267</v>
      </c>
      <c r="AU180" s="133" t="s">
        <v>83</v>
      </c>
      <c r="AY180" s="18" t="s">
        <v>266</v>
      </c>
      <c r="BE180" s="134">
        <f>IF(N180="základní",J180,0)</f>
        <v>0</v>
      </c>
      <c r="BF180" s="134">
        <f>IF(N180="snížená",J180,0)</f>
        <v>0</v>
      </c>
      <c r="BG180" s="134">
        <f>IF(N180="zákl. přenesená",J180,0)</f>
        <v>0</v>
      </c>
      <c r="BH180" s="134">
        <f>IF(N180="sníž. přenesená",J180,0)</f>
        <v>0</v>
      </c>
      <c r="BI180" s="134">
        <f>IF(N180="nulová",J180,0)</f>
        <v>0</v>
      </c>
      <c r="BJ180" s="18" t="s">
        <v>83</v>
      </c>
      <c r="BK180" s="134">
        <f>ROUND(I180*H180,2)</f>
        <v>0</v>
      </c>
      <c r="BL180" s="18" t="s">
        <v>272</v>
      </c>
      <c r="BM180" s="133" t="s">
        <v>590</v>
      </c>
    </row>
    <row r="181" spans="2:65" s="1" customFormat="1" ht="19.5">
      <c r="B181" s="33"/>
      <c r="D181" s="136" t="s">
        <v>341</v>
      </c>
      <c r="F181" s="150" t="s">
        <v>342</v>
      </c>
      <c r="I181" s="151"/>
      <c r="L181" s="33"/>
      <c r="M181" s="152"/>
      <c r="T181" s="54"/>
      <c r="AT181" s="18" t="s">
        <v>341</v>
      </c>
      <c r="AU181" s="18" t="s">
        <v>83</v>
      </c>
    </row>
    <row r="182" spans="2:65" s="1" customFormat="1" ht="16.5" customHeight="1">
      <c r="B182" s="33"/>
      <c r="C182" s="122" t="s">
        <v>591</v>
      </c>
      <c r="D182" s="122" t="s">
        <v>267</v>
      </c>
      <c r="E182" s="123" t="s">
        <v>592</v>
      </c>
      <c r="F182" s="124" t="s">
        <v>593</v>
      </c>
      <c r="G182" s="125" t="s">
        <v>310</v>
      </c>
      <c r="H182" s="126">
        <v>6</v>
      </c>
      <c r="I182" s="127"/>
      <c r="J182" s="128">
        <f>ROUND(I182*H182,2)</f>
        <v>0</v>
      </c>
      <c r="K182" s="124" t="s">
        <v>271</v>
      </c>
      <c r="L182" s="33"/>
      <c r="M182" s="129" t="s">
        <v>19</v>
      </c>
      <c r="N182" s="130" t="s">
        <v>46</v>
      </c>
      <c r="P182" s="131">
        <f>O182*H182</f>
        <v>0</v>
      </c>
      <c r="Q182" s="131">
        <v>0</v>
      </c>
      <c r="R182" s="131">
        <f>Q182*H182</f>
        <v>0</v>
      </c>
      <c r="S182" s="131">
        <v>0</v>
      </c>
      <c r="T182" s="132">
        <f>S182*H182</f>
        <v>0</v>
      </c>
      <c r="AR182" s="133" t="s">
        <v>272</v>
      </c>
      <c r="AT182" s="133" t="s">
        <v>267</v>
      </c>
      <c r="AU182" s="133" t="s">
        <v>83</v>
      </c>
      <c r="AY182" s="18" t="s">
        <v>266</v>
      </c>
      <c r="BE182" s="134">
        <f>IF(N182="základní",J182,0)</f>
        <v>0</v>
      </c>
      <c r="BF182" s="134">
        <f>IF(N182="snížená",J182,0)</f>
        <v>0</v>
      </c>
      <c r="BG182" s="134">
        <f>IF(N182="zákl. přenesená",J182,0)</f>
        <v>0</v>
      </c>
      <c r="BH182" s="134">
        <f>IF(N182="sníž. přenesená",J182,0)</f>
        <v>0</v>
      </c>
      <c r="BI182" s="134">
        <f>IF(N182="nulová",J182,0)</f>
        <v>0</v>
      </c>
      <c r="BJ182" s="18" t="s">
        <v>83</v>
      </c>
      <c r="BK182" s="134">
        <f>ROUND(I182*H182,2)</f>
        <v>0</v>
      </c>
      <c r="BL182" s="18" t="s">
        <v>272</v>
      </c>
      <c r="BM182" s="133" t="s">
        <v>594</v>
      </c>
    </row>
    <row r="183" spans="2:65" s="1" customFormat="1" ht="19.5">
      <c r="B183" s="33"/>
      <c r="D183" s="136" t="s">
        <v>341</v>
      </c>
      <c r="F183" s="150" t="s">
        <v>342</v>
      </c>
      <c r="I183" s="151"/>
      <c r="L183" s="33"/>
      <c r="M183" s="152"/>
      <c r="T183" s="54"/>
      <c r="AT183" s="18" t="s">
        <v>341</v>
      </c>
      <c r="AU183" s="18" t="s">
        <v>83</v>
      </c>
    </row>
    <row r="184" spans="2:65" s="1" customFormat="1" ht="16.5" customHeight="1">
      <c r="B184" s="33"/>
      <c r="C184" s="122" t="s">
        <v>595</v>
      </c>
      <c r="D184" s="122" t="s">
        <v>267</v>
      </c>
      <c r="E184" s="123" t="s">
        <v>596</v>
      </c>
      <c r="F184" s="124" t="s">
        <v>597</v>
      </c>
      <c r="G184" s="125" t="s">
        <v>598</v>
      </c>
      <c r="H184" s="126">
        <v>6.39</v>
      </c>
      <c r="I184" s="127"/>
      <c r="J184" s="128">
        <f>ROUND(I184*H184,2)</f>
        <v>0</v>
      </c>
      <c r="K184" s="124" t="s">
        <v>271</v>
      </c>
      <c r="L184" s="33"/>
      <c r="M184" s="129" t="s">
        <v>19</v>
      </c>
      <c r="N184" s="130" t="s">
        <v>46</v>
      </c>
      <c r="P184" s="131">
        <f>O184*H184</f>
        <v>0</v>
      </c>
      <c r="Q184" s="131">
        <v>0</v>
      </c>
      <c r="R184" s="131">
        <f>Q184*H184</f>
        <v>0</v>
      </c>
      <c r="S184" s="131">
        <v>0</v>
      </c>
      <c r="T184" s="132">
        <f>S184*H184</f>
        <v>0</v>
      </c>
      <c r="AR184" s="133" t="s">
        <v>272</v>
      </c>
      <c r="AT184" s="133" t="s">
        <v>267</v>
      </c>
      <c r="AU184" s="133" t="s">
        <v>83</v>
      </c>
      <c r="AY184" s="18" t="s">
        <v>266</v>
      </c>
      <c r="BE184" s="134">
        <f>IF(N184="základní",J184,0)</f>
        <v>0</v>
      </c>
      <c r="BF184" s="134">
        <f>IF(N184="snížená",J184,0)</f>
        <v>0</v>
      </c>
      <c r="BG184" s="134">
        <f>IF(N184="zákl. přenesená",J184,0)</f>
        <v>0</v>
      </c>
      <c r="BH184" s="134">
        <f>IF(N184="sníž. přenesená",J184,0)</f>
        <v>0</v>
      </c>
      <c r="BI184" s="134">
        <f>IF(N184="nulová",J184,0)</f>
        <v>0</v>
      </c>
      <c r="BJ184" s="18" t="s">
        <v>83</v>
      </c>
      <c r="BK184" s="134">
        <f>ROUND(I184*H184,2)</f>
        <v>0</v>
      </c>
      <c r="BL184" s="18" t="s">
        <v>272</v>
      </c>
      <c r="BM184" s="133" t="s">
        <v>599</v>
      </c>
    </row>
    <row r="185" spans="2:65" s="1" customFormat="1" ht="19.5">
      <c r="B185" s="33"/>
      <c r="D185" s="136" t="s">
        <v>341</v>
      </c>
      <c r="F185" s="150" t="s">
        <v>342</v>
      </c>
      <c r="I185" s="151"/>
      <c r="L185" s="33"/>
      <c r="M185" s="152"/>
      <c r="T185" s="54"/>
      <c r="AT185" s="18" t="s">
        <v>341</v>
      </c>
      <c r="AU185" s="18" t="s">
        <v>83</v>
      </c>
    </row>
    <row r="186" spans="2:65" s="1" customFormat="1" ht="49.15" customHeight="1">
      <c r="B186" s="33"/>
      <c r="C186" s="122" t="s">
        <v>600</v>
      </c>
      <c r="D186" s="122" t="s">
        <v>267</v>
      </c>
      <c r="E186" s="123" t="s">
        <v>601</v>
      </c>
      <c r="F186" s="124" t="s">
        <v>602</v>
      </c>
      <c r="G186" s="125" t="s">
        <v>310</v>
      </c>
      <c r="H186" s="126">
        <v>7</v>
      </c>
      <c r="I186" s="127"/>
      <c r="J186" s="128">
        <f t="shared" ref="J186:J195" si="40">ROUND(I186*H186,2)</f>
        <v>0</v>
      </c>
      <c r="K186" s="124" t="s">
        <v>271</v>
      </c>
      <c r="L186" s="33"/>
      <c r="M186" s="129" t="s">
        <v>19</v>
      </c>
      <c r="N186" s="130" t="s">
        <v>46</v>
      </c>
      <c r="P186" s="131">
        <f t="shared" ref="P186:P195" si="41">O186*H186</f>
        <v>0</v>
      </c>
      <c r="Q186" s="131">
        <v>0</v>
      </c>
      <c r="R186" s="131">
        <f t="shared" ref="R186:R195" si="42">Q186*H186</f>
        <v>0</v>
      </c>
      <c r="S186" s="131">
        <v>0</v>
      </c>
      <c r="T186" s="132">
        <f t="shared" ref="T186:T195" si="43">S186*H186</f>
        <v>0</v>
      </c>
      <c r="AR186" s="133" t="s">
        <v>272</v>
      </c>
      <c r="AT186" s="133" t="s">
        <v>267</v>
      </c>
      <c r="AU186" s="133" t="s">
        <v>83</v>
      </c>
      <c r="AY186" s="18" t="s">
        <v>266</v>
      </c>
      <c r="BE186" s="134">
        <f t="shared" ref="BE186:BE195" si="44">IF(N186="základní",J186,0)</f>
        <v>0</v>
      </c>
      <c r="BF186" s="134">
        <f t="shared" ref="BF186:BF195" si="45">IF(N186="snížená",J186,0)</f>
        <v>0</v>
      </c>
      <c r="BG186" s="134">
        <f t="shared" ref="BG186:BG195" si="46">IF(N186="zákl. přenesená",J186,0)</f>
        <v>0</v>
      </c>
      <c r="BH186" s="134">
        <f t="shared" ref="BH186:BH195" si="47">IF(N186="sníž. přenesená",J186,0)</f>
        <v>0</v>
      </c>
      <c r="BI186" s="134">
        <f t="shared" ref="BI186:BI195" si="48">IF(N186="nulová",J186,0)</f>
        <v>0</v>
      </c>
      <c r="BJ186" s="18" t="s">
        <v>83</v>
      </c>
      <c r="BK186" s="134">
        <f t="shared" ref="BK186:BK195" si="49">ROUND(I186*H186,2)</f>
        <v>0</v>
      </c>
      <c r="BL186" s="18" t="s">
        <v>272</v>
      </c>
      <c r="BM186" s="133" t="s">
        <v>603</v>
      </c>
    </row>
    <row r="187" spans="2:65" s="1" customFormat="1" ht="37.9" customHeight="1">
      <c r="B187" s="33"/>
      <c r="C187" s="122" t="s">
        <v>604</v>
      </c>
      <c r="D187" s="122" t="s">
        <v>267</v>
      </c>
      <c r="E187" s="123" t="s">
        <v>605</v>
      </c>
      <c r="F187" s="124" t="s">
        <v>606</v>
      </c>
      <c r="G187" s="125" t="s">
        <v>310</v>
      </c>
      <c r="H187" s="126">
        <v>26</v>
      </c>
      <c r="I187" s="127"/>
      <c r="J187" s="128">
        <f t="shared" si="40"/>
        <v>0</v>
      </c>
      <c r="K187" s="124" t="s">
        <v>271</v>
      </c>
      <c r="L187" s="33"/>
      <c r="M187" s="129" t="s">
        <v>19</v>
      </c>
      <c r="N187" s="130" t="s">
        <v>46</v>
      </c>
      <c r="P187" s="131">
        <f t="shared" si="41"/>
        <v>0</v>
      </c>
      <c r="Q187" s="131">
        <v>0</v>
      </c>
      <c r="R187" s="131">
        <f t="shared" si="42"/>
        <v>0</v>
      </c>
      <c r="S187" s="131">
        <v>0</v>
      </c>
      <c r="T187" s="132">
        <f t="shared" si="43"/>
        <v>0</v>
      </c>
      <c r="AR187" s="133" t="s">
        <v>272</v>
      </c>
      <c r="AT187" s="133" t="s">
        <v>267</v>
      </c>
      <c r="AU187" s="133" t="s">
        <v>83</v>
      </c>
      <c r="AY187" s="18" t="s">
        <v>266</v>
      </c>
      <c r="BE187" s="134">
        <f t="shared" si="44"/>
        <v>0</v>
      </c>
      <c r="BF187" s="134">
        <f t="shared" si="45"/>
        <v>0</v>
      </c>
      <c r="BG187" s="134">
        <f t="shared" si="46"/>
        <v>0</v>
      </c>
      <c r="BH187" s="134">
        <f t="shared" si="47"/>
        <v>0</v>
      </c>
      <c r="BI187" s="134">
        <f t="shared" si="48"/>
        <v>0</v>
      </c>
      <c r="BJ187" s="18" t="s">
        <v>83</v>
      </c>
      <c r="BK187" s="134">
        <f t="shared" si="49"/>
        <v>0</v>
      </c>
      <c r="BL187" s="18" t="s">
        <v>272</v>
      </c>
      <c r="BM187" s="133" t="s">
        <v>607</v>
      </c>
    </row>
    <row r="188" spans="2:65" s="1" customFormat="1" ht="24.2" customHeight="1">
      <c r="B188" s="33"/>
      <c r="C188" s="122" t="s">
        <v>608</v>
      </c>
      <c r="D188" s="122" t="s">
        <v>267</v>
      </c>
      <c r="E188" s="123" t="s">
        <v>609</v>
      </c>
      <c r="F188" s="124" t="s">
        <v>610</v>
      </c>
      <c r="G188" s="125" t="s">
        <v>310</v>
      </c>
      <c r="H188" s="126">
        <v>15</v>
      </c>
      <c r="I188" s="127"/>
      <c r="J188" s="128">
        <f t="shared" si="40"/>
        <v>0</v>
      </c>
      <c r="K188" s="124" t="s">
        <v>271</v>
      </c>
      <c r="L188" s="33"/>
      <c r="M188" s="129" t="s">
        <v>19</v>
      </c>
      <c r="N188" s="130" t="s">
        <v>46</v>
      </c>
      <c r="P188" s="131">
        <f t="shared" si="41"/>
        <v>0</v>
      </c>
      <c r="Q188" s="131">
        <v>0</v>
      </c>
      <c r="R188" s="131">
        <f t="shared" si="42"/>
        <v>0</v>
      </c>
      <c r="S188" s="131">
        <v>0</v>
      </c>
      <c r="T188" s="132">
        <f t="shared" si="43"/>
        <v>0</v>
      </c>
      <c r="AR188" s="133" t="s">
        <v>272</v>
      </c>
      <c r="AT188" s="133" t="s">
        <v>267</v>
      </c>
      <c r="AU188" s="133" t="s">
        <v>83</v>
      </c>
      <c r="AY188" s="18" t="s">
        <v>266</v>
      </c>
      <c r="BE188" s="134">
        <f t="shared" si="44"/>
        <v>0</v>
      </c>
      <c r="BF188" s="134">
        <f t="shared" si="45"/>
        <v>0</v>
      </c>
      <c r="BG188" s="134">
        <f t="shared" si="46"/>
        <v>0</v>
      </c>
      <c r="BH188" s="134">
        <f t="shared" si="47"/>
        <v>0</v>
      </c>
      <c r="BI188" s="134">
        <f t="shared" si="48"/>
        <v>0</v>
      </c>
      <c r="BJ188" s="18" t="s">
        <v>83</v>
      </c>
      <c r="BK188" s="134">
        <f t="shared" si="49"/>
        <v>0</v>
      </c>
      <c r="BL188" s="18" t="s">
        <v>272</v>
      </c>
      <c r="BM188" s="133" t="s">
        <v>611</v>
      </c>
    </row>
    <row r="189" spans="2:65" s="1" customFormat="1" ht="24.2" customHeight="1">
      <c r="B189" s="33"/>
      <c r="C189" s="122" t="s">
        <v>612</v>
      </c>
      <c r="D189" s="122" t="s">
        <v>267</v>
      </c>
      <c r="E189" s="123" t="s">
        <v>613</v>
      </c>
      <c r="F189" s="124" t="s">
        <v>614</v>
      </c>
      <c r="G189" s="125" t="s">
        <v>310</v>
      </c>
      <c r="H189" s="126">
        <v>10</v>
      </c>
      <c r="I189" s="127"/>
      <c r="J189" s="128">
        <f t="shared" si="40"/>
        <v>0</v>
      </c>
      <c r="K189" s="124" t="s">
        <v>271</v>
      </c>
      <c r="L189" s="33"/>
      <c r="M189" s="129" t="s">
        <v>19</v>
      </c>
      <c r="N189" s="130" t="s">
        <v>46</v>
      </c>
      <c r="P189" s="131">
        <f t="shared" si="41"/>
        <v>0</v>
      </c>
      <c r="Q189" s="131">
        <v>0</v>
      </c>
      <c r="R189" s="131">
        <f t="shared" si="42"/>
        <v>0</v>
      </c>
      <c r="S189" s="131">
        <v>0</v>
      </c>
      <c r="T189" s="132">
        <f t="shared" si="43"/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 t="shared" si="44"/>
        <v>0</v>
      </c>
      <c r="BF189" s="134">
        <f t="shared" si="45"/>
        <v>0</v>
      </c>
      <c r="BG189" s="134">
        <f t="shared" si="46"/>
        <v>0</v>
      </c>
      <c r="BH189" s="134">
        <f t="shared" si="47"/>
        <v>0</v>
      </c>
      <c r="BI189" s="134">
        <f t="shared" si="48"/>
        <v>0</v>
      </c>
      <c r="BJ189" s="18" t="s">
        <v>83</v>
      </c>
      <c r="BK189" s="134">
        <f t="shared" si="49"/>
        <v>0</v>
      </c>
      <c r="BL189" s="18" t="s">
        <v>272</v>
      </c>
      <c r="BM189" s="133" t="s">
        <v>615</v>
      </c>
    </row>
    <row r="190" spans="2:65" s="1" customFormat="1" ht="37.9" customHeight="1">
      <c r="B190" s="33"/>
      <c r="C190" s="122" t="s">
        <v>616</v>
      </c>
      <c r="D190" s="122" t="s">
        <v>267</v>
      </c>
      <c r="E190" s="123" t="s">
        <v>617</v>
      </c>
      <c r="F190" s="124" t="s">
        <v>618</v>
      </c>
      <c r="G190" s="125" t="s">
        <v>310</v>
      </c>
      <c r="H190" s="126">
        <v>1</v>
      </c>
      <c r="I190" s="127"/>
      <c r="J190" s="128">
        <f t="shared" si="40"/>
        <v>0</v>
      </c>
      <c r="K190" s="124" t="s">
        <v>271</v>
      </c>
      <c r="L190" s="33"/>
      <c r="M190" s="129" t="s">
        <v>19</v>
      </c>
      <c r="N190" s="130" t="s">
        <v>46</v>
      </c>
      <c r="P190" s="131">
        <f t="shared" si="41"/>
        <v>0</v>
      </c>
      <c r="Q190" s="131">
        <v>0</v>
      </c>
      <c r="R190" s="131">
        <f t="shared" si="42"/>
        <v>0</v>
      </c>
      <c r="S190" s="131">
        <v>0</v>
      </c>
      <c r="T190" s="132">
        <f t="shared" si="43"/>
        <v>0</v>
      </c>
      <c r="AR190" s="133" t="s">
        <v>272</v>
      </c>
      <c r="AT190" s="133" t="s">
        <v>267</v>
      </c>
      <c r="AU190" s="133" t="s">
        <v>83</v>
      </c>
      <c r="AY190" s="18" t="s">
        <v>266</v>
      </c>
      <c r="BE190" s="134">
        <f t="shared" si="44"/>
        <v>0</v>
      </c>
      <c r="BF190" s="134">
        <f t="shared" si="45"/>
        <v>0</v>
      </c>
      <c r="BG190" s="134">
        <f t="shared" si="46"/>
        <v>0</v>
      </c>
      <c r="BH190" s="134">
        <f t="shared" si="47"/>
        <v>0</v>
      </c>
      <c r="BI190" s="134">
        <f t="shared" si="48"/>
        <v>0</v>
      </c>
      <c r="BJ190" s="18" t="s">
        <v>83</v>
      </c>
      <c r="BK190" s="134">
        <f t="shared" si="49"/>
        <v>0</v>
      </c>
      <c r="BL190" s="18" t="s">
        <v>272</v>
      </c>
      <c r="BM190" s="133" t="s">
        <v>619</v>
      </c>
    </row>
    <row r="191" spans="2:65" s="1" customFormat="1" ht="24.2" customHeight="1">
      <c r="B191" s="33"/>
      <c r="C191" s="122" t="s">
        <v>620</v>
      </c>
      <c r="D191" s="122" t="s">
        <v>267</v>
      </c>
      <c r="E191" s="123" t="s">
        <v>621</v>
      </c>
      <c r="F191" s="124" t="s">
        <v>622</v>
      </c>
      <c r="G191" s="125" t="s">
        <v>310</v>
      </c>
      <c r="H191" s="126">
        <v>18</v>
      </c>
      <c r="I191" s="127"/>
      <c r="J191" s="128">
        <f t="shared" si="40"/>
        <v>0</v>
      </c>
      <c r="K191" s="124" t="s">
        <v>271</v>
      </c>
      <c r="L191" s="33"/>
      <c r="M191" s="129" t="s">
        <v>19</v>
      </c>
      <c r="N191" s="130" t="s">
        <v>46</v>
      </c>
      <c r="P191" s="131">
        <f t="shared" si="41"/>
        <v>0</v>
      </c>
      <c r="Q191" s="131">
        <v>0</v>
      </c>
      <c r="R191" s="131">
        <f t="shared" si="42"/>
        <v>0</v>
      </c>
      <c r="S191" s="131">
        <v>0</v>
      </c>
      <c r="T191" s="132">
        <f t="shared" si="43"/>
        <v>0</v>
      </c>
      <c r="AR191" s="133" t="s">
        <v>272</v>
      </c>
      <c r="AT191" s="133" t="s">
        <v>267</v>
      </c>
      <c r="AU191" s="133" t="s">
        <v>83</v>
      </c>
      <c r="AY191" s="18" t="s">
        <v>266</v>
      </c>
      <c r="BE191" s="134">
        <f t="shared" si="44"/>
        <v>0</v>
      </c>
      <c r="BF191" s="134">
        <f t="shared" si="45"/>
        <v>0</v>
      </c>
      <c r="BG191" s="134">
        <f t="shared" si="46"/>
        <v>0</v>
      </c>
      <c r="BH191" s="134">
        <f t="shared" si="47"/>
        <v>0</v>
      </c>
      <c r="BI191" s="134">
        <f t="shared" si="48"/>
        <v>0</v>
      </c>
      <c r="BJ191" s="18" t="s">
        <v>83</v>
      </c>
      <c r="BK191" s="134">
        <f t="shared" si="49"/>
        <v>0</v>
      </c>
      <c r="BL191" s="18" t="s">
        <v>272</v>
      </c>
      <c r="BM191" s="133" t="s">
        <v>623</v>
      </c>
    </row>
    <row r="192" spans="2:65" s="1" customFormat="1" ht="62.65" customHeight="1">
      <c r="B192" s="33"/>
      <c r="C192" s="122" t="s">
        <v>624</v>
      </c>
      <c r="D192" s="122" t="s">
        <v>267</v>
      </c>
      <c r="E192" s="123" t="s">
        <v>625</v>
      </c>
      <c r="F192" s="124" t="s">
        <v>626</v>
      </c>
      <c r="G192" s="125" t="s">
        <v>310</v>
      </c>
      <c r="H192" s="126">
        <v>18</v>
      </c>
      <c r="I192" s="127"/>
      <c r="J192" s="128">
        <f t="shared" si="40"/>
        <v>0</v>
      </c>
      <c r="K192" s="124" t="s">
        <v>271</v>
      </c>
      <c r="L192" s="33"/>
      <c r="M192" s="129" t="s">
        <v>19</v>
      </c>
      <c r="N192" s="130" t="s">
        <v>46</v>
      </c>
      <c r="P192" s="131">
        <f t="shared" si="41"/>
        <v>0</v>
      </c>
      <c r="Q192" s="131">
        <v>0</v>
      </c>
      <c r="R192" s="131">
        <f t="shared" si="42"/>
        <v>0</v>
      </c>
      <c r="S192" s="131">
        <v>0</v>
      </c>
      <c r="T192" s="132">
        <f t="shared" si="43"/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 t="shared" si="44"/>
        <v>0</v>
      </c>
      <c r="BF192" s="134">
        <f t="shared" si="45"/>
        <v>0</v>
      </c>
      <c r="BG192" s="134">
        <f t="shared" si="46"/>
        <v>0</v>
      </c>
      <c r="BH192" s="134">
        <f t="shared" si="47"/>
        <v>0</v>
      </c>
      <c r="BI192" s="134">
        <f t="shared" si="48"/>
        <v>0</v>
      </c>
      <c r="BJ192" s="18" t="s">
        <v>83</v>
      </c>
      <c r="BK192" s="134">
        <f t="shared" si="49"/>
        <v>0</v>
      </c>
      <c r="BL192" s="18" t="s">
        <v>272</v>
      </c>
      <c r="BM192" s="133" t="s">
        <v>627</v>
      </c>
    </row>
    <row r="193" spans="2:65" s="1" customFormat="1" ht="49.15" customHeight="1">
      <c r="B193" s="33"/>
      <c r="C193" s="122" t="s">
        <v>628</v>
      </c>
      <c r="D193" s="122" t="s">
        <v>267</v>
      </c>
      <c r="E193" s="123" t="s">
        <v>629</v>
      </c>
      <c r="F193" s="124" t="s">
        <v>630</v>
      </c>
      <c r="G193" s="125" t="s">
        <v>310</v>
      </c>
      <c r="H193" s="126">
        <v>1</v>
      </c>
      <c r="I193" s="127"/>
      <c r="J193" s="128">
        <f t="shared" si="40"/>
        <v>0</v>
      </c>
      <c r="K193" s="124" t="s">
        <v>271</v>
      </c>
      <c r="L193" s="33"/>
      <c r="M193" s="129" t="s">
        <v>19</v>
      </c>
      <c r="N193" s="130" t="s">
        <v>46</v>
      </c>
      <c r="P193" s="131">
        <f t="shared" si="41"/>
        <v>0</v>
      </c>
      <c r="Q193" s="131">
        <v>0</v>
      </c>
      <c r="R193" s="131">
        <f t="shared" si="42"/>
        <v>0</v>
      </c>
      <c r="S193" s="131">
        <v>0</v>
      </c>
      <c r="T193" s="132">
        <f t="shared" si="43"/>
        <v>0</v>
      </c>
      <c r="AR193" s="133" t="s">
        <v>272</v>
      </c>
      <c r="AT193" s="133" t="s">
        <v>267</v>
      </c>
      <c r="AU193" s="133" t="s">
        <v>83</v>
      </c>
      <c r="AY193" s="18" t="s">
        <v>266</v>
      </c>
      <c r="BE193" s="134">
        <f t="shared" si="44"/>
        <v>0</v>
      </c>
      <c r="BF193" s="134">
        <f t="shared" si="45"/>
        <v>0</v>
      </c>
      <c r="BG193" s="134">
        <f t="shared" si="46"/>
        <v>0</v>
      </c>
      <c r="BH193" s="134">
        <f t="shared" si="47"/>
        <v>0</v>
      </c>
      <c r="BI193" s="134">
        <f t="shared" si="48"/>
        <v>0</v>
      </c>
      <c r="BJ193" s="18" t="s">
        <v>83</v>
      </c>
      <c r="BK193" s="134">
        <f t="shared" si="49"/>
        <v>0</v>
      </c>
      <c r="BL193" s="18" t="s">
        <v>272</v>
      </c>
      <c r="BM193" s="133" t="s">
        <v>631</v>
      </c>
    </row>
    <row r="194" spans="2:65" s="1" customFormat="1" ht="33" customHeight="1">
      <c r="B194" s="33"/>
      <c r="C194" s="122" t="s">
        <v>632</v>
      </c>
      <c r="D194" s="122" t="s">
        <v>267</v>
      </c>
      <c r="E194" s="123" t="s">
        <v>633</v>
      </c>
      <c r="F194" s="124" t="s">
        <v>634</v>
      </c>
      <c r="G194" s="125" t="s">
        <v>310</v>
      </c>
      <c r="H194" s="126">
        <v>1</v>
      </c>
      <c r="I194" s="127"/>
      <c r="J194" s="128">
        <f t="shared" si="40"/>
        <v>0</v>
      </c>
      <c r="K194" s="124" t="s">
        <v>271</v>
      </c>
      <c r="L194" s="33"/>
      <c r="M194" s="129" t="s">
        <v>19</v>
      </c>
      <c r="N194" s="130" t="s">
        <v>46</v>
      </c>
      <c r="P194" s="131">
        <f t="shared" si="41"/>
        <v>0</v>
      </c>
      <c r="Q194" s="131">
        <v>0</v>
      </c>
      <c r="R194" s="131">
        <f t="shared" si="42"/>
        <v>0</v>
      </c>
      <c r="S194" s="131">
        <v>0</v>
      </c>
      <c r="T194" s="132">
        <f t="shared" si="43"/>
        <v>0</v>
      </c>
      <c r="AR194" s="133" t="s">
        <v>272</v>
      </c>
      <c r="AT194" s="133" t="s">
        <v>267</v>
      </c>
      <c r="AU194" s="133" t="s">
        <v>83</v>
      </c>
      <c r="AY194" s="18" t="s">
        <v>266</v>
      </c>
      <c r="BE194" s="134">
        <f t="shared" si="44"/>
        <v>0</v>
      </c>
      <c r="BF194" s="134">
        <f t="shared" si="45"/>
        <v>0</v>
      </c>
      <c r="BG194" s="134">
        <f t="shared" si="46"/>
        <v>0</v>
      </c>
      <c r="BH194" s="134">
        <f t="shared" si="47"/>
        <v>0</v>
      </c>
      <c r="BI194" s="134">
        <f t="shared" si="48"/>
        <v>0</v>
      </c>
      <c r="BJ194" s="18" t="s">
        <v>83</v>
      </c>
      <c r="BK194" s="134">
        <f t="shared" si="49"/>
        <v>0</v>
      </c>
      <c r="BL194" s="18" t="s">
        <v>272</v>
      </c>
      <c r="BM194" s="133" t="s">
        <v>635</v>
      </c>
    </row>
    <row r="195" spans="2:65" s="1" customFormat="1" ht="16.5" customHeight="1">
      <c r="B195" s="33"/>
      <c r="C195" s="122" t="s">
        <v>636</v>
      </c>
      <c r="D195" s="122" t="s">
        <v>267</v>
      </c>
      <c r="E195" s="123" t="s">
        <v>637</v>
      </c>
      <c r="F195" s="124" t="s">
        <v>638</v>
      </c>
      <c r="G195" s="125" t="s">
        <v>639</v>
      </c>
      <c r="H195" s="126">
        <v>50</v>
      </c>
      <c r="I195" s="127"/>
      <c r="J195" s="128">
        <f t="shared" si="40"/>
        <v>0</v>
      </c>
      <c r="K195" s="124" t="s">
        <v>271</v>
      </c>
      <c r="L195" s="33"/>
      <c r="M195" s="153" t="s">
        <v>19</v>
      </c>
      <c r="N195" s="154" t="s">
        <v>46</v>
      </c>
      <c r="O195" s="155"/>
      <c r="P195" s="156">
        <f t="shared" si="41"/>
        <v>0</v>
      </c>
      <c r="Q195" s="156">
        <v>0</v>
      </c>
      <c r="R195" s="156">
        <f t="shared" si="42"/>
        <v>0</v>
      </c>
      <c r="S195" s="156">
        <v>0</v>
      </c>
      <c r="T195" s="157">
        <f t="shared" si="43"/>
        <v>0</v>
      </c>
      <c r="AR195" s="133" t="s">
        <v>272</v>
      </c>
      <c r="AT195" s="133" t="s">
        <v>267</v>
      </c>
      <c r="AU195" s="133" t="s">
        <v>83</v>
      </c>
      <c r="AY195" s="18" t="s">
        <v>266</v>
      </c>
      <c r="BE195" s="134">
        <f t="shared" si="44"/>
        <v>0</v>
      </c>
      <c r="BF195" s="134">
        <f t="shared" si="45"/>
        <v>0</v>
      </c>
      <c r="BG195" s="134">
        <f t="shared" si="46"/>
        <v>0</v>
      </c>
      <c r="BH195" s="134">
        <f t="shared" si="47"/>
        <v>0</v>
      </c>
      <c r="BI195" s="134">
        <f t="shared" si="48"/>
        <v>0</v>
      </c>
      <c r="BJ195" s="18" t="s">
        <v>83</v>
      </c>
      <c r="BK195" s="134">
        <f t="shared" si="49"/>
        <v>0</v>
      </c>
      <c r="BL195" s="18" t="s">
        <v>272</v>
      </c>
      <c r="BM195" s="133" t="s">
        <v>640</v>
      </c>
    </row>
    <row r="196" spans="2:65" s="1" customFormat="1" ht="6.95" customHeight="1">
      <c r="B196" s="42"/>
      <c r="C196" s="43"/>
      <c r="D196" s="43"/>
      <c r="E196" s="43"/>
      <c r="F196" s="43"/>
      <c r="G196" s="43"/>
      <c r="H196" s="43"/>
      <c r="I196" s="43"/>
      <c r="J196" s="43"/>
      <c r="K196" s="43"/>
      <c r="L196" s="33"/>
    </row>
  </sheetData>
  <sheetProtection algorithmName="SHA-512" hashValue="79Fgb4cmhcFviAB+QIyWWwzMW9F1Xqs30HEeQ7wFmDb+X54bCUKhOa2WyoLgUNY7u29LmjgU23bZK7BKGZt3ig==" saltValue="sHtkPpYg/NqgBLVRG+g6xgL8GqAMbs4nXuqIYuDSc2IXxmCqn1nKR4k553Trqww2+zD3whyTJsJj/fU3rehplA==" spinCount="100000" sheet="1" objects="1" scenarios="1" formatColumns="0" formatRows="0" autoFilter="0"/>
  <autoFilter ref="C80:K195" xr:uid="{00000000-0009-0000-0000-000001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7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139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2374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ROUND(J107,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ROUND((SUM(BE107:BE177)),  2)</f>
        <v>0</v>
      </c>
      <c r="I33" s="90">
        <v>0.21</v>
      </c>
      <c r="J33" s="89">
        <f>ROUND(((SUM(BE107:BE177))*I33),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ROUND((SUM(BF107:BF177)),  2)</f>
        <v>0</v>
      </c>
      <c r="I34" s="90">
        <v>0.12</v>
      </c>
      <c r="J34" s="89">
        <f>ROUND(((SUM(BF107:BF177))*I34),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ROUND((SUM(BG107:BG177)),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ROUND((SUM(BH107:BH177)),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ROUND((SUM(BI107:BI177)),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11-86-01 - Žst. Žulová, osvětlení nástupiště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J107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2375</v>
      </c>
      <c r="E60" s="102"/>
      <c r="F60" s="102"/>
      <c r="G60" s="102"/>
      <c r="H60" s="102"/>
      <c r="I60" s="102"/>
      <c r="J60" s="103">
        <f>J108</f>
        <v>0</v>
      </c>
      <c r="L60" s="100"/>
    </row>
    <row r="61" spans="2:47" s="13" customFormat="1" ht="19.899999999999999" customHeight="1">
      <c r="B61" s="158"/>
      <c r="D61" s="159" t="s">
        <v>2376</v>
      </c>
      <c r="E61" s="160"/>
      <c r="F61" s="160"/>
      <c r="G61" s="160"/>
      <c r="H61" s="160"/>
      <c r="I61" s="160"/>
      <c r="J61" s="161">
        <f>J109</f>
        <v>0</v>
      </c>
      <c r="L61" s="158"/>
    </row>
    <row r="62" spans="2:47" s="13" customFormat="1" ht="19.899999999999999" customHeight="1">
      <c r="B62" s="158"/>
      <c r="D62" s="159" t="s">
        <v>2377</v>
      </c>
      <c r="E62" s="160"/>
      <c r="F62" s="160"/>
      <c r="G62" s="160"/>
      <c r="H62" s="160"/>
      <c r="I62" s="160"/>
      <c r="J62" s="161">
        <f>J111</f>
        <v>0</v>
      </c>
      <c r="L62" s="158"/>
    </row>
    <row r="63" spans="2:47" s="13" customFormat="1" ht="19.899999999999999" customHeight="1">
      <c r="B63" s="158"/>
      <c r="D63" s="159" t="s">
        <v>2378</v>
      </c>
      <c r="E63" s="160"/>
      <c r="F63" s="160"/>
      <c r="G63" s="160"/>
      <c r="H63" s="160"/>
      <c r="I63" s="160"/>
      <c r="J63" s="161">
        <f>J114</f>
        <v>0</v>
      </c>
      <c r="L63" s="158"/>
    </row>
    <row r="64" spans="2:47" s="13" customFormat="1" ht="19.899999999999999" customHeight="1">
      <c r="B64" s="158"/>
      <c r="D64" s="159" t="s">
        <v>2379</v>
      </c>
      <c r="E64" s="160"/>
      <c r="F64" s="160"/>
      <c r="G64" s="160"/>
      <c r="H64" s="160"/>
      <c r="I64" s="160"/>
      <c r="J64" s="161">
        <f>J116</f>
        <v>0</v>
      </c>
      <c r="L64" s="158"/>
    </row>
    <row r="65" spans="2:12" s="13" customFormat="1" ht="19.899999999999999" customHeight="1">
      <c r="B65" s="158"/>
      <c r="D65" s="159" t="s">
        <v>2380</v>
      </c>
      <c r="E65" s="160"/>
      <c r="F65" s="160"/>
      <c r="G65" s="160"/>
      <c r="H65" s="160"/>
      <c r="I65" s="160"/>
      <c r="J65" s="161">
        <f>J119</f>
        <v>0</v>
      </c>
      <c r="L65" s="158"/>
    </row>
    <row r="66" spans="2:12" s="13" customFormat="1" ht="19.899999999999999" customHeight="1">
      <c r="B66" s="158"/>
      <c r="D66" s="159" t="s">
        <v>2381</v>
      </c>
      <c r="E66" s="160"/>
      <c r="F66" s="160"/>
      <c r="G66" s="160"/>
      <c r="H66" s="160"/>
      <c r="I66" s="160"/>
      <c r="J66" s="161">
        <f>J123</f>
        <v>0</v>
      </c>
      <c r="L66" s="158"/>
    </row>
    <row r="67" spans="2:12" s="13" customFormat="1" ht="19.899999999999999" customHeight="1">
      <c r="B67" s="158"/>
      <c r="D67" s="159" t="s">
        <v>2382</v>
      </c>
      <c r="E67" s="160"/>
      <c r="F67" s="160"/>
      <c r="G67" s="160"/>
      <c r="H67" s="160"/>
      <c r="I67" s="160"/>
      <c r="J67" s="161">
        <f>J125</f>
        <v>0</v>
      </c>
      <c r="L67" s="158"/>
    </row>
    <row r="68" spans="2:12" s="13" customFormat="1" ht="19.899999999999999" customHeight="1">
      <c r="B68" s="158"/>
      <c r="D68" s="159" t="s">
        <v>2383</v>
      </c>
      <c r="E68" s="160"/>
      <c r="F68" s="160"/>
      <c r="G68" s="160"/>
      <c r="H68" s="160"/>
      <c r="I68" s="160"/>
      <c r="J68" s="161">
        <f>J127</f>
        <v>0</v>
      </c>
      <c r="L68" s="158"/>
    </row>
    <row r="69" spans="2:12" s="13" customFormat="1" ht="19.899999999999999" customHeight="1">
      <c r="B69" s="158"/>
      <c r="D69" s="159" t="s">
        <v>2384</v>
      </c>
      <c r="E69" s="160"/>
      <c r="F69" s="160"/>
      <c r="G69" s="160"/>
      <c r="H69" s="160"/>
      <c r="I69" s="160"/>
      <c r="J69" s="161">
        <f>J130</f>
        <v>0</v>
      </c>
      <c r="L69" s="158"/>
    </row>
    <row r="70" spans="2:12" s="13" customFormat="1" ht="19.899999999999999" customHeight="1">
      <c r="B70" s="158"/>
      <c r="D70" s="159" t="s">
        <v>2385</v>
      </c>
      <c r="E70" s="160"/>
      <c r="F70" s="160"/>
      <c r="G70" s="160"/>
      <c r="H70" s="160"/>
      <c r="I70" s="160"/>
      <c r="J70" s="161">
        <f>J132</f>
        <v>0</v>
      </c>
      <c r="L70" s="158"/>
    </row>
    <row r="71" spans="2:12" s="13" customFormat="1" ht="19.899999999999999" customHeight="1">
      <c r="B71" s="158"/>
      <c r="D71" s="159" t="s">
        <v>2386</v>
      </c>
      <c r="E71" s="160"/>
      <c r="F71" s="160"/>
      <c r="G71" s="160"/>
      <c r="H71" s="160"/>
      <c r="I71" s="160"/>
      <c r="J71" s="161">
        <f>J135</f>
        <v>0</v>
      </c>
      <c r="L71" s="158"/>
    </row>
    <row r="72" spans="2:12" s="13" customFormat="1" ht="19.899999999999999" customHeight="1">
      <c r="B72" s="158"/>
      <c r="D72" s="159" t="s">
        <v>2387</v>
      </c>
      <c r="E72" s="160"/>
      <c r="F72" s="160"/>
      <c r="G72" s="160"/>
      <c r="H72" s="160"/>
      <c r="I72" s="160"/>
      <c r="J72" s="161">
        <f>J137</f>
        <v>0</v>
      </c>
      <c r="L72" s="158"/>
    </row>
    <row r="73" spans="2:12" s="13" customFormat="1" ht="19.899999999999999" customHeight="1">
      <c r="B73" s="158"/>
      <c r="D73" s="159" t="s">
        <v>2388</v>
      </c>
      <c r="E73" s="160"/>
      <c r="F73" s="160"/>
      <c r="G73" s="160"/>
      <c r="H73" s="160"/>
      <c r="I73" s="160"/>
      <c r="J73" s="161">
        <f>J140</f>
        <v>0</v>
      </c>
      <c r="L73" s="158"/>
    </row>
    <row r="74" spans="2:12" s="8" customFormat="1" ht="24.95" customHeight="1">
      <c r="B74" s="100"/>
      <c r="D74" s="101" t="s">
        <v>2389</v>
      </c>
      <c r="E74" s="102"/>
      <c r="F74" s="102"/>
      <c r="G74" s="102"/>
      <c r="H74" s="102"/>
      <c r="I74" s="102"/>
      <c r="J74" s="103">
        <f>J143</f>
        <v>0</v>
      </c>
      <c r="L74" s="100"/>
    </row>
    <row r="75" spans="2:12" s="8" customFormat="1" ht="24.95" customHeight="1">
      <c r="B75" s="100"/>
      <c r="D75" s="101" t="s">
        <v>2390</v>
      </c>
      <c r="E75" s="102"/>
      <c r="F75" s="102"/>
      <c r="G75" s="102"/>
      <c r="H75" s="102"/>
      <c r="I75" s="102"/>
      <c r="J75" s="103">
        <f>J145</f>
        <v>0</v>
      </c>
      <c r="L75" s="100"/>
    </row>
    <row r="76" spans="2:12" s="13" customFormat="1" ht="19.899999999999999" customHeight="1">
      <c r="B76" s="158"/>
      <c r="D76" s="159" t="s">
        <v>2391</v>
      </c>
      <c r="E76" s="160"/>
      <c r="F76" s="160"/>
      <c r="G76" s="160"/>
      <c r="H76" s="160"/>
      <c r="I76" s="160"/>
      <c r="J76" s="161">
        <f>J146</f>
        <v>0</v>
      </c>
      <c r="L76" s="158"/>
    </row>
    <row r="77" spans="2:12" s="13" customFormat="1" ht="19.899999999999999" customHeight="1">
      <c r="B77" s="158"/>
      <c r="D77" s="159" t="s">
        <v>2392</v>
      </c>
      <c r="E77" s="160"/>
      <c r="F77" s="160"/>
      <c r="G77" s="160"/>
      <c r="H77" s="160"/>
      <c r="I77" s="160"/>
      <c r="J77" s="161">
        <f>J148</f>
        <v>0</v>
      </c>
      <c r="L77" s="158"/>
    </row>
    <row r="78" spans="2:12" s="13" customFormat="1" ht="19.899999999999999" customHeight="1">
      <c r="B78" s="158"/>
      <c r="D78" s="159" t="s">
        <v>2393</v>
      </c>
      <c r="E78" s="160"/>
      <c r="F78" s="160"/>
      <c r="G78" s="160"/>
      <c r="H78" s="160"/>
      <c r="I78" s="160"/>
      <c r="J78" s="161">
        <f>J150</f>
        <v>0</v>
      </c>
      <c r="L78" s="158"/>
    </row>
    <row r="79" spans="2:12" s="13" customFormat="1" ht="19.899999999999999" customHeight="1">
      <c r="B79" s="158"/>
      <c r="D79" s="159" t="s">
        <v>2394</v>
      </c>
      <c r="E79" s="160"/>
      <c r="F79" s="160"/>
      <c r="G79" s="160"/>
      <c r="H79" s="160"/>
      <c r="I79" s="160"/>
      <c r="J79" s="161">
        <f>J154</f>
        <v>0</v>
      </c>
      <c r="L79" s="158"/>
    </row>
    <row r="80" spans="2:12" s="13" customFormat="1" ht="19.899999999999999" customHeight="1">
      <c r="B80" s="158"/>
      <c r="D80" s="159" t="s">
        <v>2395</v>
      </c>
      <c r="E80" s="160"/>
      <c r="F80" s="160"/>
      <c r="G80" s="160"/>
      <c r="H80" s="160"/>
      <c r="I80" s="160"/>
      <c r="J80" s="161">
        <f>J156</f>
        <v>0</v>
      </c>
      <c r="L80" s="158"/>
    </row>
    <row r="81" spans="2:12" s="13" customFormat="1" ht="19.899999999999999" customHeight="1">
      <c r="B81" s="158"/>
      <c r="D81" s="159" t="s">
        <v>2396</v>
      </c>
      <c r="E81" s="160"/>
      <c r="F81" s="160"/>
      <c r="G81" s="160"/>
      <c r="H81" s="160"/>
      <c r="I81" s="160"/>
      <c r="J81" s="161">
        <f>J158</f>
        <v>0</v>
      </c>
      <c r="L81" s="158"/>
    </row>
    <row r="82" spans="2:12" s="13" customFormat="1" ht="19.899999999999999" customHeight="1">
      <c r="B82" s="158"/>
      <c r="D82" s="159" t="s">
        <v>2397</v>
      </c>
      <c r="E82" s="160"/>
      <c r="F82" s="160"/>
      <c r="G82" s="160"/>
      <c r="H82" s="160"/>
      <c r="I82" s="160"/>
      <c r="J82" s="161">
        <f>J160</f>
        <v>0</v>
      </c>
      <c r="L82" s="158"/>
    </row>
    <row r="83" spans="2:12" s="13" customFormat="1" ht="19.899999999999999" customHeight="1">
      <c r="B83" s="158"/>
      <c r="D83" s="159" t="s">
        <v>2398</v>
      </c>
      <c r="E83" s="160"/>
      <c r="F83" s="160"/>
      <c r="G83" s="160"/>
      <c r="H83" s="160"/>
      <c r="I83" s="160"/>
      <c r="J83" s="161">
        <f>J162</f>
        <v>0</v>
      </c>
      <c r="L83" s="158"/>
    </row>
    <row r="84" spans="2:12" s="13" customFormat="1" ht="19.899999999999999" customHeight="1">
      <c r="B84" s="158"/>
      <c r="D84" s="159" t="s">
        <v>2399</v>
      </c>
      <c r="E84" s="160"/>
      <c r="F84" s="160"/>
      <c r="G84" s="160"/>
      <c r="H84" s="160"/>
      <c r="I84" s="160"/>
      <c r="J84" s="161">
        <f>J164</f>
        <v>0</v>
      </c>
      <c r="L84" s="158"/>
    </row>
    <row r="85" spans="2:12" s="13" customFormat="1" ht="19.899999999999999" customHeight="1">
      <c r="B85" s="158"/>
      <c r="D85" s="159" t="s">
        <v>2400</v>
      </c>
      <c r="E85" s="160"/>
      <c r="F85" s="160"/>
      <c r="G85" s="160"/>
      <c r="H85" s="160"/>
      <c r="I85" s="160"/>
      <c r="J85" s="161">
        <f>J166</f>
        <v>0</v>
      </c>
      <c r="L85" s="158"/>
    </row>
    <row r="86" spans="2:12" s="13" customFormat="1" ht="19.899999999999999" customHeight="1">
      <c r="B86" s="158"/>
      <c r="D86" s="159" t="s">
        <v>2401</v>
      </c>
      <c r="E86" s="160"/>
      <c r="F86" s="160"/>
      <c r="G86" s="160"/>
      <c r="H86" s="160"/>
      <c r="I86" s="160"/>
      <c r="J86" s="161">
        <f>J170</f>
        <v>0</v>
      </c>
      <c r="L86" s="158"/>
    </row>
    <row r="87" spans="2:12" s="8" customFormat="1" ht="24.95" customHeight="1">
      <c r="B87" s="100"/>
      <c r="D87" s="101" t="s">
        <v>2402</v>
      </c>
      <c r="E87" s="102"/>
      <c r="F87" s="102"/>
      <c r="G87" s="102"/>
      <c r="H87" s="102"/>
      <c r="I87" s="102"/>
      <c r="J87" s="103">
        <f>J172</f>
        <v>0</v>
      </c>
      <c r="L87" s="100"/>
    </row>
    <row r="88" spans="2:12" s="1" customFormat="1" ht="21.75" customHeight="1">
      <c r="B88" s="33"/>
      <c r="L88" s="33"/>
    </row>
    <row r="89" spans="2:12" s="1" customFormat="1" ht="6.95" customHeight="1"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33"/>
    </row>
    <row r="93" spans="2:12" s="1" customFormat="1" ht="6.95" customHeight="1">
      <c r="B93" s="44"/>
      <c r="C93" s="45"/>
      <c r="D93" s="45"/>
      <c r="E93" s="45"/>
      <c r="F93" s="45"/>
      <c r="G93" s="45"/>
      <c r="H93" s="45"/>
      <c r="I93" s="45"/>
      <c r="J93" s="45"/>
      <c r="K93" s="45"/>
      <c r="L93" s="33"/>
    </row>
    <row r="94" spans="2:12" s="1" customFormat="1" ht="24.95" customHeight="1">
      <c r="B94" s="33"/>
      <c r="C94" s="22" t="s">
        <v>251</v>
      </c>
      <c r="L94" s="33"/>
    </row>
    <row r="95" spans="2:12" s="1" customFormat="1" ht="6.95" customHeight="1">
      <c r="B95" s="33"/>
      <c r="L95" s="33"/>
    </row>
    <row r="96" spans="2:12" s="1" customFormat="1" ht="12" customHeight="1">
      <c r="B96" s="33"/>
      <c r="C96" s="28" t="s">
        <v>16</v>
      </c>
      <c r="L96" s="33"/>
    </row>
    <row r="97" spans="2:65" s="1" customFormat="1" ht="26.25" customHeight="1">
      <c r="B97" s="33"/>
      <c r="E97" s="319" t="str">
        <f>E7</f>
        <v>Odstranění havarijního stavu po povodních 2024 - komplexní oprava trati v úseku Vápenná - Javorník ve Slezsku - PD</v>
      </c>
      <c r="F97" s="320"/>
      <c r="G97" s="320"/>
      <c r="H97" s="320"/>
      <c r="L97" s="33"/>
    </row>
    <row r="98" spans="2:65" s="1" customFormat="1" ht="12" customHeight="1">
      <c r="B98" s="33"/>
      <c r="C98" s="28" t="s">
        <v>243</v>
      </c>
      <c r="L98" s="33"/>
    </row>
    <row r="99" spans="2:65" s="1" customFormat="1" ht="16.5" customHeight="1">
      <c r="B99" s="33"/>
      <c r="E99" s="315" t="str">
        <f>E9</f>
        <v>SO 11-86-01 - Žst. Žulová, osvětlení nástupiště</v>
      </c>
      <c r="F99" s="321"/>
      <c r="G99" s="321"/>
      <c r="H99" s="321"/>
      <c r="L99" s="33"/>
    </row>
    <row r="100" spans="2:65" s="1" customFormat="1" ht="6.95" customHeight="1">
      <c r="B100" s="33"/>
      <c r="L100" s="33"/>
    </row>
    <row r="101" spans="2:65" s="1" customFormat="1" ht="12" customHeight="1">
      <c r="B101" s="33"/>
      <c r="C101" s="28" t="s">
        <v>21</v>
      </c>
      <c r="F101" s="26" t="str">
        <f>F12</f>
        <v xml:space="preserve"> </v>
      </c>
      <c r="I101" s="28" t="s">
        <v>23</v>
      </c>
      <c r="J101" s="50" t="str">
        <f>IF(J12="","",J12)</f>
        <v>10. 4. 2025</v>
      </c>
      <c r="L101" s="33"/>
    </row>
    <row r="102" spans="2:65" s="1" customFormat="1" ht="6.95" customHeight="1">
      <c r="B102" s="33"/>
      <c r="L102" s="33"/>
    </row>
    <row r="103" spans="2:65" s="1" customFormat="1" ht="15.2" customHeight="1">
      <c r="B103" s="33"/>
      <c r="C103" s="28" t="s">
        <v>25</v>
      </c>
      <c r="F103" s="26" t="str">
        <f>E15</f>
        <v xml:space="preserve">Správa železnic, státní organizace </v>
      </c>
      <c r="I103" s="28" t="s">
        <v>33</v>
      </c>
      <c r="J103" s="31" t="str">
        <f>E21</f>
        <v>Prodin a.s.</v>
      </c>
      <c r="L103" s="33"/>
    </row>
    <row r="104" spans="2:65" s="1" customFormat="1" ht="15.2" customHeight="1">
      <c r="B104" s="33"/>
      <c r="C104" s="28" t="s">
        <v>31</v>
      </c>
      <c r="F104" s="26" t="str">
        <f>IF(E18="","",E18)</f>
        <v>Vyplň údaj</v>
      </c>
      <c r="I104" s="28" t="s">
        <v>38</v>
      </c>
      <c r="J104" s="31" t="str">
        <f>E24</f>
        <v xml:space="preserve"> </v>
      </c>
      <c r="L104" s="33"/>
    </row>
    <row r="105" spans="2:65" s="1" customFormat="1" ht="10.35" customHeight="1">
      <c r="B105" s="33"/>
      <c r="L105" s="33"/>
    </row>
    <row r="106" spans="2:65" s="9" customFormat="1" ht="29.25" customHeight="1">
      <c r="B106" s="104"/>
      <c r="C106" s="105" t="s">
        <v>252</v>
      </c>
      <c r="D106" s="106" t="s">
        <v>60</v>
      </c>
      <c r="E106" s="106" t="s">
        <v>56</v>
      </c>
      <c r="F106" s="106" t="s">
        <v>57</v>
      </c>
      <c r="G106" s="106" t="s">
        <v>253</v>
      </c>
      <c r="H106" s="106" t="s">
        <v>254</v>
      </c>
      <c r="I106" s="106" t="s">
        <v>255</v>
      </c>
      <c r="J106" s="106" t="s">
        <v>247</v>
      </c>
      <c r="K106" s="107" t="s">
        <v>256</v>
      </c>
      <c r="L106" s="104"/>
      <c r="M106" s="57" t="s">
        <v>19</v>
      </c>
      <c r="N106" s="58" t="s">
        <v>45</v>
      </c>
      <c r="O106" s="58" t="s">
        <v>257</v>
      </c>
      <c r="P106" s="58" t="s">
        <v>258</v>
      </c>
      <c r="Q106" s="58" t="s">
        <v>259</v>
      </c>
      <c r="R106" s="58" t="s">
        <v>260</v>
      </c>
      <c r="S106" s="58" t="s">
        <v>261</v>
      </c>
      <c r="T106" s="59" t="s">
        <v>262</v>
      </c>
    </row>
    <row r="107" spans="2:65" s="1" customFormat="1" ht="22.9" customHeight="1">
      <c r="B107" s="33"/>
      <c r="C107" s="62" t="s">
        <v>263</v>
      </c>
      <c r="J107" s="108">
        <f>BK107</f>
        <v>0</v>
      </c>
      <c r="L107" s="33"/>
      <c r="M107" s="60"/>
      <c r="N107" s="51"/>
      <c r="O107" s="51"/>
      <c r="P107" s="109">
        <f>P108+P143+P145+P172</f>
        <v>0</v>
      </c>
      <c r="Q107" s="51"/>
      <c r="R107" s="109">
        <f>R108+R143+R145+R172</f>
        <v>0</v>
      </c>
      <c r="S107" s="51"/>
      <c r="T107" s="110">
        <f>T108+T143+T145+T172</f>
        <v>0</v>
      </c>
      <c r="AT107" s="18" t="s">
        <v>74</v>
      </c>
      <c r="AU107" s="18" t="s">
        <v>248</v>
      </c>
      <c r="BK107" s="111">
        <f>BK108+BK143+BK145+BK172</f>
        <v>0</v>
      </c>
    </row>
    <row r="108" spans="2:65" s="10" customFormat="1" ht="25.9" customHeight="1">
      <c r="B108" s="112"/>
      <c r="D108" s="113" t="s">
        <v>74</v>
      </c>
      <c r="E108" s="114" t="s">
        <v>2403</v>
      </c>
      <c r="F108" s="114" t="s">
        <v>2404</v>
      </c>
      <c r="I108" s="115"/>
      <c r="J108" s="116">
        <f>BK108</f>
        <v>0</v>
      </c>
      <c r="L108" s="112"/>
      <c r="M108" s="117"/>
      <c r="P108" s="118">
        <f>P109+P111+P114+P116+P119+P123+P125+P127+P130+P132+P135+P137+P140</f>
        <v>0</v>
      </c>
      <c r="R108" s="118">
        <f>R109+R111+R114+R116+R119+R123+R125+R127+R130+R132+R135+R137+R140</f>
        <v>0</v>
      </c>
      <c r="T108" s="119">
        <f>T109+T111+T114+T116+T119+T123+T125+T127+T130+T132+T135+T137+T140</f>
        <v>0</v>
      </c>
      <c r="AR108" s="113" t="s">
        <v>83</v>
      </c>
      <c r="AT108" s="120" t="s">
        <v>74</v>
      </c>
      <c r="AU108" s="120" t="s">
        <v>75</v>
      </c>
      <c r="AY108" s="113" t="s">
        <v>266</v>
      </c>
      <c r="BK108" s="121">
        <f>BK109+BK111+BK114+BK116+BK119+BK123+BK125+BK127+BK130+BK132+BK135+BK137+BK140</f>
        <v>0</v>
      </c>
    </row>
    <row r="109" spans="2:65" s="10" customFormat="1" ht="22.9" customHeight="1">
      <c r="B109" s="112"/>
      <c r="D109" s="113" t="s">
        <v>74</v>
      </c>
      <c r="E109" s="162" t="s">
        <v>2405</v>
      </c>
      <c r="F109" s="162" t="s">
        <v>2406</v>
      </c>
      <c r="I109" s="115"/>
      <c r="J109" s="163">
        <f>BK109</f>
        <v>0</v>
      </c>
      <c r="L109" s="112"/>
      <c r="M109" s="117"/>
      <c r="P109" s="118">
        <f>P110</f>
        <v>0</v>
      </c>
      <c r="R109" s="118">
        <f>R110</f>
        <v>0</v>
      </c>
      <c r="T109" s="119">
        <f>T110</f>
        <v>0</v>
      </c>
      <c r="AR109" s="113" t="s">
        <v>83</v>
      </c>
      <c r="AT109" s="120" t="s">
        <v>74</v>
      </c>
      <c r="AU109" s="120" t="s">
        <v>83</v>
      </c>
      <c r="AY109" s="113" t="s">
        <v>266</v>
      </c>
      <c r="BK109" s="121">
        <f>BK110</f>
        <v>0</v>
      </c>
    </row>
    <row r="110" spans="2:65" s="1" customFormat="1" ht="16.5" customHeight="1">
      <c r="B110" s="33"/>
      <c r="C110" s="122" t="s">
        <v>293</v>
      </c>
      <c r="D110" s="122" t="s">
        <v>267</v>
      </c>
      <c r="E110" s="123" t="s">
        <v>2407</v>
      </c>
      <c r="F110" s="124" t="s">
        <v>2408</v>
      </c>
      <c r="G110" s="125" t="s">
        <v>291</v>
      </c>
      <c r="H110" s="126">
        <v>65</v>
      </c>
      <c r="I110" s="127"/>
      <c r="J110" s="128">
        <f>ROUND(I110*H110,2)</f>
        <v>0</v>
      </c>
      <c r="K110" s="124" t="s">
        <v>19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2409</v>
      </c>
    </row>
    <row r="111" spans="2:65" s="10" customFormat="1" ht="22.9" customHeight="1">
      <c r="B111" s="112"/>
      <c r="D111" s="113" t="s">
        <v>74</v>
      </c>
      <c r="E111" s="162" t="s">
        <v>2410</v>
      </c>
      <c r="F111" s="162" t="s">
        <v>2411</v>
      </c>
      <c r="I111" s="115"/>
      <c r="J111" s="163">
        <f>BK111</f>
        <v>0</v>
      </c>
      <c r="L111" s="112"/>
      <c r="M111" s="117"/>
      <c r="P111" s="118">
        <f>SUM(P112:P113)</f>
        <v>0</v>
      </c>
      <c r="R111" s="118">
        <f>SUM(R112:R113)</f>
        <v>0</v>
      </c>
      <c r="T111" s="119">
        <f>SUM(T112:T113)</f>
        <v>0</v>
      </c>
      <c r="AR111" s="113" t="s">
        <v>83</v>
      </c>
      <c r="AT111" s="120" t="s">
        <v>74</v>
      </c>
      <c r="AU111" s="120" t="s">
        <v>83</v>
      </c>
      <c r="AY111" s="113" t="s">
        <v>266</v>
      </c>
      <c r="BK111" s="121">
        <f>SUM(BK112:BK113)</f>
        <v>0</v>
      </c>
    </row>
    <row r="112" spans="2:65" s="1" customFormat="1" ht="16.5" customHeight="1">
      <c r="B112" s="33"/>
      <c r="C112" s="122" t="s">
        <v>285</v>
      </c>
      <c r="D112" s="122" t="s">
        <v>267</v>
      </c>
      <c r="E112" s="123" t="s">
        <v>2412</v>
      </c>
      <c r="F112" s="124" t="s">
        <v>2413</v>
      </c>
      <c r="G112" s="125" t="s">
        <v>291</v>
      </c>
      <c r="H112" s="126">
        <v>20</v>
      </c>
      <c r="I112" s="127"/>
      <c r="J112" s="128">
        <f>ROUND(I112*H112,2)</f>
        <v>0</v>
      </c>
      <c r="K112" s="124" t="s">
        <v>19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2414</v>
      </c>
    </row>
    <row r="113" spans="2:65" s="1" customFormat="1" ht="16.5" customHeight="1">
      <c r="B113" s="33"/>
      <c r="C113" s="122" t="s">
        <v>272</v>
      </c>
      <c r="D113" s="122" t="s">
        <v>267</v>
      </c>
      <c r="E113" s="123" t="s">
        <v>2415</v>
      </c>
      <c r="F113" s="124" t="s">
        <v>2416</v>
      </c>
      <c r="G113" s="125" t="s">
        <v>291</v>
      </c>
      <c r="H113" s="126">
        <v>115</v>
      </c>
      <c r="I113" s="127"/>
      <c r="J113" s="128">
        <f>ROUND(I113*H113,2)</f>
        <v>0</v>
      </c>
      <c r="K113" s="124" t="s">
        <v>19</v>
      </c>
      <c r="L113" s="33"/>
      <c r="M113" s="129" t="s">
        <v>19</v>
      </c>
      <c r="N113" s="130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272</v>
      </c>
      <c r="AT113" s="133" t="s">
        <v>267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2417</v>
      </c>
    </row>
    <row r="114" spans="2:65" s="10" customFormat="1" ht="22.9" customHeight="1">
      <c r="B114" s="112"/>
      <c r="D114" s="113" t="s">
        <v>74</v>
      </c>
      <c r="E114" s="162" t="s">
        <v>2418</v>
      </c>
      <c r="F114" s="162" t="s">
        <v>2419</v>
      </c>
      <c r="I114" s="115"/>
      <c r="J114" s="163">
        <f>BK114</f>
        <v>0</v>
      </c>
      <c r="L114" s="112"/>
      <c r="M114" s="117"/>
      <c r="P114" s="118">
        <f>P115</f>
        <v>0</v>
      </c>
      <c r="R114" s="118">
        <f>R115</f>
        <v>0</v>
      </c>
      <c r="T114" s="119">
        <f>T115</f>
        <v>0</v>
      </c>
      <c r="AR114" s="113" t="s">
        <v>83</v>
      </c>
      <c r="AT114" s="120" t="s">
        <v>74</v>
      </c>
      <c r="AU114" s="120" t="s">
        <v>83</v>
      </c>
      <c r="AY114" s="113" t="s">
        <v>266</v>
      </c>
      <c r="BK114" s="121">
        <f>BK115</f>
        <v>0</v>
      </c>
    </row>
    <row r="115" spans="2:65" s="1" customFormat="1" ht="16.5" customHeight="1">
      <c r="B115" s="33"/>
      <c r="C115" s="122" t="s">
        <v>295</v>
      </c>
      <c r="D115" s="122" t="s">
        <v>267</v>
      </c>
      <c r="E115" s="123" t="s">
        <v>2420</v>
      </c>
      <c r="F115" s="124" t="s">
        <v>2421</v>
      </c>
      <c r="G115" s="125" t="s">
        <v>912</v>
      </c>
      <c r="H115" s="126">
        <v>26</v>
      </c>
      <c r="I115" s="127"/>
      <c r="J115" s="128">
        <f>ROUND(I115*H115,2)</f>
        <v>0</v>
      </c>
      <c r="K115" s="124" t="s">
        <v>19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2422</v>
      </c>
    </row>
    <row r="116" spans="2:65" s="10" customFormat="1" ht="22.9" customHeight="1">
      <c r="B116" s="112"/>
      <c r="D116" s="113" t="s">
        <v>74</v>
      </c>
      <c r="E116" s="162" t="s">
        <v>2423</v>
      </c>
      <c r="F116" s="162" t="s">
        <v>2424</v>
      </c>
      <c r="I116" s="115"/>
      <c r="J116" s="163">
        <f>BK116</f>
        <v>0</v>
      </c>
      <c r="L116" s="112"/>
      <c r="M116" s="117"/>
      <c r="P116" s="118">
        <f>SUM(P117:P118)</f>
        <v>0</v>
      </c>
      <c r="R116" s="118">
        <f>SUM(R117:R118)</f>
        <v>0</v>
      </c>
      <c r="T116" s="119">
        <f>SUM(T117:T118)</f>
        <v>0</v>
      </c>
      <c r="AR116" s="113" t="s">
        <v>83</v>
      </c>
      <c r="AT116" s="120" t="s">
        <v>74</v>
      </c>
      <c r="AU116" s="120" t="s">
        <v>83</v>
      </c>
      <c r="AY116" s="113" t="s">
        <v>266</v>
      </c>
      <c r="BK116" s="121">
        <f>SUM(BK117:BK118)</f>
        <v>0</v>
      </c>
    </row>
    <row r="117" spans="2:65" s="1" customFormat="1" ht="16.5" customHeight="1">
      <c r="B117" s="33"/>
      <c r="C117" s="122" t="s">
        <v>307</v>
      </c>
      <c r="D117" s="122" t="s">
        <v>267</v>
      </c>
      <c r="E117" s="123" t="s">
        <v>2425</v>
      </c>
      <c r="F117" s="124" t="s">
        <v>2426</v>
      </c>
      <c r="G117" s="125" t="s">
        <v>912</v>
      </c>
      <c r="H117" s="126">
        <v>6</v>
      </c>
      <c r="I117" s="127"/>
      <c r="J117" s="128">
        <f>ROUND(I117*H117,2)</f>
        <v>0</v>
      </c>
      <c r="K117" s="124" t="s">
        <v>19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2427</v>
      </c>
    </row>
    <row r="118" spans="2:65" s="1" customFormat="1" ht="16.5" customHeight="1">
      <c r="B118" s="33"/>
      <c r="C118" s="122" t="s">
        <v>303</v>
      </c>
      <c r="D118" s="122" t="s">
        <v>267</v>
      </c>
      <c r="E118" s="123" t="s">
        <v>2428</v>
      </c>
      <c r="F118" s="124" t="s">
        <v>2429</v>
      </c>
      <c r="G118" s="125" t="s">
        <v>912</v>
      </c>
      <c r="H118" s="126">
        <v>3</v>
      </c>
      <c r="I118" s="127"/>
      <c r="J118" s="128">
        <f>ROUND(I118*H118,2)</f>
        <v>0</v>
      </c>
      <c r="K118" s="124" t="s">
        <v>19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2430</v>
      </c>
    </row>
    <row r="119" spans="2:65" s="10" customFormat="1" ht="22.9" customHeight="1">
      <c r="B119" s="112"/>
      <c r="D119" s="113" t="s">
        <v>74</v>
      </c>
      <c r="E119" s="162" t="s">
        <v>2431</v>
      </c>
      <c r="F119" s="162" t="s">
        <v>2432</v>
      </c>
      <c r="I119" s="115"/>
      <c r="J119" s="163">
        <f>BK119</f>
        <v>0</v>
      </c>
      <c r="L119" s="112"/>
      <c r="M119" s="117"/>
      <c r="P119" s="118">
        <f>SUM(P120:P122)</f>
        <v>0</v>
      </c>
      <c r="R119" s="118">
        <f>SUM(R120:R122)</f>
        <v>0</v>
      </c>
      <c r="T119" s="119">
        <f>SUM(T120:T122)</f>
        <v>0</v>
      </c>
      <c r="AR119" s="113" t="s">
        <v>83</v>
      </c>
      <c r="AT119" s="120" t="s">
        <v>74</v>
      </c>
      <c r="AU119" s="120" t="s">
        <v>83</v>
      </c>
      <c r="AY119" s="113" t="s">
        <v>266</v>
      </c>
      <c r="BK119" s="121">
        <f>SUM(BK120:BK122)</f>
        <v>0</v>
      </c>
    </row>
    <row r="120" spans="2:65" s="1" customFormat="1" ht="16.5" customHeight="1">
      <c r="B120" s="33"/>
      <c r="C120" s="122" t="s">
        <v>358</v>
      </c>
      <c r="D120" s="122" t="s">
        <v>267</v>
      </c>
      <c r="E120" s="123" t="s">
        <v>2433</v>
      </c>
      <c r="F120" s="124" t="s">
        <v>2434</v>
      </c>
      <c r="G120" s="125" t="s">
        <v>639</v>
      </c>
      <c r="H120" s="126">
        <v>4</v>
      </c>
      <c r="I120" s="127"/>
      <c r="J120" s="128">
        <f>ROUND(I120*H120,2)</f>
        <v>0</v>
      </c>
      <c r="K120" s="124" t="s">
        <v>19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2435</v>
      </c>
    </row>
    <row r="121" spans="2:65" s="1" customFormat="1" ht="16.5" customHeight="1">
      <c r="B121" s="33"/>
      <c r="C121" s="122" t="s">
        <v>362</v>
      </c>
      <c r="D121" s="122" t="s">
        <v>267</v>
      </c>
      <c r="E121" s="123" t="s">
        <v>2436</v>
      </c>
      <c r="F121" s="124" t="s">
        <v>2437</v>
      </c>
      <c r="G121" s="125" t="s">
        <v>639</v>
      </c>
      <c r="H121" s="126">
        <v>3</v>
      </c>
      <c r="I121" s="127"/>
      <c r="J121" s="128">
        <f>ROUND(I121*H121,2)</f>
        <v>0</v>
      </c>
      <c r="K121" s="124" t="s">
        <v>19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2438</v>
      </c>
    </row>
    <row r="122" spans="2:65" s="1" customFormat="1" ht="16.5" customHeight="1">
      <c r="B122" s="33"/>
      <c r="C122" s="122" t="s">
        <v>370</v>
      </c>
      <c r="D122" s="122" t="s">
        <v>267</v>
      </c>
      <c r="E122" s="123" t="s">
        <v>2439</v>
      </c>
      <c r="F122" s="124" t="s">
        <v>2440</v>
      </c>
      <c r="G122" s="125" t="s">
        <v>639</v>
      </c>
      <c r="H122" s="126">
        <v>3</v>
      </c>
      <c r="I122" s="127"/>
      <c r="J122" s="128">
        <f>ROUND(I122*H122,2)</f>
        <v>0</v>
      </c>
      <c r="K122" s="124" t="s">
        <v>19</v>
      </c>
      <c r="L122" s="33"/>
      <c r="M122" s="129" t="s">
        <v>19</v>
      </c>
      <c r="N122" s="130" t="s">
        <v>46</v>
      </c>
      <c r="P122" s="131">
        <f>O122*H122</f>
        <v>0</v>
      </c>
      <c r="Q122" s="131">
        <v>0</v>
      </c>
      <c r="R122" s="131">
        <f>Q122*H122</f>
        <v>0</v>
      </c>
      <c r="S122" s="131">
        <v>0</v>
      </c>
      <c r="T122" s="132">
        <f>S122*H122</f>
        <v>0</v>
      </c>
      <c r="AR122" s="133" t="s">
        <v>272</v>
      </c>
      <c r="AT122" s="133" t="s">
        <v>267</v>
      </c>
      <c r="AU122" s="133" t="s">
        <v>85</v>
      </c>
      <c r="AY122" s="18" t="s">
        <v>266</v>
      </c>
      <c r="BE122" s="134">
        <f>IF(N122="základní",J122,0)</f>
        <v>0</v>
      </c>
      <c r="BF122" s="134">
        <f>IF(N122="snížená",J122,0)</f>
        <v>0</v>
      </c>
      <c r="BG122" s="134">
        <f>IF(N122="zákl. přenesená",J122,0)</f>
        <v>0</v>
      </c>
      <c r="BH122" s="134">
        <f>IF(N122="sníž. přenesená",J122,0)</f>
        <v>0</v>
      </c>
      <c r="BI122" s="134">
        <f>IF(N122="nulová",J122,0)</f>
        <v>0</v>
      </c>
      <c r="BJ122" s="18" t="s">
        <v>83</v>
      </c>
      <c r="BK122" s="134">
        <f>ROUND(I122*H122,2)</f>
        <v>0</v>
      </c>
      <c r="BL122" s="18" t="s">
        <v>272</v>
      </c>
      <c r="BM122" s="133" t="s">
        <v>2441</v>
      </c>
    </row>
    <row r="123" spans="2:65" s="10" customFormat="1" ht="22.9" customHeight="1">
      <c r="B123" s="112"/>
      <c r="D123" s="113" t="s">
        <v>74</v>
      </c>
      <c r="E123" s="162" t="s">
        <v>2442</v>
      </c>
      <c r="F123" s="162" t="s">
        <v>2443</v>
      </c>
      <c r="I123" s="115"/>
      <c r="J123" s="163">
        <f>BK123</f>
        <v>0</v>
      </c>
      <c r="L123" s="112"/>
      <c r="M123" s="117"/>
      <c r="P123" s="118">
        <f>P124</f>
        <v>0</v>
      </c>
      <c r="R123" s="118">
        <f>R124</f>
        <v>0</v>
      </c>
      <c r="T123" s="119">
        <f>T124</f>
        <v>0</v>
      </c>
      <c r="AR123" s="113" t="s">
        <v>83</v>
      </c>
      <c r="AT123" s="120" t="s">
        <v>74</v>
      </c>
      <c r="AU123" s="120" t="s">
        <v>83</v>
      </c>
      <c r="AY123" s="113" t="s">
        <v>266</v>
      </c>
      <c r="BK123" s="121">
        <f>BK124</f>
        <v>0</v>
      </c>
    </row>
    <row r="124" spans="2:65" s="1" customFormat="1" ht="16.5" customHeight="1">
      <c r="B124" s="33"/>
      <c r="C124" s="122" t="s">
        <v>366</v>
      </c>
      <c r="D124" s="122" t="s">
        <v>267</v>
      </c>
      <c r="E124" s="123" t="s">
        <v>2444</v>
      </c>
      <c r="F124" s="124" t="s">
        <v>2445</v>
      </c>
      <c r="G124" s="125" t="s">
        <v>639</v>
      </c>
      <c r="H124" s="126">
        <v>6</v>
      </c>
      <c r="I124" s="127"/>
      <c r="J124" s="128">
        <f>ROUND(I124*H124,2)</f>
        <v>0</v>
      </c>
      <c r="K124" s="124" t="s">
        <v>19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85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2446</v>
      </c>
    </row>
    <row r="125" spans="2:65" s="10" customFormat="1" ht="22.9" customHeight="1">
      <c r="B125" s="112"/>
      <c r="D125" s="113" t="s">
        <v>74</v>
      </c>
      <c r="E125" s="162" t="s">
        <v>2447</v>
      </c>
      <c r="F125" s="162" t="s">
        <v>2448</v>
      </c>
      <c r="I125" s="115"/>
      <c r="J125" s="163">
        <f>BK125</f>
        <v>0</v>
      </c>
      <c r="L125" s="112"/>
      <c r="M125" s="117"/>
      <c r="P125" s="118">
        <f>P126</f>
        <v>0</v>
      </c>
      <c r="R125" s="118">
        <f>R126</f>
        <v>0</v>
      </c>
      <c r="T125" s="119">
        <f>T126</f>
        <v>0</v>
      </c>
      <c r="AR125" s="113" t="s">
        <v>83</v>
      </c>
      <c r="AT125" s="120" t="s">
        <v>74</v>
      </c>
      <c r="AU125" s="120" t="s">
        <v>83</v>
      </c>
      <c r="AY125" s="113" t="s">
        <v>266</v>
      </c>
      <c r="BK125" s="121">
        <f>BK126</f>
        <v>0</v>
      </c>
    </row>
    <row r="126" spans="2:65" s="1" customFormat="1" ht="16.5" customHeight="1">
      <c r="B126" s="33"/>
      <c r="C126" s="122" t="s">
        <v>382</v>
      </c>
      <c r="D126" s="122" t="s">
        <v>267</v>
      </c>
      <c r="E126" s="123" t="s">
        <v>2449</v>
      </c>
      <c r="F126" s="124" t="s">
        <v>2450</v>
      </c>
      <c r="G126" s="125" t="s">
        <v>639</v>
      </c>
      <c r="H126" s="126">
        <v>6</v>
      </c>
      <c r="I126" s="127"/>
      <c r="J126" s="128">
        <f>ROUND(I126*H126,2)</f>
        <v>0</v>
      </c>
      <c r="K126" s="124" t="s">
        <v>19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2451</v>
      </c>
    </row>
    <row r="127" spans="2:65" s="10" customFormat="1" ht="22.9" customHeight="1">
      <c r="B127" s="112"/>
      <c r="D127" s="113" t="s">
        <v>74</v>
      </c>
      <c r="E127" s="162" t="s">
        <v>2452</v>
      </c>
      <c r="F127" s="162" t="s">
        <v>2453</v>
      </c>
      <c r="I127" s="115"/>
      <c r="J127" s="163">
        <f>BK127</f>
        <v>0</v>
      </c>
      <c r="L127" s="112"/>
      <c r="M127" s="117"/>
      <c r="P127" s="118">
        <f>SUM(P128:P129)</f>
        <v>0</v>
      </c>
      <c r="R127" s="118">
        <f>SUM(R128:R129)</f>
        <v>0</v>
      </c>
      <c r="T127" s="119">
        <f>SUM(T128:T129)</f>
        <v>0</v>
      </c>
      <c r="AR127" s="113" t="s">
        <v>83</v>
      </c>
      <c r="AT127" s="120" t="s">
        <v>74</v>
      </c>
      <c r="AU127" s="120" t="s">
        <v>83</v>
      </c>
      <c r="AY127" s="113" t="s">
        <v>266</v>
      </c>
      <c r="BK127" s="121">
        <f>SUM(BK128:BK129)</f>
        <v>0</v>
      </c>
    </row>
    <row r="128" spans="2:65" s="1" customFormat="1" ht="16.5" customHeight="1">
      <c r="B128" s="33"/>
      <c r="C128" s="122" t="s">
        <v>374</v>
      </c>
      <c r="D128" s="122" t="s">
        <v>267</v>
      </c>
      <c r="E128" s="123" t="s">
        <v>2454</v>
      </c>
      <c r="F128" s="124" t="s">
        <v>2455</v>
      </c>
      <c r="G128" s="125" t="s">
        <v>639</v>
      </c>
      <c r="H128" s="126">
        <v>8</v>
      </c>
      <c r="I128" s="127"/>
      <c r="J128" s="128">
        <f>ROUND(I128*H128,2)</f>
        <v>0</v>
      </c>
      <c r="K128" s="124" t="s">
        <v>19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272</v>
      </c>
      <c r="AT128" s="133" t="s">
        <v>267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2456</v>
      </c>
    </row>
    <row r="129" spans="2:65" s="1" customFormat="1" ht="16.5" customHeight="1">
      <c r="B129" s="33"/>
      <c r="C129" s="122" t="s">
        <v>378</v>
      </c>
      <c r="D129" s="122" t="s">
        <v>267</v>
      </c>
      <c r="E129" s="123" t="s">
        <v>2457</v>
      </c>
      <c r="F129" s="124" t="s">
        <v>2458</v>
      </c>
      <c r="G129" s="125" t="s">
        <v>639</v>
      </c>
      <c r="H129" s="126">
        <v>4</v>
      </c>
      <c r="I129" s="127"/>
      <c r="J129" s="128">
        <f>ROUND(I129*H129,2)</f>
        <v>0</v>
      </c>
      <c r="K129" s="124" t="s">
        <v>19</v>
      </c>
      <c r="L129" s="33"/>
      <c r="M129" s="129" t="s">
        <v>19</v>
      </c>
      <c r="N129" s="130" t="s">
        <v>46</v>
      </c>
      <c r="P129" s="131">
        <f>O129*H129</f>
        <v>0</v>
      </c>
      <c r="Q129" s="131">
        <v>0</v>
      </c>
      <c r="R129" s="131">
        <f>Q129*H129</f>
        <v>0</v>
      </c>
      <c r="S129" s="131">
        <v>0</v>
      </c>
      <c r="T129" s="132">
        <f>S129*H129</f>
        <v>0</v>
      </c>
      <c r="AR129" s="133" t="s">
        <v>272</v>
      </c>
      <c r="AT129" s="133" t="s">
        <v>267</v>
      </c>
      <c r="AU129" s="133" t="s">
        <v>85</v>
      </c>
      <c r="AY129" s="18" t="s">
        <v>266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8" t="s">
        <v>83</v>
      </c>
      <c r="BK129" s="134">
        <f>ROUND(I129*H129,2)</f>
        <v>0</v>
      </c>
      <c r="BL129" s="18" t="s">
        <v>272</v>
      </c>
      <c r="BM129" s="133" t="s">
        <v>2459</v>
      </c>
    </row>
    <row r="130" spans="2:65" s="10" customFormat="1" ht="22.9" customHeight="1">
      <c r="B130" s="112"/>
      <c r="D130" s="113" t="s">
        <v>74</v>
      </c>
      <c r="E130" s="162" t="s">
        <v>2460</v>
      </c>
      <c r="F130" s="162" t="s">
        <v>2461</v>
      </c>
      <c r="I130" s="115"/>
      <c r="J130" s="163">
        <f>BK130</f>
        <v>0</v>
      </c>
      <c r="L130" s="112"/>
      <c r="M130" s="117"/>
      <c r="P130" s="118">
        <f>P131</f>
        <v>0</v>
      </c>
      <c r="R130" s="118">
        <f>R131</f>
        <v>0</v>
      </c>
      <c r="T130" s="119">
        <f>T131</f>
        <v>0</v>
      </c>
      <c r="AR130" s="113" t="s">
        <v>83</v>
      </c>
      <c r="AT130" s="120" t="s">
        <v>74</v>
      </c>
      <c r="AU130" s="120" t="s">
        <v>83</v>
      </c>
      <c r="AY130" s="113" t="s">
        <v>266</v>
      </c>
      <c r="BK130" s="121">
        <f>BK131</f>
        <v>0</v>
      </c>
    </row>
    <row r="131" spans="2:65" s="1" customFormat="1" ht="16.5" customHeight="1">
      <c r="B131" s="33"/>
      <c r="C131" s="122" t="s">
        <v>264</v>
      </c>
      <c r="D131" s="122" t="s">
        <v>267</v>
      </c>
      <c r="E131" s="123" t="s">
        <v>2462</v>
      </c>
      <c r="F131" s="124" t="s">
        <v>2463</v>
      </c>
      <c r="G131" s="125" t="s">
        <v>912</v>
      </c>
      <c r="H131" s="126">
        <v>4</v>
      </c>
      <c r="I131" s="127"/>
      <c r="J131" s="128">
        <f>ROUND(I131*H131,2)</f>
        <v>0</v>
      </c>
      <c r="K131" s="124" t="s">
        <v>19</v>
      </c>
      <c r="L131" s="33"/>
      <c r="M131" s="129" t="s">
        <v>19</v>
      </c>
      <c r="N131" s="130" t="s">
        <v>46</v>
      </c>
      <c r="P131" s="131">
        <f>O131*H131</f>
        <v>0</v>
      </c>
      <c r="Q131" s="131">
        <v>0</v>
      </c>
      <c r="R131" s="131">
        <f>Q131*H131</f>
        <v>0</v>
      </c>
      <c r="S131" s="131">
        <v>0</v>
      </c>
      <c r="T131" s="132">
        <f>S131*H131</f>
        <v>0</v>
      </c>
      <c r="AR131" s="133" t="s">
        <v>272</v>
      </c>
      <c r="AT131" s="133" t="s">
        <v>267</v>
      </c>
      <c r="AU131" s="133" t="s">
        <v>85</v>
      </c>
      <c r="AY131" s="18" t="s">
        <v>266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8" t="s">
        <v>83</v>
      </c>
      <c r="BK131" s="134">
        <f>ROUND(I131*H131,2)</f>
        <v>0</v>
      </c>
      <c r="BL131" s="18" t="s">
        <v>272</v>
      </c>
      <c r="BM131" s="133" t="s">
        <v>2464</v>
      </c>
    </row>
    <row r="132" spans="2:65" s="10" customFormat="1" ht="22.9" customHeight="1">
      <c r="B132" s="112"/>
      <c r="D132" s="113" t="s">
        <v>74</v>
      </c>
      <c r="E132" s="162" t="s">
        <v>2465</v>
      </c>
      <c r="F132" s="162" t="s">
        <v>2466</v>
      </c>
      <c r="I132" s="115"/>
      <c r="J132" s="163">
        <f>BK132</f>
        <v>0</v>
      </c>
      <c r="L132" s="112"/>
      <c r="M132" s="117"/>
      <c r="P132" s="118">
        <f>SUM(P133:P134)</f>
        <v>0</v>
      </c>
      <c r="R132" s="118">
        <f>SUM(R133:R134)</f>
        <v>0</v>
      </c>
      <c r="T132" s="119">
        <f>SUM(T133:T134)</f>
        <v>0</v>
      </c>
      <c r="AR132" s="113" t="s">
        <v>83</v>
      </c>
      <c r="AT132" s="120" t="s">
        <v>74</v>
      </c>
      <c r="AU132" s="120" t="s">
        <v>83</v>
      </c>
      <c r="AY132" s="113" t="s">
        <v>266</v>
      </c>
      <c r="BK132" s="121">
        <f>SUM(BK133:BK134)</f>
        <v>0</v>
      </c>
    </row>
    <row r="133" spans="2:65" s="1" customFormat="1" ht="16.5" customHeight="1">
      <c r="B133" s="33"/>
      <c r="C133" s="122" t="s">
        <v>83</v>
      </c>
      <c r="D133" s="122" t="s">
        <v>267</v>
      </c>
      <c r="E133" s="123" t="s">
        <v>2467</v>
      </c>
      <c r="F133" s="124" t="s">
        <v>2468</v>
      </c>
      <c r="G133" s="125" t="s">
        <v>291</v>
      </c>
      <c r="H133" s="126">
        <v>10</v>
      </c>
      <c r="I133" s="127"/>
      <c r="J133" s="128">
        <f>ROUND(I133*H133,2)</f>
        <v>0</v>
      </c>
      <c r="K133" s="124" t="s">
        <v>19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85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2469</v>
      </c>
    </row>
    <row r="134" spans="2:65" s="1" customFormat="1" ht="16.5" customHeight="1">
      <c r="B134" s="33"/>
      <c r="C134" s="122" t="s">
        <v>85</v>
      </c>
      <c r="D134" s="122" t="s">
        <v>267</v>
      </c>
      <c r="E134" s="123" t="s">
        <v>2470</v>
      </c>
      <c r="F134" s="124" t="s">
        <v>2471</v>
      </c>
      <c r="G134" s="125" t="s">
        <v>291</v>
      </c>
      <c r="H134" s="126">
        <v>65</v>
      </c>
      <c r="I134" s="127"/>
      <c r="J134" s="128">
        <f>ROUND(I134*H134,2)</f>
        <v>0</v>
      </c>
      <c r="K134" s="124" t="s">
        <v>19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2472</v>
      </c>
    </row>
    <row r="135" spans="2:65" s="10" customFormat="1" ht="22.9" customHeight="1">
      <c r="B135" s="112"/>
      <c r="D135" s="113" t="s">
        <v>74</v>
      </c>
      <c r="E135" s="162" t="s">
        <v>2473</v>
      </c>
      <c r="F135" s="162" t="s">
        <v>2474</v>
      </c>
      <c r="I135" s="115"/>
      <c r="J135" s="163">
        <f>BK135</f>
        <v>0</v>
      </c>
      <c r="L135" s="112"/>
      <c r="M135" s="117"/>
      <c r="P135" s="118">
        <f>P136</f>
        <v>0</v>
      </c>
      <c r="R135" s="118">
        <f>R136</f>
        <v>0</v>
      </c>
      <c r="T135" s="119">
        <f>T136</f>
        <v>0</v>
      </c>
      <c r="AR135" s="113" t="s">
        <v>83</v>
      </c>
      <c r="AT135" s="120" t="s">
        <v>74</v>
      </c>
      <c r="AU135" s="120" t="s">
        <v>83</v>
      </c>
      <c r="AY135" s="113" t="s">
        <v>266</v>
      </c>
      <c r="BK135" s="121">
        <f>BK136</f>
        <v>0</v>
      </c>
    </row>
    <row r="136" spans="2:65" s="1" customFormat="1" ht="16.5" customHeight="1">
      <c r="B136" s="33"/>
      <c r="C136" s="122" t="s">
        <v>312</v>
      </c>
      <c r="D136" s="122" t="s">
        <v>267</v>
      </c>
      <c r="E136" s="123" t="s">
        <v>2475</v>
      </c>
      <c r="F136" s="124" t="s">
        <v>2476</v>
      </c>
      <c r="G136" s="125" t="s">
        <v>912</v>
      </c>
      <c r="H136" s="126">
        <v>3</v>
      </c>
      <c r="I136" s="127"/>
      <c r="J136" s="128">
        <f>ROUND(I136*H136,2)</f>
        <v>0</v>
      </c>
      <c r="K136" s="124" t="s">
        <v>19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272</v>
      </c>
      <c r="AT136" s="133" t="s">
        <v>267</v>
      </c>
      <c r="AU136" s="133" t="s">
        <v>85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2477</v>
      </c>
    </row>
    <row r="137" spans="2:65" s="10" customFormat="1" ht="22.9" customHeight="1">
      <c r="B137" s="112"/>
      <c r="D137" s="113" t="s">
        <v>74</v>
      </c>
      <c r="E137" s="162" t="s">
        <v>2478</v>
      </c>
      <c r="F137" s="162" t="s">
        <v>2479</v>
      </c>
      <c r="I137" s="115"/>
      <c r="J137" s="163">
        <f>BK137</f>
        <v>0</v>
      </c>
      <c r="L137" s="112"/>
      <c r="M137" s="117"/>
      <c r="P137" s="118">
        <f>SUM(P138:P139)</f>
        <v>0</v>
      </c>
      <c r="R137" s="118">
        <f>SUM(R138:R139)</f>
        <v>0</v>
      </c>
      <c r="T137" s="119">
        <f>SUM(T138:T139)</f>
        <v>0</v>
      </c>
      <c r="AR137" s="113" t="s">
        <v>83</v>
      </c>
      <c r="AT137" s="120" t="s">
        <v>74</v>
      </c>
      <c r="AU137" s="120" t="s">
        <v>83</v>
      </c>
      <c r="AY137" s="113" t="s">
        <v>266</v>
      </c>
      <c r="BK137" s="121">
        <f>SUM(BK138:BK139)</f>
        <v>0</v>
      </c>
    </row>
    <row r="138" spans="2:65" s="1" customFormat="1" ht="16.5" customHeight="1">
      <c r="B138" s="33"/>
      <c r="C138" s="122" t="s">
        <v>8</v>
      </c>
      <c r="D138" s="122" t="s">
        <v>267</v>
      </c>
      <c r="E138" s="123" t="s">
        <v>523</v>
      </c>
      <c r="F138" s="124" t="s">
        <v>2480</v>
      </c>
      <c r="G138" s="125" t="s">
        <v>912</v>
      </c>
      <c r="H138" s="126">
        <v>3</v>
      </c>
      <c r="I138" s="127"/>
      <c r="J138" s="128">
        <f>ROUND(I138*H138,2)</f>
        <v>0</v>
      </c>
      <c r="K138" s="124" t="s">
        <v>19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85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2481</v>
      </c>
    </row>
    <row r="139" spans="2:65" s="1" customFormat="1" ht="16.5" customHeight="1">
      <c r="B139" s="33"/>
      <c r="C139" s="122" t="s">
        <v>351</v>
      </c>
      <c r="D139" s="122" t="s">
        <v>267</v>
      </c>
      <c r="E139" s="123" t="s">
        <v>2482</v>
      </c>
      <c r="F139" s="124" t="s">
        <v>2483</v>
      </c>
      <c r="G139" s="125" t="s">
        <v>912</v>
      </c>
      <c r="H139" s="126">
        <v>3</v>
      </c>
      <c r="I139" s="127"/>
      <c r="J139" s="128">
        <f>ROUND(I139*H139,2)</f>
        <v>0</v>
      </c>
      <c r="K139" s="124" t="s">
        <v>19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2484</v>
      </c>
    </row>
    <row r="140" spans="2:65" s="10" customFormat="1" ht="22.9" customHeight="1">
      <c r="B140" s="112"/>
      <c r="D140" s="113" t="s">
        <v>74</v>
      </c>
      <c r="E140" s="162" t="s">
        <v>2485</v>
      </c>
      <c r="F140" s="162" t="s">
        <v>2486</v>
      </c>
      <c r="I140" s="115"/>
      <c r="J140" s="163">
        <f>BK140</f>
        <v>0</v>
      </c>
      <c r="L140" s="112"/>
      <c r="M140" s="117"/>
      <c r="P140" s="118">
        <f>SUM(P141:P142)</f>
        <v>0</v>
      </c>
      <c r="R140" s="118">
        <f>SUM(R141:R142)</f>
        <v>0</v>
      </c>
      <c r="T140" s="119">
        <f>SUM(T141:T142)</f>
        <v>0</v>
      </c>
      <c r="AR140" s="113" t="s">
        <v>83</v>
      </c>
      <c r="AT140" s="120" t="s">
        <v>74</v>
      </c>
      <c r="AU140" s="120" t="s">
        <v>83</v>
      </c>
      <c r="AY140" s="113" t="s">
        <v>266</v>
      </c>
      <c r="BK140" s="121">
        <f>SUM(BK141:BK142)</f>
        <v>0</v>
      </c>
    </row>
    <row r="141" spans="2:65" s="1" customFormat="1" ht="16.5" customHeight="1">
      <c r="B141" s="33"/>
      <c r="C141" s="122" t="s">
        <v>386</v>
      </c>
      <c r="D141" s="122" t="s">
        <v>267</v>
      </c>
      <c r="E141" s="123" t="s">
        <v>2487</v>
      </c>
      <c r="F141" s="124" t="s">
        <v>2488</v>
      </c>
      <c r="G141" s="125" t="s">
        <v>2489</v>
      </c>
      <c r="H141" s="126">
        <v>1</v>
      </c>
      <c r="I141" s="127"/>
      <c r="J141" s="128">
        <f>ROUND(I141*H141,2)</f>
        <v>0</v>
      </c>
      <c r="K141" s="124" t="s">
        <v>19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2490</v>
      </c>
    </row>
    <row r="142" spans="2:65" s="1" customFormat="1" ht="19.5">
      <c r="B142" s="33"/>
      <c r="D142" s="136" t="s">
        <v>341</v>
      </c>
      <c r="F142" s="150" t="s">
        <v>2491</v>
      </c>
      <c r="I142" s="151"/>
      <c r="L142" s="33"/>
      <c r="M142" s="152"/>
      <c r="T142" s="54"/>
      <c r="AT142" s="18" t="s">
        <v>341</v>
      </c>
      <c r="AU142" s="18" t="s">
        <v>85</v>
      </c>
    </row>
    <row r="143" spans="2:65" s="10" customFormat="1" ht="25.9" customHeight="1">
      <c r="B143" s="112"/>
      <c r="D143" s="113" t="s">
        <v>74</v>
      </c>
      <c r="E143" s="114" t="s">
        <v>2492</v>
      </c>
      <c r="F143" s="114" t="s">
        <v>2493</v>
      </c>
      <c r="I143" s="115"/>
      <c r="J143" s="116">
        <f>BK143</f>
        <v>0</v>
      </c>
      <c r="L143" s="112"/>
      <c r="M143" s="117"/>
      <c r="P143" s="118">
        <f>P144</f>
        <v>0</v>
      </c>
      <c r="R143" s="118">
        <f>R144</f>
        <v>0</v>
      </c>
      <c r="T143" s="119">
        <f>T144</f>
        <v>0</v>
      </c>
      <c r="AR143" s="113" t="s">
        <v>83</v>
      </c>
      <c r="AT143" s="120" t="s">
        <v>74</v>
      </c>
      <c r="AU143" s="120" t="s">
        <v>75</v>
      </c>
      <c r="AY143" s="113" t="s">
        <v>266</v>
      </c>
      <c r="BK143" s="121">
        <f>BK144</f>
        <v>0</v>
      </c>
    </row>
    <row r="144" spans="2:65" s="1" customFormat="1" ht="16.5" customHeight="1">
      <c r="B144" s="33"/>
      <c r="C144" s="122" t="s">
        <v>7</v>
      </c>
      <c r="D144" s="122" t="s">
        <v>267</v>
      </c>
      <c r="E144" s="123" t="s">
        <v>2494</v>
      </c>
      <c r="F144" s="124" t="s">
        <v>2493</v>
      </c>
      <c r="G144" s="125" t="s">
        <v>468</v>
      </c>
      <c r="H144" s="126">
        <v>1</v>
      </c>
      <c r="I144" s="127"/>
      <c r="J144" s="128">
        <f>ROUND(I144*H144,2)</f>
        <v>0</v>
      </c>
      <c r="K144" s="124" t="s">
        <v>19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83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2495</v>
      </c>
    </row>
    <row r="145" spans="2:65" s="10" customFormat="1" ht="25.9" customHeight="1">
      <c r="B145" s="112"/>
      <c r="D145" s="113" t="s">
        <v>74</v>
      </c>
      <c r="E145" s="114" t="s">
        <v>2496</v>
      </c>
      <c r="F145" s="114" t="s">
        <v>1143</v>
      </c>
      <c r="I145" s="115"/>
      <c r="J145" s="116">
        <f>BK145</f>
        <v>0</v>
      </c>
      <c r="L145" s="112"/>
      <c r="M145" s="117"/>
      <c r="P145" s="118">
        <f>P146+P148+P150+P154+P156+P158+P160+P162+P164+P166+P170</f>
        <v>0</v>
      </c>
      <c r="R145" s="118">
        <f>R146+R148+R150+R154+R156+R158+R160+R162+R164+R166+R170</f>
        <v>0</v>
      </c>
      <c r="T145" s="119">
        <f>T146+T148+T150+T154+T156+T158+T160+T162+T164+T166+T170</f>
        <v>0</v>
      </c>
      <c r="AR145" s="113" t="s">
        <v>83</v>
      </c>
      <c r="AT145" s="120" t="s">
        <v>74</v>
      </c>
      <c r="AU145" s="120" t="s">
        <v>75</v>
      </c>
      <c r="AY145" s="113" t="s">
        <v>266</v>
      </c>
      <c r="BK145" s="121">
        <f>BK146+BK148+BK150+BK154+BK156+BK158+BK160+BK162+BK164+BK166+BK170</f>
        <v>0</v>
      </c>
    </row>
    <row r="146" spans="2:65" s="10" customFormat="1" ht="22.9" customHeight="1">
      <c r="B146" s="112"/>
      <c r="D146" s="113" t="s">
        <v>74</v>
      </c>
      <c r="E146" s="162" t="s">
        <v>2497</v>
      </c>
      <c r="F146" s="162" t="s">
        <v>2498</v>
      </c>
      <c r="I146" s="115"/>
      <c r="J146" s="163">
        <f>BK146</f>
        <v>0</v>
      </c>
      <c r="L146" s="112"/>
      <c r="M146" s="117"/>
      <c r="P146" s="118">
        <f>P147</f>
        <v>0</v>
      </c>
      <c r="R146" s="118">
        <f>R147</f>
        <v>0</v>
      </c>
      <c r="T146" s="119">
        <f>T147</f>
        <v>0</v>
      </c>
      <c r="AR146" s="113" t="s">
        <v>83</v>
      </c>
      <c r="AT146" s="120" t="s">
        <v>74</v>
      </c>
      <c r="AU146" s="120" t="s">
        <v>83</v>
      </c>
      <c r="AY146" s="113" t="s">
        <v>266</v>
      </c>
      <c r="BK146" s="121">
        <f>BK147</f>
        <v>0</v>
      </c>
    </row>
    <row r="147" spans="2:65" s="1" customFormat="1" ht="16.5" customHeight="1">
      <c r="B147" s="33"/>
      <c r="C147" s="122" t="s">
        <v>328</v>
      </c>
      <c r="D147" s="122" t="s">
        <v>267</v>
      </c>
      <c r="E147" s="123" t="s">
        <v>2499</v>
      </c>
      <c r="F147" s="124" t="s">
        <v>2500</v>
      </c>
      <c r="G147" s="125" t="s">
        <v>291</v>
      </c>
      <c r="H147" s="126">
        <v>90</v>
      </c>
      <c r="I147" s="127"/>
      <c r="J147" s="128">
        <f>ROUND(I147*H147,2)</f>
        <v>0</v>
      </c>
      <c r="K147" s="124" t="s">
        <v>19</v>
      </c>
      <c r="L147" s="33"/>
      <c r="M147" s="129" t="s">
        <v>19</v>
      </c>
      <c r="N147" s="130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272</v>
      </c>
      <c r="AT147" s="133" t="s">
        <v>267</v>
      </c>
      <c r="AU147" s="133" t="s">
        <v>85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272</v>
      </c>
      <c r="BM147" s="133" t="s">
        <v>2501</v>
      </c>
    </row>
    <row r="148" spans="2:65" s="10" customFormat="1" ht="22.9" customHeight="1">
      <c r="B148" s="112"/>
      <c r="D148" s="113" t="s">
        <v>74</v>
      </c>
      <c r="E148" s="162" t="s">
        <v>2502</v>
      </c>
      <c r="F148" s="162" t="s">
        <v>2503</v>
      </c>
      <c r="I148" s="115"/>
      <c r="J148" s="163">
        <f>BK148</f>
        <v>0</v>
      </c>
      <c r="L148" s="112"/>
      <c r="M148" s="117"/>
      <c r="P148" s="118">
        <f>P149</f>
        <v>0</v>
      </c>
      <c r="R148" s="118">
        <f>R149</f>
        <v>0</v>
      </c>
      <c r="T148" s="119">
        <f>T149</f>
        <v>0</v>
      </c>
      <c r="AR148" s="113" t="s">
        <v>83</v>
      </c>
      <c r="AT148" s="120" t="s">
        <v>74</v>
      </c>
      <c r="AU148" s="120" t="s">
        <v>83</v>
      </c>
      <c r="AY148" s="113" t="s">
        <v>266</v>
      </c>
      <c r="BK148" s="121">
        <f>BK149</f>
        <v>0</v>
      </c>
    </row>
    <row r="149" spans="2:65" s="1" customFormat="1" ht="16.5" customHeight="1">
      <c r="B149" s="33"/>
      <c r="C149" s="122" t="s">
        <v>324</v>
      </c>
      <c r="D149" s="122" t="s">
        <v>267</v>
      </c>
      <c r="E149" s="123" t="s">
        <v>2504</v>
      </c>
      <c r="F149" s="124" t="s">
        <v>2505</v>
      </c>
      <c r="G149" s="125" t="s">
        <v>291</v>
      </c>
      <c r="H149" s="126">
        <v>90</v>
      </c>
      <c r="I149" s="127"/>
      <c r="J149" s="128">
        <f>ROUND(I149*H149,2)</f>
        <v>0</v>
      </c>
      <c r="K149" s="124" t="s">
        <v>19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2506</v>
      </c>
    </row>
    <row r="150" spans="2:65" s="10" customFormat="1" ht="22.9" customHeight="1">
      <c r="B150" s="112"/>
      <c r="D150" s="113" t="s">
        <v>74</v>
      </c>
      <c r="E150" s="162" t="s">
        <v>2507</v>
      </c>
      <c r="F150" s="162" t="s">
        <v>2508</v>
      </c>
      <c r="I150" s="115"/>
      <c r="J150" s="163">
        <f>BK150</f>
        <v>0</v>
      </c>
      <c r="L150" s="112"/>
      <c r="M150" s="117"/>
      <c r="P150" s="118">
        <f>SUM(P151:P153)</f>
        <v>0</v>
      </c>
      <c r="R150" s="118">
        <f>SUM(R151:R153)</f>
        <v>0</v>
      </c>
      <c r="T150" s="119">
        <f>SUM(T151:T153)</f>
        <v>0</v>
      </c>
      <c r="AR150" s="113" t="s">
        <v>83</v>
      </c>
      <c r="AT150" s="120" t="s">
        <v>74</v>
      </c>
      <c r="AU150" s="120" t="s">
        <v>83</v>
      </c>
      <c r="AY150" s="113" t="s">
        <v>266</v>
      </c>
      <c r="BK150" s="121">
        <f>SUM(BK151:BK153)</f>
        <v>0</v>
      </c>
    </row>
    <row r="151" spans="2:65" s="1" customFormat="1" ht="16.5" customHeight="1">
      <c r="B151" s="33"/>
      <c r="C151" s="122" t="s">
        <v>320</v>
      </c>
      <c r="D151" s="122" t="s">
        <v>267</v>
      </c>
      <c r="E151" s="123" t="s">
        <v>2509</v>
      </c>
      <c r="F151" s="124" t="s">
        <v>2510</v>
      </c>
      <c r="G151" s="125" t="s">
        <v>291</v>
      </c>
      <c r="H151" s="126">
        <v>53</v>
      </c>
      <c r="I151" s="127"/>
      <c r="J151" s="128">
        <f>ROUND(I151*H151,2)</f>
        <v>0</v>
      </c>
      <c r="K151" s="124" t="s">
        <v>19</v>
      </c>
      <c r="L151" s="33"/>
      <c r="M151" s="129" t="s">
        <v>19</v>
      </c>
      <c r="N151" s="130" t="s">
        <v>46</v>
      </c>
      <c r="P151" s="131">
        <f>O151*H151</f>
        <v>0</v>
      </c>
      <c r="Q151" s="131">
        <v>0</v>
      </c>
      <c r="R151" s="131">
        <f>Q151*H151</f>
        <v>0</v>
      </c>
      <c r="S151" s="131">
        <v>0</v>
      </c>
      <c r="T151" s="132">
        <f>S151*H151</f>
        <v>0</v>
      </c>
      <c r="AR151" s="133" t="s">
        <v>272</v>
      </c>
      <c r="AT151" s="133" t="s">
        <v>267</v>
      </c>
      <c r="AU151" s="133" t="s">
        <v>85</v>
      </c>
      <c r="AY151" s="18" t="s">
        <v>266</v>
      </c>
      <c r="BE151" s="134">
        <f>IF(N151="základní",J151,0)</f>
        <v>0</v>
      </c>
      <c r="BF151" s="134">
        <f>IF(N151="snížená",J151,0)</f>
        <v>0</v>
      </c>
      <c r="BG151" s="134">
        <f>IF(N151="zákl. přenesená",J151,0)</f>
        <v>0</v>
      </c>
      <c r="BH151" s="134">
        <f>IF(N151="sníž. přenesená",J151,0)</f>
        <v>0</v>
      </c>
      <c r="BI151" s="134">
        <f>IF(N151="nulová",J151,0)</f>
        <v>0</v>
      </c>
      <c r="BJ151" s="18" t="s">
        <v>83</v>
      </c>
      <c r="BK151" s="134">
        <f>ROUND(I151*H151,2)</f>
        <v>0</v>
      </c>
      <c r="BL151" s="18" t="s">
        <v>272</v>
      </c>
      <c r="BM151" s="133" t="s">
        <v>2511</v>
      </c>
    </row>
    <row r="152" spans="2:65" s="1" customFormat="1" ht="16.5" customHeight="1">
      <c r="B152" s="33"/>
      <c r="C152" s="122" t="s">
        <v>332</v>
      </c>
      <c r="D152" s="122" t="s">
        <v>267</v>
      </c>
      <c r="E152" s="123" t="s">
        <v>2512</v>
      </c>
      <c r="F152" s="124" t="s">
        <v>2513</v>
      </c>
      <c r="G152" s="125" t="s">
        <v>291</v>
      </c>
      <c r="H152" s="126">
        <v>29</v>
      </c>
      <c r="I152" s="127"/>
      <c r="J152" s="128">
        <f>ROUND(I152*H152,2)</f>
        <v>0</v>
      </c>
      <c r="K152" s="124" t="s">
        <v>19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272</v>
      </c>
      <c r="AT152" s="133" t="s">
        <v>267</v>
      </c>
      <c r="AU152" s="133" t="s">
        <v>85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272</v>
      </c>
      <c r="BM152" s="133" t="s">
        <v>2514</v>
      </c>
    </row>
    <row r="153" spans="2:65" s="1" customFormat="1" ht="16.5" customHeight="1">
      <c r="B153" s="33"/>
      <c r="C153" s="122" t="s">
        <v>417</v>
      </c>
      <c r="D153" s="122" t="s">
        <v>267</v>
      </c>
      <c r="E153" s="123" t="s">
        <v>2515</v>
      </c>
      <c r="F153" s="124" t="s">
        <v>2516</v>
      </c>
      <c r="G153" s="125" t="s">
        <v>291</v>
      </c>
      <c r="H153" s="126">
        <v>8</v>
      </c>
      <c r="I153" s="127"/>
      <c r="J153" s="128">
        <f>ROUND(I153*H153,2)</f>
        <v>0</v>
      </c>
      <c r="K153" s="124" t="s">
        <v>19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2517</v>
      </c>
    </row>
    <row r="154" spans="2:65" s="10" customFormat="1" ht="22.9" customHeight="1">
      <c r="B154" s="112"/>
      <c r="D154" s="113" t="s">
        <v>74</v>
      </c>
      <c r="E154" s="162" t="s">
        <v>2518</v>
      </c>
      <c r="F154" s="162" t="s">
        <v>2519</v>
      </c>
      <c r="I154" s="115"/>
      <c r="J154" s="163">
        <f>BK154</f>
        <v>0</v>
      </c>
      <c r="L154" s="112"/>
      <c r="M154" s="117"/>
      <c r="P154" s="118">
        <f>P155</f>
        <v>0</v>
      </c>
      <c r="R154" s="118">
        <f>R155</f>
        <v>0</v>
      </c>
      <c r="T154" s="119">
        <f>T155</f>
        <v>0</v>
      </c>
      <c r="AR154" s="113" t="s">
        <v>83</v>
      </c>
      <c r="AT154" s="120" t="s">
        <v>74</v>
      </c>
      <c r="AU154" s="120" t="s">
        <v>83</v>
      </c>
      <c r="AY154" s="113" t="s">
        <v>266</v>
      </c>
      <c r="BK154" s="121">
        <f>BK155</f>
        <v>0</v>
      </c>
    </row>
    <row r="155" spans="2:65" s="1" customFormat="1" ht="16.5" customHeight="1">
      <c r="B155" s="33"/>
      <c r="C155" s="122" t="s">
        <v>425</v>
      </c>
      <c r="D155" s="122" t="s">
        <v>267</v>
      </c>
      <c r="E155" s="123" t="s">
        <v>2520</v>
      </c>
      <c r="F155" s="124" t="s">
        <v>2521</v>
      </c>
      <c r="G155" s="125" t="s">
        <v>279</v>
      </c>
      <c r="H155" s="126">
        <v>6.9</v>
      </c>
      <c r="I155" s="127"/>
      <c r="J155" s="128">
        <f>ROUND(I155*H155,2)</f>
        <v>0</v>
      </c>
      <c r="K155" s="124" t="s">
        <v>19</v>
      </c>
      <c r="L155" s="33"/>
      <c r="M155" s="129" t="s">
        <v>19</v>
      </c>
      <c r="N155" s="130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272</v>
      </c>
      <c r="AT155" s="133" t="s">
        <v>267</v>
      </c>
      <c r="AU155" s="133" t="s">
        <v>85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2522</v>
      </c>
    </row>
    <row r="156" spans="2:65" s="10" customFormat="1" ht="22.9" customHeight="1">
      <c r="B156" s="112"/>
      <c r="D156" s="113" t="s">
        <v>74</v>
      </c>
      <c r="E156" s="162" t="s">
        <v>2523</v>
      </c>
      <c r="F156" s="162" t="s">
        <v>2524</v>
      </c>
      <c r="I156" s="115"/>
      <c r="J156" s="163">
        <f>BK156</f>
        <v>0</v>
      </c>
      <c r="L156" s="112"/>
      <c r="M156" s="117"/>
      <c r="P156" s="118">
        <f>P157</f>
        <v>0</v>
      </c>
      <c r="R156" s="118">
        <f>R157</f>
        <v>0</v>
      </c>
      <c r="T156" s="119">
        <f>T157</f>
        <v>0</v>
      </c>
      <c r="AR156" s="113" t="s">
        <v>83</v>
      </c>
      <c r="AT156" s="120" t="s">
        <v>74</v>
      </c>
      <c r="AU156" s="120" t="s">
        <v>83</v>
      </c>
      <c r="AY156" s="113" t="s">
        <v>266</v>
      </c>
      <c r="BK156" s="121">
        <f>BK157</f>
        <v>0</v>
      </c>
    </row>
    <row r="157" spans="2:65" s="1" customFormat="1" ht="16.5" customHeight="1">
      <c r="B157" s="33"/>
      <c r="C157" s="122" t="s">
        <v>433</v>
      </c>
      <c r="D157" s="122" t="s">
        <v>267</v>
      </c>
      <c r="E157" s="123" t="s">
        <v>2525</v>
      </c>
      <c r="F157" s="124" t="s">
        <v>2526</v>
      </c>
      <c r="G157" s="125" t="s">
        <v>895</v>
      </c>
      <c r="H157" s="126">
        <v>21</v>
      </c>
      <c r="I157" s="127"/>
      <c r="J157" s="128">
        <f>ROUND(I157*H157,2)</f>
        <v>0</v>
      </c>
      <c r="K157" s="124" t="s">
        <v>19</v>
      </c>
      <c r="L157" s="33"/>
      <c r="M157" s="129" t="s">
        <v>19</v>
      </c>
      <c r="N157" s="130" t="s">
        <v>46</v>
      </c>
      <c r="P157" s="131">
        <f>O157*H157</f>
        <v>0</v>
      </c>
      <c r="Q157" s="131">
        <v>0</v>
      </c>
      <c r="R157" s="131">
        <f>Q157*H157</f>
        <v>0</v>
      </c>
      <c r="S157" s="131">
        <v>0</v>
      </c>
      <c r="T157" s="132">
        <f>S157*H157</f>
        <v>0</v>
      </c>
      <c r="AR157" s="133" t="s">
        <v>272</v>
      </c>
      <c r="AT157" s="133" t="s">
        <v>267</v>
      </c>
      <c r="AU157" s="133" t="s">
        <v>85</v>
      </c>
      <c r="AY157" s="18" t="s">
        <v>266</v>
      </c>
      <c r="BE157" s="134">
        <f>IF(N157="základní",J157,0)</f>
        <v>0</v>
      </c>
      <c r="BF157" s="134">
        <f>IF(N157="snížená",J157,0)</f>
        <v>0</v>
      </c>
      <c r="BG157" s="134">
        <f>IF(N157="zákl. přenesená",J157,0)</f>
        <v>0</v>
      </c>
      <c r="BH157" s="134">
        <f>IF(N157="sníž. přenesená",J157,0)</f>
        <v>0</v>
      </c>
      <c r="BI157" s="134">
        <f>IF(N157="nulová",J157,0)</f>
        <v>0</v>
      </c>
      <c r="BJ157" s="18" t="s">
        <v>83</v>
      </c>
      <c r="BK157" s="134">
        <f>ROUND(I157*H157,2)</f>
        <v>0</v>
      </c>
      <c r="BL157" s="18" t="s">
        <v>272</v>
      </c>
      <c r="BM157" s="133" t="s">
        <v>2527</v>
      </c>
    </row>
    <row r="158" spans="2:65" s="10" customFormat="1" ht="22.9" customHeight="1">
      <c r="B158" s="112"/>
      <c r="D158" s="113" t="s">
        <v>74</v>
      </c>
      <c r="E158" s="162" t="s">
        <v>2528</v>
      </c>
      <c r="F158" s="162" t="s">
        <v>2529</v>
      </c>
      <c r="I158" s="115"/>
      <c r="J158" s="163">
        <f>BK158</f>
        <v>0</v>
      </c>
      <c r="L158" s="112"/>
      <c r="M158" s="117"/>
      <c r="P158" s="118">
        <f>P159</f>
        <v>0</v>
      </c>
      <c r="R158" s="118">
        <f>R159</f>
        <v>0</v>
      </c>
      <c r="T158" s="119">
        <f>T159</f>
        <v>0</v>
      </c>
      <c r="AR158" s="113" t="s">
        <v>83</v>
      </c>
      <c r="AT158" s="120" t="s">
        <v>74</v>
      </c>
      <c r="AU158" s="120" t="s">
        <v>83</v>
      </c>
      <c r="AY158" s="113" t="s">
        <v>266</v>
      </c>
      <c r="BK158" s="121">
        <f>BK159</f>
        <v>0</v>
      </c>
    </row>
    <row r="159" spans="2:65" s="1" customFormat="1" ht="16.5" customHeight="1">
      <c r="B159" s="33"/>
      <c r="C159" s="122" t="s">
        <v>393</v>
      </c>
      <c r="D159" s="122" t="s">
        <v>267</v>
      </c>
      <c r="E159" s="123" t="s">
        <v>2530</v>
      </c>
      <c r="F159" s="124" t="s">
        <v>2531</v>
      </c>
      <c r="G159" s="125" t="s">
        <v>833</v>
      </c>
      <c r="H159" s="126">
        <v>0.1</v>
      </c>
      <c r="I159" s="127"/>
      <c r="J159" s="128">
        <f>ROUND(I159*H159,2)</f>
        <v>0</v>
      </c>
      <c r="K159" s="124" t="s">
        <v>19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85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2532</v>
      </c>
    </row>
    <row r="160" spans="2:65" s="10" customFormat="1" ht="22.9" customHeight="1">
      <c r="B160" s="112"/>
      <c r="D160" s="113" t="s">
        <v>74</v>
      </c>
      <c r="E160" s="162" t="s">
        <v>2533</v>
      </c>
      <c r="F160" s="162" t="s">
        <v>2534</v>
      </c>
      <c r="I160" s="115"/>
      <c r="J160" s="163">
        <f>BK160</f>
        <v>0</v>
      </c>
      <c r="L160" s="112"/>
      <c r="M160" s="117"/>
      <c r="P160" s="118">
        <f>P161</f>
        <v>0</v>
      </c>
      <c r="R160" s="118">
        <f>R161</f>
        <v>0</v>
      </c>
      <c r="T160" s="119">
        <f>T161</f>
        <v>0</v>
      </c>
      <c r="AR160" s="113" t="s">
        <v>83</v>
      </c>
      <c r="AT160" s="120" t="s">
        <v>74</v>
      </c>
      <c r="AU160" s="120" t="s">
        <v>83</v>
      </c>
      <c r="AY160" s="113" t="s">
        <v>266</v>
      </c>
      <c r="BK160" s="121">
        <f>BK161</f>
        <v>0</v>
      </c>
    </row>
    <row r="161" spans="2:65" s="1" customFormat="1" ht="16.5" customHeight="1">
      <c r="B161" s="33"/>
      <c r="C161" s="122" t="s">
        <v>397</v>
      </c>
      <c r="D161" s="122" t="s">
        <v>267</v>
      </c>
      <c r="E161" s="123" t="s">
        <v>2535</v>
      </c>
      <c r="F161" s="124" t="s">
        <v>2536</v>
      </c>
      <c r="G161" s="125" t="s">
        <v>279</v>
      </c>
      <c r="H161" s="126">
        <v>0.9</v>
      </c>
      <c r="I161" s="127"/>
      <c r="J161" s="128">
        <f>ROUND(I161*H161,2)</f>
        <v>0</v>
      </c>
      <c r="K161" s="124" t="s">
        <v>19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2537</v>
      </c>
    </row>
    <row r="162" spans="2:65" s="10" customFormat="1" ht="22.9" customHeight="1">
      <c r="B162" s="112"/>
      <c r="D162" s="113" t="s">
        <v>74</v>
      </c>
      <c r="E162" s="162" t="s">
        <v>2538</v>
      </c>
      <c r="F162" s="162" t="s">
        <v>2539</v>
      </c>
      <c r="I162" s="115"/>
      <c r="J162" s="163">
        <f>BK162</f>
        <v>0</v>
      </c>
      <c r="L162" s="112"/>
      <c r="M162" s="117"/>
      <c r="P162" s="118">
        <f>P163</f>
        <v>0</v>
      </c>
      <c r="R162" s="118">
        <f>R163</f>
        <v>0</v>
      </c>
      <c r="T162" s="119">
        <f>T163</f>
        <v>0</v>
      </c>
      <c r="AR162" s="113" t="s">
        <v>83</v>
      </c>
      <c r="AT162" s="120" t="s">
        <v>74</v>
      </c>
      <c r="AU162" s="120" t="s">
        <v>83</v>
      </c>
      <c r="AY162" s="113" t="s">
        <v>266</v>
      </c>
      <c r="BK162" s="121">
        <f>BK163</f>
        <v>0</v>
      </c>
    </row>
    <row r="163" spans="2:65" s="1" customFormat="1" ht="16.5" customHeight="1">
      <c r="B163" s="33"/>
      <c r="C163" s="122" t="s">
        <v>401</v>
      </c>
      <c r="D163" s="122" t="s">
        <v>267</v>
      </c>
      <c r="E163" s="123" t="s">
        <v>2540</v>
      </c>
      <c r="F163" s="124" t="s">
        <v>2541</v>
      </c>
      <c r="G163" s="125" t="s">
        <v>279</v>
      </c>
      <c r="H163" s="126">
        <v>0.3</v>
      </c>
      <c r="I163" s="127"/>
      <c r="J163" s="128">
        <f>ROUND(I163*H163,2)</f>
        <v>0</v>
      </c>
      <c r="K163" s="124" t="s">
        <v>19</v>
      </c>
      <c r="L163" s="33"/>
      <c r="M163" s="129" t="s">
        <v>19</v>
      </c>
      <c r="N163" s="130" t="s">
        <v>46</v>
      </c>
      <c r="P163" s="131">
        <f>O163*H163</f>
        <v>0</v>
      </c>
      <c r="Q163" s="131">
        <v>0</v>
      </c>
      <c r="R163" s="131">
        <f>Q163*H163</f>
        <v>0</v>
      </c>
      <c r="S163" s="131">
        <v>0</v>
      </c>
      <c r="T163" s="132">
        <f>S163*H163</f>
        <v>0</v>
      </c>
      <c r="AR163" s="133" t="s">
        <v>272</v>
      </c>
      <c r="AT163" s="133" t="s">
        <v>267</v>
      </c>
      <c r="AU163" s="133" t="s">
        <v>85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272</v>
      </c>
      <c r="BM163" s="133" t="s">
        <v>2542</v>
      </c>
    </row>
    <row r="164" spans="2:65" s="10" customFormat="1" ht="22.9" customHeight="1">
      <c r="B164" s="112"/>
      <c r="D164" s="113" t="s">
        <v>74</v>
      </c>
      <c r="E164" s="162" t="s">
        <v>2543</v>
      </c>
      <c r="F164" s="162" t="s">
        <v>2544</v>
      </c>
      <c r="I164" s="115"/>
      <c r="J164" s="163">
        <f>BK164</f>
        <v>0</v>
      </c>
      <c r="L164" s="112"/>
      <c r="M164" s="117"/>
      <c r="P164" s="118">
        <f>P165</f>
        <v>0</v>
      </c>
      <c r="R164" s="118">
        <f>R165</f>
        <v>0</v>
      </c>
      <c r="T164" s="119">
        <f>T165</f>
        <v>0</v>
      </c>
      <c r="AR164" s="113" t="s">
        <v>83</v>
      </c>
      <c r="AT164" s="120" t="s">
        <v>74</v>
      </c>
      <c r="AU164" s="120" t="s">
        <v>83</v>
      </c>
      <c r="AY164" s="113" t="s">
        <v>266</v>
      </c>
      <c r="BK164" s="121">
        <f>BK165</f>
        <v>0</v>
      </c>
    </row>
    <row r="165" spans="2:65" s="1" customFormat="1" ht="16.5" customHeight="1">
      <c r="B165" s="33"/>
      <c r="C165" s="122" t="s">
        <v>421</v>
      </c>
      <c r="D165" s="122" t="s">
        <v>267</v>
      </c>
      <c r="E165" s="123" t="s">
        <v>2545</v>
      </c>
      <c r="F165" s="124" t="s">
        <v>2546</v>
      </c>
      <c r="G165" s="125" t="s">
        <v>279</v>
      </c>
      <c r="H165" s="126">
        <v>17.5</v>
      </c>
      <c r="I165" s="127"/>
      <c r="J165" s="128">
        <f>ROUND(I165*H165,2)</f>
        <v>0</v>
      </c>
      <c r="K165" s="124" t="s">
        <v>19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85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2547</v>
      </c>
    </row>
    <row r="166" spans="2:65" s="10" customFormat="1" ht="22.9" customHeight="1">
      <c r="B166" s="112"/>
      <c r="D166" s="113" t="s">
        <v>74</v>
      </c>
      <c r="E166" s="162" t="s">
        <v>2548</v>
      </c>
      <c r="F166" s="162" t="s">
        <v>2549</v>
      </c>
      <c r="I166" s="115"/>
      <c r="J166" s="163">
        <f>BK166</f>
        <v>0</v>
      </c>
      <c r="L166" s="112"/>
      <c r="M166" s="117"/>
      <c r="P166" s="118">
        <f>SUM(P167:P169)</f>
        <v>0</v>
      </c>
      <c r="R166" s="118">
        <f>SUM(R167:R169)</f>
        <v>0</v>
      </c>
      <c r="T166" s="119">
        <f>SUM(T167:T169)</f>
        <v>0</v>
      </c>
      <c r="AR166" s="113" t="s">
        <v>83</v>
      </c>
      <c r="AT166" s="120" t="s">
        <v>74</v>
      </c>
      <c r="AU166" s="120" t="s">
        <v>83</v>
      </c>
      <c r="AY166" s="113" t="s">
        <v>266</v>
      </c>
      <c r="BK166" s="121">
        <f>SUM(BK167:BK169)</f>
        <v>0</v>
      </c>
    </row>
    <row r="167" spans="2:65" s="1" customFormat="1" ht="16.5" customHeight="1">
      <c r="B167" s="33"/>
      <c r="C167" s="122" t="s">
        <v>409</v>
      </c>
      <c r="D167" s="122" t="s">
        <v>267</v>
      </c>
      <c r="E167" s="123" t="s">
        <v>2550</v>
      </c>
      <c r="F167" s="124" t="s">
        <v>2510</v>
      </c>
      <c r="G167" s="125" t="s">
        <v>291</v>
      </c>
      <c r="H167" s="126">
        <v>53</v>
      </c>
      <c r="I167" s="127"/>
      <c r="J167" s="128">
        <f>ROUND(I167*H167,2)</f>
        <v>0</v>
      </c>
      <c r="K167" s="124" t="s">
        <v>19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85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2551</v>
      </c>
    </row>
    <row r="168" spans="2:65" s="1" customFormat="1" ht="16.5" customHeight="1">
      <c r="B168" s="33"/>
      <c r="C168" s="122" t="s">
        <v>413</v>
      </c>
      <c r="D168" s="122" t="s">
        <v>267</v>
      </c>
      <c r="E168" s="123" t="s">
        <v>2552</v>
      </c>
      <c r="F168" s="124" t="s">
        <v>2513</v>
      </c>
      <c r="G168" s="125" t="s">
        <v>291</v>
      </c>
      <c r="H168" s="126">
        <v>29</v>
      </c>
      <c r="I168" s="127"/>
      <c r="J168" s="128">
        <f>ROUND(I168*H168,2)</f>
        <v>0</v>
      </c>
      <c r="K168" s="124" t="s">
        <v>19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85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2553</v>
      </c>
    </row>
    <row r="169" spans="2:65" s="1" customFormat="1" ht="16.5" customHeight="1">
      <c r="B169" s="33"/>
      <c r="C169" s="122" t="s">
        <v>316</v>
      </c>
      <c r="D169" s="122" t="s">
        <v>267</v>
      </c>
      <c r="E169" s="123" t="s">
        <v>2554</v>
      </c>
      <c r="F169" s="124" t="s">
        <v>2516</v>
      </c>
      <c r="G169" s="125" t="s">
        <v>291</v>
      </c>
      <c r="H169" s="126">
        <v>8</v>
      </c>
      <c r="I169" s="127"/>
      <c r="J169" s="128">
        <f>ROUND(I169*H169,2)</f>
        <v>0</v>
      </c>
      <c r="K169" s="124" t="s">
        <v>19</v>
      </c>
      <c r="L169" s="33"/>
      <c r="M169" s="129" t="s">
        <v>19</v>
      </c>
      <c r="N169" s="130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272</v>
      </c>
      <c r="AT169" s="133" t="s">
        <v>267</v>
      </c>
      <c r="AU169" s="133" t="s">
        <v>85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2555</v>
      </c>
    </row>
    <row r="170" spans="2:65" s="10" customFormat="1" ht="22.9" customHeight="1">
      <c r="B170" s="112"/>
      <c r="D170" s="113" t="s">
        <v>74</v>
      </c>
      <c r="E170" s="162" t="s">
        <v>2556</v>
      </c>
      <c r="F170" s="162" t="s">
        <v>2557</v>
      </c>
      <c r="I170" s="115"/>
      <c r="J170" s="163">
        <f>BK170</f>
        <v>0</v>
      </c>
      <c r="L170" s="112"/>
      <c r="M170" s="117"/>
      <c r="P170" s="118">
        <f>P171</f>
        <v>0</v>
      </c>
      <c r="R170" s="118">
        <f>R171</f>
        <v>0</v>
      </c>
      <c r="T170" s="119">
        <f>T171</f>
        <v>0</v>
      </c>
      <c r="AR170" s="113" t="s">
        <v>83</v>
      </c>
      <c r="AT170" s="120" t="s">
        <v>74</v>
      </c>
      <c r="AU170" s="120" t="s">
        <v>83</v>
      </c>
      <c r="AY170" s="113" t="s">
        <v>266</v>
      </c>
      <c r="BK170" s="121">
        <f>BK171</f>
        <v>0</v>
      </c>
    </row>
    <row r="171" spans="2:65" s="1" customFormat="1" ht="16.5" customHeight="1">
      <c r="B171" s="33"/>
      <c r="C171" s="122" t="s">
        <v>405</v>
      </c>
      <c r="D171" s="122" t="s">
        <v>267</v>
      </c>
      <c r="E171" s="123" t="s">
        <v>2558</v>
      </c>
      <c r="F171" s="124" t="s">
        <v>2559</v>
      </c>
      <c r="G171" s="125" t="s">
        <v>912</v>
      </c>
      <c r="H171" s="126">
        <v>3</v>
      </c>
      <c r="I171" s="127"/>
      <c r="J171" s="128">
        <f>ROUND(I171*H171,2)</f>
        <v>0</v>
      </c>
      <c r="K171" s="124" t="s">
        <v>19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85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2560</v>
      </c>
    </row>
    <row r="172" spans="2:65" s="10" customFormat="1" ht="25.9" customHeight="1">
      <c r="B172" s="112"/>
      <c r="D172" s="113" t="s">
        <v>74</v>
      </c>
      <c r="E172" s="114" t="s">
        <v>2561</v>
      </c>
      <c r="F172" s="114" t="s">
        <v>2562</v>
      </c>
      <c r="I172" s="115"/>
      <c r="J172" s="116">
        <f>BK172</f>
        <v>0</v>
      </c>
      <c r="L172" s="112"/>
      <c r="M172" s="117"/>
      <c r="P172" s="118">
        <f>SUM(P173:P177)</f>
        <v>0</v>
      </c>
      <c r="R172" s="118">
        <f>SUM(R173:R177)</f>
        <v>0</v>
      </c>
      <c r="T172" s="119">
        <f>SUM(T173:T177)</f>
        <v>0</v>
      </c>
      <c r="AR172" s="113" t="s">
        <v>264</v>
      </c>
      <c r="AT172" s="120" t="s">
        <v>74</v>
      </c>
      <c r="AU172" s="120" t="s">
        <v>75</v>
      </c>
      <c r="AY172" s="113" t="s">
        <v>266</v>
      </c>
      <c r="BK172" s="121">
        <f>SUM(BK173:BK177)</f>
        <v>0</v>
      </c>
    </row>
    <row r="173" spans="2:65" s="1" customFormat="1" ht="16.5" customHeight="1">
      <c r="B173" s="33"/>
      <c r="C173" s="122" t="s">
        <v>437</v>
      </c>
      <c r="D173" s="122" t="s">
        <v>267</v>
      </c>
      <c r="E173" s="123" t="s">
        <v>2563</v>
      </c>
      <c r="F173" s="124" t="s">
        <v>2564</v>
      </c>
      <c r="G173" s="125" t="s">
        <v>468</v>
      </c>
      <c r="H173" s="126">
        <v>1</v>
      </c>
      <c r="I173" s="127"/>
      <c r="J173" s="128">
        <f>ROUND(I173*H173,2)</f>
        <v>0</v>
      </c>
      <c r="K173" s="124" t="s">
        <v>19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272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2565</v>
      </c>
    </row>
    <row r="174" spans="2:65" s="1" customFormat="1" ht="16.5" customHeight="1">
      <c r="B174" s="33"/>
      <c r="C174" s="122" t="s">
        <v>441</v>
      </c>
      <c r="D174" s="122" t="s">
        <v>267</v>
      </c>
      <c r="E174" s="123" t="s">
        <v>2566</v>
      </c>
      <c r="F174" s="124" t="s">
        <v>2567</v>
      </c>
      <c r="G174" s="125" t="s">
        <v>468</v>
      </c>
      <c r="H174" s="126">
        <v>1</v>
      </c>
      <c r="I174" s="127"/>
      <c r="J174" s="128">
        <f>ROUND(I174*H174,2)</f>
        <v>0</v>
      </c>
      <c r="K174" s="124" t="s">
        <v>19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2568</v>
      </c>
    </row>
    <row r="175" spans="2:65" s="1" customFormat="1" ht="16.5" customHeight="1">
      <c r="B175" s="33"/>
      <c r="C175" s="122" t="s">
        <v>445</v>
      </c>
      <c r="D175" s="122" t="s">
        <v>267</v>
      </c>
      <c r="E175" s="123" t="s">
        <v>2569</v>
      </c>
      <c r="F175" s="124" t="s">
        <v>2570</v>
      </c>
      <c r="G175" s="125" t="s">
        <v>468</v>
      </c>
      <c r="H175" s="126">
        <v>1</v>
      </c>
      <c r="I175" s="127"/>
      <c r="J175" s="128">
        <f>ROUND(I175*H175,2)</f>
        <v>0</v>
      </c>
      <c r="K175" s="124" t="s">
        <v>19</v>
      </c>
      <c r="L175" s="33"/>
      <c r="M175" s="129" t="s">
        <v>19</v>
      </c>
      <c r="N175" s="130" t="s">
        <v>46</v>
      </c>
      <c r="P175" s="131">
        <f>O175*H175</f>
        <v>0</v>
      </c>
      <c r="Q175" s="131">
        <v>0</v>
      </c>
      <c r="R175" s="131">
        <f>Q175*H175</f>
        <v>0</v>
      </c>
      <c r="S175" s="131">
        <v>0</v>
      </c>
      <c r="T175" s="132">
        <f>S175*H175</f>
        <v>0</v>
      </c>
      <c r="AR175" s="133" t="s">
        <v>272</v>
      </c>
      <c r="AT175" s="133" t="s">
        <v>267</v>
      </c>
      <c r="AU175" s="133" t="s">
        <v>83</v>
      </c>
      <c r="AY175" s="18" t="s">
        <v>266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8" t="s">
        <v>83</v>
      </c>
      <c r="BK175" s="134">
        <f>ROUND(I175*H175,2)</f>
        <v>0</v>
      </c>
      <c r="BL175" s="18" t="s">
        <v>272</v>
      </c>
      <c r="BM175" s="133" t="s">
        <v>2571</v>
      </c>
    </row>
    <row r="176" spans="2:65" s="1" customFormat="1" ht="16.5" customHeight="1">
      <c r="B176" s="33"/>
      <c r="C176" s="122" t="s">
        <v>449</v>
      </c>
      <c r="D176" s="122" t="s">
        <v>267</v>
      </c>
      <c r="E176" s="123" t="s">
        <v>2572</v>
      </c>
      <c r="F176" s="124" t="s">
        <v>2573</v>
      </c>
      <c r="G176" s="125" t="s">
        <v>468</v>
      </c>
      <c r="H176" s="126">
        <v>1</v>
      </c>
      <c r="I176" s="127"/>
      <c r="J176" s="128">
        <f>ROUND(I176*H176,2)</f>
        <v>0</v>
      </c>
      <c r="K176" s="124" t="s">
        <v>19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272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272</v>
      </c>
      <c r="BM176" s="133" t="s">
        <v>2574</v>
      </c>
    </row>
    <row r="177" spans="2:65" s="1" customFormat="1" ht="16.5" customHeight="1">
      <c r="B177" s="33"/>
      <c r="C177" s="122" t="s">
        <v>453</v>
      </c>
      <c r="D177" s="122" t="s">
        <v>267</v>
      </c>
      <c r="E177" s="123" t="s">
        <v>2575</v>
      </c>
      <c r="F177" s="124" t="s">
        <v>2576</v>
      </c>
      <c r="G177" s="125" t="s">
        <v>468</v>
      </c>
      <c r="H177" s="126">
        <v>1</v>
      </c>
      <c r="I177" s="127"/>
      <c r="J177" s="128">
        <f>ROUND(I177*H177,2)</f>
        <v>0</v>
      </c>
      <c r="K177" s="124" t="s">
        <v>19</v>
      </c>
      <c r="L177" s="33"/>
      <c r="M177" s="153" t="s">
        <v>19</v>
      </c>
      <c r="N177" s="154" t="s">
        <v>46</v>
      </c>
      <c r="O177" s="155"/>
      <c r="P177" s="156">
        <f>O177*H177</f>
        <v>0</v>
      </c>
      <c r="Q177" s="156">
        <v>0</v>
      </c>
      <c r="R177" s="156">
        <f>Q177*H177</f>
        <v>0</v>
      </c>
      <c r="S177" s="156">
        <v>0</v>
      </c>
      <c r="T177" s="157">
        <f>S177*H177</f>
        <v>0</v>
      </c>
      <c r="AR177" s="133" t="s">
        <v>272</v>
      </c>
      <c r="AT177" s="133" t="s">
        <v>267</v>
      </c>
      <c r="AU177" s="133" t="s">
        <v>83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2577</v>
      </c>
    </row>
    <row r="178" spans="2:65" s="1" customFormat="1" ht="6.95" customHeight="1">
      <c r="B178" s="42"/>
      <c r="C178" s="43"/>
      <c r="D178" s="43"/>
      <c r="E178" s="43"/>
      <c r="F178" s="43"/>
      <c r="G178" s="43"/>
      <c r="H178" s="43"/>
      <c r="I178" s="43"/>
      <c r="J178" s="43"/>
      <c r="K178" s="43"/>
      <c r="L178" s="33"/>
    </row>
  </sheetData>
  <sheetProtection algorithmName="SHA-512" hashValue="m91CQyCseLT8k9RjGtoBKz0h5bJ7zkvEAYZI5RbgnjrH0qUZLPiKLr4GdgKVPXT4FOnMCsM/jcIpKfVJQoBx4g==" saltValue="9KXrV2MFoNYHJZ/5m1OjZfem72Or7ZqiLFjBV52oy0+opO6NAy4hRZvCNpOx07TMv6SsghBFQS2zkSXPIuliqQ==" spinCount="100000" sheet="1" objects="1" scenarios="1" formatColumns="0" formatRows="0" autoFilter="0"/>
  <autoFilter ref="C106:K177" xr:uid="{00000000-0009-0000-0000-000013000000}"/>
  <mergeCells count="9">
    <mergeCell ref="E50:H50"/>
    <mergeCell ref="E97:H97"/>
    <mergeCell ref="E99:H99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48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142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2578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ROUND(J89,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ROUND((SUM(BE89:BE483)),  2)</f>
        <v>0</v>
      </c>
      <c r="I33" s="90">
        <v>0.21</v>
      </c>
      <c r="J33" s="89">
        <f>ROUND(((SUM(BE89:BE483))*I33),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ROUND((SUM(BF89:BF483)),  2)</f>
        <v>0</v>
      </c>
      <c r="I34" s="90">
        <v>0.12</v>
      </c>
      <c r="J34" s="89">
        <f>ROUND(((SUM(BF89:BF483))*I34),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ROUND((SUM(BG89:BG483)),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ROUND((SUM(BH89:BH483)),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ROUND((SUM(BI89:BI483)),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11-20-01 - Oprava mostu, evid. km 13,279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J89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2579</v>
      </c>
      <c r="E60" s="102"/>
      <c r="F60" s="102"/>
      <c r="G60" s="102"/>
      <c r="H60" s="102"/>
      <c r="I60" s="102"/>
      <c r="J60" s="103">
        <f>J90</f>
        <v>0</v>
      </c>
      <c r="L60" s="100"/>
    </row>
    <row r="61" spans="2:47" s="8" customFormat="1" ht="24.95" customHeight="1">
      <c r="B61" s="100"/>
      <c r="D61" s="101" t="s">
        <v>2580</v>
      </c>
      <c r="E61" s="102"/>
      <c r="F61" s="102"/>
      <c r="G61" s="102"/>
      <c r="H61" s="102"/>
      <c r="I61" s="102"/>
      <c r="J61" s="103">
        <f>J101</f>
        <v>0</v>
      </c>
      <c r="L61" s="100"/>
    </row>
    <row r="62" spans="2:47" s="8" customFormat="1" ht="24.95" customHeight="1">
      <c r="B62" s="100"/>
      <c r="D62" s="101" t="s">
        <v>2581</v>
      </c>
      <c r="E62" s="102"/>
      <c r="F62" s="102"/>
      <c r="G62" s="102"/>
      <c r="H62" s="102"/>
      <c r="I62" s="102"/>
      <c r="J62" s="103">
        <f>J191</f>
        <v>0</v>
      </c>
      <c r="L62" s="100"/>
    </row>
    <row r="63" spans="2:47" s="8" customFormat="1" ht="24.95" customHeight="1">
      <c r="B63" s="100"/>
      <c r="D63" s="101" t="s">
        <v>2582</v>
      </c>
      <c r="E63" s="102"/>
      <c r="F63" s="102"/>
      <c r="G63" s="102"/>
      <c r="H63" s="102"/>
      <c r="I63" s="102"/>
      <c r="J63" s="103">
        <f>J262</f>
        <v>0</v>
      </c>
      <c r="L63" s="100"/>
    </row>
    <row r="64" spans="2:47" s="8" customFormat="1" ht="24.95" customHeight="1">
      <c r="B64" s="100"/>
      <c r="D64" s="101" t="s">
        <v>2583</v>
      </c>
      <c r="E64" s="102"/>
      <c r="F64" s="102"/>
      <c r="G64" s="102"/>
      <c r="H64" s="102"/>
      <c r="I64" s="102"/>
      <c r="J64" s="103">
        <f>J290</f>
        <v>0</v>
      </c>
      <c r="L64" s="100"/>
    </row>
    <row r="65" spans="2:12" s="8" customFormat="1" ht="24.95" customHeight="1">
      <c r="B65" s="100"/>
      <c r="D65" s="101" t="s">
        <v>249</v>
      </c>
      <c r="E65" s="102"/>
      <c r="F65" s="102"/>
      <c r="G65" s="102"/>
      <c r="H65" s="102"/>
      <c r="I65" s="102"/>
      <c r="J65" s="103">
        <f>J323</f>
        <v>0</v>
      </c>
      <c r="L65" s="100"/>
    </row>
    <row r="66" spans="2:12" s="8" customFormat="1" ht="24.95" customHeight="1">
      <c r="B66" s="100"/>
      <c r="D66" s="101" t="s">
        <v>2584</v>
      </c>
      <c r="E66" s="102"/>
      <c r="F66" s="102"/>
      <c r="G66" s="102"/>
      <c r="H66" s="102"/>
      <c r="I66" s="102"/>
      <c r="J66" s="103">
        <f>J332</f>
        <v>0</v>
      </c>
      <c r="L66" s="100"/>
    </row>
    <row r="67" spans="2:12" s="8" customFormat="1" ht="24.95" customHeight="1">
      <c r="B67" s="100"/>
      <c r="D67" s="101" t="s">
        <v>250</v>
      </c>
      <c r="E67" s="102"/>
      <c r="F67" s="102"/>
      <c r="G67" s="102"/>
      <c r="H67" s="102"/>
      <c r="I67" s="102"/>
      <c r="J67" s="103">
        <f>J338</f>
        <v>0</v>
      </c>
      <c r="L67" s="100"/>
    </row>
    <row r="68" spans="2:12" s="8" customFormat="1" ht="24.95" customHeight="1">
      <c r="B68" s="100"/>
      <c r="D68" s="101" t="s">
        <v>2585</v>
      </c>
      <c r="E68" s="102"/>
      <c r="F68" s="102"/>
      <c r="G68" s="102"/>
      <c r="H68" s="102"/>
      <c r="I68" s="102"/>
      <c r="J68" s="103">
        <f>J378</f>
        <v>0</v>
      </c>
      <c r="L68" s="100"/>
    </row>
    <row r="69" spans="2:12" s="8" customFormat="1" ht="24.95" customHeight="1">
      <c r="B69" s="100"/>
      <c r="D69" s="101" t="s">
        <v>2586</v>
      </c>
      <c r="E69" s="102"/>
      <c r="F69" s="102"/>
      <c r="G69" s="102"/>
      <c r="H69" s="102"/>
      <c r="I69" s="102"/>
      <c r="J69" s="103">
        <f>J381</f>
        <v>0</v>
      </c>
      <c r="L69" s="100"/>
    </row>
    <row r="70" spans="2:12" s="1" customFormat="1" ht="21.75" customHeight="1">
      <c r="B70" s="33"/>
      <c r="L70" s="33"/>
    </row>
    <row r="71" spans="2:12" s="1" customFormat="1" ht="6.95" customHeight="1"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33"/>
    </row>
    <row r="75" spans="2:12" s="1" customFormat="1" ht="6.95" customHeight="1">
      <c r="B75" s="44"/>
      <c r="C75" s="45"/>
      <c r="D75" s="45"/>
      <c r="E75" s="45"/>
      <c r="F75" s="45"/>
      <c r="G75" s="45"/>
      <c r="H75" s="45"/>
      <c r="I75" s="45"/>
      <c r="J75" s="45"/>
      <c r="K75" s="45"/>
      <c r="L75" s="33"/>
    </row>
    <row r="76" spans="2:12" s="1" customFormat="1" ht="24.95" customHeight="1">
      <c r="B76" s="33"/>
      <c r="C76" s="22" t="s">
        <v>251</v>
      </c>
      <c r="L76" s="33"/>
    </row>
    <row r="77" spans="2:12" s="1" customFormat="1" ht="6.95" customHeight="1">
      <c r="B77" s="33"/>
      <c r="L77" s="33"/>
    </row>
    <row r="78" spans="2:12" s="1" customFormat="1" ht="12" customHeight="1">
      <c r="B78" s="33"/>
      <c r="C78" s="28" t="s">
        <v>16</v>
      </c>
      <c r="L78" s="33"/>
    </row>
    <row r="79" spans="2:12" s="1" customFormat="1" ht="26.25" customHeight="1">
      <c r="B79" s="33"/>
      <c r="E79" s="319" t="str">
        <f>E7</f>
        <v>Odstranění havarijního stavu po povodních 2024 - komplexní oprava trati v úseku Vápenná - Javorník ve Slezsku - PD</v>
      </c>
      <c r="F79" s="320"/>
      <c r="G79" s="320"/>
      <c r="H79" s="320"/>
      <c r="L79" s="33"/>
    </row>
    <row r="80" spans="2:12" s="1" customFormat="1" ht="12" customHeight="1">
      <c r="B80" s="33"/>
      <c r="C80" s="28" t="s">
        <v>243</v>
      </c>
      <c r="L80" s="33"/>
    </row>
    <row r="81" spans="2:65" s="1" customFormat="1" ht="16.5" customHeight="1">
      <c r="B81" s="33"/>
      <c r="E81" s="315" t="str">
        <f>E9</f>
        <v>SO 11-20-01 - Oprava mostu, evid. km 13,279</v>
      </c>
      <c r="F81" s="321"/>
      <c r="G81" s="321"/>
      <c r="H81" s="321"/>
      <c r="L81" s="33"/>
    </row>
    <row r="82" spans="2:65" s="1" customFormat="1" ht="6.95" customHeight="1">
      <c r="B82" s="33"/>
      <c r="L82" s="33"/>
    </row>
    <row r="83" spans="2:65" s="1" customFormat="1" ht="12" customHeight="1">
      <c r="B83" s="33"/>
      <c r="C83" s="28" t="s">
        <v>21</v>
      </c>
      <c r="F83" s="26" t="str">
        <f>F12</f>
        <v xml:space="preserve"> </v>
      </c>
      <c r="I83" s="28" t="s">
        <v>23</v>
      </c>
      <c r="J83" s="50" t="str">
        <f>IF(J12="","",J12)</f>
        <v>10. 4. 2025</v>
      </c>
      <c r="L83" s="33"/>
    </row>
    <row r="84" spans="2:65" s="1" customFormat="1" ht="6.95" customHeight="1">
      <c r="B84" s="33"/>
      <c r="L84" s="33"/>
    </row>
    <row r="85" spans="2:65" s="1" customFormat="1" ht="15.2" customHeight="1">
      <c r="B85" s="33"/>
      <c r="C85" s="28" t="s">
        <v>25</v>
      </c>
      <c r="F85" s="26" t="str">
        <f>E15</f>
        <v xml:space="preserve">Správa železnic, státní organizace </v>
      </c>
      <c r="I85" s="28" t="s">
        <v>33</v>
      </c>
      <c r="J85" s="31" t="str">
        <f>E21</f>
        <v>Prodin a.s.</v>
      </c>
      <c r="L85" s="33"/>
    </row>
    <row r="86" spans="2:65" s="1" customFormat="1" ht="15.2" customHeight="1">
      <c r="B86" s="33"/>
      <c r="C86" s="28" t="s">
        <v>31</v>
      </c>
      <c r="F86" s="26" t="str">
        <f>IF(E18="","",E18)</f>
        <v>Vyplň údaj</v>
      </c>
      <c r="I86" s="28" t="s">
        <v>38</v>
      </c>
      <c r="J86" s="31" t="str">
        <f>E24</f>
        <v xml:space="preserve"> </v>
      </c>
      <c r="L86" s="33"/>
    </row>
    <row r="87" spans="2:65" s="1" customFormat="1" ht="10.35" customHeight="1">
      <c r="B87" s="33"/>
      <c r="L87" s="33"/>
    </row>
    <row r="88" spans="2:65" s="9" customFormat="1" ht="29.25" customHeight="1">
      <c r="B88" s="104"/>
      <c r="C88" s="105" t="s">
        <v>252</v>
      </c>
      <c r="D88" s="106" t="s">
        <v>60</v>
      </c>
      <c r="E88" s="106" t="s">
        <v>56</v>
      </c>
      <c r="F88" s="106" t="s">
        <v>57</v>
      </c>
      <c r="G88" s="106" t="s">
        <v>253</v>
      </c>
      <c r="H88" s="106" t="s">
        <v>254</v>
      </c>
      <c r="I88" s="106" t="s">
        <v>255</v>
      </c>
      <c r="J88" s="106" t="s">
        <v>247</v>
      </c>
      <c r="K88" s="107" t="s">
        <v>256</v>
      </c>
      <c r="L88" s="104"/>
      <c r="M88" s="57" t="s">
        <v>19</v>
      </c>
      <c r="N88" s="58" t="s">
        <v>45</v>
      </c>
      <c r="O88" s="58" t="s">
        <v>257</v>
      </c>
      <c r="P88" s="58" t="s">
        <v>258</v>
      </c>
      <c r="Q88" s="58" t="s">
        <v>259</v>
      </c>
      <c r="R88" s="58" t="s">
        <v>260</v>
      </c>
      <c r="S88" s="58" t="s">
        <v>261</v>
      </c>
      <c r="T88" s="59" t="s">
        <v>262</v>
      </c>
    </row>
    <row r="89" spans="2:65" s="1" customFormat="1" ht="22.9" customHeight="1">
      <c r="B89" s="33"/>
      <c r="C89" s="62" t="s">
        <v>263</v>
      </c>
      <c r="J89" s="108">
        <f>BK89</f>
        <v>0</v>
      </c>
      <c r="L89" s="33"/>
      <c r="M89" s="60"/>
      <c r="N89" s="51"/>
      <c r="O89" s="51"/>
      <c r="P89" s="109">
        <f>P90+P101+P191+P262+P290+P323+P332+P338+P378+P381</f>
        <v>0</v>
      </c>
      <c r="Q89" s="51"/>
      <c r="R89" s="109">
        <f>R90+R101+R191+R262+R290+R323+R332+R338+R378+R381</f>
        <v>0</v>
      </c>
      <c r="S89" s="51"/>
      <c r="T89" s="110">
        <f>T90+T101+T191+T262+T290+T323+T332+T338+T378+T381</f>
        <v>0</v>
      </c>
      <c r="AT89" s="18" t="s">
        <v>74</v>
      </c>
      <c r="AU89" s="18" t="s">
        <v>248</v>
      </c>
      <c r="BK89" s="111">
        <f>BK90+BK101+BK191+BK262+BK290+BK323+BK332+BK338+BK378+BK381</f>
        <v>0</v>
      </c>
    </row>
    <row r="90" spans="2:65" s="10" customFormat="1" ht="25.9" customHeight="1">
      <c r="B90" s="112"/>
      <c r="D90" s="113" t="s">
        <v>74</v>
      </c>
      <c r="E90" s="114" t="s">
        <v>75</v>
      </c>
      <c r="F90" s="114" t="s">
        <v>2587</v>
      </c>
      <c r="I90" s="115"/>
      <c r="J90" s="116">
        <f>BK90</f>
        <v>0</v>
      </c>
      <c r="L90" s="112"/>
      <c r="M90" s="117"/>
      <c r="P90" s="118">
        <f>SUM(P91:P100)</f>
        <v>0</v>
      </c>
      <c r="R90" s="118">
        <f>SUM(R91:R100)</f>
        <v>0</v>
      </c>
      <c r="T90" s="119">
        <f>SUM(T91:T100)</f>
        <v>0</v>
      </c>
      <c r="AR90" s="113" t="s">
        <v>83</v>
      </c>
      <c r="AT90" s="120" t="s">
        <v>74</v>
      </c>
      <c r="AU90" s="120" t="s">
        <v>75</v>
      </c>
      <c r="AY90" s="113" t="s">
        <v>266</v>
      </c>
      <c r="BK90" s="121">
        <f>SUM(BK91:BK100)</f>
        <v>0</v>
      </c>
    </row>
    <row r="91" spans="2:65" s="1" customFormat="1" ht="16.5" customHeight="1">
      <c r="B91" s="33"/>
      <c r="C91" s="122" t="s">
        <v>83</v>
      </c>
      <c r="D91" s="122" t="s">
        <v>267</v>
      </c>
      <c r="E91" s="123" t="s">
        <v>2588</v>
      </c>
      <c r="F91" s="124" t="s">
        <v>2589</v>
      </c>
      <c r="G91" s="125" t="s">
        <v>310</v>
      </c>
      <c r="H91" s="126">
        <v>2</v>
      </c>
      <c r="I91" s="127"/>
      <c r="J91" s="128">
        <f>ROUND(I91*H91,2)</f>
        <v>0</v>
      </c>
      <c r="K91" s="124" t="s">
        <v>2590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83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2591</v>
      </c>
    </row>
    <row r="92" spans="2:65" s="1" customFormat="1" ht="48.75">
      <c r="B92" s="33"/>
      <c r="D92" s="136" t="s">
        <v>341</v>
      </c>
      <c r="F92" s="150" t="s">
        <v>2592</v>
      </c>
      <c r="I92" s="151"/>
      <c r="L92" s="33"/>
      <c r="M92" s="152"/>
      <c r="T92" s="54"/>
      <c r="AT92" s="18" t="s">
        <v>341</v>
      </c>
      <c r="AU92" s="18" t="s">
        <v>83</v>
      </c>
    </row>
    <row r="93" spans="2:65" s="1" customFormat="1" ht="16.5" customHeight="1">
      <c r="B93" s="33"/>
      <c r="C93" s="122" t="s">
        <v>85</v>
      </c>
      <c r="D93" s="122" t="s">
        <v>267</v>
      </c>
      <c r="E93" s="123" t="s">
        <v>2593</v>
      </c>
      <c r="F93" s="124" t="s">
        <v>2594</v>
      </c>
      <c r="G93" s="125" t="s">
        <v>2595</v>
      </c>
      <c r="H93" s="126">
        <v>1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2596</v>
      </c>
    </row>
    <row r="94" spans="2:65" s="1" customFormat="1" ht="11.25">
      <c r="B94" s="33"/>
      <c r="D94" s="186" t="s">
        <v>1068</v>
      </c>
      <c r="F94" s="187" t="s">
        <v>2597</v>
      </c>
      <c r="I94" s="151"/>
      <c r="L94" s="33"/>
      <c r="M94" s="152"/>
      <c r="T94" s="54"/>
      <c r="AT94" s="18" t="s">
        <v>1068</v>
      </c>
      <c r="AU94" s="18" t="s">
        <v>83</v>
      </c>
    </row>
    <row r="95" spans="2:65" s="1" customFormat="1" ht="19.5">
      <c r="B95" s="33"/>
      <c r="D95" s="136" t="s">
        <v>341</v>
      </c>
      <c r="F95" s="150" t="s">
        <v>2598</v>
      </c>
      <c r="I95" s="151"/>
      <c r="L95" s="33"/>
      <c r="M95" s="152"/>
      <c r="T95" s="54"/>
      <c r="AT95" s="18" t="s">
        <v>341</v>
      </c>
      <c r="AU95" s="18" t="s">
        <v>83</v>
      </c>
    </row>
    <row r="96" spans="2:65" s="1" customFormat="1" ht="16.5" customHeight="1">
      <c r="B96" s="33"/>
      <c r="C96" s="122" t="s">
        <v>285</v>
      </c>
      <c r="D96" s="122" t="s">
        <v>267</v>
      </c>
      <c r="E96" s="123" t="s">
        <v>2599</v>
      </c>
      <c r="F96" s="124" t="s">
        <v>2600</v>
      </c>
      <c r="G96" s="125" t="s">
        <v>2595</v>
      </c>
      <c r="H96" s="126">
        <v>1</v>
      </c>
      <c r="I96" s="127"/>
      <c r="J96" s="128">
        <f>ROUND(I96*H96,2)</f>
        <v>0</v>
      </c>
      <c r="K96" s="124" t="s">
        <v>19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83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2601</v>
      </c>
    </row>
    <row r="97" spans="2:65" s="1" customFormat="1" ht="19.5">
      <c r="B97" s="33"/>
      <c r="D97" s="136" t="s">
        <v>341</v>
      </c>
      <c r="F97" s="150" t="s">
        <v>2598</v>
      </c>
      <c r="I97" s="151"/>
      <c r="L97" s="33"/>
      <c r="M97" s="152"/>
      <c r="T97" s="54"/>
      <c r="AT97" s="18" t="s">
        <v>341</v>
      </c>
      <c r="AU97" s="18" t="s">
        <v>83</v>
      </c>
    </row>
    <row r="98" spans="2:65" s="1" customFormat="1" ht="16.5" customHeight="1">
      <c r="B98" s="33"/>
      <c r="C98" s="122" t="s">
        <v>272</v>
      </c>
      <c r="D98" s="122" t="s">
        <v>267</v>
      </c>
      <c r="E98" s="123" t="s">
        <v>2602</v>
      </c>
      <c r="F98" s="124" t="s">
        <v>2603</v>
      </c>
      <c r="G98" s="125" t="s">
        <v>310</v>
      </c>
      <c r="H98" s="126">
        <v>2</v>
      </c>
      <c r="I98" s="127"/>
      <c r="J98" s="128">
        <f>ROUND(I98*H98,2)</f>
        <v>0</v>
      </c>
      <c r="K98" s="124" t="s">
        <v>1066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83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2604</v>
      </c>
    </row>
    <row r="99" spans="2:65" s="1" customFormat="1" ht="11.25">
      <c r="B99" s="33"/>
      <c r="D99" s="186" t="s">
        <v>1068</v>
      </c>
      <c r="F99" s="187" t="s">
        <v>2605</v>
      </c>
      <c r="I99" s="151"/>
      <c r="L99" s="33"/>
      <c r="M99" s="152"/>
      <c r="T99" s="54"/>
      <c r="AT99" s="18" t="s">
        <v>1068</v>
      </c>
      <c r="AU99" s="18" t="s">
        <v>83</v>
      </c>
    </row>
    <row r="100" spans="2:65" s="1" customFormat="1" ht="19.5">
      <c r="B100" s="33"/>
      <c r="D100" s="136" t="s">
        <v>341</v>
      </c>
      <c r="F100" s="150" t="s">
        <v>2606</v>
      </c>
      <c r="I100" s="151"/>
      <c r="L100" s="33"/>
      <c r="M100" s="152"/>
      <c r="T100" s="54"/>
      <c r="AT100" s="18" t="s">
        <v>341</v>
      </c>
      <c r="AU100" s="18" t="s">
        <v>83</v>
      </c>
    </row>
    <row r="101" spans="2:65" s="10" customFormat="1" ht="25.9" customHeight="1">
      <c r="B101" s="112"/>
      <c r="D101" s="113" t="s">
        <v>74</v>
      </c>
      <c r="E101" s="114" t="s">
        <v>83</v>
      </c>
      <c r="F101" s="114" t="s">
        <v>1143</v>
      </c>
      <c r="I101" s="115"/>
      <c r="J101" s="116">
        <f>BK101</f>
        <v>0</v>
      </c>
      <c r="L101" s="112"/>
      <c r="M101" s="117"/>
      <c r="P101" s="118">
        <f>SUM(P102:P190)</f>
        <v>0</v>
      </c>
      <c r="R101" s="118">
        <f>SUM(R102:R190)</f>
        <v>0</v>
      </c>
      <c r="T101" s="119">
        <f>SUM(T102:T190)</f>
        <v>0</v>
      </c>
      <c r="AR101" s="113" t="s">
        <v>83</v>
      </c>
      <c r="AT101" s="120" t="s">
        <v>74</v>
      </c>
      <c r="AU101" s="120" t="s">
        <v>75</v>
      </c>
      <c r="AY101" s="113" t="s">
        <v>266</v>
      </c>
      <c r="BK101" s="121">
        <f>SUM(BK102:BK190)</f>
        <v>0</v>
      </c>
    </row>
    <row r="102" spans="2:65" s="1" customFormat="1" ht="16.5" customHeight="1">
      <c r="B102" s="33"/>
      <c r="C102" s="122" t="s">
        <v>264</v>
      </c>
      <c r="D102" s="122" t="s">
        <v>267</v>
      </c>
      <c r="E102" s="123" t="s">
        <v>2607</v>
      </c>
      <c r="F102" s="124" t="s">
        <v>2608</v>
      </c>
      <c r="G102" s="125" t="s">
        <v>2609</v>
      </c>
      <c r="H102" s="126">
        <v>300</v>
      </c>
      <c r="I102" s="127"/>
      <c r="J102" s="128">
        <f>ROUND(I102*H102,2)</f>
        <v>0</v>
      </c>
      <c r="K102" s="124" t="s">
        <v>1066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83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2610</v>
      </c>
    </row>
    <row r="103" spans="2:65" s="1" customFormat="1" ht="11.25">
      <c r="B103" s="33"/>
      <c r="D103" s="186" t="s">
        <v>1068</v>
      </c>
      <c r="F103" s="187" t="s">
        <v>2611</v>
      </c>
      <c r="I103" s="151"/>
      <c r="L103" s="33"/>
      <c r="M103" s="152"/>
      <c r="T103" s="54"/>
      <c r="AT103" s="18" t="s">
        <v>1068</v>
      </c>
      <c r="AU103" s="18" t="s">
        <v>83</v>
      </c>
    </row>
    <row r="104" spans="2:65" s="1" customFormat="1" ht="29.25">
      <c r="B104" s="33"/>
      <c r="D104" s="136" t="s">
        <v>341</v>
      </c>
      <c r="F104" s="150" t="s">
        <v>2612</v>
      </c>
      <c r="I104" s="151"/>
      <c r="L104" s="33"/>
      <c r="M104" s="152"/>
      <c r="T104" s="54"/>
      <c r="AT104" s="18" t="s">
        <v>341</v>
      </c>
      <c r="AU104" s="18" t="s">
        <v>83</v>
      </c>
    </row>
    <row r="105" spans="2:65" s="1" customFormat="1" ht="16.5" customHeight="1">
      <c r="B105" s="33"/>
      <c r="C105" s="122" t="s">
        <v>295</v>
      </c>
      <c r="D105" s="122" t="s">
        <v>267</v>
      </c>
      <c r="E105" s="123" t="s">
        <v>2613</v>
      </c>
      <c r="F105" s="124" t="s">
        <v>2614</v>
      </c>
      <c r="G105" s="125" t="s">
        <v>270</v>
      </c>
      <c r="H105" s="126">
        <v>45</v>
      </c>
      <c r="I105" s="127"/>
      <c r="J105" s="128">
        <f>ROUND(I105*H105,2)</f>
        <v>0</v>
      </c>
      <c r="K105" s="124" t="s">
        <v>1066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83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2615</v>
      </c>
    </row>
    <row r="106" spans="2:65" s="1" customFormat="1" ht="11.25">
      <c r="B106" s="33"/>
      <c r="D106" s="186" t="s">
        <v>1068</v>
      </c>
      <c r="F106" s="187" t="s">
        <v>2616</v>
      </c>
      <c r="I106" s="151"/>
      <c r="L106" s="33"/>
      <c r="M106" s="152"/>
      <c r="T106" s="54"/>
      <c r="AT106" s="18" t="s">
        <v>1068</v>
      </c>
      <c r="AU106" s="18" t="s">
        <v>83</v>
      </c>
    </row>
    <row r="107" spans="2:65" s="1" customFormat="1" ht="29.25">
      <c r="B107" s="33"/>
      <c r="D107" s="136" t="s">
        <v>341</v>
      </c>
      <c r="F107" s="150" t="s">
        <v>2617</v>
      </c>
      <c r="I107" s="151"/>
      <c r="L107" s="33"/>
      <c r="M107" s="152"/>
      <c r="T107" s="54"/>
      <c r="AT107" s="18" t="s">
        <v>341</v>
      </c>
      <c r="AU107" s="18" t="s">
        <v>83</v>
      </c>
    </row>
    <row r="108" spans="2:65" s="1" customFormat="1" ht="16.5" customHeight="1">
      <c r="B108" s="33"/>
      <c r="C108" s="122" t="s">
        <v>293</v>
      </c>
      <c r="D108" s="122" t="s">
        <v>267</v>
      </c>
      <c r="E108" s="123" t="s">
        <v>2618</v>
      </c>
      <c r="F108" s="124" t="s">
        <v>2619</v>
      </c>
      <c r="G108" s="125" t="s">
        <v>339</v>
      </c>
      <c r="H108" s="126">
        <v>1440</v>
      </c>
      <c r="I108" s="127"/>
      <c r="J108" s="128">
        <f>ROUND(I108*H108,2)</f>
        <v>0</v>
      </c>
      <c r="K108" s="124" t="s">
        <v>1066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83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2620</v>
      </c>
    </row>
    <row r="109" spans="2:65" s="1" customFormat="1" ht="11.25">
      <c r="B109" s="33"/>
      <c r="D109" s="186" t="s">
        <v>1068</v>
      </c>
      <c r="F109" s="187" t="s">
        <v>2621</v>
      </c>
      <c r="I109" s="151"/>
      <c r="L109" s="33"/>
      <c r="M109" s="152"/>
      <c r="T109" s="54"/>
      <c r="AT109" s="18" t="s">
        <v>1068</v>
      </c>
      <c r="AU109" s="18" t="s">
        <v>83</v>
      </c>
    </row>
    <row r="110" spans="2:65" s="1" customFormat="1" ht="19.5">
      <c r="B110" s="33"/>
      <c r="D110" s="136" t="s">
        <v>341</v>
      </c>
      <c r="F110" s="150" t="s">
        <v>2622</v>
      </c>
      <c r="I110" s="151"/>
      <c r="L110" s="33"/>
      <c r="M110" s="152"/>
      <c r="T110" s="54"/>
      <c r="AT110" s="18" t="s">
        <v>341</v>
      </c>
      <c r="AU110" s="18" t="s">
        <v>83</v>
      </c>
    </row>
    <row r="111" spans="2:65" s="1" customFormat="1" ht="16.5" customHeight="1">
      <c r="B111" s="33"/>
      <c r="C111" s="122" t="s">
        <v>303</v>
      </c>
      <c r="D111" s="122" t="s">
        <v>267</v>
      </c>
      <c r="E111" s="123" t="s">
        <v>2623</v>
      </c>
      <c r="F111" s="124" t="s">
        <v>2624</v>
      </c>
      <c r="G111" s="125" t="s">
        <v>2625</v>
      </c>
      <c r="H111" s="126">
        <v>60</v>
      </c>
      <c r="I111" s="127"/>
      <c r="J111" s="128">
        <f>ROUND(I111*H111,2)</f>
        <v>0</v>
      </c>
      <c r="K111" s="124" t="s">
        <v>1066</v>
      </c>
      <c r="L111" s="33"/>
      <c r="M111" s="129" t="s">
        <v>19</v>
      </c>
      <c r="N111" s="130" t="s">
        <v>46</v>
      </c>
      <c r="P111" s="131">
        <f>O111*H111</f>
        <v>0</v>
      </c>
      <c r="Q111" s="131">
        <v>0</v>
      </c>
      <c r="R111" s="131">
        <f>Q111*H111</f>
        <v>0</v>
      </c>
      <c r="S111" s="131">
        <v>0</v>
      </c>
      <c r="T111" s="132">
        <f>S111*H111</f>
        <v>0</v>
      </c>
      <c r="AR111" s="133" t="s">
        <v>272</v>
      </c>
      <c r="AT111" s="133" t="s">
        <v>267</v>
      </c>
      <c r="AU111" s="133" t="s">
        <v>83</v>
      </c>
      <c r="AY111" s="18" t="s">
        <v>266</v>
      </c>
      <c r="BE111" s="134">
        <f>IF(N111="základní",J111,0)</f>
        <v>0</v>
      </c>
      <c r="BF111" s="134">
        <f>IF(N111="snížená",J111,0)</f>
        <v>0</v>
      </c>
      <c r="BG111" s="134">
        <f>IF(N111="zákl. přenesená",J111,0)</f>
        <v>0</v>
      </c>
      <c r="BH111" s="134">
        <f>IF(N111="sníž. přenesená",J111,0)</f>
        <v>0</v>
      </c>
      <c r="BI111" s="134">
        <f>IF(N111="nulová",J111,0)</f>
        <v>0</v>
      </c>
      <c r="BJ111" s="18" t="s">
        <v>83</v>
      </c>
      <c r="BK111" s="134">
        <f>ROUND(I111*H111,2)</f>
        <v>0</v>
      </c>
      <c r="BL111" s="18" t="s">
        <v>272</v>
      </c>
      <c r="BM111" s="133" t="s">
        <v>2626</v>
      </c>
    </row>
    <row r="112" spans="2:65" s="1" customFormat="1" ht="11.25">
      <c r="B112" s="33"/>
      <c r="D112" s="186" t="s">
        <v>1068</v>
      </c>
      <c r="F112" s="187" t="s">
        <v>2627</v>
      </c>
      <c r="I112" s="151"/>
      <c r="L112" s="33"/>
      <c r="M112" s="152"/>
      <c r="T112" s="54"/>
      <c r="AT112" s="18" t="s">
        <v>1068</v>
      </c>
      <c r="AU112" s="18" t="s">
        <v>83</v>
      </c>
    </row>
    <row r="113" spans="2:65" s="1" customFormat="1" ht="19.5">
      <c r="B113" s="33"/>
      <c r="D113" s="136" t="s">
        <v>341</v>
      </c>
      <c r="F113" s="150" t="s">
        <v>2628</v>
      </c>
      <c r="I113" s="151"/>
      <c r="L113" s="33"/>
      <c r="M113" s="152"/>
      <c r="T113" s="54"/>
      <c r="AT113" s="18" t="s">
        <v>341</v>
      </c>
      <c r="AU113" s="18" t="s">
        <v>83</v>
      </c>
    </row>
    <row r="114" spans="2:65" s="1" customFormat="1" ht="21.75" customHeight="1">
      <c r="B114" s="33"/>
      <c r="C114" s="122" t="s">
        <v>307</v>
      </c>
      <c r="D114" s="122" t="s">
        <v>267</v>
      </c>
      <c r="E114" s="123" t="s">
        <v>2629</v>
      </c>
      <c r="F114" s="124" t="s">
        <v>2630</v>
      </c>
      <c r="G114" s="125" t="s">
        <v>270</v>
      </c>
      <c r="H114" s="126">
        <v>187</v>
      </c>
      <c r="I114" s="127"/>
      <c r="J114" s="128">
        <f>ROUND(I114*H114,2)</f>
        <v>0</v>
      </c>
      <c r="K114" s="124" t="s">
        <v>1066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83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2631</v>
      </c>
    </row>
    <row r="115" spans="2:65" s="1" customFormat="1" ht="11.25">
      <c r="B115" s="33"/>
      <c r="D115" s="186" t="s">
        <v>1068</v>
      </c>
      <c r="F115" s="187" t="s">
        <v>2632</v>
      </c>
      <c r="I115" s="151"/>
      <c r="L115" s="33"/>
      <c r="M115" s="152"/>
      <c r="T115" s="54"/>
      <c r="AT115" s="18" t="s">
        <v>1068</v>
      </c>
      <c r="AU115" s="18" t="s">
        <v>83</v>
      </c>
    </row>
    <row r="116" spans="2:65" s="1" customFormat="1" ht="29.25">
      <c r="B116" s="33"/>
      <c r="D116" s="136" t="s">
        <v>341</v>
      </c>
      <c r="F116" s="150" t="s">
        <v>2633</v>
      </c>
      <c r="I116" s="151"/>
      <c r="L116" s="33"/>
      <c r="M116" s="152"/>
      <c r="T116" s="54"/>
      <c r="AT116" s="18" t="s">
        <v>341</v>
      </c>
      <c r="AU116" s="18" t="s">
        <v>83</v>
      </c>
    </row>
    <row r="117" spans="2:65" s="1" customFormat="1" ht="16.5" customHeight="1">
      <c r="B117" s="33"/>
      <c r="C117" s="122" t="s">
        <v>312</v>
      </c>
      <c r="D117" s="122" t="s">
        <v>267</v>
      </c>
      <c r="E117" s="123" t="s">
        <v>2634</v>
      </c>
      <c r="F117" s="124" t="s">
        <v>2635</v>
      </c>
      <c r="G117" s="125" t="s">
        <v>2636</v>
      </c>
      <c r="H117" s="126">
        <v>15.016999999999999</v>
      </c>
      <c r="I117" s="127"/>
      <c r="J117" s="128">
        <f>ROUND(I117*H117,2)</f>
        <v>0</v>
      </c>
      <c r="K117" s="124" t="s">
        <v>1066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83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2637</v>
      </c>
    </row>
    <row r="118" spans="2:65" s="1" customFormat="1" ht="11.25">
      <c r="B118" s="33"/>
      <c r="D118" s="186" t="s">
        <v>1068</v>
      </c>
      <c r="F118" s="187" t="s">
        <v>2638</v>
      </c>
      <c r="I118" s="151"/>
      <c r="L118" s="33"/>
      <c r="M118" s="152"/>
      <c r="T118" s="54"/>
      <c r="AT118" s="18" t="s">
        <v>1068</v>
      </c>
      <c r="AU118" s="18" t="s">
        <v>83</v>
      </c>
    </row>
    <row r="119" spans="2:65" s="1" customFormat="1" ht="16.5" customHeight="1">
      <c r="B119" s="33"/>
      <c r="C119" s="122" t="s">
        <v>351</v>
      </c>
      <c r="D119" s="122" t="s">
        <v>267</v>
      </c>
      <c r="E119" s="123" t="s">
        <v>2639</v>
      </c>
      <c r="F119" s="124" t="s">
        <v>2640</v>
      </c>
      <c r="G119" s="125" t="s">
        <v>310</v>
      </c>
      <c r="H119" s="126">
        <v>14</v>
      </c>
      <c r="I119" s="127"/>
      <c r="J119" s="128">
        <f>ROUND(I119*H119,2)</f>
        <v>0</v>
      </c>
      <c r="K119" s="124" t="s">
        <v>19</v>
      </c>
      <c r="L119" s="33"/>
      <c r="M119" s="129" t="s">
        <v>19</v>
      </c>
      <c r="N119" s="130" t="s">
        <v>46</v>
      </c>
      <c r="P119" s="131">
        <f>O119*H119</f>
        <v>0</v>
      </c>
      <c r="Q119" s="131">
        <v>0</v>
      </c>
      <c r="R119" s="131">
        <f>Q119*H119</f>
        <v>0</v>
      </c>
      <c r="S119" s="131">
        <v>0</v>
      </c>
      <c r="T119" s="132">
        <f>S119*H119</f>
        <v>0</v>
      </c>
      <c r="AR119" s="133" t="s">
        <v>272</v>
      </c>
      <c r="AT119" s="133" t="s">
        <v>267</v>
      </c>
      <c r="AU119" s="133" t="s">
        <v>83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272</v>
      </c>
      <c r="BM119" s="133" t="s">
        <v>2641</v>
      </c>
    </row>
    <row r="120" spans="2:65" s="1" customFormat="1" ht="16.5" customHeight="1">
      <c r="B120" s="33"/>
      <c r="C120" s="122" t="s">
        <v>8</v>
      </c>
      <c r="D120" s="122" t="s">
        <v>267</v>
      </c>
      <c r="E120" s="123" t="s">
        <v>2642</v>
      </c>
      <c r="F120" s="124" t="s">
        <v>2643</v>
      </c>
      <c r="G120" s="125" t="s">
        <v>270</v>
      </c>
      <c r="H120" s="126">
        <v>3921</v>
      </c>
      <c r="I120" s="127"/>
      <c r="J120" s="128">
        <f>ROUND(I120*H120,2)</f>
        <v>0</v>
      </c>
      <c r="K120" s="124" t="s">
        <v>1066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83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2644</v>
      </c>
    </row>
    <row r="121" spans="2:65" s="1" customFormat="1" ht="11.25">
      <c r="B121" s="33"/>
      <c r="D121" s="186" t="s">
        <v>1068</v>
      </c>
      <c r="F121" s="187" t="s">
        <v>2645</v>
      </c>
      <c r="I121" s="151"/>
      <c r="L121" s="33"/>
      <c r="M121" s="152"/>
      <c r="T121" s="54"/>
      <c r="AT121" s="18" t="s">
        <v>1068</v>
      </c>
      <c r="AU121" s="18" t="s">
        <v>83</v>
      </c>
    </row>
    <row r="122" spans="2:65" s="1" customFormat="1" ht="29.25">
      <c r="B122" s="33"/>
      <c r="D122" s="136" t="s">
        <v>341</v>
      </c>
      <c r="F122" s="150" t="s">
        <v>2646</v>
      </c>
      <c r="I122" s="151"/>
      <c r="L122" s="33"/>
      <c r="M122" s="152"/>
      <c r="T122" s="54"/>
      <c r="AT122" s="18" t="s">
        <v>341</v>
      </c>
      <c r="AU122" s="18" t="s">
        <v>83</v>
      </c>
    </row>
    <row r="123" spans="2:65" s="1" customFormat="1" ht="16.5" customHeight="1">
      <c r="B123" s="33"/>
      <c r="C123" s="122" t="s">
        <v>358</v>
      </c>
      <c r="D123" s="122" t="s">
        <v>267</v>
      </c>
      <c r="E123" s="123" t="s">
        <v>2647</v>
      </c>
      <c r="F123" s="124" t="s">
        <v>2648</v>
      </c>
      <c r="G123" s="125" t="s">
        <v>2609</v>
      </c>
      <c r="H123" s="126">
        <v>298</v>
      </c>
      <c r="I123" s="127"/>
      <c r="J123" s="128">
        <f>ROUND(I123*H123,2)</f>
        <v>0</v>
      </c>
      <c r="K123" s="124" t="s">
        <v>1066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83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2649</v>
      </c>
    </row>
    <row r="124" spans="2:65" s="1" customFormat="1" ht="11.25">
      <c r="B124" s="33"/>
      <c r="D124" s="186" t="s">
        <v>1068</v>
      </c>
      <c r="F124" s="187" t="s">
        <v>2650</v>
      </c>
      <c r="I124" s="151"/>
      <c r="L124" s="33"/>
      <c r="M124" s="152"/>
      <c r="T124" s="54"/>
      <c r="AT124" s="18" t="s">
        <v>1068</v>
      </c>
      <c r="AU124" s="18" t="s">
        <v>83</v>
      </c>
    </row>
    <row r="125" spans="2:65" s="1" customFormat="1" ht="19.5">
      <c r="B125" s="33"/>
      <c r="D125" s="136" t="s">
        <v>341</v>
      </c>
      <c r="F125" s="150" t="s">
        <v>2651</v>
      </c>
      <c r="I125" s="151"/>
      <c r="L125" s="33"/>
      <c r="M125" s="152"/>
      <c r="T125" s="54"/>
      <c r="AT125" s="18" t="s">
        <v>341</v>
      </c>
      <c r="AU125" s="18" t="s">
        <v>83</v>
      </c>
    </row>
    <row r="126" spans="2:65" s="1" customFormat="1" ht="16.5" customHeight="1">
      <c r="B126" s="33"/>
      <c r="C126" s="122" t="s">
        <v>362</v>
      </c>
      <c r="D126" s="122" t="s">
        <v>267</v>
      </c>
      <c r="E126" s="123" t="s">
        <v>2652</v>
      </c>
      <c r="F126" s="124" t="s">
        <v>2653</v>
      </c>
      <c r="G126" s="125" t="s">
        <v>2609</v>
      </c>
      <c r="H126" s="126">
        <v>298</v>
      </c>
      <c r="I126" s="127"/>
      <c r="J126" s="128">
        <f>ROUND(I126*H126,2)</f>
        <v>0</v>
      </c>
      <c r="K126" s="124" t="s">
        <v>1066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83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2654</v>
      </c>
    </row>
    <row r="127" spans="2:65" s="1" customFormat="1" ht="11.25">
      <c r="B127" s="33"/>
      <c r="D127" s="186" t="s">
        <v>1068</v>
      </c>
      <c r="F127" s="187" t="s">
        <v>2655</v>
      </c>
      <c r="I127" s="151"/>
      <c r="L127" s="33"/>
      <c r="M127" s="152"/>
      <c r="T127" s="54"/>
      <c r="AT127" s="18" t="s">
        <v>1068</v>
      </c>
      <c r="AU127" s="18" t="s">
        <v>83</v>
      </c>
    </row>
    <row r="128" spans="2:65" s="1" customFormat="1" ht="29.25">
      <c r="B128" s="33"/>
      <c r="D128" s="136" t="s">
        <v>341</v>
      </c>
      <c r="F128" s="150" t="s">
        <v>2656</v>
      </c>
      <c r="I128" s="151"/>
      <c r="L128" s="33"/>
      <c r="M128" s="152"/>
      <c r="T128" s="54"/>
      <c r="AT128" s="18" t="s">
        <v>341</v>
      </c>
      <c r="AU128" s="18" t="s">
        <v>83</v>
      </c>
    </row>
    <row r="129" spans="2:65" s="1" customFormat="1" ht="16.5" customHeight="1">
      <c r="B129" s="33"/>
      <c r="C129" s="122" t="s">
        <v>370</v>
      </c>
      <c r="D129" s="122" t="s">
        <v>267</v>
      </c>
      <c r="E129" s="123" t="s">
        <v>2657</v>
      </c>
      <c r="F129" s="124" t="s">
        <v>2658</v>
      </c>
      <c r="G129" s="125" t="s">
        <v>298</v>
      </c>
      <c r="H129" s="126">
        <v>263</v>
      </c>
      <c r="I129" s="127"/>
      <c r="J129" s="128">
        <f>ROUND(I129*H129,2)</f>
        <v>0</v>
      </c>
      <c r="K129" s="124" t="s">
        <v>1066</v>
      </c>
      <c r="L129" s="33"/>
      <c r="M129" s="129" t="s">
        <v>19</v>
      </c>
      <c r="N129" s="130" t="s">
        <v>46</v>
      </c>
      <c r="P129" s="131">
        <f>O129*H129</f>
        <v>0</v>
      </c>
      <c r="Q129" s="131">
        <v>0</v>
      </c>
      <c r="R129" s="131">
        <f>Q129*H129</f>
        <v>0</v>
      </c>
      <c r="S129" s="131">
        <v>0</v>
      </c>
      <c r="T129" s="132">
        <f>S129*H129</f>
        <v>0</v>
      </c>
      <c r="AR129" s="133" t="s">
        <v>272</v>
      </c>
      <c r="AT129" s="133" t="s">
        <v>267</v>
      </c>
      <c r="AU129" s="133" t="s">
        <v>83</v>
      </c>
      <c r="AY129" s="18" t="s">
        <v>266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8" t="s">
        <v>83</v>
      </c>
      <c r="BK129" s="134">
        <f>ROUND(I129*H129,2)</f>
        <v>0</v>
      </c>
      <c r="BL129" s="18" t="s">
        <v>272</v>
      </c>
      <c r="BM129" s="133" t="s">
        <v>2659</v>
      </c>
    </row>
    <row r="130" spans="2:65" s="1" customFormat="1" ht="11.25">
      <c r="B130" s="33"/>
      <c r="D130" s="186" t="s">
        <v>1068</v>
      </c>
      <c r="F130" s="187" t="s">
        <v>2660</v>
      </c>
      <c r="I130" s="151"/>
      <c r="L130" s="33"/>
      <c r="M130" s="152"/>
      <c r="T130" s="54"/>
      <c r="AT130" s="18" t="s">
        <v>1068</v>
      </c>
      <c r="AU130" s="18" t="s">
        <v>83</v>
      </c>
    </row>
    <row r="131" spans="2:65" s="1" customFormat="1" ht="29.25">
      <c r="B131" s="33"/>
      <c r="D131" s="136" t="s">
        <v>341</v>
      </c>
      <c r="F131" s="150" t="s">
        <v>2661</v>
      </c>
      <c r="I131" s="151"/>
      <c r="L131" s="33"/>
      <c r="M131" s="152"/>
      <c r="T131" s="54"/>
      <c r="AT131" s="18" t="s">
        <v>341</v>
      </c>
      <c r="AU131" s="18" t="s">
        <v>83</v>
      </c>
    </row>
    <row r="132" spans="2:65" s="1" customFormat="1" ht="16.5" customHeight="1">
      <c r="B132" s="33"/>
      <c r="C132" s="122" t="s">
        <v>366</v>
      </c>
      <c r="D132" s="122" t="s">
        <v>267</v>
      </c>
      <c r="E132" s="123" t="s">
        <v>2662</v>
      </c>
      <c r="F132" s="124" t="s">
        <v>2663</v>
      </c>
      <c r="G132" s="125" t="s">
        <v>298</v>
      </c>
      <c r="H132" s="126">
        <v>263</v>
      </c>
      <c r="I132" s="127"/>
      <c r="J132" s="128">
        <f>ROUND(I132*H132,2)</f>
        <v>0</v>
      </c>
      <c r="K132" s="124" t="s">
        <v>1066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83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2664</v>
      </c>
    </row>
    <row r="133" spans="2:65" s="1" customFormat="1" ht="11.25">
      <c r="B133" s="33"/>
      <c r="D133" s="186" t="s">
        <v>1068</v>
      </c>
      <c r="F133" s="187" t="s">
        <v>2665</v>
      </c>
      <c r="I133" s="151"/>
      <c r="L133" s="33"/>
      <c r="M133" s="152"/>
      <c r="T133" s="54"/>
      <c r="AT133" s="18" t="s">
        <v>1068</v>
      </c>
      <c r="AU133" s="18" t="s">
        <v>83</v>
      </c>
    </row>
    <row r="134" spans="2:65" s="1" customFormat="1" ht="19.5">
      <c r="B134" s="33"/>
      <c r="D134" s="136" t="s">
        <v>341</v>
      </c>
      <c r="F134" s="150" t="s">
        <v>2666</v>
      </c>
      <c r="I134" s="151"/>
      <c r="L134" s="33"/>
      <c r="M134" s="152"/>
      <c r="T134" s="54"/>
      <c r="AT134" s="18" t="s">
        <v>341</v>
      </c>
      <c r="AU134" s="18" t="s">
        <v>83</v>
      </c>
    </row>
    <row r="135" spans="2:65" s="1" customFormat="1" ht="16.5" customHeight="1">
      <c r="B135" s="33"/>
      <c r="C135" s="122" t="s">
        <v>382</v>
      </c>
      <c r="D135" s="122" t="s">
        <v>267</v>
      </c>
      <c r="E135" s="123" t="s">
        <v>2667</v>
      </c>
      <c r="F135" s="124" t="s">
        <v>2668</v>
      </c>
      <c r="G135" s="125" t="s">
        <v>298</v>
      </c>
      <c r="H135" s="126">
        <v>32.200000000000003</v>
      </c>
      <c r="I135" s="127"/>
      <c r="J135" s="128">
        <f>ROUND(I135*H135,2)</f>
        <v>0</v>
      </c>
      <c r="K135" s="124" t="s">
        <v>1066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272</v>
      </c>
      <c r="AT135" s="133" t="s">
        <v>267</v>
      </c>
      <c r="AU135" s="133" t="s">
        <v>83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2669</v>
      </c>
    </row>
    <row r="136" spans="2:65" s="1" customFormat="1" ht="11.25">
      <c r="B136" s="33"/>
      <c r="D136" s="186" t="s">
        <v>1068</v>
      </c>
      <c r="F136" s="187" t="s">
        <v>2670</v>
      </c>
      <c r="I136" s="151"/>
      <c r="L136" s="33"/>
      <c r="M136" s="152"/>
      <c r="T136" s="54"/>
      <c r="AT136" s="18" t="s">
        <v>1068</v>
      </c>
      <c r="AU136" s="18" t="s">
        <v>83</v>
      </c>
    </row>
    <row r="137" spans="2:65" s="1" customFormat="1" ht="19.5">
      <c r="B137" s="33"/>
      <c r="D137" s="136" t="s">
        <v>341</v>
      </c>
      <c r="F137" s="150" t="s">
        <v>2671</v>
      </c>
      <c r="I137" s="151"/>
      <c r="L137" s="33"/>
      <c r="M137" s="152"/>
      <c r="T137" s="54"/>
      <c r="AT137" s="18" t="s">
        <v>341</v>
      </c>
      <c r="AU137" s="18" t="s">
        <v>83</v>
      </c>
    </row>
    <row r="138" spans="2:65" s="1" customFormat="1" ht="16.5" customHeight="1">
      <c r="B138" s="33"/>
      <c r="C138" s="122" t="s">
        <v>374</v>
      </c>
      <c r="D138" s="122" t="s">
        <v>267</v>
      </c>
      <c r="E138" s="123" t="s">
        <v>2672</v>
      </c>
      <c r="F138" s="124" t="s">
        <v>2673</v>
      </c>
      <c r="G138" s="125" t="s">
        <v>298</v>
      </c>
      <c r="H138" s="126">
        <v>32.200000000000003</v>
      </c>
      <c r="I138" s="127"/>
      <c r="J138" s="128">
        <f>ROUND(I138*H138,2)</f>
        <v>0</v>
      </c>
      <c r="K138" s="124" t="s">
        <v>1066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83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2674</v>
      </c>
    </row>
    <row r="139" spans="2:65" s="1" customFormat="1" ht="11.25">
      <c r="B139" s="33"/>
      <c r="D139" s="186" t="s">
        <v>1068</v>
      </c>
      <c r="F139" s="187" t="s">
        <v>2675</v>
      </c>
      <c r="I139" s="151"/>
      <c r="L139" s="33"/>
      <c r="M139" s="152"/>
      <c r="T139" s="54"/>
      <c r="AT139" s="18" t="s">
        <v>1068</v>
      </c>
      <c r="AU139" s="18" t="s">
        <v>83</v>
      </c>
    </row>
    <row r="140" spans="2:65" s="1" customFormat="1" ht="19.5">
      <c r="B140" s="33"/>
      <c r="D140" s="136" t="s">
        <v>341</v>
      </c>
      <c r="F140" s="150" t="s">
        <v>2676</v>
      </c>
      <c r="I140" s="151"/>
      <c r="L140" s="33"/>
      <c r="M140" s="152"/>
      <c r="T140" s="54"/>
      <c r="AT140" s="18" t="s">
        <v>341</v>
      </c>
      <c r="AU140" s="18" t="s">
        <v>83</v>
      </c>
    </row>
    <row r="141" spans="2:65" s="1" customFormat="1" ht="16.5" customHeight="1">
      <c r="B141" s="33"/>
      <c r="C141" s="122" t="s">
        <v>378</v>
      </c>
      <c r="D141" s="122" t="s">
        <v>267</v>
      </c>
      <c r="E141" s="123" t="s">
        <v>2677</v>
      </c>
      <c r="F141" s="124" t="s">
        <v>2678</v>
      </c>
      <c r="G141" s="125" t="s">
        <v>298</v>
      </c>
      <c r="H141" s="126">
        <v>24</v>
      </c>
      <c r="I141" s="127"/>
      <c r="J141" s="128">
        <f>ROUND(I141*H141,2)</f>
        <v>0</v>
      </c>
      <c r="K141" s="124" t="s">
        <v>1066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83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2679</v>
      </c>
    </row>
    <row r="142" spans="2:65" s="1" customFormat="1" ht="11.25">
      <c r="B142" s="33"/>
      <c r="D142" s="186" t="s">
        <v>1068</v>
      </c>
      <c r="F142" s="187" t="s">
        <v>2680</v>
      </c>
      <c r="I142" s="151"/>
      <c r="L142" s="33"/>
      <c r="M142" s="152"/>
      <c r="T142" s="54"/>
      <c r="AT142" s="18" t="s">
        <v>1068</v>
      </c>
      <c r="AU142" s="18" t="s">
        <v>83</v>
      </c>
    </row>
    <row r="143" spans="2:65" s="1" customFormat="1" ht="19.5">
      <c r="B143" s="33"/>
      <c r="D143" s="136" t="s">
        <v>341</v>
      </c>
      <c r="F143" s="150" t="s">
        <v>2681</v>
      </c>
      <c r="I143" s="151"/>
      <c r="L143" s="33"/>
      <c r="M143" s="152"/>
      <c r="T143" s="54"/>
      <c r="AT143" s="18" t="s">
        <v>341</v>
      </c>
      <c r="AU143" s="18" t="s">
        <v>83</v>
      </c>
    </row>
    <row r="144" spans="2:65" s="1" customFormat="1" ht="16.5" customHeight="1">
      <c r="B144" s="33"/>
      <c r="C144" s="122" t="s">
        <v>386</v>
      </c>
      <c r="D144" s="122" t="s">
        <v>267</v>
      </c>
      <c r="E144" s="123" t="s">
        <v>2682</v>
      </c>
      <c r="F144" s="124" t="s">
        <v>2683</v>
      </c>
      <c r="G144" s="125" t="s">
        <v>2609</v>
      </c>
      <c r="H144" s="126">
        <v>504</v>
      </c>
      <c r="I144" s="127"/>
      <c r="J144" s="128">
        <f>ROUND(I144*H144,2)</f>
        <v>0</v>
      </c>
      <c r="K144" s="124" t="s">
        <v>1066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83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2684</v>
      </c>
    </row>
    <row r="145" spans="2:65" s="1" customFormat="1" ht="11.25">
      <c r="B145" s="33"/>
      <c r="D145" s="186" t="s">
        <v>1068</v>
      </c>
      <c r="F145" s="187" t="s">
        <v>2685</v>
      </c>
      <c r="I145" s="151"/>
      <c r="L145" s="33"/>
      <c r="M145" s="152"/>
      <c r="T145" s="54"/>
      <c r="AT145" s="18" t="s">
        <v>1068</v>
      </c>
      <c r="AU145" s="18" t="s">
        <v>83</v>
      </c>
    </row>
    <row r="146" spans="2:65" s="1" customFormat="1" ht="19.5">
      <c r="B146" s="33"/>
      <c r="D146" s="136" t="s">
        <v>341</v>
      </c>
      <c r="F146" s="150" t="s">
        <v>2686</v>
      </c>
      <c r="I146" s="151"/>
      <c r="L146" s="33"/>
      <c r="M146" s="152"/>
      <c r="T146" s="54"/>
      <c r="AT146" s="18" t="s">
        <v>341</v>
      </c>
      <c r="AU146" s="18" t="s">
        <v>83</v>
      </c>
    </row>
    <row r="147" spans="2:65" s="1" customFormat="1" ht="21.75" customHeight="1">
      <c r="B147" s="33"/>
      <c r="C147" s="122" t="s">
        <v>7</v>
      </c>
      <c r="D147" s="122" t="s">
        <v>267</v>
      </c>
      <c r="E147" s="123" t="s">
        <v>2687</v>
      </c>
      <c r="F147" s="124" t="s">
        <v>2688</v>
      </c>
      <c r="G147" s="125" t="s">
        <v>2609</v>
      </c>
      <c r="H147" s="126">
        <v>336</v>
      </c>
      <c r="I147" s="127"/>
      <c r="J147" s="128">
        <f>ROUND(I147*H147,2)</f>
        <v>0</v>
      </c>
      <c r="K147" s="124" t="s">
        <v>1066</v>
      </c>
      <c r="L147" s="33"/>
      <c r="M147" s="129" t="s">
        <v>19</v>
      </c>
      <c r="N147" s="130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272</v>
      </c>
      <c r="AT147" s="133" t="s">
        <v>267</v>
      </c>
      <c r="AU147" s="133" t="s">
        <v>83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272</v>
      </c>
      <c r="BM147" s="133" t="s">
        <v>2689</v>
      </c>
    </row>
    <row r="148" spans="2:65" s="1" customFormat="1" ht="11.25">
      <c r="B148" s="33"/>
      <c r="D148" s="186" t="s">
        <v>1068</v>
      </c>
      <c r="F148" s="187" t="s">
        <v>2690</v>
      </c>
      <c r="I148" s="151"/>
      <c r="L148" s="33"/>
      <c r="M148" s="152"/>
      <c r="T148" s="54"/>
      <c r="AT148" s="18" t="s">
        <v>1068</v>
      </c>
      <c r="AU148" s="18" t="s">
        <v>83</v>
      </c>
    </row>
    <row r="149" spans="2:65" s="1" customFormat="1" ht="29.25">
      <c r="B149" s="33"/>
      <c r="D149" s="136" t="s">
        <v>341</v>
      </c>
      <c r="F149" s="150" t="s">
        <v>2691</v>
      </c>
      <c r="I149" s="151"/>
      <c r="L149" s="33"/>
      <c r="M149" s="152"/>
      <c r="T149" s="54"/>
      <c r="AT149" s="18" t="s">
        <v>341</v>
      </c>
      <c r="AU149" s="18" t="s">
        <v>83</v>
      </c>
    </row>
    <row r="150" spans="2:65" s="1" customFormat="1" ht="16.5" customHeight="1">
      <c r="B150" s="33"/>
      <c r="C150" s="122" t="s">
        <v>393</v>
      </c>
      <c r="D150" s="122" t="s">
        <v>267</v>
      </c>
      <c r="E150" s="123" t="s">
        <v>2692</v>
      </c>
      <c r="F150" s="124" t="s">
        <v>2693</v>
      </c>
      <c r="G150" s="125" t="s">
        <v>298</v>
      </c>
      <c r="H150" s="126">
        <v>138</v>
      </c>
      <c r="I150" s="127"/>
      <c r="J150" s="128">
        <f>ROUND(I150*H150,2)</f>
        <v>0</v>
      </c>
      <c r="K150" s="124" t="s">
        <v>1066</v>
      </c>
      <c r="L150" s="33"/>
      <c r="M150" s="129" t="s">
        <v>19</v>
      </c>
      <c r="N150" s="130" t="s">
        <v>46</v>
      </c>
      <c r="P150" s="131">
        <f>O150*H150</f>
        <v>0</v>
      </c>
      <c r="Q150" s="131">
        <v>0</v>
      </c>
      <c r="R150" s="131">
        <f>Q150*H150</f>
        <v>0</v>
      </c>
      <c r="S150" s="131">
        <v>0</v>
      </c>
      <c r="T150" s="132">
        <f>S150*H150</f>
        <v>0</v>
      </c>
      <c r="AR150" s="133" t="s">
        <v>272</v>
      </c>
      <c r="AT150" s="133" t="s">
        <v>267</v>
      </c>
      <c r="AU150" s="133" t="s">
        <v>83</v>
      </c>
      <c r="AY150" s="18" t="s">
        <v>266</v>
      </c>
      <c r="BE150" s="134">
        <f>IF(N150="základní",J150,0)</f>
        <v>0</v>
      </c>
      <c r="BF150" s="134">
        <f>IF(N150="snížená",J150,0)</f>
        <v>0</v>
      </c>
      <c r="BG150" s="134">
        <f>IF(N150="zákl. přenesená",J150,0)</f>
        <v>0</v>
      </c>
      <c r="BH150" s="134">
        <f>IF(N150="sníž. přenesená",J150,0)</f>
        <v>0</v>
      </c>
      <c r="BI150" s="134">
        <f>IF(N150="nulová",J150,0)</f>
        <v>0</v>
      </c>
      <c r="BJ150" s="18" t="s">
        <v>83</v>
      </c>
      <c r="BK150" s="134">
        <f>ROUND(I150*H150,2)</f>
        <v>0</v>
      </c>
      <c r="BL150" s="18" t="s">
        <v>272</v>
      </c>
      <c r="BM150" s="133" t="s">
        <v>2694</v>
      </c>
    </row>
    <row r="151" spans="2:65" s="1" customFormat="1" ht="11.25">
      <c r="B151" s="33"/>
      <c r="D151" s="186" t="s">
        <v>1068</v>
      </c>
      <c r="F151" s="187" t="s">
        <v>2695</v>
      </c>
      <c r="I151" s="151"/>
      <c r="L151" s="33"/>
      <c r="M151" s="152"/>
      <c r="T151" s="54"/>
      <c r="AT151" s="18" t="s">
        <v>1068</v>
      </c>
      <c r="AU151" s="18" t="s">
        <v>83</v>
      </c>
    </row>
    <row r="152" spans="2:65" s="1" customFormat="1" ht="19.5">
      <c r="B152" s="33"/>
      <c r="D152" s="136" t="s">
        <v>341</v>
      </c>
      <c r="F152" s="150" t="s">
        <v>2696</v>
      </c>
      <c r="I152" s="151"/>
      <c r="L152" s="33"/>
      <c r="M152" s="152"/>
      <c r="T152" s="54"/>
      <c r="AT152" s="18" t="s">
        <v>341</v>
      </c>
      <c r="AU152" s="18" t="s">
        <v>83</v>
      </c>
    </row>
    <row r="153" spans="2:65" s="1" customFormat="1" ht="16.5" customHeight="1">
      <c r="B153" s="33"/>
      <c r="C153" s="122" t="s">
        <v>397</v>
      </c>
      <c r="D153" s="122" t="s">
        <v>267</v>
      </c>
      <c r="E153" s="123" t="s">
        <v>2697</v>
      </c>
      <c r="F153" s="124" t="s">
        <v>2698</v>
      </c>
      <c r="G153" s="125" t="s">
        <v>310</v>
      </c>
      <c r="H153" s="126">
        <v>14</v>
      </c>
      <c r="I153" s="127"/>
      <c r="J153" s="128">
        <f>ROUND(I153*H153,2)</f>
        <v>0</v>
      </c>
      <c r="K153" s="124" t="s">
        <v>1066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2699</v>
      </c>
    </row>
    <row r="154" spans="2:65" s="1" customFormat="1" ht="11.25">
      <c r="B154" s="33"/>
      <c r="D154" s="186" t="s">
        <v>1068</v>
      </c>
      <c r="F154" s="187" t="s">
        <v>2700</v>
      </c>
      <c r="I154" s="151"/>
      <c r="L154" s="33"/>
      <c r="M154" s="152"/>
      <c r="T154" s="54"/>
      <c r="AT154" s="18" t="s">
        <v>1068</v>
      </c>
      <c r="AU154" s="18" t="s">
        <v>83</v>
      </c>
    </row>
    <row r="155" spans="2:65" s="1" customFormat="1" ht="19.5">
      <c r="B155" s="33"/>
      <c r="D155" s="136" t="s">
        <v>341</v>
      </c>
      <c r="F155" s="150" t="s">
        <v>2701</v>
      </c>
      <c r="I155" s="151"/>
      <c r="L155" s="33"/>
      <c r="M155" s="152"/>
      <c r="T155" s="54"/>
      <c r="AT155" s="18" t="s">
        <v>341</v>
      </c>
      <c r="AU155" s="18" t="s">
        <v>83</v>
      </c>
    </row>
    <row r="156" spans="2:65" s="1" customFormat="1" ht="16.5" customHeight="1">
      <c r="B156" s="33"/>
      <c r="C156" s="122" t="s">
        <v>401</v>
      </c>
      <c r="D156" s="122" t="s">
        <v>267</v>
      </c>
      <c r="E156" s="123" t="s">
        <v>2702</v>
      </c>
      <c r="F156" s="124" t="s">
        <v>2703</v>
      </c>
      <c r="G156" s="125" t="s">
        <v>2636</v>
      </c>
      <c r="H156" s="126">
        <v>61.387</v>
      </c>
      <c r="I156" s="127"/>
      <c r="J156" s="128">
        <f>ROUND(I156*H156,2)</f>
        <v>0</v>
      </c>
      <c r="K156" s="124" t="s">
        <v>19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2704</v>
      </c>
    </row>
    <row r="157" spans="2:65" s="1" customFormat="1" ht="19.5">
      <c r="B157" s="33"/>
      <c r="D157" s="136" t="s">
        <v>341</v>
      </c>
      <c r="F157" s="150" t="s">
        <v>2705</v>
      </c>
      <c r="I157" s="151"/>
      <c r="L157" s="33"/>
      <c r="M157" s="152"/>
      <c r="T157" s="54"/>
      <c r="AT157" s="18" t="s">
        <v>341</v>
      </c>
      <c r="AU157" s="18" t="s">
        <v>83</v>
      </c>
    </row>
    <row r="158" spans="2:65" s="1" customFormat="1" ht="21.75" customHeight="1">
      <c r="B158" s="33"/>
      <c r="C158" s="122" t="s">
        <v>405</v>
      </c>
      <c r="D158" s="122" t="s">
        <v>267</v>
      </c>
      <c r="E158" s="123" t="s">
        <v>2706</v>
      </c>
      <c r="F158" s="124" t="s">
        <v>2707</v>
      </c>
      <c r="G158" s="125" t="s">
        <v>270</v>
      </c>
      <c r="H158" s="126">
        <v>6116.04</v>
      </c>
      <c r="I158" s="127"/>
      <c r="J158" s="128">
        <f>ROUND(I158*H158,2)</f>
        <v>0</v>
      </c>
      <c r="K158" s="124" t="s">
        <v>1066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83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2708</v>
      </c>
    </row>
    <row r="159" spans="2:65" s="1" customFormat="1" ht="11.25">
      <c r="B159" s="33"/>
      <c r="D159" s="186" t="s">
        <v>1068</v>
      </c>
      <c r="F159" s="187" t="s">
        <v>2709</v>
      </c>
      <c r="I159" s="151"/>
      <c r="L159" s="33"/>
      <c r="M159" s="152"/>
      <c r="T159" s="54"/>
      <c r="AT159" s="18" t="s">
        <v>1068</v>
      </c>
      <c r="AU159" s="18" t="s">
        <v>83</v>
      </c>
    </row>
    <row r="160" spans="2:65" s="1" customFormat="1" ht="29.25">
      <c r="B160" s="33"/>
      <c r="D160" s="136" t="s">
        <v>341</v>
      </c>
      <c r="F160" s="150" t="s">
        <v>2710</v>
      </c>
      <c r="I160" s="151"/>
      <c r="L160" s="33"/>
      <c r="M160" s="152"/>
      <c r="T160" s="54"/>
      <c r="AT160" s="18" t="s">
        <v>341</v>
      </c>
      <c r="AU160" s="18" t="s">
        <v>83</v>
      </c>
    </row>
    <row r="161" spans="2:65" s="1" customFormat="1" ht="21.75" customHeight="1">
      <c r="B161" s="33"/>
      <c r="C161" s="122" t="s">
        <v>409</v>
      </c>
      <c r="D161" s="122" t="s">
        <v>267</v>
      </c>
      <c r="E161" s="123" t="s">
        <v>1296</v>
      </c>
      <c r="F161" s="124" t="s">
        <v>1297</v>
      </c>
      <c r="G161" s="125" t="s">
        <v>270</v>
      </c>
      <c r="H161" s="126">
        <v>1240.75</v>
      </c>
      <c r="I161" s="127"/>
      <c r="J161" s="128">
        <f>ROUND(I161*H161,2)</f>
        <v>0</v>
      </c>
      <c r="K161" s="124" t="s">
        <v>1066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83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2711</v>
      </c>
    </row>
    <row r="162" spans="2:65" s="1" customFormat="1" ht="11.25">
      <c r="B162" s="33"/>
      <c r="D162" s="186" t="s">
        <v>1068</v>
      </c>
      <c r="F162" s="187" t="s">
        <v>1299</v>
      </c>
      <c r="I162" s="151"/>
      <c r="L162" s="33"/>
      <c r="M162" s="152"/>
      <c r="T162" s="54"/>
      <c r="AT162" s="18" t="s">
        <v>1068</v>
      </c>
      <c r="AU162" s="18" t="s">
        <v>83</v>
      </c>
    </row>
    <row r="163" spans="2:65" s="1" customFormat="1" ht="29.25">
      <c r="B163" s="33"/>
      <c r="D163" s="136" t="s">
        <v>341</v>
      </c>
      <c r="F163" s="150" t="s">
        <v>2712</v>
      </c>
      <c r="I163" s="151"/>
      <c r="L163" s="33"/>
      <c r="M163" s="152"/>
      <c r="T163" s="54"/>
      <c r="AT163" s="18" t="s">
        <v>341</v>
      </c>
      <c r="AU163" s="18" t="s">
        <v>83</v>
      </c>
    </row>
    <row r="164" spans="2:65" s="1" customFormat="1" ht="24.2" customHeight="1">
      <c r="B164" s="33"/>
      <c r="C164" s="122" t="s">
        <v>413</v>
      </c>
      <c r="D164" s="122" t="s">
        <v>267</v>
      </c>
      <c r="E164" s="123" t="s">
        <v>1300</v>
      </c>
      <c r="F164" s="124" t="s">
        <v>1301</v>
      </c>
      <c r="G164" s="125" t="s">
        <v>270</v>
      </c>
      <c r="H164" s="126">
        <v>12407.5</v>
      </c>
      <c r="I164" s="127"/>
      <c r="J164" s="128">
        <f>ROUND(I164*H164,2)</f>
        <v>0</v>
      </c>
      <c r="K164" s="124" t="s">
        <v>1066</v>
      </c>
      <c r="L164" s="33"/>
      <c r="M164" s="129" t="s">
        <v>19</v>
      </c>
      <c r="N164" s="130" t="s">
        <v>46</v>
      </c>
      <c r="P164" s="131">
        <f>O164*H164</f>
        <v>0</v>
      </c>
      <c r="Q164" s="131">
        <v>0</v>
      </c>
      <c r="R164" s="131">
        <f>Q164*H164</f>
        <v>0</v>
      </c>
      <c r="S164" s="131">
        <v>0</v>
      </c>
      <c r="T164" s="132">
        <f>S164*H164</f>
        <v>0</v>
      </c>
      <c r="AR164" s="133" t="s">
        <v>272</v>
      </c>
      <c r="AT164" s="133" t="s">
        <v>267</v>
      </c>
      <c r="AU164" s="133" t="s">
        <v>83</v>
      </c>
      <c r="AY164" s="18" t="s">
        <v>266</v>
      </c>
      <c r="BE164" s="134">
        <f>IF(N164="základní",J164,0)</f>
        <v>0</v>
      </c>
      <c r="BF164" s="134">
        <f>IF(N164="snížená",J164,0)</f>
        <v>0</v>
      </c>
      <c r="BG164" s="134">
        <f>IF(N164="zákl. přenesená",J164,0)</f>
        <v>0</v>
      </c>
      <c r="BH164" s="134">
        <f>IF(N164="sníž. přenesená",J164,0)</f>
        <v>0</v>
      </c>
      <c r="BI164" s="134">
        <f>IF(N164="nulová",J164,0)</f>
        <v>0</v>
      </c>
      <c r="BJ164" s="18" t="s">
        <v>83</v>
      </c>
      <c r="BK164" s="134">
        <f>ROUND(I164*H164,2)</f>
        <v>0</v>
      </c>
      <c r="BL164" s="18" t="s">
        <v>272</v>
      </c>
      <c r="BM164" s="133" t="s">
        <v>2713</v>
      </c>
    </row>
    <row r="165" spans="2:65" s="1" customFormat="1" ht="11.25">
      <c r="B165" s="33"/>
      <c r="D165" s="186" t="s">
        <v>1068</v>
      </c>
      <c r="F165" s="187" t="s">
        <v>1303</v>
      </c>
      <c r="I165" s="151"/>
      <c r="L165" s="33"/>
      <c r="M165" s="152"/>
      <c r="T165" s="54"/>
      <c r="AT165" s="18" t="s">
        <v>1068</v>
      </c>
      <c r="AU165" s="18" t="s">
        <v>83</v>
      </c>
    </row>
    <row r="166" spans="2:65" s="1" customFormat="1" ht="39">
      <c r="B166" s="33"/>
      <c r="D166" s="136" t="s">
        <v>341</v>
      </c>
      <c r="F166" s="150" t="s">
        <v>2714</v>
      </c>
      <c r="I166" s="151"/>
      <c r="L166" s="33"/>
      <c r="M166" s="152"/>
      <c r="T166" s="54"/>
      <c r="AT166" s="18" t="s">
        <v>341</v>
      </c>
      <c r="AU166" s="18" t="s">
        <v>83</v>
      </c>
    </row>
    <row r="167" spans="2:65" s="1" customFormat="1" ht="16.5" customHeight="1">
      <c r="B167" s="33"/>
      <c r="C167" s="122" t="s">
        <v>316</v>
      </c>
      <c r="D167" s="122" t="s">
        <v>267</v>
      </c>
      <c r="E167" s="123" t="s">
        <v>2715</v>
      </c>
      <c r="F167" s="124" t="s">
        <v>2716</v>
      </c>
      <c r="G167" s="125" t="s">
        <v>270</v>
      </c>
      <c r="H167" s="126">
        <v>3058.02</v>
      </c>
      <c r="I167" s="127"/>
      <c r="J167" s="128">
        <f>ROUND(I167*H167,2)</f>
        <v>0</v>
      </c>
      <c r="K167" s="124" t="s">
        <v>1066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2717</v>
      </c>
    </row>
    <row r="168" spans="2:65" s="1" customFormat="1" ht="11.25">
      <c r="B168" s="33"/>
      <c r="D168" s="186" t="s">
        <v>1068</v>
      </c>
      <c r="F168" s="187" t="s">
        <v>2718</v>
      </c>
      <c r="I168" s="151"/>
      <c r="L168" s="33"/>
      <c r="M168" s="152"/>
      <c r="T168" s="54"/>
      <c r="AT168" s="18" t="s">
        <v>1068</v>
      </c>
      <c r="AU168" s="18" t="s">
        <v>83</v>
      </c>
    </row>
    <row r="169" spans="2:65" s="1" customFormat="1" ht="29.25">
      <c r="B169" s="33"/>
      <c r="D169" s="136" t="s">
        <v>341</v>
      </c>
      <c r="F169" s="150" t="s">
        <v>2719</v>
      </c>
      <c r="I169" s="151"/>
      <c r="L169" s="33"/>
      <c r="M169" s="152"/>
      <c r="T169" s="54"/>
      <c r="AT169" s="18" t="s">
        <v>341</v>
      </c>
      <c r="AU169" s="18" t="s">
        <v>83</v>
      </c>
    </row>
    <row r="170" spans="2:65" s="1" customFormat="1" ht="16.5" customHeight="1">
      <c r="B170" s="33"/>
      <c r="C170" s="122" t="s">
        <v>328</v>
      </c>
      <c r="D170" s="122" t="s">
        <v>267</v>
      </c>
      <c r="E170" s="123" t="s">
        <v>2720</v>
      </c>
      <c r="F170" s="124" t="s">
        <v>2721</v>
      </c>
      <c r="G170" s="125" t="s">
        <v>2636</v>
      </c>
      <c r="H170" s="126">
        <v>2481.5</v>
      </c>
      <c r="I170" s="127"/>
      <c r="J170" s="128">
        <f>ROUND(I170*H170,2)</f>
        <v>0</v>
      </c>
      <c r="K170" s="124" t="s">
        <v>1066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272</v>
      </c>
      <c r="AT170" s="133" t="s">
        <v>267</v>
      </c>
      <c r="AU170" s="133" t="s">
        <v>83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272</v>
      </c>
      <c r="BM170" s="133" t="s">
        <v>2722</v>
      </c>
    </row>
    <row r="171" spans="2:65" s="1" customFormat="1" ht="11.25">
      <c r="B171" s="33"/>
      <c r="D171" s="186" t="s">
        <v>1068</v>
      </c>
      <c r="F171" s="187" t="s">
        <v>2723</v>
      </c>
      <c r="I171" s="151"/>
      <c r="L171" s="33"/>
      <c r="M171" s="152"/>
      <c r="T171" s="54"/>
      <c r="AT171" s="18" t="s">
        <v>1068</v>
      </c>
      <c r="AU171" s="18" t="s">
        <v>83</v>
      </c>
    </row>
    <row r="172" spans="2:65" s="1" customFormat="1" ht="39">
      <c r="B172" s="33"/>
      <c r="D172" s="136" t="s">
        <v>341</v>
      </c>
      <c r="F172" s="150" t="s">
        <v>2724</v>
      </c>
      <c r="I172" s="151"/>
      <c r="L172" s="33"/>
      <c r="M172" s="152"/>
      <c r="T172" s="54"/>
      <c r="AT172" s="18" t="s">
        <v>341</v>
      </c>
      <c r="AU172" s="18" t="s">
        <v>83</v>
      </c>
    </row>
    <row r="173" spans="2:65" s="1" customFormat="1" ht="16.5" customHeight="1">
      <c r="B173" s="33"/>
      <c r="C173" s="122" t="s">
        <v>324</v>
      </c>
      <c r="D173" s="122" t="s">
        <v>267</v>
      </c>
      <c r="E173" s="123" t="s">
        <v>2725</v>
      </c>
      <c r="F173" s="124" t="s">
        <v>2726</v>
      </c>
      <c r="G173" s="125" t="s">
        <v>270</v>
      </c>
      <c r="H173" s="126">
        <v>4298.7700000000004</v>
      </c>
      <c r="I173" s="127"/>
      <c r="J173" s="128">
        <f>ROUND(I173*H173,2)</f>
        <v>0</v>
      </c>
      <c r="K173" s="124" t="s">
        <v>1066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272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2727</v>
      </c>
    </row>
    <row r="174" spans="2:65" s="1" customFormat="1" ht="11.25">
      <c r="B174" s="33"/>
      <c r="D174" s="186" t="s">
        <v>1068</v>
      </c>
      <c r="F174" s="187" t="s">
        <v>2728</v>
      </c>
      <c r="I174" s="151"/>
      <c r="L174" s="33"/>
      <c r="M174" s="152"/>
      <c r="T174" s="54"/>
      <c r="AT174" s="18" t="s">
        <v>1068</v>
      </c>
      <c r="AU174" s="18" t="s">
        <v>83</v>
      </c>
    </row>
    <row r="175" spans="2:65" s="1" customFormat="1" ht="19.5">
      <c r="B175" s="33"/>
      <c r="D175" s="136" t="s">
        <v>341</v>
      </c>
      <c r="F175" s="150" t="s">
        <v>2729</v>
      </c>
      <c r="I175" s="151"/>
      <c r="L175" s="33"/>
      <c r="M175" s="152"/>
      <c r="T175" s="54"/>
      <c r="AT175" s="18" t="s">
        <v>341</v>
      </c>
      <c r="AU175" s="18" t="s">
        <v>83</v>
      </c>
    </row>
    <row r="176" spans="2:65" s="1" customFormat="1" ht="16.5" customHeight="1">
      <c r="B176" s="33"/>
      <c r="C176" s="122" t="s">
        <v>320</v>
      </c>
      <c r="D176" s="122" t="s">
        <v>267</v>
      </c>
      <c r="E176" s="123" t="s">
        <v>2730</v>
      </c>
      <c r="F176" s="124" t="s">
        <v>2731</v>
      </c>
      <c r="G176" s="125" t="s">
        <v>270</v>
      </c>
      <c r="H176" s="126">
        <v>3058.02</v>
      </c>
      <c r="I176" s="127"/>
      <c r="J176" s="128">
        <f>ROUND(I176*H176,2)</f>
        <v>0</v>
      </c>
      <c r="K176" s="124" t="s">
        <v>1066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272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272</v>
      </c>
      <c r="BM176" s="133" t="s">
        <v>2732</v>
      </c>
    </row>
    <row r="177" spans="2:65" s="1" customFormat="1" ht="11.25">
      <c r="B177" s="33"/>
      <c r="D177" s="186" t="s">
        <v>1068</v>
      </c>
      <c r="F177" s="187" t="s">
        <v>2733</v>
      </c>
      <c r="I177" s="151"/>
      <c r="L177" s="33"/>
      <c r="M177" s="152"/>
      <c r="T177" s="54"/>
      <c r="AT177" s="18" t="s">
        <v>1068</v>
      </c>
      <c r="AU177" s="18" t="s">
        <v>83</v>
      </c>
    </row>
    <row r="178" spans="2:65" s="1" customFormat="1" ht="29.25">
      <c r="B178" s="33"/>
      <c r="D178" s="136" t="s">
        <v>341</v>
      </c>
      <c r="F178" s="150" t="s">
        <v>2734</v>
      </c>
      <c r="I178" s="151"/>
      <c r="L178" s="33"/>
      <c r="M178" s="152"/>
      <c r="T178" s="54"/>
      <c r="AT178" s="18" t="s">
        <v>341</v>
      </c>
      <c r="AU178" s="18" t="s">
        <v>83</v>
      </c>
    </row>
    <row r="179" spans="2:65" s="1" customFormat="1" ht="16.5" customHeight="1">
      <c r="B179" s="33"/>
      <c r="C179" s="122" t="s">
        <v>332</v>
      </c>
      <c r="D179" s="122" t="s">
        <v>267</v>
      </c>
      <c r="E179" s="123" t="s">
        <v>2730</v>
      </c>
      <c r="F179" s="124" t="s">
        <v>2731</v>
      </c>
      <c r="G179" s="125" t="s">
        <v>270</v>
      </c>
      <c r="H179" s="126">
        <v>453.6</v>
      </c>
      <c r="I179" s="127"/>
      <c r="J179" s="128">
        <f>ROUND(I179*H179,2)</f>
        <v>0</v>
      </c>
      <c r="K179" s="124" t="s">
        <v>1066</v>
      </c>
      <c r="L179" s="33"/>
      <c r="M179" s="129" t="s">
        <v>19</v>
      </c>
      <c r="N179" s="130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272</v>
      </c>
      <c r="AT179" s="133" t="s">
        <v>267</v>
      </c>
      <c r="AU179" s="133" t="s">
        <v>83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2735</v>
      </c>
    </row>
    <row r="180" spans="2:65" s="1" customFormat="1" ht="11.25">
      <c r="B180" s="33"/>
      <c r="D180" s="186" t="s">
        <v>1068</v>
      </c>
      <c r="F180" s="187" t="s">
        <v>2733</v>
      </c>
      <c r="I180" s="151"/>
      <c r="L180" s="33"/>
      <c r="M180" s="152"/>
      <c r="T180" s="54"/>
      <c r="AT180" s="18" t="s">
        <v>1068</v>
      </c>
      <c r="AU180" s="18" t="s">
        <v>83</v>
      </c>
    </row>
    <row r="181" spans="2:65" s="1" customFormat="1" ht="29.25">
      <c r="B181" s="33"/>
      <c r="D181" s="136" t="s">
        <v>341</v>
      </c>
      <c r="F181" s="150" t="s">
        <v>2734</v>
      </c>
      <c r="I181" s="151"/>
      <c r="L181" s="33"/>
      <c r="M181" s="152"/>
      <c r="T181" s="54"/>
      <c r="AT181" s="18" t="s">
        <v>341</v>
      </c>
      <c r="AU181" s="18" t="s">
        <v>83</v>
      </c>
    </row>
    <row r="182" spans="2:65" s="1" customFormat="1" ht="16.5" customHeight="1">
      <c r="B182" s="33"/>
      <c r="C182" s="122" t="s">
        <v>417</v>
      </c>
      <c r="D182" s="122" t="s">
        <v>267</v>
      </c>
      <c r="E182" s="123" t="s">
        <v>2736</v>
      </c>
      <c r="F182" s="124" t="s">
        <v>2737</v>
      </c>
      <c r="G182" s="125" t="s">
        <v>270</v>
      </c>
      <c r="H182" s="126">
        <v>192</v>
      </c>
      <c r="I182" s="127"/>
      <c r="J182" s="128">
        <f>ROUND(I182*H182,2)</f>
        <v>0</v>
      </c>
      <c r="K182" s="124" t="s">
        <v>19</v>
      </c>
      <c r="L182" s="33"/>
      <c r="M182" s="129" t="s">
        <v>19</v>
      </c>
      <c r="N182" s="130" t="s">
        <v>46</v>
      </c>
      <c r="P182" s="131">
        <f>O182*H182</f>
        <v>0</v>
      </c>
      <c r="Q182" s="131">
        <v>0</v>
      </c>
      <c r="R182" s="131">
        <f>Q182*H182</f>
        <v>0</v>
      </c>
      <c r="S182" s="131">
        <v>0</v>
      </c>
      <c r="T182" s="132">
        <f>S182*H182</f>
        <v>0</v>
      </c>
      <c r="AR182" s="133" t="s">
        <v>272</v>
      </c>
      <c r="AT182" s="133" t="s">
        <v>267</v>
      </c>
      <c r="AU182" s="133" t="s">
        <v>83</v>
      </c>
      <c r="AY182" s="18" t="s">
        <v>266</v>
      </c>
      <c r="BE182" s="134">
        <f>IF(N182="základní",J182,0)</f>
        <v>0</v>
      </c>
      <c r="BF182" s="134">
        <f>IF(N182="snížená",J182,0)</f>
        <v>0</v>
      </c>
      <c r="BG182" s="134">
        <f>IF(N182="zákl. přenesená",J182,0)</f>
        <v>0</v>
      </c>
      <c r="BH182" s="134">
        <f>IF(N182="sníž. přenesená",J182,0)</f>
        <v>0</v>
      </c>
      <c r="BI182" s="134">
        <f>IF(N182="nulová",J182,0)</f>
        <v>0</v>
      </c>
      <c r="BJ182" s="18" t="s">
        <v>83</v>
      </c>
      <c r="BK182" s="134">
        <f>ROUND(I182*H182,2)</f>
        <v>0</v>
      </c>
      <c r="BL182" s="18" t="s">
        <v>272</v>
      </c>
      <c r="BM182" s="133" t="s">
        <v>2738</v>
      </c>
    </row>
    <row r="183" spans="2:65" s="1" customFormat="1" ht="107.25">
      <c r="B183" s="33"/>
      <c r="D183" s="136" t="s">
        <v>341</v>
      </c>
      <c r="F183" s="150" t="s">
        <v>2739</v>
      </c>
      <c r="I183" s="151"/>
      <c r="L183" s="33"/>
      <c r="M183" s="152"/>
      <c r="T183" s="54"/>
      <c r="AT183" s="18" t="s">
        <v>341</v>
      </c>
      <c r="AU183" s="18" t="s">
        <v>83</v>
      </c>
    </row>
    <row r="184" spans="2:65" s="1" customFormat="1" ht="16.5" customHeight="1">
      <c r="B184" s="33"/>
      <c r="C184" s="122" t="s">
        <v>421</v>
      </c>
      <c r="D184" s="122" t="s">
        <v>267</v>
      </c>
      <c r="E184" s="123" t="s">
        <v>2740</v>
      </c>
      <c r="F184" s="124" t="s">
        <v>2741</v>
      </c>
      <c r="G184" s="125" t="s">
        <v>2609</v>
      </c>
      <c r="H184" s="126">
        <v>300</v>
      </c>
      <c r="I184" s="127"/>
      <c r="J184" s="128">
        <f>ROUND(I184*H184,2)</f>
        <v>0</v>
      </c>
      <c r="K184" s="124" t="s">
        <v>1066</v>
      </c>
      <c r="L184" s="33"/>
      <c r="M184" s="129" t="s">
        <v>19</v>
      </c>
      <c r="N184" s="130" t="s">
        <v>46</v>
      </c>
      <c r="P184" s="131">
        <f>O184*H184</f>
        <v>0</v>
      </c>
      <c r="Q184" s="131">
        <v>0</v>
      </c>
      <c r="R184" s="131">
        <f>Q184*H184</f>
        <v>0</v>
      </c>
      <c r="S184" s="131">
        <v>0</v>
      </c>
      <c r="T184" s="132">
        <f>S184*H184</f>
        <v>0</v>
      </c>
      <c r="AR184" s="133" t="s">
        <v>272</v>
      </c>
      <c r="AT184" s="133" t="s">
        <v>267</v>
      </c>
      <c r="AU184" s="133" t="s">
        <v>83</v>
      </c>
      <c r="AY184" s="18" t="s">
        <v>266</v>
      </c>
      <c r="BE184" s="134">
        <f>IF(N184="základní",J184,0)</f>
        <v>0</v>
      </c>
      <c r="BF184" s="134">
        <f>IF(N184="snížená",J184,0)</f>
        <v>0</v>
      </c>
      <c r="BG184" s="134">
        <f>IF(N184="zákl. přenesená",J184,0)</f>
        <v>0</v>
      </c>
      <c r="BH184" s="134">
        <f>IF(N184="sníž. přenesená",J184,0)</f>
        <v>0</v>
      </c>
      <c r="BI184" s="134">
        <f>IF(N184="nulová",J184,0)</f>
        <v>0</v>
      </c>
      <c r="BJ184" s="18" t="s">
        <v>83</v>
      </c>
      <c r="BK184" s="134">
        <f>ROUND(I184*H184,2)</f>
        <v>0</v>
      </c>
      <c r="BL184" s="18" t="s">
        <v>272</v>
      </c>
      <c r="BM184" s="133" t="s">
        <v>2742</v>
      </c>
    </row>
    <row r="185" spans="2:65" s="1" customFormat="1" ht="11.25">
      <c r="B185" s="33"/>
      <c r="D185" s="186" t="s">
        <v>1068</v>
      </c>
      <c r="F185" s="187" t="s">
        <v>2743</v>
      </c>
      <c r="I185" s="151"/>
      <c r="L185" s="33"/>
      <c r="M185" s="152"/>
      <c r="T185" s="54"/>
      <c r="AT185" s="18" t="s">
        <v>1068</v>
      </c>
      <c r="AU185" s="18" t="s">
        <v>83</v>
      </c>
    </row>
    <row r="186" spans="2:65" s="1" customFormat="1" ht="19.5">
      <c r="B186" s="33"/>
      <c r="D186" s="136" t="s">
        <v>341</v>
      </c>
      <c r="F186" s="150" t="s">
        <v>2744</v>
      </c>
      <c r="I186" s="151"/>
      <c r="L186" s="33"/>
      <c r="M186" s="152"/>
      <c r="T186" s="54"/>
      <c r="AT186" s="18" t="s">
        <v>341</v>
      </c>
      <c r="AU186" s="18" t="s">
        <v>83</v>
      </c>
    </row>
    <row r="187" spans="2:65" s="1" customFormat="1" ht="16.5" customHeight="1">
      <c r="B187" s="33"/>
      <c r="C187" s="122" t="s">
        <v>425</v>
      </c>
      <c r="D187" s="122" t="s">
        <v>267</v>
      </c>
      <c r="E187" s="123" t="s">
        <v>2745</v>
      </c>
      <c r="F187" s="124" t="s">
        <v>2746</v>
      </c>
      <c r="G187" s="125" t="s">
        <v>2636</v>
      </c>
      <c r="H187" s="126">
        <v>1043.28</v>
      </c>
      <c r="I187" s="127"/>
      <c r="J187" s="128">
        <f>ROUND(I187*H187,2)</f>
        <v>0</v>
      </c>
      <c r="K187" s="124" t="s">
        <v>1066</v>
      </c>
      <c r="L187" s="33"/>
      <c r="M187" s="129" t="s">
        <v>19</v>
      </c>
      <c r="N187" s="130" t="s">
        <v>46</v>
      </c>
      <c r="P187" s="131">
        <f>O187*H187</f>
        <v>0</v>
      </c>
      <c r="Q187" s="131">
        <v>0</v>
      </c>
      <c r="R187" s="131">
        <f>Q187*H187</f>
        <v>0</v>
      </c>
      <c r="S187" s="131">
        <v>0</v>
      </c>
      <c r="T187" s="132">
        <f>S187*H187</f>
        <v>0</v>
      </c>
      <c r="AR187" s="133" t="s">
        <v>272</v>
      </c>
      <c r="AT187" s="133" t="s">
        <v>267</v>
      </c>
      <c r="AU187" s="133" t="s">
        <v>83</v>
      </c>
      <c r="AY187" s="18" t="s">
        <v>266</v>
      </c>
      <c r="BE187" s="134">
        <f>IF(N187="základní",J187,0)</f>
        <v>0</v>
      </c>
      <c r="BF187" s="134">
        <f>IF(N187="snížená",J187,0)</f>
        <v>0</v>
      </c>
      <c r="BG187" s="134">
        <f>IF(N187="zákl. přenesená",J187,0)</f>
        <v>0</v>
      </c>
      <c r="BH187" s="134">
        <f>IF(N187="sníž. přenesená",J187,0)</f>
        <v>0</v>
      </c>
      <c r="BI187" s="134">
        <f>IF(N187="nulová",J187,0)</f>
        <v>0</v>
      </c>
      <c r="BJ187" s="18" t="s">
        <v>83</v>
      </c>
      <c r="BK187" s="134">
        <f>ROUND(I187*H187,2)</f>
        <v>0</v>
      </c>
      <c r="BL187" s="18" t="s">
        <v>272</v>
      </c>
      <c r="BM187" s="133" t="s">
        <v>2747</v>
      </c>
    </row>
    <row r="188" spans="2:65" s="1" customFormat="1" ht="11.25">
      <c r="B188" s="33"/>
      <c r="D188" s="186" t="s">
        <v>1068</v>
      </c>
      <c r="F188" s="187" t="s">
        <v>2748</v>
      </c>
      <c r="I188" s="151"/>
      <c r="L188" s="33"/>
      <c r="M188" s="152"/>
      <c r="T188" s="54"/>
      <c r="AT188" s="18" t="s">
        <v>1068</v>
      </c>
      <c r="AU188" s="18" t="s">
        <v>83</v>
      </c>
    </row>
    <row r="189" spans="2:65" s="1" customFormat="1" ht="16.5" customHeight="1">
      <c r="B189" s="33"/>
      <c r="C189" s="122" t="s">
        <v>433</v>
      </c>
      <c r="D189" s="122" t="s">
        <v>267</v>
      </c>
      <c r="E189" s="123" t="s">
        <v>2749</v>
      </c>
      <c r="F189" s="124" t="s">
        <v>2750</v>
      </c>
      <c r="G189" s="125" t="s">
        <v>270</v>
      </c>
      <c r="H189" s="126">
        <v>23.84</v>
      </c>
      <c r="I189" s="127"/>
      <c r="J189" s="128">
        <f>ROUND(I189*H189,2)</f>
        <v>0</v>
      </c>
      <c r="K189" s="124" t="s">
        <v>1066</v>
      </c>
      <c r="L189" s="33"/>
      <c r="M189" s="129" t="s">
        <v>19</v>
      </c>
      <c r="N189" s="130" t="s">
        <v>46</v>
      </c>
      <c r="P189" s="131">
        <f>O189*H189</f>
        <v>0</v>
      </c>
      <c r="Q189" s="131">
        <v>0</v>
      </c>
      <c r="R189" s="131">
        <f>Q189*H189</f>
        <v>0</v>
      </c>
      <c r="S189" s="131">
        <v>0</v>
      </c>
      <c r="T189" s="132">
        <f>S189*H189</f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2751</v>
      </c>
    </row>
    <row r="190" spans="2:65" s="1" customFormat="1" ht="11.25">
      <c r="B190" s="33"/>
      <c r="D190" s="186" t="s">
        <v>1068</v>
      </c>
      <c r="F190" s="187" t="s">
        <v>2752</v>
      </c>
      <c r="I190" s="151"/>
      <c r="L190" s="33"/>
      <c r="M190" s="152"/>
      <c r="T190" s="54"/>
      <c r="AT190" s="18" t="s">
        <v>1068</v>
      </c>
      <c r="AU190" s="18" t="s">
        <v>83</v>
      </c>
    </row>
    <row r="191" spans="2:65" s="10" customFormat="1" ht="25.9" customHeight="1">
      <c r="B191" s="112"/>
      <c r="D191" s="113" t="s">
        <v>74</v>
      </c>
      <c r="E191" s="114" t="s">
        <v>85</v>
      </c>
      <c r="F191" s="114" t="s">
        <v>2753</v>
      </c>
      <c r="I191" s="115"/>
      <c r="J191" s="116">
        <f>BK191</f>
        <v>0</v>
      </c>
      <c r="L191" s="112"/>
      <c r="M191" s="117"/>
      <c r="P191" s="118">
        <f>SUM(P192:P261)</f>
        <v>0</v>
      </c>
      <c r="R191" s="118">
        <f>SUM(R192:R261)</f>
        <v>0</v>
      </c>
      <c r="T191" s="119">
        <f>SUM(T192:T261)</f>
        <v>0</v>
      </c>
      <c r="AR191" s="113" t="s">
        <v>83</v>
      </c>
      <c r="AT191" s="120" t="s">
        <v>74</v>
      </c>
      <c r="AU191" s="120" t="s">
        <v>75</v>
      </c>
      <c r="AY191" s="113" t="s">
        <v>266</v>
      </c>
      <c r="BK191" s="121">
        <f>SUM(BK192:BK261)</f>
        <v>0</v>
      </c>
    </row>
    <row r="192" spans="2:65" s="1" customFormat="1" ht="16.5" customHeight="1">
      <c r="B192" s="33"/>
      <c r="C192" s="122" t="s">
        <v>437</v>
      </c>
      <c r="D192" s="122" t="s">
        <v>267</v>
      </c>
      <c r="E192" s="123" t="s">
        <v>2754</v>
      </c>
      <c r="F192" s="124" t="s">
        <v>2755</v>
      </c>
      <c r="G192" s="125" t="s">
        <v>298</v>
      </c>
      <c r="H192" s="126">
        <v>49</v>
      </c>
      <c r="I192" s="127"/>
      <c r="J192" s="128">
        <f>ROUND(I192*H192,2)</f>
        <v>0</v>
      </c>
      <c r="K192" s="124" t="s">
        <v>1066</v>
      </c>
      <c r="L192" s="33"/>
      <c r="M192" s="129" t="s">
        <v>19</v>
      </c>
      <c r="N192" s="130" t="s">
        <v>46</v>
      </c>
      <c r="P192" s="131">
        <f>O192*H192</f>
        <v>0</v>
      </c>
      <c r="Q192" s="131">
        <v>0</v>
      </c>
      <c r="R192" s="131">
        <f>Q192*H192</f>
        <v>0</v>
      </c>
      <c r="S192" s="131">
        <v>0</v>
      </c>
      <c r="T192" s="132">
        <f>S192*H192</f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>IF(N192="základní",J192,0)</f>
        <v>0</v>
      </c>
      <c r="BF192" s="134">
        <f>IF(N192="snížená",J192,0)</f>
        <v>0</v>
      </c>
      <c r="BG192" s="134">
        <f>IF(N192="zákl. přenesená",J192,0)</f>
        <v>0</v>
      </c>
      <c r="BH192" s="134">
        <f>IF(N192="sníž. přenesená",J192,0)</f>
        <v>0</v>
      </c>
      <c r="BI192" s="134">
        <f>IF(N192="nulová",J192,0)</f>
        <v>0</v>
      </c>
      <c r="BJ192" s="18" t="s">
        <v>83</v>
      </c>
      <c r="BK192" s="134">
        <f>ROUND(I192*H192,2)</f>
        <v>0</v>
      </c>
      <c r="BL192" s="18" t="s">
        <v>272</v>
      </c>
      <c r="BM192" s="133" t="s">
        <v>2756</v>
      </c>
    </row>
    <row r="193" spans="2:65" s="1" customFormat="1" ht="11.25">
      <c r="B193" s="33"/>
      <c r="D193" s="186" t="s">
        <v>1068</v>
      </c>
      <c r="F193" s="187" t="s">
        <v>2757</v>
      </c>
      <c r="I193" s="151"/>
      <c r="L193" s="33"/>
      <c r="M193" s="152"/>
      <c r="T193" s="54"/>
      <c r="AT193" s="18" t="s">
        <v>1068</v>
      </c>
      <c r="AU193" s="18" t="s">
        <v>83</v>
      </c>
    </row>
    <row r="194" spans="2:65" s="1" customFormat="1" ht="19.5">
      <c r="B194" s="33"/>
      <c r="D194" s="136" t="s">
        <v>341</v>
      </c>
      <c r="F194" s="150" t="s">
        <v>2758</v>
      </c>
      <c r="I194" s="151"/>
      <c r="L194" s="33"/>
      <c r="M194" s="152"/>
      <c r="T194" s="54"/>
      <c r="AT194" s="18" t="s">
        <v>341</v>
      </c>
      <c r="AU194" s="18" t="s">
        <v>83</v>
      </c>
    </row>
    <row r="195" spans="2:65" s="1" customFormat="1" ht="16.5" customHeight="1">
      <c r="B195" s="33"/>
      <c r="C195" s="122" t="s">
        <v>441</v>
      </c>
      <c r="D195" s="122" t="s">
        <v>267</v>
      </c>
      <c r="E195" s="123" t="s">
        <v>2759</v>
      </c>
      <c r="F195" s="124" t="s">
        <v>2760</v>
      </c>
      <c r="G195" s="125" t="s">
        <v>298</v>
      </c>
      <c r="H195" s="126">
        <v>52</v>
      </c>
      <c r="I195" s="127"/>
      <c r="J195" s="128">
        <f>ROUND(I195*H195,2)</f>
        <v>0</v>
      </c>
      <c r="K195" s="124" t="s">
        <v>1066</v>
      </c>
      <c r="L195" s="33"/>
      <c r="M195" s="129" t="s">
        <v>19</v>
      </c>
      <c r="N195" s="130" t="s">
        <v>46</v>
      </c>
      <c r="P195" s="131">
        <f>O195*H195</f>
        <v>0</v>
      </c>
      <c r="Q195" s="131">
        <v>0</v>
      </c>
      <c r="R195" s="131">
        <f>Q195*H195</f>
        <v>0</v>
      </c>
      <c r="S195" s="131">
        <v>0</v>
      </c>
      <c r="T195" s="132">
        <f>S195*H195</f>
        <v>0</v>
      </c>
      <c r="AR195" s="133" t="s">
        <v>272</v>
      </c>
      <c r="AT195" s="133" t="s">
        <v>267</v>
      </c>
      <c r="AU195" s="133" t="s">
        <v>83</v>
      </c>
      <c r="AY195" s="18" t="s">
        <v>266</v>
      </c>
      <c r="BE195" s="134">
        <f>IF(N195="základní",J195,0)</f>
        <v>0</v>
      </c>
      <c r="BF195" s="134">
        <f>IF(N195="snížená",J195,0)</f>
        <v>0</v>
      </c>
      <c r="BG195" s="134">
        <f>IF(N195="zákl. přenesená",J195,0)</f>
        <v>0</v>
      </c>
      <c r="BH195" s="134">
        <f>IF(N195="sníž. přenesená",J195,0)</f>
        <v>0</v>
      </c>
      <c r="BI195" s="134">
        <f>IF(N195="nulová",J195,0)</f>
        <v>0</v>
      </c>
      <c r="BJ195" s="18" t="s">
        <v>83</v>
      </c>
      <c r="BK195" s="134">
        <f>ROUND(I195*H195,2)</f>
        <v>0</v>
      </c>
      <c r="BL195" s="18" t="s">
        <v>272</v>
      </c>
      <c r="BM195" s="133" t="s">
        <v>2761</v>
      </c>
    </row>
    <row r="196" spans="2:65" s="1" customFormat="1" ht="11.25">
      <c r="B196" s="33"/>
      <c r="D196" s="186" t="s">
        <v>1068</v>
      </c>
      <c r="F196" s="187" t="s">
        <v>2762</v>
      </c>
      <c r="I196" s="151"/>
      <c r="L196" s="33"/>
      <c r="M196" s="152"/>
      <c r="T196" s="54"/>
      <c r="AT196" s="18" t="s">
        <v>1068</v>
      </c>
      <c r="AU196" s="18" t="s">
        <v>83</v>
      </c>
    </row>
    <row r="197" spans="2:65" s="1" customFormat="1" ht="19.5">
      <c r="B197" s="33"/>
      <c r="D197" s="136" t="s">
        <v>341</v>
      </c>
      <c r="F197" s="150" t="s">
        <v>2763</v>
      </c>
      <c r="I197" s="151"/>
      <c r="L197" s="33"/>
      <c r="M197" s="152"/>
      <c r="T197" s="54"/>
      <c r="AT197" s="18" t="s">
        <v>341</v>
      </c>
      <c r="AU197" s="18" t="s">
        <v>83</v>
      </c>
    </row>
    <row r="198" spans="2:65" s="1" customFormat="1" ht="16.5" customHeight="1">
      <c r="B198" s="33"/>
      <c r="C198" s="122" t="s">
        <v>445</v>
      </c>
      <c r="D198" s="122" t="s">
        <v>267</v>
      </c>
      <c r="E198" s="123" t="s">
        <v>2764</v>
      </c>
      <c r="F198" s="124" t="s">
        <v>2765</v>
      </c>
      <c r="G198" s="125" t="s">
        <v>298</v>
      </c>
      <c r="H198" s="126">
        <v>138</v>
      </c>
      <c r="I198" s="127"/>
      <c r="J198" s="128">
        <f>ROUND(I198*H198,2)</f>
        <v>0</v>
      </c>
      <c r="K198" s="124" t="s">
        <v>1066</v>
      </c>
      <c r="L198" s="33"/>
      <c r="M198" s="129" t="s">
        <v>19</v>
      </c>
      <c r="N198" s="130" t="s">
        <v>46</v>
      </c>
      <c r="P198" s="131">
        <f>O198*H198</f>
        <v>0</v>
      </c>
      <c r="Q198" s="131">
        <v>0</v>
      </c>
      <c r="R198" s="131">
        <f>Q198*H198</f>
        <v>0</v>
      </c>
      <c r="S198" s="131">
        <v>0</v>
      </c>
      <c r="T198" s="132">
        <f>S198*H198</f>
        <v>0</v>
      </c>
      <c r="AR198" s="133" t="s">
        <v>272</v>
      </c>
      <c r="AT198" s="133" t="s">
        <v>267</v>
      </c>
      <c r="AU198" s="133" t="s">
        <v>83</v>
      </c>
      <c r="AY198" s="18" t="s">
        <v>266</v>
      </c>
      <c r="BE198" s="134">
        <f>IF(N198="základní",J198,0)</f>
        <v>0</v>
      </c>
      <c r="BF198" s="134">
        <f>IF(N198="snížená",J198,0)</f>
        <v>0</v>
      </c>
      <c r="BG198" s="134">
        <f>IF(N198="zákl. přenesená",J198,0)</f>
        <v>0</v>
      </c>
      <c r="BH198" s="134">
        <f>IF(N198="sníž. přenesená",J198,0)</f>
        <v>0</v>
      </c>
      <c r="BI198" s="134">
        <f>IF(N198="nulová",J198,0)</f>
        <v>0</v>
      </c>
      <c r="BJ198" s="18" t="s">
        <v>83</v>
      </c>
      <c r="BK198" s="134">
        <f>ROUND(I198*H198,2)</f>
        <v>0</v>
      </c>
      <c r="BL198" s="18" t="s">
        <v>272</v>
      </c>
      <c r="BM198" s="133" t="s">
        <v>2766</v>
      </c>
    </row>
    <row r="199" spans="2:65" s="1" customFormat="1" ht="11.25">
      <c r="B199" s="33"/>
      <c r="D199" s="186" t="s">
        <v>1068</v>
      </c>
      <c r="F199" s="187" t="s">
        <v>2767</v>
      </c>
      <c r="I199" s="151"/>
      <c r="L199" s="33"/>
      <c r="M199" s="152"/>
      <c r="T199" s="54"/>
      <c r="AT199" s="18" t="s">
        <v>1068</v>
      </c>
      <c r="AU199" s="18" t="s">
        <v>83</v>
      </c>
    </row>
    <row r="200" spans="2:65" s="1" customFormat="1" ht="19.5">
      <c r="B200" s="33"/>
      <c r="D200" s="136" t="s">
        <v>341</v>
      </c>
      <c r="F200" s="150" t="s">
        <v>2768</v>
      </c>
      <c r="I200" s="151"/>
      <c r="L200" s="33"/>
      <c r="M200" s="152"/>
      <c r="T200" s="54"/>
      <c r="AT200" s="18" t="s">
        <v>341</v>
      </c>
      <c r="AU200" s="18" t="s">
        <v>83</v>
      </c>
    </row>
    <row r="201" spans="2:65" s="1" customFormat="1" ht="16.5" customHeight="1">
      <c r="B201" s="33"/>
      <c r="C201" s="122" t="s">
        <v>449</v>
      </c>
      <c r="D201" s="122" t="s">
        <v>267</v>
      </c>
      <c r="E201" s="123" t="s">
        <v>2769</v>
      </c>
      <c r="F201" s="124" t="s">
        <v>2770</v>
      </c>
      <c r="G201" s="125" t="s">
        <v>298</v>
      </c>
      <c r="H201" s="126">
        <v>263</v>
      </c>
      <c r="I201" s="127"/>
      <c r="J201" s="128">
        <f>ROUND(I201*H201,2)</f>
        <v>0</v>
      </c>
      <c r="K201" s="124" t="s">
        <v>1066</v>
      </c>
      <c r="L201" s="33"/>
      <c r="M201" s="129" t="s">
        <v>19</v>
      </c>
      <c r="N201" s="130" t="s">
        <v>46</v>
      </c>
      <c r="P201" s="131">
        <f>O201*H201</f>
        <v>0</v>
      </c>
      <c r="Q201" s="131">
        <v>0</v>
      </c>
      <c r="R201" s="131">
        <f>Q201*H201</f>
        <v>0</v>
      </c>
      <c r="S201" s="131">
        <v>0</v>
      </c>
      <c r="T201" s="132">
        <f>S201*H201</f>
        <v>0</v>
      </c>
      <c r="AR201" s="133" t="s">
        <v>272</v>
      </c>
      <c r="AT201" s="133" t="s">
        <v>267</v>
      </c>
      <c r="AU201" s="133" t="s">
        <v>83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2771</v>
      </c>
    </row>
    <row r="202" spans="2:65" s="1" customFormat="1" ht="11.25">
      <c r="B202" s="33"/>
      <c r="D202" s="186" t="s">
        <v>1068</v>
      </c>
      <c r="F202" s="187" t="s">
        <v>2772</v>
      </c>
      <c r="I202" s="151"/>
      <c r="L202" s="33"/>
      <c r="M202" s="152"/>
      <c r="T202" s="54"/>
      <c r="AT202" s="18" t="s">
        <v>1068</v>
      </c>
      <c r="AU202" s="18" t="s">
        <v>83</v>
      </c>
    </row>
    <row r="203" spans="2:65" s="1" customFormat="1" ht="29.25">
      <c r="B203" s="33"/>
      <c r="D203" s="136" t="s">
        <v>341</v>
      </c>
      <c r="F203" s="150" t="s">
        <v>2773</v>
      </c>
      <c r="I203" s="151"/>
      <c r="L203" s="33"/>
      <c r="M203" s="152"/>
      <c r="T203" s="54"/>
      <c r="AT203" s="18" t="s">
        <v>341</v>
      </c>
      <c r="AU203" s="18" t="s">
        <v>83</v>
      </c>
    </row>
    <row r="204" spans="2:65" s="1" customFormat="1" ht="16.5" customHeight="1">
      <c r="B204" s="33"/>
      <c r="C204" s="122" t="s">
        <v>453</v>
      </c>
      <c r="D204" s="122" t="s">
        <v>267</v>
      </c>
      <c r="E204" s="123" t="s">
        <v>2774</v>
      </c>
      <c r="F204" s="124" t="s">
        <v>2775</v>
      </c>
      <c r="G204" s="125" t="s">
        <v>298</v>
      </c>
      <c r="H204" s="126">
        <v>218.7</v>
      </c>
      <c r="I204" s="127"/>
      <c r="J204" s="128">
        <f>ROUND(I204*H204,2)</f>
        <v>0</v>
      </c>
      <c r="K204" s="124" t="s">
        <v>1066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83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2776</v>
      </c>
    </row>
    <row r="205" spans="2:65" s="1" customFormat="1" ht="11.25">
      <c r="B205" s="33"/>
      <c r="D205" s="186" t="s">
        <v>1068</v>
      </c>
      <c r="F205" s="187" t="s">
        <v>2777</v>
      </c>
      <c r="I205" s="151"/>
      <c r="L205" s="33"/>
      <c r="M205" s="152"/>
      <c r="T205" s="54"/>
      <c r="AT205" s="18" t="s">
        <v>1068</v>
      </c>
      <c r="AU205" s="18" t="s">
        <v>83</v>
      </c>
    </row>
    <row r="206" spans="2:65" s="1" customFormat="1" ht="29.25">
      <c r="B206" s="33"/>
      <c r="D206" s="136" t="s">
        <v>341</v>
      </c>
      <c r="F206" s="150" t="s">
        <v>2778</v>
      </c>
      <c r="I206" s="151"/>
      <c r="L206" s="33"/>
      <c r="M206" s="152"/>
      <c r="T206" s="54"/>
      <c r="AT206" s="18" t="s">
        <v>341</v>
      </c>
      <c r="AU206" s="18" t="s">
        <v>83</v>
      </c>
    </row>
    <row r="207" spans="2:65" s="1" customFormat="1" ht="24.2" customHeight="1">
      <c r="B207" s="33"/>
      <c r="C207" s="122" t="s">
        <v>457</v>
      </c>
      <c r="D207" s="122" t="s">
        <v>267</v>
      </c>
      <c r="E207" s="123" t="s">
        <v>2779</v>
      </c>
      <c r="F207" s="124" t="s">
        <v>2780</v>
      </c>
      <c r="G207" s="125" t="s">
        <v>298</v>
      </c>
      <c r="H207" s="126">
        <v>218.7</v>
      </c>
      <c r="I207" s="127"/>
      <c r="J207" s="128">
        <f>ROUND(I207*H207,2)</f>
        <v>0</v>
      </c>
      <c r="K207" s="124" t="s">
        <v>1066</v>
      </c>
      <c r="L207" s="33"/>
      <c r="M207" s="129" t="s">
        <v>19</v>
      </c>
      <c r="N207" s="130" t="s">
        <v>46</v>
      </c>
      <c r="P207" s="131">
        <f>O207*H207</f>
        <v>0</v>
      </c>
      <c r="Q207" s="131">
        <v>0</v>
      </c>
      <c r="R207" s="131">
        <f>Q207*H207</f>
        <v>0</v>
      </c>
      <c r="S207" s="131">
        <v>0</v>
      </c>
      <c r="T207" s="132">
        <f>S207*H207</f>
        <v>0</v>
      </c>
      <c r="AR207" s="133" t="s">
        <v>272</v>
      </c>
      <c r="AT207" s="133" t="s">
        <v>267</v>
      </c>
      <c r="AU207" s="133" t="s">
        <v>83</v>
      </c>
      <c r="AY207" s="18" t="s">
        <v>266</v>
      </c>
      <c r="BE207" s="134">
        <f>IF(N207="základní",J207,0)</f>
        <v>0</v>
      </c>
      <c r="BF207" s="134">
        <f>IF(N207="snížená",J207,0)</f>
        <v>0</v>
      </c>
      <c r="BG207" s="134">
        <f>IF(N207="zákl. přenesená",J207,0)</f>
        <v>0</v>
      </c>
      <c r="BH207" s="134">
        <f>IF(N207="sníž. přenesená",J207,0)</f>
        <v>0</v>
      </c>
      <c r="BI207" s="134">
        <f>IF(N207="nulová",J207,0)</f>
        <v>0</v>
      </c>
      <c r="BJ207" s="18" t="s">
        <v>83</v>
      </c>
      <c r="BK207" s="134">
        <f>ROUND(I207*H207,2)</f>
        <v>0</v>
      </c>
      <c r="BL207" s="18" t="s">
        <v>272</v>
      </c>
      <c r="BM207" s="133" t="s">
        <v>2781</v>
      </c>
    </row>
    <row r="208" spans="2:65" s="1" customFormat="1" ht="11.25">
      <c r="B208" s="33"/>
      <c r="D208" s="186" t="s">
        <v>1068</v>
      </c>
      <c r="F208" s="187" t="s">
        <v>2782</v>
      </c>
      <c r="I208" s="151"/>
      <c r="L208" s="33"/>
      <c r="M208" s="152"/>
      <c r="T208" s="54"/>
      <c r="AT208" s="18" t="s">
        <v>1068</v>
      </c>
      <c r="AU208" s="18" t="s">
        <v>83</v>
      </c>
    </row>
    <row r="209" spans="2:65" s="1" customFormat="1" ht="29.25">
      <c r="B209" s="33"/>
      <c r="D209" s="136" t="s">
        <v>341</v>
      </c>
      <c r="F209" s="150" t="s">
        <v>2783</v>
      </c>
      <c r="I209" s="151"/>
      <c r="L209" s="33"/>
      <c r="M209" s="152"/>
      <c r="T209" s="54"/>
      <c r="AT209" s="18" t="s">
        <v>341</v>
      </c>
      <c r="AU209" s="18" t="s">
        <v>83</v>
      </c>
    </row>
    <row r="210" spans="2:65" s="1" customFormat="1" ht="16.5" customHeight="1">
      <c r="B210" s="33"/>
      <c r="C210" s="122" t="s">
        <v>461</v>
      </c>
      <c r="D210" s="122" t="s">
        <v>267</v>
      </c>
      <c r="E210" s="123" t="s">
        <v>2784</v>
      </c>
      <c r="F210" s="124" t="s">
        <v>2785</v>
      </c>
      <c r="G210" s="125" t="s">
        <v>2636</v>
      </c>
      <c r="H210" s="126">
        <v>9.3320000000000007</v>
      </c>
      <c r="I210" s="127"/>
      <c r="J210" s="128">
        <f>ROUND(I210*H210,2)</f>
        <v>0</v>
      </c>
      <c r="K210" s="124" t="s">
        <v>1066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83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2786</v>
      </c>
    </row>
    <row r="211" spans="2:65" s="1" customFormat="1" ht="11.25">
      <c r="B211" s="33"/>
      <c r="D211" s="186" t="s">
        <v>1068</v>
      </c>
      <c r="F211" s="187" t="s">
        <v>2787</v>
      </c>
      <c r="I211" s="151"/>
      <c r="L211" s="33"/>
      <c r="M211" s="152"/>
      <c r="T211" s="54"/>
      <c r="AT211" s="18" t="s">
        <v>1068</v>
      </c>
      <c r="AU211" s="18" t="s">
        <v>83</v>
      </c>
    </row>
    <row r="212" spans="2:65" s="1" customFormat="1" ht="19.5">
      <c r="B212" s="33"/>
      <c r="D212" s="136" t="s">
        <v>341</v>
      </c>
      <c r="F212" s="150" t="s">
        <v>2788</v>
      </c>
      <c r="I212" s="151"/>
      <c r="L212" s="33"/>
      <c r="M212" s="152"/>
      <c r="T212" s="54"/>
      <c r="AT212" s="18" t="s">
        <v>341</v>
      </c>
      <c r="AU212" s="18" t="s">
        <v>83</v>
      </c>
    </row>
    <row r="213" spans="2:65" s="1" customFormat="1" ht="16.5" customHeight="1">
      <c r="B213" s="33"/>
      <c r="C213" s="122" t="s">
        <v>522</v>
      </c>
      <c r="D213" s="122" t="s">
        <v>267</v>
      </c>
      <c r="E213" s="123" t="s">
        <v>2789</v>
      </c>
      <c r="F213" s="124" t="s">
        <v>2790</v>
      </c>
      <c r="G213" s="125" t="s">
        <v>298</v>
      </c>
      <c r="H213" s="126">
        <v>10.8</v>
      </c>
      <c r="I213" s="127"/>
      <c r="J213" s="128">
        <f>ROUND(I213*H213,2)</f>
        <v>0</v>
      </c>
      <c r="K213" s="124" t="s">
        <v>1066</v>
      </c>
      <c r="L213" s="33"/>
      <c r="M213" s="129" t="s">
        <v>19</v>
      </c>
      <c r="N213" s="130" t="s">
        <v>46</v>
      </c>
      <c r="P213" s="131">
        <f>O213*H213</f>
        <v>0</v>
      </c>
      <c r="Q213" s="131">
        <v>0</v>
      </c>
      <c r="R213" s="131">
        <f>Q213*H213</f>
        <v>0</v>
      </c>
      <c r="S213" s="131">
        <v>0</v>
      </c>
      <c r="T213" s="132">
        <f>S213*H213</f>
        <v>0</v>
      </c>
      <c r="AR213" s="133" t="s">
        <v>272</v>
      </c>
      <c r="AT213" s="133" t="s">
        <v>267</v>
      </c>
      <c r="AU213" s="133" t="s">
        <v>83</v>
      </c>
      <c r="AY213" s="18" t="s">
        <v>266</v>
      </c>
      <c r="BE213" s="134">
        <f>IF(N213="základní",J213,0)</f>
        <v>0</v>
      </c>
      <c r="BF213" s="134">
        <f>IF(N213="snížená",J213,0)</f>
        <v>0</v>
      </c>
      <c r="BG213" s="134">
        <f>IF(N213="zákl. přenesená",J213,0)</f>
        <v>0</v>
      </c>
      <c r="BH213" s="134">
        <f>IF(N213="sníž. přenesená",J213,0)</f>
        <v>0</v>
      </c>
      <c r="BI213" s="134">
        <f>IF(N213="nulová",J213,0)</f>
        <v>0</v>
      </c>
      <c r="BJ213" s="18" t="s">
        <v>83</v>
      </c>
      <c r="BK213" s="134">
        <f>ROUND(I213*H213,2)</f>
        <v>0</v>
      </c>
      <c r="BL213" s="18" t="s">
        <v>272</v>
      </c>
      <c r="BM213" s="133" t="s">
        <v>2791</v>
      </c>
    </row>
    <row r="214" spans="2:65" s="1" customFormat="1" ht="11.25">
      <c r="B214" s="33"/>
      <c r="D214" s="186" t="s">
        <v>1068</v>
      </c>
      <c r="F214" s="187" t="s">
        <v>2792</v>
      </c>
      <c r="I214" s="151"/>
      <c r="L214" s="33"/>
      <c r="M214" s="152"/>
      <c r="T214" s="54"/>
      <c r="AT214" s="18" t="s">
        <v>1068</v>
      </c>
      <c r="AU214" s="18" t="s">
        <v>83</v>
      </c>
    </row>
    <row r="215" spans="2:65" s="1" customFormat="1" ht="19.5">
      <c r="B215" s="33"/>
      <c r="D215" s="136" t="s">
        <v>341</v>
      </c>
      <c r="F215" s="150" t="s">
        <v>2793</v>
      </c>
      <c r="I215" s="151"/>
      <c r="L215" s="33"/>
      <c r="M215" s="152"/>
      <c r="T215" s="54"/>
      <c r="AT215" s="18" t="s">
        <v>341</v>
      </c>
      <c r="AU215" s="18" t="s">
        <v>83</v>
      </c>
    </row>
    <row r="216" spans="2:65" s="1" customFormat="1" ht="16.5" customHeight="1">
      <c r="B216" s="33"/>
      <c r="C216" s="122" t="s">
        <v>518</v>
      </c>
      <c r="D216" s="122" t="s">
        <v>267</v>
      </c>
      <c r="E216" s="123" t="s">
        <v>2794</v>
      </c>
      <c r="F216" s="124" t="s">
        <v>2795</v>
      </c>
      <c r="G216" s="125" t="s">
        <v>310</v>
      </c>
      <c r="H216" s="126">
        <v>16</v>
      </c>
      <c r="I216" s="127"/>
      <c r="J216" s="128">
        <f>ROUND(I216*H216,2)</f>
        <v>0</v>
      </c>
      <c r="K216" s="124" t="s">
        <v>19</v>
      </c>
      <c r="L216" s="33"/>
      <c r="M216" s="129" t="s">
        <v>19</v>
      </c>
      <c r="N216" s="130" t="s">
        <v>46</v>
      </c>
      <c r="P216" s="131">
        <f>O216*H216</f>
        <v>0</v>
      </c>
      <c r="Q216" s="131">
        <v>0</v>
      </c>
      <c r="R216" s="131">
        <f>Q216*H216</f>
        <v>0</v>
      </c>
      <c r="S216" s="131">
        <v>0</v>
      </c>
      <c r="T216" s="132">
        <f>S216*H216</f>
        <v>0</v>
      </c>
      <c r="AR216" s="133" t="s">
        <v>272</v>
      </c>
      <c r="AT216" s="133" t="s">
        <v>267</v>
      </c>
      <c r="AU216" s="133" t="s">
        <v>83</v>
      </c>
      <c r="AY216" s="18" t="s">
        <v>266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8" t="s">
        <v>83</v>
      </c>
      <c r="BK216" s="134">
        <f>ROUND(I216*H216,2)</f>
        <v>0</v>
      </c>
      <c r="BL216" s="18" t="s">
        <v>272</v>
      </c>
      <c r="BM216" s="133" t="s">
        <v>2796</v>
      </c>
    </row>
    <row r="217" spans="2:65" s="1" customFormat="1" ht="29.25">
      <c r="B217" s="33"/>
      <c r="D217" s="136" t="s">
        <v>341</v>
      </c>
      <c r="F217" s="150" t="s">
        <v>2797</v>
      </c>
      <c r="I217" s="151"/>
      <c r="L217" s="33"/>
      <c r="M217" s="152"/>
      <c r="T217" s="54"/>
      <c r="AT217" s="18" t="s">
        <v>341</v>
      </c>
      <c r="AU217" s="18" t="s">
        <v>83</v>
      </c>
    </row>
    <row r="218" spans="2:65" s="1" customFormat="1" ht="16.5" customHeight="1">
      <c r="B218" s="33"/>
      <c r="C218" s="122" t="s">
        <v>526</v>
      </c>
      <c r="D218" s="122" t="s">
        <v>267</v>
      </c>
      <c r="E218" s="123" t="s">
        <v>2798</v>
      </c>
      <c r="F218" s="124" t="s">
        <v>2799</v>
      </c>
      <c r="G218" s="125" t="s">
        <v>310</v>
      </c>
      <c r="H218" s="126">
        <v>1</v>
      </c>
      <c r="I218" s="127"/>
      <c r="J218" s="128">
        <f>ROUND(I218*H218,2)</f>
        <v>0</v>
      </c>
      <c r="K218" s="124" t="s">
        <v>19</v>
      </c>
      <c r="L218" s="33"/>
      <c r="M218" s="129" t="s">
        <v>19</v>
      </c>
      <c r="N218" s="130" t="s">
        <v>46</v>
      </c>
      <c r="P218" s="131">
        <f>O218*H218</f>
        <v>0</v>
      </c>
      <c r="Q218" s="131">
        <v>0</v>
      </c>
      <c r="R218" s="131">
        <f>Q218*H218</f>
        <v>0</v>
      </c>
      <c r="S218" s="131">
        <v>0</v>
      </c>
      <c r="T218" s="132">
        <f>S218*H218</f>
        <v>0</v>
      </c>
      <c r="AR218" s="133" t="s">
        <v>272</v>
      </c>
      <c r="AT218" s="133" t="s">
        <v>267</v>
      </c>
      <c r="AU218" s="133" t="s">
        <v>83</v>
      </c>
      <c r="AY218" s="18" t="s">
        <v>266</v>
      </c>
      <c r="BE218" s="134">
        <f>IF(N218="základní",J218,0)</f>
        <v>0</v>
      </c>
      <c r="BF218" s="134">
        <f>IF(N218="snížená",J218,0)</f>
        <v>0</v>
      </c>
      <c r="BG218" s="134">
        <f>IF(N218="zákl. přenesená",J218,0)</f>
        <v>0</v>
      </c>
      <c r="BH218" s="134">
        <f>IF(N218="sníž. přenesená",J218,0)</f>
        <v>0</v>
      </c>
      <c r="BI218" s="134">
        <f>IF(N218="nulová",J218,0)</f>
        <v>0</v>
      </c>
      <c r="BJ218" s="18" t="s">
        <v>83</v>
      </c>
      <c r="BK218" s="134">
        <f>ROUND(I218*H218,2)</f>
        <v>0</v>
      </c>
      <c r="BL218" s="18" t="s">
        <v>272</v>
      </c>
      <c r="BM218" s="133" t="s">
        <v>2800</v>
      </c>
    </row>
    <row r="219" spans="2:65" s="1" customFormat="1" ht="19.5">
      <c r="B219" s="33"/>
      <c r="D219" s="136" t="s">
        <v>341</v>
      </c>
      <c r="F219" s="150" t="s">
        <v>2801</v>
      </c>
      <c r="I219" s="151"/>
      <c r="L219" s="33"/>
      <c r="M219" s="152"/>
      <c r="T219" s="54"/>
      <c r="AT219" s="18" t="s">
        <v>341</v>
      </c>
      <c r="AU219" s="18" t="s">
        <v>83</v>
      </c>
    </row>
    <row r="220" spans="2:65" s="1" customFormat="1" ht="16.5" customHeight="1">
      <c r="B220" s="33"/>
      <c r="C220" s="122" t="s">
        <v>530</v>
      </c>
      <c r="D220" s="122" t="s">
        <v>267</v>
      </c>
      <c r="E220" s="123" t="s">
        <v>2802</v>
      </c>
      <c r="F220" s="124" t="s">
        <v>2803</v>
      </c>
      <c r="G220" s="125" t="s">
        <v>298</v>
      </c>
      <c r="H220" s="126">
        <v>2.7</v>
      </c>
      <c r="I220" s="127"/>
      <c r="J220" s="128">
        <f>ROUND(I220*H220,2)</f>
        <v>0</v>
      </c>
      <c r="K220" s="124" t="s">
        <v>2590</v>
      </c>
      <c r="L220" s="33"/>
      <c r="M220" s="129" t="s">
        <v>19</v>
      </c>
      <c r="N220" s="130" t="s">
        <v>46</v>
      </c>
      <c r="P220" s="131">
        <f>O220*H220</f>
        <v>0</v>
      </c>
      <c r="Q220" s="131">
        <v>0</v>
      </c>
      <c r="R220" s="131">
        <f>Q220*H220</f>
        <v>0</v>
      </c>
      <c r="S220" s="131">
        <v>0</v>
      </c>
      <c r="T220" s="132">
        <f>S220*H220</f>
        <v>0</v>
      </c>
      <c r="AR220" s="133" t="s">
        <v>272</v>
      </c>
      <c r="AT220" s="133" t="s">
        <v>267</v>
      </c>
      <c r="AU220" s="133" t="s">
        <v>83</v>
      </c>
      <c r="AY220" s="18" t="s">
        <v>266</v>
      </c>
      <c r="BE220" s="134">
        <f>IF(N220="základní",J220,0)</f>
        <v>0</v>
      </c>
      <c r="BF220" s="134">
        <f>IF(N220="snížená",J220,0)</f>
        <v>0</v>
      </c>
      <c r="BG220" s="134">
        <f>IF(N220="zákl. přenesená",J220,0)</f>
        <v>0</v>
      </c>
      <c r="BH220" s="134">
        <f>IF(N220="sníž. přenesená",J220,0)</f>
        <v>0</v>
      </c>
      <c r="BI220" s="134">
        <f>IF(N220="nulová",J220,0)</f>
        <v>0</v>
      </c>
      <c r="BJ220" s="18" t="s">
        <v>83</v>
      </c>
      <c r="BK220" s="134">
        <f>ROUND(I220*H220,2)</f>
        <v>0</v>
      </c>
      <c r="BL220" s="18" t="s">
        <v>272</v>
      </c>
      <c r="BM220" s="133" t="s">
        <v>2804</v>
      </c>
    </row>
    <row r="221" spans="2:65" s="1" customFormat="1" ht="29.25">
      <c r="B221" s="33"/>
      <c r="D221" s="136" t="s">
        <v>341</v>
      </c>
      <c r="F221" s="150" t="s">
        <v>2805</v>
      </c>
      <c r="I221" s="151"/>
      <c r="L221" s="33"/>
      <c r="M221" s="152"/>
      <c r="T221" s="54"/>
      <c r="AT221" s="18" t="s">
        <v>341</v>
      </c>
      <c r="AU221" s="18" t="s">
        <v>83</v>
      </c>
    </row>
    <row r="222" spans="2:65" s="1" customFormat="1" ht="16.5" customHeight="1">
      <c r="B222" s="33"/>
      <c r="C222" s="122" t="s">
        <v>534</v>
      </c>
      <c r="D222" s="122" t="s">
        <v>267</v>
      </c>
      <c r="E222" s="123" t="s">
        <v>2806</v>
      </c>
      <c r="F222" s="124" t="s">
        <v>2807</v>
      </c>
      <c r="G222" s="125" t="s">
        <v>270</v>
      </c>
      <c r="H222" s="126">
        <v>92.5</v>
      </c>
      <c r="I222" s="127"/>
      <c r="J222" s="128">
        <f>ROUND(I222*H222,2)</f>
        <v>0</v>
      </c>
      <c r="K222" s="124" t="s">
        <v>1066</v>
      </c>
      <c r="L222" s="33"/>
      <c r="M222" s="129" t="s">
        <v>19</v>
      </c>
      <c r="N222" s="130" t="s">
        <v>46</v>
      </c>
      <c r="P222" s="131">
        <f>O222*H222</f>
        <v>0</v>
      </c>
      <c r="Q222" s="131">
        <v>0</v>
      </c>
      <c r="R222" s="131">
        <f>Q222*H222</f>
        <v>0</v>
      </c>
      <c r="S222" s="131">
        <v>0</v>
      </c>
      <c r="T222" s="132">
        <f>S222*H222</f>
        <v>0</v>
      </c>
      <c r="AR222" s="133" t="s">
        <v>272</v>
      </c>
      <c r="AT222" s="133" t="s">
        <v>267</v>
      </c>
      <c r="AU222" s="133" t="s">
        <v>83</v>
      </c>
      <c r="AY222" s="18" t="s">
        <v>266</v>
      </c>
      <c r="BE222" s="134">
        <f>IF(N222="základní",J222,0)</f>
        <v>0</v>
      </c>
      <c r="BF222" s="134">
        <f>IF(N222="snížená",J222,0)</f>
        <v>0</v>
      </c>
      <c r="BG222" s="134">
        <f>IF(N222="zákl. přenesená",J222,0)</f>
        <v>0</v>
      </c>
      <c r="BH222" s="134">
        <f>IF(N222="sníž. přenesená",J222,0)</f>
        <v>0</v>
      </c>
      <c r="BI222" s="134">
        <f>IF(N222="nulová",J222,0)</f>
        <v>0</v>
      </c>
      <c r="BJ222" s="18" t="s">
        <v>83</v>
      </c>
      <c r="BK222" s="134">
        <f>ROUND(I222*H222,2)</f>
        <v>0</v>
      </c>
      <c r="BL222" s="18" t="s">
        <v>272</v>
      </c>
      <c r="BM222" s="133" t="s">
        <v>2808</v>
      </c>
    </row>
    <row r="223" spans="2:65" s="1" customFormat="1" ht="11.25">
      <c r="B223" s="33"/>
      <c r="D223" s="186" t="s">
        <v>1068</v>
      </c>
      <c r="F223" s="187" t="s">
        <v>2809</v>
      </c>
      <c r="I223" s="151"/>
      <c r="L223" s="33"/>
      <c r="M223" s="152"/>
      <c r="T223" s="54"/>
      <c r="AT223" s="18" t="s">
        <v>1068</v>
      </c>
      <c r="AU223" s="18" t="s">
        <v>83</v>
      </c>
    </row>
    <row r="224" spans="2:65" s="1" customFormat="1" ht="19.5">
      <c r="B224" s="33"/>
      <c r="D224" s="136" t="s">
        <v>341</v>
      </c>
      <c r="F224" s="150" t="s">
        <v>2810</v>
      </c>
      <c r="I224" s="151"/>
      <c r="L224" s="33"/>
      <c r="M224" s="152"/>
      <c r="T224" s="54"/>
      <c r="AT224" s="18" t="s">
        <v>341</v>
      </c>
      <c r="AU224" s="18" t="s">
        <v>83</v>
      </c>
    </row>
    <row r="225" spans="2:65" s="1" customFormat="1" ht="16.5" customHeight="1">
      <c r="B225" s="33"/>
      <c r="C225" s="122" t="s">
        <v>538</v>
      </c>
      <c r="D225" s="122" t="s">
        <v>267</v>
      </c>
      <c r="E225" s="123" t="s">
        <v>2811</v>
      </c>
      <c r="F225" s="124" t="s">
        <v>2812</v>
      </c>
      <c r="G225" s="125" t="s">
        <v>270</v>
      </c>
      <c r="H225" s="126">
        <v>14.355</v>
      </c>
      <c r="I225" s="127"/>
      <c r="J225" s="128">
        <f>ROUND(I225*H225,2)</f>
        <v>0</v>
      </c>
      <c r="K225" s="124" t="s">
        <v>1066</v>
      </c>
      <c r="L225" s="33"/>
      <c r="M225" s="129" t="s">
        <v>19</v>
      </c>
      <c r="N225" s="130" t="s">
        <v>46</v>
      </c>
      <c r="P225" s="131">
        <f>O225*H225</f>
        <v>0</v>
      </c>
      <c r="Q225" s="131">
        <v>0</v>
      </c>
      <c r="R225" s="131">
        <f>Q225*H225</f>
        <v>0</v>
      </c>
      <c r="S225" s="131">
        <v>0</v>
      </c>
      <c r="T225" s="132">
        <f>S225*H225</f>
        <v>0</v>
      </c>
      <c r="AR225" s="133" t="s">
        <v>272</v>
      </c>
      <c r="AT225" s="133" t="s">
        <v>267</v>
      </c>
      <c r="AU225" s="133" t="s">
        <v>83</v>
      </c>
      <c r="AY225" s="18" t="s">
        <v>266</v>
      </c>
      <c r="BE225" s="134">
        <f>IF(N225="základní",J225,0)</f>
        <v>0</v>
      </c>
      <c r="BF225" s="134">
        <f>IF(N225="snížená",J225,0)</f>
        <v>0</v>
      </c>
      <c r="BG225" s="134">
        <f>IF(N225="zákl. přenesená",J225,0)</f>
        <v>0</v>
      </c>
      <c r="BH225" s="134">
        <f>IF(N225="sníž. přenesená",J225,0)</f>
        <v>0</v>
      </c>
      <c r="BI225" s="134">
        <f>IF(N225="nulová",J225,0)</f>
        <v>0</v>
      </c>
      <c r="BJ225" s="18" t="s">
        <v>83</v>
      </c>
      <c r="BK225" s="134">
        <f>ROUND(I225*H225,2)</f>
        <v>0</v>
      </c>
      <c r="BL225" s="18" t="s">
        <v>272</v>
      </c>
      <c r="BM225" s="133" t="s">
        <v>2813</v>
      </c>
    </row>
    <row r="226" spans="2:65" s="1" customFormat="1" ht="11.25">
      <c r="B226" s="33"/>
      <c r="D226" s="186" t="s">
        <v>1068</v>
      </c>
      <c r="F226" s="187" t="s">
        <v>2814</v>
      </c>
      <c r="I226" s="151"/>
      <c r="L226" s="33"/>
      <c r="M226" s="152"/>
      <c r="T226" s="54"/>
      <c r="AT226" s="18" t="s">
        <v>1068</v>
      </c>
      <c r="AU226" s="18" t="s">
        <v>83</v>
      </c>
    </row>
    <row r="227" spans="2:65" s="1" customFormat="1" ht="19.5">
      <c r="B227" s="33"/>
      <c r="D227" s="136" t="s">
        <v>341</v>
      </c>
      <c r="F227" s="150" t="s">
        <v>2815</v>
      </c>
      <c r="I227" s="151"/>
      <c r="L227" s="33"/>
      <c r="M227" s="152"/>
      <c r="T227" s="54"/>
      <c r="AT227" s="18" t="s">
        <v>341</v>
      </c>
      <c r="AU227" s="18" t="s">
        <v>83</v>
      </c>
    </row>
    <row r="228" spans="2:65" s="1" customFormat="1" ht="16.5" customHeight="1">
      <c r="B228" s="33"/>
      <c r="C228" s="122" t="s">
        <v>542</v>
      </c>
      <c r="D228" s="122" t="s">
        <v>267</v>
      </c>
      <c r="E228" s="123" t="s">
        <v>2816</v>
      </c>
      <c r="F228" s="124" t="s">
        <v>2817</v>
      </c>
      <c r="G228" s="125" t="s">
        <v>270</v>
      </c>
      <c r="H228" s="126">
        <v>92.5</v>
      </c>
      <c r="I228" s="127"/>
      <c r="J228" s="128">
        <f>ROUND(I228*H228,2)</f>
        <v>0</v>
      </c>
      <c r="K228" s="124" t="s">
        <v>1066</v>
      </c>
      <c r="L228" s="33"/>
      <c r="M228" s="129" t="s">
        <v>19</v>
      </c>
      <c r="N228" s="130" t="s">
        <v>46</v>
      </c>
      <c r="P228" s="131">
        <f>O228*H228</f>
        <v>0</v>
      </c>
      <c r="Q228" s="131">
        <v>0</v>
      </c>
      <c r="R228" s="131">
        <f>Q228*H228</f>
        <v>0</v>
      </c>
      <c r="S228" s="131">
        <v>0</v>
      </c>
      <c r="T228" s="132">
        <f>S228*H228</f>
        <v>0</v>
      </c>
      <c r="AR228" s="133" t="s">
        <v>272</v>
      </c>
      <c r="AT228" s="133" t="s">
        <v>267</v>
      </c>
      <c r="AU228" s="133" t="s">
        <v>83</v>
      </c>
      <c r="AY228" s="18" t="s">
        <v>266</v>
      </c>
      <c r="BE228" s="134">
        <f>IF(N228="základní",J228,0)</f>
        <v>0</v>
      </c>
      <c r="BF228" s="134">
        <f>IF(N228="snížená",J228,0)</f>
        <v>0</v>
      </c>
      <c r="BG228" s="134">
        <f>IF(N228="zákl. přenesená",J228,0)</f>
        <v>0</v>
      </c>
      <c r="BH228" s="134">
        <f>IF(N228="sníž. přenesená",J228,0)</f>
        <v>0</v>
      </c>
      <c r="BI228" s="134">
        <f>IF(N228="nulová",J228,0)</f>
        <v>0</v>
      </c>
      <c r="BJ228" s="18" t="s">
        <v>83</v>
      </c>
      <c r="BK228" s="134">
        <f>ROUND(I228*H228,2)</f>
        <v>0</v>
      </c>
      <c r="BL228" s="18" t="s">
        <v>272</v>
      </c>
      <c r="BM228" s="133" t="s">
        <v>2818</v>
      </c>
    </row>
    <row r="229" spans="2:65" s="1" customFormat="1" ht="11.25">
      <c r="B229" s="33"/>
      <c r="D229" s="186" t="s">
        <v>1068</v>
      </c>
      <c r="F229" s="187" t="s">
        <v>2819</v>
      </c>
      <c r="I229" s="151"/>
      <c r="L229" s="33"/>
      <c r="M229" s="152"/>
      <c r="T229" s="54"/>
      <c r="AT229" s="18" t="s">
        <v>1068</v>
      </c>
      <c r="AU229" s="18" t="s">
        <v>83</v>
      </c>
    </row>
    <row r="230" spans="2:65" s="1" customFormat="1" ht="19.5">
      <c r="B230" s="33"/>
      <c r="D230" s="136" t="s">
        <v>341</v>
      </c>
      <c r="F230" s="150" t="s">
        <v>2820</v>
      </c>
      <c r="I230" s="151"/>
      <c r="L230" s="33"/>
      <c r="M230" s="152"/>
      <c r="T230" s="54"/>
      <c r="AT230" s="18" t="s">
        <v>341</v>
      </c>
      <c r="AU230" s="18" t="s">
        <v>83</v>
      </c>
    </row>
    <row r="231" spans="2:65" s="1" customFormat="1" ht="16.5" customHeight="1">
      <c r="B231" s="33"/>
      <c r="C231" s="122" t="s">
        <v>546</v>
      </c>
      <c r="D231" s="122" t="s">
        <v>267</v>
      </c>
      <c r="E231" s="123" t="s">
        <v>2821</v>
      </c>
      <c r="F231" s="124" t="s">
        <v>2822</v>
      </c>
      <c r="G231" s="125" t="s">
        <v>2636</v>
      </c>
      <c r="H231" s="126">
        <v>2.8969999999999998</v>
      </c>
      <c r="I231" s="127"/>
      <c r="J231" s="128">
        <f>ROUND(I231*H231,2)</f>
        <v>0</v>
      </c>
      <c r="K231" s="124" t="s">
        <v>1066</v>
      </c>
      <c r="L231" s="33"/>
      <c r="M231" s="129" t="s">
        <v>19</v>
      </c>
      <c r="N231" s="130" t="s">
        <v>46</v>
      </c>
      <c r="P231" s="131">
        <f>O231*H231</f>
        <v>0</v>
      </c>
      <c r="Q231" s="131">
        <v>0</v>
      </c>
      <c r="R231" s="131">
        <f>Q231*H231</f>
        <v>0</v>
      </c>
      <c r="S231" s="131">
        <v>0</v>
      </c>
      <c r="T231" s="132">
        <f>S231*H231</f>
        <v>0</v>
      </c>
      <c r="AR231" s="133" t="s">
        <v>272</v>
      </c>
      <c r="AT231" s="133" t="s">
        <v>267</v>
      </c>
      <c r="AU231" s="133" t="s">
        <v>83</v>
      </c>
      <c r="AY231" s="18" t="s">
        <v>266</v>
      </c>
      <c r="BE231" s="134">
        <f>IF(N231="základní",J231,0)</f>
        <v>0</v>
      </c>
      <c r="BF231" s="134">
        <f>IF(N231="snížená",J231,0)</f>
        <v>0</v>
      </c>
      <c r="BG231" s="134">
        <f>IF(N231="zákl. přenesená",J231,0)</f>
        <v>0</v>
      </c>
      <c r="BH231" s="134">
        <f>IF(N231="sníž. přenesená",J231,0)</f>
        <v>0</v>
      </c>
      <c r="BI231" s="134">
        <f>IF(N231="nulová",J231,0)</f>
        <v>0</v>
      </c>
      <c r="BJ231" s="18" t="s">
        <v>83</v>
      </c>
      <c r="BK231" s="134">
        <f>ROUND(I231*H231,2)</f>
        <v>0</v>
      </c>
      <c r="BL231" s="18" t="s">
        <v>272</v>
      </c>
      <c r="BM231" s="133" t="s">
        <v>2823</v>
      </c>
    </row>
    <row r="232" spans="2:65" s="1" customFormat="1" ht="11.25">
      <c r="B232" s="33"/>
      <c r="D232" s="186" t="s">
        <v>1068</v>
      </c>
      <c r="F232" s="187" t="s">
        <v>2824</v>
      </c>
      <c r="I232" s="151"/>
      <c r="L232" s="33"/>
      <c r="M232" s="152"/>
      <c r="T232" s="54"/>
      <c r="AT232" s="18" t="s">
        <v>1068</v>
      </c>
      <c r="AU232" s="18" t="s">
        <v>83</v>
      </c>
    </row>
    <row r="233" spans="2:65" s="1" customFormat="1" ht="19.5">
      <c r="B233" s="33"/>
      <c r="D233" s="136" t="s">
        <v>341</v>
      </c>
      <c r="F233" s="150" t="s">
        <v>2825</v>
      </c>
      <c r="I233" s="151"/>
      <c r="L233" s="33"/>
      <c r="M233" s="152"/>
      <c r="T233" s="54"/>
      <c r="AT233" s="18" t="s">
        <v>341</v>
      </c>
      <c r="AU233" s="18" t="s">
        <v>83</v>
      </c>
    </row>
    <row r="234" spans="2:65" s="1" customFormat="1" ht="16.5" customHeight="1">
      <c r="B234" s="33"/>
      <c r="C234" s="122" t="s">
        <v>550</v>
      </c>
      <c r="D234" s="122" t="s">
        <v>267</v>
      </c>
      <c r="E234" s="123" t="s">
        <v>2826</v>
      </c>
      <c r="F234" s="124" t="s">
        <v>2827</v>
      </c>
      <c r="G234" s="125" t="s">
        <v>270</v>
      </c>
      <c r="H234" s="126">
        <v>178.8</v>
      </c>
      <c r="I234" s="127"/>
      <c r="J234" s="128">
        <f>ROUND(I234*H234,2)</f>
        <v>0</v>
      </c>
      <c r="K234" s="124" t="s">
        <v>1066</v>
      </c>
      <c r="L234" s="33"/>
      <c r="M234" s="129" t="s">
        <v>19</v>
      </c>
      <c r="N234" s="130" t="s">
        <v>46</v>
      </c>
      <c r="P234" s="131">
        <f>O234*H234</f>
        <v>0</v>
      </c>
      <c r="Q234" s="131">
        <v>0</v>
      </c>
      <c r="R234" s="131">
        <f>Q234*H234</f>
        <v>0</v>
      </c>
      <c r="S234" s="131">
        <v>0</v>
      </c>
      <c r="T234" s="132">
        <f>S234*H234</f>
        <v>0</v>
      </c>
      <c r="AR234" s="133" t="s">
        <v>272</v>
      </c>
      <c r="AT234" s="133" t="s">
        <v>267</v>
      </c>
      <c r="AU234" s="133" t="s">
        <v>83</v>
      </c>
      <c r="AY234" s="18" t="s">
        <v>266</v>
      </c>
      <c r="BE234" s="134">
        <f>IF(N234="základní",J234,0)</f>
        <v>0</v>
      </c>
      <c r="BF234" s="134">
        <f>IF(N234="snížená",J234,0)</f>
        <v>0</v>
      </c>
      <c r="BG234" s="134">
        <f>IF(N234="zákl. přenesená",J234,0)</f>
        <v>0</v>
      </c>
      <c r="BH234" s="134">
        <f>IF(N234="sníž. přenesená",J234,0)</f>
        <v>0</v>
      </c>
      <c r="BI234" s="134">
        <f>IF(N234="nulová",J234,0)</f>
        <v>0</v>
      </c>
      <c r="BJ234" s="18" t="s">
        <v>83</v>
      </c>
      <c r="BK234" s="134">
        <f>ROUND(I234*H234,2)</f>
        <v>0</v>
      </c>
      <c r="BL234" s="18" t="s">
        <v>272</v>
      </c>
      <c r="BM234" s="133" t="s">
        <v>2828</v>
      </c>
    </row>
    <row r="235" spans="2:65" s="1" customFormat="1" ht="11.25">
      <c r="B235" s="33"/>
      <c r="D235" s="186" t="s">
        <v>1068</v>
      </c>
      <c r="F235" s="187" t="s">
        <v>2829</v>
      </c>
      <c r="I235" s="151"/>
      <c r="L235" s="33"/>
      <c r="M235" s="152"/>
      <c r="T235" s="54"/>
      <c r="AT235" s="18" t="s">
        <v>1068</v>
      </c>
      <c r="AU235" s="18" t="s">
        <v>83</v>
      </c>
    </row>
    <row r="236" spans="2:65" s="1" customFormat="1" ht="19.5">
      <c r="B236" s="33"/>
      <c r="D236" s="136" t="s">
        <v>341</v>
      </c>
      <c r="F236" s="150" t="s">
        <v>2830</v>
      </c>
      <c r="I236" s="151"/>
      <c r="L236" s="33"/>
      <c r="M236" s="152"/>
      <c r="T236" s="54"/>
      <c r="AT236" s="18" t="s">
        <v>341</v>
      </c>
      <c r="AU236" s="18" t="s">
        <v>83</v>
      </c>
    </row>
    <row r="237" spans="2:65" s="1" customFormat="1" ht="21.75" customHeight="1">
      <c r="B237" s="33"/>
      <c r="C237" s="122" t="s">
        <v>554</v>
      </c>
      <c r="D237" s="122" t="s">
        <v>267</v>
      </c>
      <c r="E237" s="123" t="s">
        <v>2831</v>
      </c>
      <c r="F237" s="124" t="s">
        <v>2832</v>
      </c>
      <c r="G237" s="125" t="s">
        <v>270</v>
      </c>
      <c r="H237" s="126">
        <v>178.8</v>
      </c>
      <c r="I237" s="127"/>
      <c r="J237" s="128">
        <f>ROUND(I237*H237,2)</f>
        <v>0</v>
      </c>
      <c r="K237" s="124" t="s">
        <v>1066</v>
      </c>
      <c r="L237" s="33"/>
      <c r="M237" s="129" t="s">
        <v>19</v>
      </c>
      <c r="N237" s="130" t="s">
        <v>46</v>
      </c>
      <c r="P237" s="131">
        <f>O237*H237</f>
        <v>0</v>
      </c>
      <c r="Q237" s="131">
        <v>0</v>
      </c>
      <c r="R237" s="131">
        <f>Q237*H237</f>
        <v>0</v>
      </c>
      <c r="S237" s="131">
        <v>0</v>
      </c>
      <c r="T237" s="132">
        <f>S237*H237</f>
        <v>0</v>
      </c>
      <c r="AR237" s="133" t="s">
        <v>272</v>
      </c>
      <c r="AT237" s="133" t="s">
        <v>267</v>
      </c>
      <c r="AU237" s="133" t="s">
        <v>83</v>
      </c>
      <c r="AY237" s="18" t="s">
        <v>266</v>
      </c>
      <c r="BE237" s="134">
        <f>IF(N237="základní",J237,0)</f>
        <v>0</v>
      </c>
      <c r="BF237" s="134">
        <f>IF(N237="snížená",J237,0)</f>
        <v>0</v>
      </c>
      <c r="BG237" s="134">
        <f>IF(N237="zákl. přenesená",J237,0)</f>
        <v>0</v>
      </c>
      <c r="BH237" s="134">
        <f>IF(N237="sníž. přenesená",J237,0)</f>
        <v>0</v>
      </c>
      <c r="BI237" s="134">
        <f>IF(N237="nulová",J237,0)</f>
        <v>0</v>
      </c>
      <c r="BJ237" s="18" t="s">
        <v>83</v>
      </c>
      <c r="BK237" s="134">
        <f>ROUND(I237*H237,2)</f>
        <v>0</v>
      </c>
      <c r="BL237" s="18" t="s">
        <v>272</v>
      </c>
      <c r="BM237" s="133" t="s">
        <v>2833</v>
      </c>
    </row>
    <row r="238" spans="2:65" s="1" customFormat="1" ht="11.25">
      <c r="B238" s="33"/>
      <c r="D238" s="186" t="s">
        <v>1068</v>
      </c>
      <c r="F238" s="187" t="s">
        <v>2834</v>
      </c>
      <c r="I238" s="151"/>
      <c r="L238" s="33"/>
      <c r="M238" s="152"/>
      <c r="T238" s="54"/>
      <c r="AT238" s="18" t="s">
        <v>1068</v>
      </c>
      <c r="AU238" s="18" t="s">
        <v>83</v>
      </c>
    </row>
    <row r="239" spans="2:65" s="1" customFormat="1" ht="19.5">
      <c r="B239" s="33"/>
      <c r="D239" s="136" t="s">
        <v>341</v>
      </c>
      <c r="F239" s="150" t="s">
        <v>2835</v>
      </c>
      <c r="I239" s="151"/>
      <c r="L239" s="33"/>
      <c r="M239" s="152"/>
      <c r="T239" s="54"/>
      <c r="AT239" s="18" t="s">
        <v>341</v>
      </c>
      <c r="AU239" s="18" t="s">
        <v>83</v>
      </c>
    </row>
    <row r="240" spans="2:65" s="1" customFormat="1" ht="16.5" customHeight="1">
      <c r="B240" s="33"/>
      <c r="C240" s="122" t="s">
        <v>558</v>
      </c>
      <c r="D240" s="122" t="s">
        <v>267</v>
      </c>
      <c r="E240" s="123" t="s">
        <v>2836</v>
      </c>
      <c r="F240" s="124" t="s">
        <v>2837</v>
      </c>
      <c r="G240" s="125" t="s">
        <v>270</v>
      </c>
      <c r="H240" s="126">
        <v>291.86</v>
      </c>
      <c r="I240" s="127"/>
      <c r="J240" s="128">
        <f>ROUND(I240*H240,2)</f>
        <v>0</v>
      </c>
      <c r="K240" s="124" t="s">
        <v>1066</v>
      </c>
      <c r="L240" s="33"/>
      <c r="M240" s="129" t="s">
        <v>19</v>
      </c>
      <c r="N240" s="130" t="s">
        <v>46</v>
      </c>
      <c r="P240" s="131">
        <f>O240*H240</f>
        <v>0</v>
      </c>
      <c r="Q240" s="131">
        <v>0</v>
      </c>
      <c r="R240" s="131">
        <f>Q240*H240</f>
        <v>0</v>
      </c>
      <c r="S240" s="131">
        <v>0</v>
      </c>
      <c r="T240" s="132">
        <f>S240*H240</f>
        <v>0</v>
      </c>
      <c r="AR240" s="133" t="s">
        <v>272</v>
      </c>
      <c r="AT240" s="133" t="s">
        <v>267</v>
      </c>
      <c r="AU240" s="133" t="s">
        <v>83</v>
      </c>
      <c r="AY240" s="18" t="s">
        <v>266</v>
      </c>
      <c r="BE240" s="134">
        <f>IF(N240="základní",J240,0)</f>
        <v>0</v>
      </c>
      <c r="BF240" s="134">
        <f>IF(N240="snížená",J240,0)</f>
        <v>0</v>
      </c>
      <c r="BG240" s="134">
        <f>IF(N240="zákl. přenesená",J240,0)</f>
        <v>0</v>
      </c>
      <c r="BH240" s="134">
        <f>IF(N240="sníž. přenesená",J240,0)</f>
        <v>0</v>
      </c>
      <c r="BI240" s="134">
        <f>IF(N240="nulová",J240,0)</f>
        <v>0</v>
      </c>
      <c r="BJ240" s="18" t="s">
        <v>83</v>
      </c>
      <c r="BK240" s="134">
        <f>ROUND(I240*H240,2)</f>
        <v>0</v>
      </c>
      <c r="BL240" s="18" t="s">
        <v>272</v>
      </c>
      <c r="BM240" s="133" t="s">
        <v>2838</v>
      </c>
    </row>
    <row r="241" spans="2:65" s="1" customFormat="1" ht="11.25">
      <c r="B241" s="33"/>
      <c r="D241" s="186" t="s">
        <v>1068</v>
      </c>
      <c r="F241" s="187" t="s">
        <v>2839</v>
      </c>
      <c r="I241" s="151"/>
      <c r="L241" s="33"/>
      <c r="M241" s="152"/>
      <c r="T241" s="54"/>
      <c r="AT241" s="18" t="s">
        <v>1068</v>
      </c>
      <c r="AU241" s="18" t="s">
        <v>83</v>
      </c>
    </row>
    <row r="242" spans="2:65" s="1" customFormat="1" ht="19.5">
      <c r="B242" s="33"/>
      <c r="D242" s="136" t="s">
        <v>341</v>
      </c>
      <c r="F242" s="150" t="s">
        <v>2840</v>
      </c>
      <c r="I242" s="151"/>
      <c r="L242" s="33"/>
      <c r="M242" s="152"/>
      <c r="T242" s="54"/>
      <c r="AT242" s="18" t="s">
        <v>341</v>
      </c>
      <c r="AU242" s="18" t="s">
        <v>83</v>
      </c>
    </row>
    <row r="243" spans="2:65" s="1" customFormat="1" ht="16.5" customHeight="1">
      <c r="B243" s="33"/>
      <c r="C243" s="122" t="s">
        <v>562</v>
      </c>
      <c r="D243" s="122" t="s">
        <v>267</v>
      </c>
      <c r="E243" s="123" t="s">
        <v>2841</v>
      </c>
      <c r="F243" s="124" t="s">
        <v>2842</v>
      </c>
      <c r="G243" s="125" t="s">
        <v>2609</v>
      </c>
      <c r="H243" s="126">
        <v>182.13800000000001</v>
      </c>
      <c r="I243" s="127"/>
      <c r="J243" s="128">
        <f>ROUND(I243*H243,2)</f>
        <v>0</v>
      </c>
      <c r="K243" s="124" t="s">
        <v>1066</v>
      </c>
      <c r="L243" s="33"/>
      <c r="M243" s="129" t="s">
        <v>19</v>
      </c>
      <c r="N243" s="130" t="s">
        <v>46</v>
      </c>
      <c r="P243" s="131">
        <f>O243*H243</f>
        <v>0</v>
      </c>
      <c r="Q243" s="131">
        <v>0</v>
      </c>
      <c r="R243" s="131">
        <f>Q243*H243</f>
        <v>0</v>
      </c>
      <c r="S243" s="131">
        <v>0</v>
      </c>
      <c r="T243" s="132">
        <f>S243*H243</f>
        <v>0</v>
      </c>
      <c r="AR243" s="133" t="s">
        <v>272</v>
      </c>
      <c r="AT243" s="133" t="s">
        <v>267</v>
      </c>
      <c r="AU243" s="133" t="s">
        <v>83</v>
      </c>
      <c r="AY243" s="18" t="s">
        <v>266</v>
      </c>
      <c r="BE243" s="134">
        <f>IF(N243="základní",J243,0)</f>
        <v>0</v>
      </c>
      <c r="BF243" s="134">
        <f>IF(N243="snížená",J243,0)</f>
        <v>0</v>
      </c>
      <c r="BG243" s="134">
        <f>IF(N243="zákl. přenesená",J243,0)</f>
        <v>0</v>
      </c>
      <c r="BH243" s="134">
        <f>IF(N243="sníž. přenesená",J243,0)</f>
        <v>0</v>
      </c>
      <c r="BI243" s="134">
        <f>IF(N243="nulová",J243,0)</f>
        <v>0</v>
      </c>
      <c r="BJ243" s="18" t="s">
        <v>83</v>
      </c>
      <c r="BK243" s="134">
        <f>ROUND(I243*H243,2)</f>
        <v>0</v>
      </c>
      <c r="BL243" s="18" t="s">
        <v>272</v>
      </c>
      <c r="BM243" s="133" t="s">
        <v>2843</v>
      </c>
    </row>
    <row r="244" spans="2:65" s="1" customFormat="1" ht="11.25">
      <c r="B244" s="33"/>
      <c r="D244" s="186" t="s">
        <v>1068</v>
      </c>
      <c r="F244" s="187" t="s">
        <v>2844</v>
      </c>
      <c r="I244" s="151"/>
      <c r="L244" s="33"/>
      <c r="M244" s="152"/>
      <c r="T244" s="54"/>
      <c r="AT244" s="18" t="s">
        <v>1068</v>
      </c>
      <c r="AU244" s="18" t="s">
        <v>83</v>
      </c>
    </row>
    <row r="245" spans="2:65" s="1" customFormat="1" ht="19.5">
      <c r="B245" s="33"/>
      <c r="D245" s="136" t="s">
        <v>341</v>
      </c>
      <c r="F245" s="150" t="s">
        <v>2845</v>
      </c>
      <c r="I245" s="151"/>
      <c r="L245" s="33"/>
      <c r="M245" s="152"/>
      <c r="T245" s="54"/>
      <c r="AT245" s="18" t="s">
        <v>341</v>
      </c>
      <c r="AU245" s="18" t="s">
        <v>83</v>
      </c>
    </row>
    <row r="246" spans="2:65" s="1" customFormat="1" ht="16.5" customHeight="1">
      <c r="B246" s="33"/>
      <c r="C246" s="122" t="s">
        <v>566</v>
      </c>
      <c r="D246" s="122" t="s">
        <v>267</v>
      </c>
      <c r="E246" s="123" t="s">
        <v>2846</v>
      </c>
      <c r="F246" s="124" t="s">
        <v>2847</v>
      </c>
      <c r="G246" s="125" t="s">
        <v>2609</v>
      </c>
      <c r="H246" s="126">
        <v>182.13800000000001</v>
      </c>
      <c r="I246" s="127"/>
      <c r="J246" s="128">
        <f>ROUND(I246*H246,2)</f>
        <v>0</v>
      </c>
      <c r="K246" s="124" t="s">
        <v>1066</v>
      </c>
      <c r="L246" s="33"/>
      <c r="M246" s="129" t="s">
        <v>19</v>
      </c>
      <c r="N246" s="130" t="s">
        <v>46</v>
      </c>
      <c r="P246" s="131">
        <f>O246*H246</f>
        <v>0</v>
      </c>
      <c r="Q246" s="131">
        <v>0</v>
      </c>
      <c r="R246" s="131">
        <f>Q246*H246</f>
        <v>0</v>
      </c>
      <c r="S246" s="131">
        <v>0</v>
      </c>
      <c r="T246" s="132">
        <f>S246*H246</f>
        <v>0</v>
      </c>
      <c r="AR246" s="133" t="s">
        <v>272</v>
      </c>
      <c r="AT246" s="133" t="s">
        <v>267</v>
      </c>
      <c r="AU246" s="133" t="s">
        <v>83</v>
      </c>
      <c r="AY246" s="18" t="s">
        <v>266</v>
      </c>
      <c r="BE246" s="134">
        <f>IF(N246="základní",J246,0)</f>
        <v>0</v>
      </c>
      <c r="BF246" s="134">
        <f>IF(N246="snížená",J246,0)</f>
        <v>0</v>
      </c>
      <c r="BG246" s="134">
        <f>IF(N246="zákl. přenesená",J246,0)</f>
        <v>0</v>
      </c>
      <c r="BH246" s="134">
        <f>IF(N246="sníž. přenesená",J246,0)</f>
        <v>0</v>
      </c>
      <c r="BI246" s="134">
        <f>IF(N246="nulová",J246,0)</f>
        <v>0</v>
      </c>
      <c r="BJ246" s="18" t="s">
        <v>83</v>
      </c>
      <c r="BK246" s="134">
        <f>ROUND(I246*H246,2)</f>
        <v>0</v>
      </c>
      <c r="BL246" s="18" t="s">
        <v>272</v>
      </c>
      <c r="BM246" s="133" t="s">
        <v>2848</v>
      </c>
    </row>
    <row r="247" spans="2:65" s="1" customFormat="1" ht="11.25">
      <c r="B247" s="33"/>
      <c r="D247" s="186" t="s">
        <v>1068</v>
      </c>
      <c r="F247" s="187" t="s">
        <v>2849</v>
      </c>
      <c r="I247" s="151"/>
      <c r="L247" s="33"/>
      <c r="M247" s="152"/>
      <c r="T247" s="54"/>
      <c r="AT247" s="18" t="s">
        <v>1068</v>
      </c>
      <c r="AU247" s="18" t="s">
        <v>83</v>
      </c>
    </row>
    <row r="248" spans="2:65" s="1" customFormat="1" ht="19.5">
      <c r="B248" s="33"/>
      <c r="D248" s="136" t="s">
        <v>341</v>
      </c>
      <c r="F248" s="150" t="s">
        <v>2850</v>
      </c>
      <c r="I248" s="151"/>
      <c r="L248" s="33"/>
      <c r="M248" s="152"/>
      <c r="T248" s="54"/>
      <c r="AT248" s="18" t="s">
        <v>341</v>
      </c>
      <c r="AU248" s="18" t="s">
        <v>83</v>
      </c>
    </row>
    <row r="249" spans="2:65" s="1" customFormat="1" ht="16.5" customHeight="1">
      <c r="B249" s="33"/>
      <c r="C249" s="122" t="s">
        <v>429</v>
      </c>
      <c r="D249" s="122" t="s">
        <v>267</v>
      </c>
      <c r="E249" s="123" t="s">
        <v>2851</v>
      </c>
      <c r="F249" s="124" t="s">
        <v>2852</v>
      </c>
      <c r="G249" s="125" t="s">
        <v>2636</v>
      </c>
      <c r="H249" s="126">
        <v>36.112000000000002</v>
      </c>
      <c r="I249" s="127"/>
      <c r="J249" s="128">
        <f>ROUND(I249*H249,2)</f>
        <v>0</v>
      </c>
      <c r="K249" s="124" t="s">
        <v>1066</v>
      </c>
      <c r="L249" s="33"/>
      <c r="M249" s="129" t="s">
        <v>19</v>
      </c>
      <c r="N249" s="130" t="s">
        <v>46</v>
      </c>
      <c r="P249" s="131">
        <f>O249*H249</f>
        <v>0</v>
      </c>
      <c r="Q249" s="131">
        <v>0</v>
      </c>
      <c r="R249" s="131">
        <f>Q249*H249</f>
        <v>0</v>
      </c>
      <c r="S249" s="131">
        <v>0</v>
      </c>
      <c r="T249" s="132">
        <f>S249*H249</f>
        <v>0</v>
      </c>
      <c r="AR249" s="133" t="s">
        <v>272</v>
      </c>
      <c r="AT249" s="133" t="s">
        <v>267</v>
      </c>
      <c r="AU249" s="133" t="s">
        <v>83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272</v>
      </c>
      <c r="BM249" s="133" t="s">
        <v>2853</v>
      </c>
    </row>
    <row r="250" spans="2:65" s="1" customFormat="1" ht="11.25">
      <c r="B250" s="33"/>
      <c r="D250" s="186" t="s">
        <v>1068</v>
      </c>
      <c r="F250" s="187" t="s">
        <v>2854</v>
      </c>
      <c r="I250" s="151"/>
      <c r="L250" s="33"/>
      <c r="M250" s="152"/>
      <c r="T250" s="54"/>
      <c r="AT250" s="18" t="s">
        <v>1068</v>
      </c>
      <c r="AU250" s="18" t="s">
        <v>83</v>
      </c>
    </row>
    <row r="251" spans="2:65" s="1" customFormat="1" ht="19.5">
      <c r="B251" s="33"/>
      <c r="D251" s="136" t="s">
        <v>341</v>
      </c>
      <c r="F251" s="150" t="s">
        <v>2855</v>
      </c>
      <c r="I251" s="151"/>
      <c r="L251" s="33"/>
      <c r="M251" s="152"/>
      <c r="T251" s="54"/>
      <c r="AT251" s="18" t="s">
        <v>341</v>
      </c>
      <c r="AU251" s="18" t="s">
        <v>83</v>
      </c>
    </row>
    <row r="252" spans="2:65" s="1" customFormat="1" ht="16.5" customHeight="1">
      <c r="B252" s="33"/>
      <c r="C252" s="122" t="s">
        <v>336</v>
      </c>
      <c r="D252" s="122" t="s">
        <v>267</v>
      </c>
      <c r="E252" s="123" t="s">
        <v>2856</v>
      </c>
      <c r="F252" s="124" t="s">
        <v>2857</v>
      </c>
      <c r="G252" s="125" t="s">
        <v>2636</v>
      </c>
      <c r="H252" s="126">
        <v>0.50900000000000001</v>
      </c>
      <c r="I252" s="127"/>
      <c r="J252" s="128">
        <f>ROUND(I252*H252,2)</f>
        <v>0</v>
      </c>
      <c r="K252" s="124" t="s">
        <v>1066</v>
      </c>
      <c r="L252" s="33"/>
      <c r="M252" s="129" t="s">
        <v>19</v>
      </c>
      <c r="N252" s="130" t="s">
        <v>46</v>
      </c>
      <c r="P252" s="131">
        <f>O252*H252</f>
        <v>0</v>
      </c>
      <c r="Q252" s="131">
        <v>0</v>
      </c>
      <c r="R252" s="131">
        <f>Q252*H252</f>
        <v>0</v>
      </c>
      <c r="S252" s="131">
        <v>0</v>
      </c>
      <c r="T252" s="132">
        <f>S252*H252</f>
        <v>0</v>
      </c>
      <c r="AR252" s="133" t="s">
        <v>272</v>
      </c>
      <c r="AT252" s="133" t="s">
        <v>267</v>
      </c>
      <c r="AU252" s="133" t="s">
        <v>83</v>
      </c>
      <c r="AY252" s="18" t="s">
        <v>266</v>
      </c>
      <c r="BE252" s="134">
        <f>IF(N252="základní",J252,0)</f>
        <v>0</v>
      </c>
      <c r="BF252" s="134">
        <f>IF(N252="snížená",J252,0)</f>
        <v>0</v>
      </c>
      <c r="BG252" s="134">
        <f>IF(N252="zákl. přenesená",J252,0)</f>
        <v>0</v>
      </c>
      <c r="BH252" s="134">
        <f>IF(N252="sníž. přenesená",J252,0)</f>
        <v>0</v>
      </c>
      <c r="BI252" s="134">
        <f>IF(N252="nulová",J252,0)</f>
        <v>0</v>
      </c>
      <c r="BJ252" s="18" t="s">
        <v>83</v>
      </c>
      <c r="BK252" s="134">
        <f>ROUND(I252*H252,2)</f>
        <v>0</v>
      </c>
      <c r="BL252" s="18" t="s">
        <v>272</v>
      </c>
      <c r="BM252" s="133" t="s">
        <v>2858</v>
      </c>
    </row>
    <row r="253" spans="2:65" s="1" customFormat="1" ht="11.25">
      <c r="B253" s="33"/>
      <c r="D253" s="186" t="s">
        <v>1068</v>
      </c>
      <c r="F253" s="187" t="s">
        <v>2859</v>
      </c>
      <c r="I253" s="151"/>
      <c r="L253" s="33"/>
      <c r="M253" s="152"/>
      <c r="T253" s="54"/>
      <c r="AT253" s="18" t="s">
        <v>1068</v>
      </c>
      <c r="AU253" s="18" t="s">
        <v>83</v>
      </c>
    </row>
    <row r="254" spans="2:65" s="1" customFormat="1" ht="19.5">
      <c r="B254" s="33"/>
      <c r="D254" s="136" t="s">
        <v>341</v>
      </c>
      <c r="F254" s="150" t="s">
        <v>2860</v>
      </c>
      <c r="I254" s="151"/>
      <c r="L254" s="33"/>
      <c r="M254" s="152"/>
      <c r="T254" s="54"/>
      <c r="AT254" s="18" t="s">
        <v>341</v>
      </c>
      <c r="AU254" s="18" t="s">
        <v>83</v>
      </c>
    </row>
    <row r="255" spans="2:65" s="1" customFormat="1" ht="16.5" customHeight="1">
      <c r="B255" s="33"/>
      <c r="C255" s="122" t="s">
        <v>343</v>
      </c>
      <c r="D255" s="122" t="s">
        <v>267</v>
      </c>
      <c r="E255" s="123" t="s">
        <v>2861</v>
      </c>
      <c r="F255" s="124" t="s">
        <v>2862</v>
      </c>
      <c r="G255" s="125" t="s">
        <v>298</v>
      </c>
      <c r="H255" s="126">
        <v>84</v>
      </c>
      <c r="I255" s="127"/>
      <c r="J255" s="128">
        <f>ROUND(I255*H255,2)</f>
        <v>0</v>
      </c>
      <c r="K255" s="124" t="s">
        <v>19</v>
      </c>
      <c r="L255" s="33"/>
      <c r="M255" s="129" t="s">
        <v>19</v>
      </c>
      <c r="N255" s="130" t="s">
        <v>46</v>
      </c>
      <c r="P255" s="131">
        <f>O255*H255</f>
        <v>0</v>
      </c>
      <c r="Q255" s="131">
        <v>0</v>
      </c>
      <c r="R255" s="131">
        <f>Q255*H255</f>
        <v>0</v>
      </c>
      <c r="S255" s="131">
        <v>0</v>
      </c>
      <c r="T255" s="132">
        <f>S255*H255</f>
        <v>0</v>
      </c>
      <c r="AR255" s="133" t="s">
        <v>272</v>
      </c>
      <c r="AT255" s="133" t="s">
        <v>267</v>
      </c>
      <c r="AU255" s="133" t="s">
        <v>83</v>
      </c>
      <c r="AY255" s="18" t="s">
        <v>266</v>
      </c>
      <c r="BE255" s="134">
        <f>IF(N255="základní",J255,0)</f>
        <v>0</v>
      </c>
      <c r="BF255" s="134">
        <f>IF(N255="snížená",J255,0)</f>
        <v>0</v>
      </c>
      <c r="BG255" s="134">
        <f>IF(N255="zákl. přenesená",J255,0)</f>
        <v>0</v>
      </c>
      <c r="BH255" s="134">
        <f>IF(N255="sníž. přenesená",J255,0)</f>
        <v>0</v>
      </c>
      <c r="BI255" s="134">
        <f>IF(N255="nulová",J255,0)</f>
        <v>0</v>
      </c>
      <c r="BJ255" s="18" t="s">
        <v>83</v>
      </c>
      <c r="BK255" s="134">
        <f>ROUND(I255*H255,2)</f>
        <v>0</v>
      </c>
      <c r="BL255" s="18" t="s">
        <v>272</v>
      </c>
      <c r="BM255" s="133" t="s">
        <v>2863</v>
      </c>
    </row>
    <row r="256" spans="2:65" s="1" customFormat="1" ht="19.5">
      <c r="B256" s="33"/>
      <c r="D256" s="136" t="s">
        <v>341</v>
      </c>
      <c r="F256" s="150" t="s">
        <v>2864</v>
      </c>
      <c r="I256" s="151"/>
      <c r="L256" s="33"/>
      <c r="M256" s="152"/>
      <c r="T256" s="54"/>
      <c r="AT256" s="18" t="s">
        <v>341</v>
      </c>
      <c r="AU256" s="18" t="s">
        <v>83</v>
      </c>
    </row>
    <row r="257" spans="2:65" s="1" customFormat="1" ht="16.5" customHeight="1">
      <c r="B257" s="33"/>
      <c r="C257" s="122" t="s">
        <v>578</v>
      </c>
      <c r="D257" s="122" t="s">
        <v>267</v>
      </c>
      <c r="E257" s="123" t="s">
        <v>2865</v>
      </c>
      <c r="F257" s="124" t="s">
        <v>2866</v>
      </c>
      <c r="G257" s="125" t="s">
        <v>270</v>
      </c>
      <c r="H257" s="126">
        <v>70</v>
      </c>
      <c r="I257" s="127"/>
      <c r="J257" s="128">
        <f>ROUND(I257*H257,2)</f>
        <v>0</v>
      </c>
      <c r="K257" s="124" t="s">
        <v>1066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83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2867</v>
      </c>
    </row>
    <row r="258" spans="2:65" s="1" customFormat="1" ht="11.25">
      <c r="B258" s="33"/>
      <c r="D258" s="186" t="s">
        <v>1068</v>
      </c>
      <c r="F258" s="187" t="s">
        <v>2868</v>
      </c>
      <c r="I258" s="151"/>
      <c r="L258" s="33"/>
      <c r="M258" s="152"/>
      <c r="T258" s="54"/>
      <c r="AT258" s="18" t="s">
        <v>1068</v>
      </c>
      <c r="AU258" s="18" t="s">
        <v>83</v>
      </c>
    </row>
    <row r="259" spans="2:65" s="1" customFormat="1" ht="19.5">
      <c r="B259" s="33"/>
      <c r="D259" s="136" t="s">
        <v>341</v>
      </c>
      <c r="F259" s="150" t="s">
        <v>2869</v>
      </c>
      <c r="I259" s="151"/>
      <c r="L259" s="33"/>
      <c r="M259" s="152"/>
      <c r="T259" s="54"/>
      <c r="AT259" s="18" t="s">
        <v>341</v>
      </c>
      <c r="AU259" s="18" t="s">
        <v>83</v>
      </c>
    </row>
    <row r="260" spans="2:65" s="1" customFormat="1" ht="16.5" customHeight="1">
      <c r="B260" s="33"/>
      <c r="C260" s="122" t="s">
        <v>582</v>
      </c>
      <c r="D260" s="122" t="s">
        <v>267</v>
      </c>
      <c r="E260" s="123" t="s">
        <v>2870</v>
      </c>
      <c r="F260" s="124" t="s">
        <v>2871</v>
      </c>
      <c r="G260" s="125" t="s">
        <v>270</v>
      </c>
      <c r="H260" s="126">
        <v>127.11</v>
      </c>
      <c r="I260" s="127"/>
      <c r="J260" s="128">
        <f>ROUND(I260*H260,2)</f>
        <v>0</v>
      </c>
      <c r="K260" s="124" t="s">
        <v>1066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83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2872</v>
      </c>
    </row>
    <row r="261" spans="2:65" s="1" customFormat="1" ht="11.25">
      <c r="B261" s="33"/>
      <c r="D261" s="186" t="s">
        <v>1068</v>
      </c>
      <c r="F261" s="187" t="s">
        <v>2873</v>
      </c>
      <c r="I261" s="151"/>
      <c r="L261" s="33"/>
      <c r="M261" s="152"/>
      <c r="T261" s="54"/>
      <c r="AT261" s="18" t="s">
        <v>1068</v>
      </c>
      <c r="AU261" s="18" t="s">
        <v>83</v>
      </c>
    </row>
    <row r="262" spans="2:65" s="10" customFormat="1" ht="25.9" customHeight="1">
      <c r="B262" s="112"/>
      <c r="D262" s="113" t="s">
        <v>74</v>
      </c>
      <c r="E262" s="114" t="s">
        <v>285</v>
      </c>
      <c r="F262" s="114" t="s">
        <v>2874</v>
      </c>
      <c r="I262" s="115"/>
      <c r="J262" s="116">
        <f>BK262</f>
        <v>0</v>
      </c>
      <c r="L262" s="112"/>
      <c r="M262" s="117"/>
      <c r="P262" s="118">
        <f>SUM(P263:P289)</f>
        <v>0</v>
      </c>
      <c r="R262" s="118">
        <f>SUM(R263:R289)</f>
        <v>0</v>
      </c>
      <c r="T262" s="119">
        <f>SUM(T263:T289)</f>
        <v>0</v>
      </c>
      <c r="AR262" s="113" t="s">
        <v>83</v>
      </c>
      <c r="AT262" s="120" t="s">
        <v>74</v>
      </c>
      <c r="AU262" s="120" t="s">
        <v>75</v>
      </c>
      <c r="AY262" s="113" t="s">
        <v>266</v>
      </c>
      <c r="BK262" s="121">
        <f>SUM(BK263:BK289)</f>
        <v>0</v>
      </c>
    </row>
    <row r="263" spans="2:65" s="1" customFormat="1" ht="16.5" customHeight="1">
      <c r="B263" s="33"/>
      <c r="C263" s="122" t="s">
        <v>586</v>
      </c>
      <c r="D263" s="122" t="s">
        <v>267</v>
      </c>
      <c r="E263" s="123" t="s">
        <v>2875</v>
      </c>
      <c r="F263" s="124" t="s">
        <v>2876</v>
      </c>
      <c r="G263" s="125" t="s">
        <v>270</v>
      </c>
      <c r="H263" s="126">
        <v>40.51</v>
      </c>
      <c r="I263" s="127"/>
      <c r="J263" s="128">
        <f>ROUND(I263*H263,2)</f>
        <v>0</v>
      </c>
      <c r="K263" s="124" t="s">
        <v>1066</v>
      </c>
      <c r="L263" s="33"/>
      <c r="M263" s="129" t="s">
        <v>19</v>
      </c>
      <c r="N263" s="130" t="s">
        <v>46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272</v>
      </c>
      <c r="AT263" s="133" t="s">
        <v>267</v>
      </c>
      <c r="AU263" s="133" t="s">
        <v>83</v>
      </c>
      <c r="AY263" s="18" t="s">
        <v>266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8" t="s">
        <v>83</v>
      </c>
      <c r="BK263" s="134">
        <f>ROUND(I263*H263,2)</f>
        <v>0</v>
      </c>
      <c r="BL263" s="18" t="s">
        <v>272</v>
      </c>
      <c r="BM263" s="133" t="s">
        <v>2877</v>
      </c>
    </row>
    <row r="264" spans="2:65" s="1" customFormat="1" ht="11.25">
      <c r="B264" s="33"/>
      <c r="D264" s="186" t="s">
        <v>1068</v>
      </c>
      <c r="F264" s="187" t="s">
        <v>2878</v>
      </c>
      <c r="I264" s="151"/>
      <c r="L264" s="33"/>
      <c r="M264" s="152"/>
      <c r="T264" s="54"/>
      <c r="AT264" s="18" t="s">
        <v>1068</v>
      </c>
      <c r="AU264" s="18" t="s">
        <v>83</v>
      </c>
    </row>
    <row r="265" spans="2:65" s="1" customFormat="1" ht="19.5">
      <c r="B265" s="33"/>
      <c r="D265" s="136" t="s">
        <v>341</v>
      </c>
      <c r="F265" s="150" t="s">
        <v>2879</v>
      </c>
      <c r="I265" s="151"/>
      <c r="L265" s="33"/>
      <c r="M265" s="152"/>
      <c r="T265" s="54"/>
      <c r="AT265" s="18" t="s">
        <v>341</v>
      </c>
      <c r="AU265" s="18" t="s">
        <v>83</v>
      </c>
    </row>
    <row r="266" spans="2:65" s="1" customFormat="1" ht="16.5" customHeight="1">
      <c r="B266" s="33"/>
      <c r="C266" s="122" t="s">
        <v>591</v>
      </c>
      <c r="D266" s="122" t="s">
        <v>267</v>
      </c>
      <c r="E266" s="123" t="s">
        <v>2880</v>
      </c>
      <c r="F266" s="124" t="s">
        <v>2881</v>
      </c>
      <c r="G266" s="125" t="s">
        <v>2609</v>
      </c>
      <c r="H266" s="126">
        <v>203.28200000000001</v>
      </c>
      <c r="I266" s="127"/>
      <c r="J266" s="128">
        <f>ROUND(I266*H266,2)</f>
        <v>0</v>
      </c>
      <c r="K266" s="124" t="s">
        <v>1066</v>
      </c>
      <c r="L266" s="33"/>
      <c r="M266" s="129" t="s">
        <v>19</v>
      </c>
      <c r="N266" s="130" t="s">
        <v>46</v>
      </c>
      <c r="P266" s="131">
        <f>O266*H266</f>
        <v>0</v>
      </c>
      <c r="Q266" s="131">
        <v>0</v>
      </c>
      <c r="R266" s="131">
        <f>Q266*H266</f>
        <v>0</v>
      </c>
      <c r="S266" s="131">
        <v>0</v>
      </c>
      <c r="T266" s="132">
        <f>S266*H266</f>
        <v>0</v>
      </c>
      <c r="AR266" s="133" t="s">
        <v>272</v>
      </c>
      <c r="AT266" s="133" t="s">
        <v>267</v>
      </c>
      <c r="AU266" s="133" t="s">
        <v>83</v>
      </c>
      <c r="AY266" s="18" t="s">
        <v>266</v>
      </c>
      <c r="BE266" s="134">
        <f>IF(N266="základní",J266,0)</f>
        <v>0</v>
      </c>
      <c r="BF266" s="134">
        <f>IF(N266="snížená",J266,0)</f>
        <v>0</v>
      </c>
      <c r="BG266" s="134">
        <f>IF(N266="zákl. přenesená",J266,0)</f>
        <v>0</v>
      </c>
      <c r="BH266" s="134">
        <f>IF(N266="sníž. přenesená",J266,0)</f>
        <v>0</v>
      </c>
      <c r="BI266" s="134">
        <f>IF(N266="nulová",J266,0)</f>
        <v>0</v>
      </c>
      <c r="BJ266" s="18" t="s">
        <v>83</v>
      </c>
      <c r="BK266" s="134">
        <f>ROUND(I266*H266,2)</f>
        <v>0</v>
      </c>
      <c r="BL266" s="18" t="s">
        <v>272</v>
      </c>
      <c r="BM266" s="133" t="s">
        <v>2882</v>
      </c>
    </row>
    <row r="267" spans="2:65" s="1" customFormat="1" ht="11.25">
      <c r="B267" s="33"/>
      <c r="D267" s="186" t="s">
        <v>1068</v>
      </c>
      <c r="F267" s="187" t="s">
        <v>2883</v>
      </c>
      <c r="I267" s="151"/>
      <c r="L267" s="33"/>
      <c r="M267" s="152"/>
      <c r="T267" s="54"/>
      <c r="AT267" s="18" t="s">
        <v>1068</v>
      </c>
      <c r="AU267" s="18" t="s">
        <v>83</v>
      </c>
    </row>
    <row r="268" spans="2:65" s="1" customFormat="1" ht="19.5">
      <c r="B268" s="33"/>
      <c r="D268" s="136" t="s">
        <v>341</v>
      </c>
      <c r="F268" s="150" t="s">
        <v>2884</v>
      </c>
      <c r="I268" s="151"/>
      <c r="L268" s="33"/>
      <c r="M268" s="152"/>
      <c r="T268" s="54"/>
      <c r="AT268" s="18" t="s">
        <v>341</v>
      </c>
      <c r="AU268" s="18" t="s">
        <v>83</v>
      </c>
    </row>
    <row r="269" spans="2:65" s="1" customFormat="1" ht="16.5" customHeight="1">
      <c r="B269" s="33"/>
      <c r="C269" s="122" t="s">
        <v>595</v>
      </c>
      <c r="D269" s="122" t="s">
        <v>267</v>
      </c>
      <c r="E269" s="123" t="s">
        <v>2885</v>
      </c>
      <c r="F269" s="124" t="s">
        <v>2886</v>
      </c>
      <c r="G269" s="125" t="s">
        <v>2609</v>
      </c>
      <c r="H269" s="126">
        <v>203.28200000000001</v>
      </c>
      <c r="I269" s="127"/>
      <c r="J269" s="128">
        <f>ROUND(I269*H269,2)</f>
        <v>0</v>
      </c>
      <c r="K269" s="124" t="s">
        <v>1066</v>
      </c>
      <c r="L269" s="33"/>
      <c r="M269" s="129" t="s">
        <v>19</v>
      </c>
      <c r="N269" s="130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272</v>
      </c>
      <c r="AT269" s="133" t="s">
        <v>267</v>
      </c>
      <c r="AU269" s="133" t="s">
        <v>83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272</v>
      </c>
      <c r="BM269" s="133" t="s">
        <v>2887</v>
      </c>
    </row>
    <row r="270" spans="2:65" s="1" customFormat="1" ht="11.25">
      <c r="B270" s="33"/>
      <c r="D270" s="186" t="s">
        <v>1068</v>
      </c>
      <c r="F270" s="187" t="s">
        <v>2888</v>
      </c>
      <c r="I270" s="151"/>
      <c r="L270" s="33"/>
      <c r="M270" s="152"/>
      <c r="T270" s="54"/>
      <c r="AT270" s="18" t="s">
        <v>1068</v>
      </c>
      <c r="AU270" s="18" t="s">
        <v>83</v>
      </c>
    </row>
    <row r="271" spans="2:65" s="1" customFormat="1" ht="19.5">
      <c r="B271" s="33"/>
      <c r="D271" s="136" t="s">
        <v>341</v>
      </c>
      <c r="F271" s="150" t="s">
        <v>2889</v>
      </c>
      <c r="I271" s="151"/>
      <c r="L271" s="33"/>
      <c r="M271" s="152"/>
      <c r="T271" s="54"/>
      <c r="AT271" s="18" t="s">
        <v>341</v>
      </c>
      <c r="AU271" s="18" t="s">
        <v>83</v>
      </c>
    </row>
    <row r="272" spans="2:65" s="1" customFormat="1" ht="16.5" customHeight="1">
      <c r="B272" s="33"/>
      <c r="C272" s="122" t="s">
        <v>470</v>
      </c>
      <c r="D272" s="122" t="s">
        <v>267</v>
      </c>
      <c r="E272" s="123" t="s">
        <v>2890</v>
      </c>
      <c r="F272" s="124" t="s">
        <v>2891</v>
      </c>
      <c r="G272" s="125" t="s">
        <v>2636</v>
      </c>
      <c r="H272" s="126">
        <v>6.1020000000000003</v>
      </c>
      <c r="I272" s="127"/>
      <c r="J272" s="128">
        <f>ROUND(I272*H272,2)</f>
        <v>0</v>
      </c>
      <c r="K272" s="124" t="s">
        <v>1066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272</v>
      </c>
      <c r="AT272" s="133" t="s">
        <v>267</v>
      </c>
      <c r="AU272" s="133" t="s">
        <v>83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272</v>
      </c>
      <c r="BM272" s="133" t="s">
        <v>2892</v>
      </c>
    </row>
    <row r="273" spans="2:65" s="1" customFormat="1" ht="11.25">
      <c r="B273" s="33"/>
      <c r="D273" s="186" t="s">
        <v>1068</v>
      </c>
      <c r="F273" s="187" t="s">
        <v>2893</v>
      </c>
      <c r="I273" s="151"/>
      <c r="L273" s="33"/>
      <c r="M273" s="152"/>
      <c r="T273" s="54"/>
      <c r="AT273" s="18" t="s">
        <v>1068</v>
      </c>
      <c r="AU273" s="18" t="s">
        <v>83</v>
      </c>
    </row>
    <row r="274" spans="2:65" s="1" customFormat="1" ht="19.5">
      <c r="B274" s="33"/>
      <c r="D274" s="136" t="s">
        <v>341</v>
      </c>
      <c r="F274" s="150" t="s">
        <v>2894</v>
      </c>
      <c r="I274" s="151"/>
      <c r="L274" s="33"/>
      <c r="M274" s="152"/>
      <c r="T274" s="54"/>
      <c r="AT274" s="18" t="s">
        <v>341</v>
      </c>
      <c r="AU274" s="18" t="s">
        <v>83</v>
      </c>
    </row>
    <row r="275" spans="2:65" s="1" customFormat="1" ht="16.5" customHeight="1">
      <c r="B275" s="33"/>
      <c r="C275" s="122" t="s">
        <v>465</v>
      </c>
      <c r="D275" s="122" t="s">
        <v>267</v>
      </c>
      <c r="E275" s="123" t="s">
        <v>2895</v>
      </c>
      <c r="F275" s="124" t="s">
        <v>2896</v>
      </c>
      <c r="G275" s="125" t="s">
        <v>270</v>
      </c>
      <c r="H275" s="126">
        <v>212.18</v>
      </c>
      <c r="I275" s="127"/>
      <c r="J275" s="128">
        <f>ROUND(I275*H275,2)</f>
        <v>0</v>
      </c>
      <c r="K275" s="124" t="s">
        <v>1066</v>
      </c>
      <c r="L275" s="33"/>
      <c r="M275" s="129" t="s">
        <v>19</v>
      </c>
      <c r="N275" s="130" t="s">
        <v>46</v>
      </c>
      <c r="P275" s="131">
        <f>O275*H275</f>
        <v>0</v>
      </c>
      <c r="Q275" s="131">
        <v>0</v>
      </c>
      <c r="R275" s="131">
        <f>Q275*H275</f>
        <v>0</v>
      </c>
      <c r="S275" s="131">
        <v>0</v>
      </c>
      <c r="T275" s="132">
        <f>S275*H275</f>
        <v>0</v>
      </c>
      <c r="AR275" s="133" t="s">
        <v>272</v>
      </c>
      <c r="AT275" s="133" t="s">
        <v>267</v>
      </c>
      <c r="AU275" s="133" t="s">
        <v>83</v>
      </c>
      <c r="AY275" s="18" t="s">
        <v>266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8" t="s">
        <v>83</v>
      </c>
      <c r="BK275" s="134">
        <f>ROUND(I275*H275,2)</f>
        <v>0</v>
      </c>
      <c r="BL275" s="18" t="s">
        <v>272</v>
      </c>
      <c r="BM275" s="133" t="s">
        <v>2897</v>
      </c>
    </row>
    <row r="276" spans="2:65" s="1" customFormat="1" ht="11.25">
      <c r="B276" s="33"/>
      <c r="D276" s="186" t="s">
        <v>1068</v>
      </c>
      <c r="F276" s="187" t="s">
        <v>2898</v>
      </c>
      <c r="I276" s="151"/>
      <c r="L276" s="33"/>
      <c r="M276" s="152"/>
      <c r="T276" s="54"/>
      <c r="AT276" s="18" t="s">
        <v>1068</v>
      </c>
      <c r="AU276" s="18" t="s">
        <v>83</v>
      </c>
    </row>
    <row r="277" spans="2:65" s="1" customFormat="1" ht="19.5">
      <c r="B277" s="33"/>
      <c r="D277" s="136" t="s">
        <v>341</v>
      </c>
      <c r="F277" s="150" t="s">
        <v>2899</v>
      </c>
      <c r="I277" s="151"/>
      <c r="L277" s="33"/>
      <c r="M277" s="152"/>
      <c r="T277" s="54"/>
      <c r="AT277" s="18" t="s">
        <v>341</v>
      </c>
      <c r="AU277" s="18" t="s">
        <v>83</v>
      </c>
    </row>
    <row r="278" spans="2:65" s="1" customFormat="1" ht="16.5" customHeight="1">
      <c r="B278" s="33"/>
      <c r="C278" s="122" t="s">
        <v>574</v>
      </c>
      <c r="D278" s="122" t="s">
        <v>267</v>
      </c>
      <c r="E278" s="123" t="s">
        <v>2900</v>
      </c>
      <c r="F278" s="124" t="s">
        <v>2901</v>
      </c>
      <c r="G278" s="125" t="s">
        <v>2609</v>
      </c>
      <c r="H278" s="126">
        <v>749.98</v>
      </c>
      <c r="I278" s="127"/>
      <c r="J278" s="128">
        <f>ROUND(I278*H278,2)</f>
        <v>0</v>
      </c>
      <c r="K278" s="124" t="s">
        <v>1066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272</v>
      </c>
      <c r="AT278" s="133" t="s">
        <v>267</v>
      </c>
      <c r="AU278" s="133" t="s">
        <v>83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272</v>
      </c>
      <c r="BM278" s="133" t="s">
        <v>2902</v>
      </c>
    </row>
    <row r="279" spans="2:65" s="1" customFormat="1" ht="11.25">
      <c r="B279" s="33"/>
      <c r="D279" s="186" t="s">
        <v>1068</v>
      </c>
      <c r="F279" s="187" t="s">
        <v>2903</v>
      </c>
      <c r="I279" s="151"/>
      <c r="L279" s="33"/>
      <c r="M279" s="152"/>
      <c r="T279" s="54"/>
      <c r="AT279" s="18" t="s">
        <v>1068</v>
      </c>
      <c r="AU279" s="18" t="s">
        <v>83</v>
      </c>
    </row>
    <row r="280" spans="2:65" s="1" customFormat="1" ht="19.5">
      <c r="B280" s="33"/>
      <c r="D280" s="136" t="s">
        <v>341</v>
      </c>
      <c r="F280" s="150" t="s">
        <v>2904</v>
      </c>
      <c r="I280" s="151"/>
      <c r="L280" s="33"/>
      <c r="M280" s="152"/>
      <c r="T280" s="54"/>
      <c r="AT280" s="18" t="s">
        <v>341</v>
      </c>
      <c r="AU280" s="18" t="s">
        <v>83</v>
      </c>
    </row>
    <row r="281" spans="2:65" s="1" customFormat="1" ht="16.5" customHeight="1">
      <c r="B281" s="33"/>
      <c r="C281" s="122" t="s">
        <v>570</v>
      </c>
      <c r="D281" s="122" t="s">
        <v>267</v>
      </c>
      <c r="E281" s="123" t="s">
        <v>2905</v>
      </c>
      <c r="F281" s="124" t="s">
        <v>2906</v>
      </c>
      <c r="G281" s="125" t="s">
        <v>2609</v>
      </c>
      <c r="H281" s="126">
        <v>749.98</v>
      </c>
      <c r="I281" s="127"/>
      <c r="J281" s="128">
        <f>ROUND(I281*H281,2)</f>
        <v>0</v>
      </c>
      <c r="K281" s="124" t="s">
        <v>1066</v>
      </c>
      <c r="L281" s="33"/>
      <c r="M281" s="129" t="s">
        <v>19</v>
      </c>
      <c r="N281" s="130" t="s">
        <v>46</v>
      </c>
      <c r="P281" s="131">
        <f>O281*H281</f>
        <v>0</v>
      </c>
      <c r="Q281" s="131">
        <v>0</v>
      </c>
      <c r="R281" s="131">
        <f>Q281*H281</f>
        <v>0</v>
      </c>
      <c r="S281" s="131">
        <v>0</v>
      </c>
      <c r="T281" s="132">
        <f>S281*H281</f>
        <v>0</v>
      </c>
      <c r="AR281" s="133" t="s">
        <v>272</v>
      </c>
      <c r="AT281" s="133" t="s">
        <v>267</v>
      </c>
      <c r="AU281" s="133" t="s">
        <v>83</v>
      </c>
      <c r="AY281" s="18" t="s">
        <v>266</v>
      </c>
      <c r="BE281" s="134">
        <f>IF(N281="základní",J281,0)</f>
        <v>0</v>
      </c>
      <c r="BF281" s="134">
        <f>IF(N281="snížená",J281,0)</f>
        <v>0</v>
      </c>
      <c r="BG281" s="134">
        <f>IF(N281="zákl. přenesená",J281,0)</f>
        <v>0</v>
      </c>
      <c r="BH281" s="134">
        <f>IF(N281="sníž. přenesená",J281,0)</f>
        <v>0</v>
      </c>
      <c r="BI281" s="134">
        <f>IF(N281="nulová",J281,0)</f>
        <v>0</v>
      </c>
      <c r="BJ281" s="18" t="s">
        <v>83</v>
      </c>
      <c r="BK281" s="134">
        <f>ROUND(I281*H281,2)</f>
        <v>0</v>
      </c>
      <c r="BL281" s="18" t="s">
        <v>272</v>
      </c>
      <c r="BM281" s="133" t="s">
        <v>2907</v>
      </c>
    </row>
    <row r="282" spans="2:65" s="1" customFormat="1" ht="11.25">
      <c r="B282" s="33"/>
      <c r="D282" s="186" t="s">
        <v>1068</v>
      </c>
      <c r="F282" s="187" t="s">
        <v>2908</v>
      </c>
      <c r="I282" s="151"/>
      <c r="L282" s="33"/>
      <c r="M282" s="152"/>
      <c r="T282" s="54"/>
      <c r="AT282" s="18" t="s">
        <v>1068</v>
      </c>
      <c r="AU282" s="18" t="s">
        <v>83</v>
      </c>
    </row>
    <row r="283" spans="2:65" s="1" customFormat="1" ht="19.5">
      <c r="B283" s="33"/>
      <c r="D283" s="136" t="s">
        <v>341</v>
      </c>
      <c r="F283" s="150" t="s">
        <v>2909</v>
      </c>
      <c r="I283" s="151"/>
      <c r="L283" s="33"/>
      <c r="M283" s="152"/>
      <c r="T283" s="54"/>
      <c r="AT283" s="18" t="s">
        <v>341</v>
      </c>
      <c r="AU283" s="18" t="s">
        <v>83</v>
      </c>
    </row>
    <row r="284" spans="2:65" s="1" customFormat="1" ht="16.5" customHeight="1">
      <c r="B284" s="33"/>
      <c r="C284" s="122" t="s">
        <v>474</v>
      </c>
      <c r="D284" s="122" t="s">
        <v>267</v>
      </c>
      <c r="E284" s="123" t="s">
        <v>2910</v>
      </c>
      <c r="F284" s="124" t="s">
        <v>2911</v>
      </c>
      <c r="G284" s="125" t="s">
        <v>2636</v>
      </c>
      <c r="H284" s="126">
        <v>26.253</v>
      </c>
      <c r="I284" s="127"/>
      <c r="J284" s="128">
        <f>ROUND(I284*H284,2)</f>
        <v>0</v>
      </c>
      <c r="K284" s="124" t="s">
        <v>1066</v>
      </c>
      <c r="L284" s="33"/>
      <c r="M284" s="129" t="s">
        <v>19</v>
      </c>
      <c r="N284" s="130" t="s">
        <v>46</v>
      </c>
      <c r="P284" s="131">
        <f>O284*H284</f>
        <v>0</v>
      </c>
      <c r="Q284" s="131">
        <v>0</v>
      </c>
      <c r="R284" s="131">
        <f>Q284*H284</f>
        <v>0</v>
      </c>
      <c r="S284" s="131">
        <v>0</v>
      </c>
      <c r="T284" s="132">
        <f>S284*H284</f>
        <v>0</v>
      </c>
      <c r="AR284" s="133" t="s">
        <v>272</v>
      </c>
      <c r="AT284" s="133" t="s">
        <v>267</v>
      </c>
      <c r="AU284" s="133" t="s">
        <v>83</v>
      </c>
      <c r="AY284" s="18" t="s">
        <v>266</v>
      </c>
      <c r="BE284" s="134">
        <f>IF(N284="základní",J284,0)</f>
        <v>0</v>
      </c>
      <c r="BF284" s="134">
        <f>IF(N284="snížená",J284,0)</f>
        <v>0</v>
      </c>
      <c r="BG284" s="134">
        <f>IF(N284="zákl. přenesená",J284,0)</f>
        <v>0</v>
      </c>
      <c r="BH284" s="134">
        <f>IF(N284="sníž. přenesená",J284,0)</f>
        <v>0</v>
      </c>
      <c r="BI284" s="134">
        <f>IF(N284="nulová",J284,0)</f>
        <v>0</v>
      </c>
      <c r="BJ284" s="18" t="s">
        <v>83</v>
      </c>
      <c r="BK284" s="134">
        <f>ROUND(I284*H284,2)</f>
        <v>0</v>
      </c>
      <c r="BL284" s="18" t="s">
        <v>272</v>
      </c>
      <c r="BM284" s="133" t="s">
        <v>2912</v>
      </c>
    </row>
    <row r="285" spans="2:65" s="1" customFormat="1" ht="11.25">
      <c r="B285" s="33"/>
      <c r="D285" s="186" t="s">
        <v>1068</v>
      </c>
      <c r="F285" s="187" t="s">
        <v>2913</v>
      </c>
      <c r="I285" s="151"/>
      <c r="L285" s="33"/>
      <c r="M285" s="152"/>
      <c r="T285" s="54"/>
      <c r="AT285" s="18" t="s">
        <v>1068</v>
      </c>
      <c r="AU285" s="18" t="s">
        <v>83</v>
      </c>
    </row>
    <row r="286" spans="2:65" s="1" customFormat="1" ht="19.5">
      <c r="B286" s="33"/>
      <c r="D286" s="136" t="s">
        <v>341</v>
      </c>
      <c r="F286" s="150" t="s">
        <v>2914</v>
      </c>
      <c r="I286" s="151"/>
      <c r="L286" s="33"/>
      <c r="M286" s="152"/>
      <c r="T286" s="54"/>
      <c r="AT286" s="18" t="s">
        <v>341</v>
      </c>
      <c r="AU286" s="18" t="s">
        <v>83</v>
      </c>
    </row>
    <row r="287" spans="2:65" s="1" customFormat="1" ht="16.5" customHeight="1">
      <c r="B287" s="33"/>
      <c r="C287" s="122" t="s">
        <v>347</v>
      </c>
      <c r="D287" s="122" t="s">
        <v>267</v>
      </c>
      <c r="E287" s="123" t="s">
        <v>2915</v>
      </c>
      <c r="F287" s="124" t="s">
        <v>2916</v>
      </c>
      <c r="G287" s="125" t="s">
        <v>270</v>
      </c>
      <c r="H287" s="126">
        <v>6.2</v>
      </c>
      <c r="I287" s="127"/>
      <c r="J287" s="128">
        <f>ROUND(I287*H287,2)</f>
        <v>0</v>
      </c>
      <c r="K287" s="124" t="s">
        <v>1066</v>
      </c>
      <c r="L287" s="33"/>
      <c r="M287" s="129" t="s">
        <v>19</v>
      </c>
      <c r="N287" s="130" t="s">
        <v>46</v>
      </c>
      <c r="P287" s="131">
        <f>O287*H287</f>
        <v>0</v>
      </c>
      <c r="Q287" s="131">
        <v>0</v>
      </c>
      <c r="R287" s="131">
        <f>Q287*H287</f>
        <v>0</v>
      </c>
      <c r="S287" s="131">
        <v>0</v>
      </c>
      <c r="T287" s="132">
        <f>S287*H287</f>
        <v>0</v>
      </c>
      <c r="AR287" s="133" t="s">
        <v>272</v>
      </c>
      <c r="AT287" s="133" t="s">
        <v>267</v>
      </c>
      <c r="AU287" s="133" t="s">
        <v>83</v>
      </c>
      <c r="AY287" s="18" t="s">
        <v>266</v>
      </c>
      <c r="BE287" s="134">
        <f>IF(N287="základní",J287,0)</f>
        <v>0</v>
      </c>
      <c r="BF287" s="134">
        <f>IF(N287="snížená",J287,0)</f>
        <v>0</v>
      </c>
      <c r="BG287" s="134">
        <f>IF(N287="zákl. přenesená",J287,0)</f>
        <v>0</v>
      </c>
      <c r="BH287" s="134">
        <f>IF(N287="sníž. přenesená",J287,0)</f>
        <v>0</v>
      </c>
      <c r="BI287" s="134">
        <f>IF(N287="nulová",J287,0)</f>
        <v>0</v>
      </c>
      <c r="BJ287" s="18" t="s">
        <v>83</v>
      </c>
      <c r="BK287" s="134">
        <f>ROUND(I287*H287,2)</f>
        <v>0</v>
      </c>
      <c r="BL287" s="18" t="s">
        <v>272</v>
      </c>
      <c r="BM287" s="133" t="s">
        <v>2917</v>
      </c>
    </row>
    <row r="288" spans="2:65" s="1" customFormat="1" ht="11.25">
      <c r="B288" s="33"/>
      <c r="D288" s="186" t="s">
        <v>1068</v>
      </c>
      <c r="F288" s="187" t="s">
        <v>2918</v>
      </c>
      <c r="I288" s="151"/>
      <c r="L288" s="33"/>
      <c r="M288" s="152"/>
      <c r="T288" s="54"/>
      <c r="AT288" s="18" t="s">
        <v>1068</v>
      </c>
      <c r="AU288" s="18" t="s">
        <v>83</v>
      </c>
    </row>
    <row r="289" spans="2:65" s="1" customFormat="1" ht="29.25">
      <c r="B289" s="33"/>
      <c r="D289" s="136" t="s">
        <v>341</v>
      </c>
      <c r="F289" s="150" t="s">
        <v>2919</v>
      </c>
      <c r="I289" s="151"/>
      <c r="L289" s="33"/>
      <c r="M289" s="152"/>
      <c r="T289" s="54"/>
      <c r="AT289" s="18" t="s">
        <v>341</v>
      </c>
      <c r="AU289" s="18" t="s">
        <v>83</v>
      </c>
    </row>
    <row r="290" spans="2:65" s="10" customFormat="1" ht="25.9" customHeight="1">
      <c r="B290" s="112"/>
      <c r="D290" s="113" t="s">
        <v>74</v>
      </c>
      <c r="E290" s="114" t="s">
        <v>272</v>
      </c>
      <c r="F290" s="114" t="s">
        <v>1211</v>
      </c>
      <c r="I290" s="115"/>
      <c r="J290" s="116">
        <f>BK290</f>
        <v>0</v>
      </c>
      <c r="L290" s="112"/>
      <c r="M290" s="117"/>
      <c r="P290" s="118">
        <f>SUM(P291:P322)</f>
        <v>0</v>
      </c>
      <c r="R290" s="118">
        <f>SUM(R291:R322)</f>
        <v>0</v>
      </c>
      <c r="T290" s="119">
        <f>SUM(T291:T322)</f>
        <v>0</v>
      </c>
      <c r="AR290" s="113" t="s">
        <v>83</v>
      </c>
      <c r="AT290" s="120" t="s">
        <v>74</v>
      </c>
      <c r="AU290" s="120" t="s">
        <v>75</v>
      </c>
      <c r="AY290" s="113" t="s">
        <v>266</v>
      </c>
      <c r="BK290" s="121">
        <f>SUM(BK291:BK322)</f>
        <v>0</v>
      </c>
    </row>
    <row r="291" spans="2:65" s="1" customFormat="1" ht="16.5" customHeight="1">
      <c r="B291" s="33"/>
      <c r="C291" s="122" t="s">
        <v>478</v>
      </c>
      <c r="D291" s="122" t="s">
        <v>267</v>
      </c>
      <c r="E291" s="123" t="s">
        <v>2920</v>
      </c>
      <c r="F291" s="124" t="s">
        <v>2921</v>
      </c>
      <c r="G291" s="125" t="s">
        <v>2609</v>
      </c>
      <c r="H291" s="126">
        <v>56.54</v>
      </c>
      <c r="I291" s="127"/>
      <c r="J291" s="128">
        <f>ROUND(I291*H291,2)</f>
        <v>0</v>
      </c>
      <c r="K291" s="124" t="s">
        <v>1066</v>
      </c>
      <c r="L291" s="33"/>
      <c r="M291" s="129" t="s">
        <v>19</v>
      </c>
      <c r="N291" s="130" t="s">
        <v>46</v>
      </c>
      <c r="P291" s="131">
        <f>O291*H291</f>
        <v>0</v>
      </c>
      <c r="Q291" s="131">
        <v>0</v>
      </c>
      <c r="R291" s="131">
        <f>Q291*H291</f>
        <v>0</v>
      </c>
      <c r="S291" s="131">
        <v>0</v>
      </c>
      <c r="T291" s="132">
        <f>S291*H291</f>
        <v>0</v>
      </c>
      <c r="AR291" s="133" t="s">
        <v>272</v>
      </c>
      <c r="AT291" s="133" t="s">
        <v>267</v>
      </c>
      <c r="AU291" s="133" t="s">
        <v>83</v>
      </c>
      <c r="AY291" s="18" t="s">
        <v>266</v>
      </c>
      <c r="BE291" s="134">
        <f>IF(N291="základní",J291,0)</f>
        <v>0</v>
      </c>
      <c r="BF291" s="134">
        <f>IF(N291="snížená",J291,0)</f>
        <v>0</v>
      </c>
      <c r="BG291" s="134">
        <f>IF(N291="zákl. přenesená",J291,0)</f>
        <v>0</v>
      </c>
      <c r="BH291" s="134">
        <f>IF(N291="sníž. přenesená",J291,0)</f>
        <v>0</v>
      </c>
      <c r="BI291" s="134">
        <f>IF(N291="nulová",J291,0)</f>
        <v>0</v>
      </c>
      <c r="BJ291" s="18" t="s">
        <v>83</v>
      </c>
      <c r="BK291" s="134">
        <f>ROUND(I291*H291,2)</f>
        <v>0</v>
      </c>
      <c r="BL291" s="18" t="s">
        <v>272</v>
      </c>
      <c r="BM291" s="133" t="s">
        <v>2922</v>
      </c>
    </row>
    <row r="292" spans="2:65" s="1" customFormat="1" ht="11.25">
      <c r="B292" s="33"/>
      <c r="D292" s="186" t="s">
        <v>1068</v>
      </c>
      <c r="F292" s="187" t="s">
        <v>2923</v>
      </c>
      <c r="I292" s="151"/>
      <c r="L292" s="33"/>
      <c r="M292" s="152"/>
      <c r="T292" s="54"/>
      <c r="AT292" s="18" t="s">
        <v>1068</v>
      </c>
      <c r="AU292" s="18" t="s">
        <v>83</v>
      </c>
    </row>
    <row r="293" spans="2:65" s="1" customFormat="1" ht="19.5">
      <c r="B293" s="33"/>
      <c r="D293" s="136" t="s">
        <v>341</v>
      </c>
      <c r="F293" s="150" t="s">
        <v>2924</v>
      </c>
      <c r="I293" s="151"/>
      <c r="L293" s="33"/>
      <c r="M293" s="152"/>
      <c r="T293" s="54"/>
      <c r="AT293" s="18" t="s">
        <v>341</v>
      </c>
      <c r="AU293" s="18" t="s">
        <v>83</v>
      </c>
    </row>
    <row r="294" spans="2:65" s="1" customFormat="1" ht="16.5" customHeight="1">
      <c r="B294" s="33"/>
      <c r="C294" s="122" t="s">
        <v>498</v>
      </c>
      <c r="D294" s="122" t="s">
        <v>267</v>
      </c>
      <c r="E294" s="123" t="s">
        <v>2925</v>
      </c>
      <c r="F294" s="124" t="s">
        <v>2926</v>
      </c>
      <c r="G294" s="125" t="s">
        <v>2609</v>
      </c>
      <c r="H294" s="126">
        <v>3.6339999999999999</v>
      </c>
      <c r="I294" s="127"/>
      <c r="J294" s="128">
        <f>ROUND(I294*H294,2)</f>
        <v>0</v>
      </c>
      <c r="K294" s="124" t="s">
        <v>1066</v>
      </c>
      <c r="L294" s="33"/>
      <c r="M294" s="129" t="s">
        <v>19</v>
      </c>
      <c r="N294" s="130" t="s">
        <v>46</v>
      </c>
      <c r="P294" s="131">
        <f>O294*H294</f>
        <v>0</v>
      </c>
      <c r="Q294" s="131">
        <v>0</v>
      </c>
      <c r="R294" s="131">
        <f>Q294*H294</f>
        <v>0</v>
      </c>
      <c r="S294" s="131">
        <v>0</v>
      </c>
      <c r="T294" s="132">
        <f>S294*H294</f>
        <v>0</v>
      </c>
      <c r="AR294" s="133" t="s">
        <v>272</v>
      </c>
      <c r="AT294" s="133" t="s">
        <v>267</v>
      </c>
      <c r="AU294" s="133" t="s">
        <v>83</v>
      </c>
      <c r="AY294" s="18" t="s">
        <v>266</v>
      </c>
      <c r="BE294" s="134">
        <f>IF(N294="základní",J294,0)</f>
        <v>0</v>
      </c>
      <c r="BF294" s="134">
        <f>IF(N294="snížená",J294,0)</f>
        <v>0</v>
      </c>
      <c r="BG294" s="134">
        <f>IF(N294="zákl. přenesená",J294,0)</f>
        <v>0</v>
      </c>
      <c r="BH294" s="134">
        <f>IF(N294="sníž. přenesená",J294,0)</f>
        <v>0</v>
      </c>
      <c r="BI294" s="134">
        <f>IF(N294="nulová",J294,0)</f>
        <v>0</v>
      </c>
      <c r="BJ294" s="18" t="s">
        <v>83</v>
      </c>
      <c r="BK294" s="134">
        <f>ROUND(I294*H294,2)</f>
        <v>0</v>
      </c>
      <c r="BL294" s="18" t="s">
        <v>272</v>
      </c>
      <c r="BM294" s="133" t="s">
        <v>2927</v>
      </c>
    </row>
    <row r="295" spans="2:65" s="1" customFormat="1" ht="11.25">
      <c r="B295" s="33"/>
      <c r="D295" s="186" t="s">
        <v>1068</v>
      </c>
      <c r="F295" s="187" t="s">
        <v>2928</v>
      </c>
      <c r="I295" s="151"/>
      <c r="L295" s="33"/>
      <c r="M295" s="152"/>
      <c r="T295" s="54"/>
      <c r="AT295" s="18" t="s">
        <v>1068</v>
      </c>
      <c r="AU295" s="18" t="s">
        <v>83</v>
      </c>
    </row>
    <row r="296" spans="2:65" s="1" customFormat="1" ht="19.5">
      <c r="B296" s="33"/>
      <c r="D296" s="136" t="s">
        <v>341</v>
      </c>
      <c r="F296" s="150" t="s">
        <v>2929</v>
      </c>
      <c r="I296" s="151"/>
      <c r="L296" s="33"/>
      <c r="M296" s="152"/>
      <c r="T296" s="54"/>
      <c r="AT296" s="18" t="s">
        <v>341</v>
      </c>
      <c r="AU296" s="18" t="s">
        <v>83</v>
      </c>
    </row>
    <row r="297" spans="2:65" s="1" customFormat="1" ht="16.5" customHeight="1">
      <c r="B297" s="33"/>
      <c r="C297" s="122" t="s">
        <v>490</v>
      </c>
      <c r="D297" s="122" t="s">
        <v>267</v>
      </c>
      <c r="E297" s="123" t="s">
        <v>2930</v>
      </c>
      <c r="F297" s="124" t="s">
        <v>2931</v>
      </c>
      <c r="G297" s="125" t="s">
        <v>2609</v>
      </c>
      <c r="H297" s="126">
        <v>3.6339999999999999</v>
      </c>
      <c r="I297" s="127"/>
      <c r="J297" s="128">
        <f>ROUND(I297*H297,2)</f>
        <v>0</v>
      </c>
      <c r="K297" s="124" t="s">
        <v>1066</v>
      </c>
      <c r="L297" s="33"/>
      <c r="M297" s="129" t="s">
        <v>19</v>
      </c>
      <c r="N297" s="130" t="s">
        <v>46</v>
      </c>
      <c r="P297" s="131">
        <f>O297*H297</f>
        <v>0</v>
      </c>
      <c r="Q297" s="131">
        <v>0</v>
      </c>
      <c r="R297" s="131">
        <f>Q297*H297</f>
        <v>0</v>
      </c>
      <c r="S297" s="131">
        <v>0</v>
      </c>
      <c r="T297" s="132">
        <f>S297*H297</f>
        <v>0</v>
      </c>
      <c r="AR297" s="133" t="s">
        <v>272</v>
      </c>
      <c r="AT297" s="133" t="s">
        <v>267</v>
      </c>
      <c r="AU297" s="133" t="s">
        <v>83</v>
      </c>
      <c r="AY297" s="18" t="s">
        <v>266</v>
      </c>
      <c r="BE297" s="134">
        <f>IF(N297="základní",J297,0)</f>
        <v>0</v>
      </c>
      <c r="BF297" s="134">
        <f>IF(N297="snížená",J297,0)</f>
        <v>0</v>
      </c>
      <c r="BG297" s="134">
        <f>IF(N297="zákl. přenesená",J297,0)</f>
        <v>0</v>
      </c>
      <c r="BH297" s="134">
        <f>IF(N297="sníž. přenesená",J297,0)</f>
        <v>0</v>
      </c>
      <c r="BI297" s="134">
        <f>IF(N297="nulová",J297,0)</f>
        <v>0</v>
      </c>
      <c r="BJ297" s="18" t="s">
        <v>83</v>
      </c>
      <c r="BK297" s="134">
        <f>ROUND(I297*H297,2)</f>
        <v>0</v>
      </c>
      <c r="BL297" s="18" t="s">
        <v>272</v>
      </c>
      <c r="BM297" s="133" t="s">
        <v>2932</v>
      </c>
    </row>
    <row r="298" spans="2:65" s="1" customFormat="1" ht="11.25">
      <c r="B298" s="33"/>
      <c r="D298" s="186" t="s">
        <v>1068</v>
      </c>
      <c r="F298" s="187" t="s">
        <v>2933</v>
      </c>
      <c r="I298" s="151"/>
      <c r="L298" s="33"/>
      <c r="M298" s="152"/>
      <c r="T298" s="54"/>
      <c r="AT298" s="18" t="s">
        <v>1068</v>
      </c>
      <c r="AU298" s="18" t="s">
        <v>83</v>
      </c>
    </row>
    <row r="299" spans="2:65" s="1" customFormat="1" ht="19.5">
      <c r="B299" s="33"/>
      <c r="D299" s="136" t="s">
        <v>341</v>
      </c>
      <c r="F299" s="150" t="s">
        <v>2934</v>
      </c>
      <c r="I299" s="151"/>
      <c r="L299" s="33"/>
      <c r="M299" s="152"/>
      <c r="T299" s="54"/>
      <c r="AT299" s="18" t="s">
        <v>341</v>
      </c>
      <c r="AU299" s="18" t="s">
        <v>83</v>
      </c>
    </row>
    <row r="300" spans="2:65" s="1" customFormat="1" ht="16.5" customHeight="1">
      <c r="B300" s="33"/>
      <c r="C300" s="122" t="s">
        <v>494</v>
      </c>
      <c r="D300" s="122" t="s">
        <v>267</v>
      </c>
      <c r="E300" s="123" t="s">
        <v>2935</v>
      </c>
      <c r="F300" s="124" t="s">
        <v>2936</v>
      </c>
      <c r="G300" s="125" t="s">
        <v>2609</v>
      </c>
      <c r="H300" s="126">
        <v>56.5</v>
      </c>
      <c r="I300" s="127"/>
      <c r="J300" s="128">
        <f>ROUND(I300*H300,2)</f>
        <v>0</v>
      </c>
      <c r="K300" s="124" t="s">
        <v>1066</v>
      </c>
      <c r="L300" s="33"/>
      <c r="M300" s="129" t="s">
        <v>19</v>
      </c>
      <c r="N300" s="130" t="s">
        <v>46</v>
      </c>
      <c r="P300" s="131">
        <f>O300*H300</f>
        <v>0</v>
      </c>
      <c r="Q300" s="131">
        <v>0</v>
      </c>
      <c r="R300" s="131">
        <f>Q300*H300</f>
        <v>0</v>
      </c>
      <c r="S300" s="131">
        <v>0</v>
      </c>
      <c r="T300" s="132">
        <f>S300*H300</f>
        <v>0</v>
      </c>
      <c r="AR300" s="133" t="s">
        <v>272</v>
      </c>
      <c r="AT300" s="133" t="s">
        <v>267</v>
      </c>
      <c r="AU300" s="133" t="s">
        <v>83</v>
      </c>
      <c r="AY300" s="18" t="s">
        <v>266</v>
      </c>
      <c r="BE300" s="134">
        <f>IF(N300="základní",J300,0)</f>
        <v>0</v>
      </c>
      <c r="BF300" s="134">
        <f>IF(N300="snížená",J300,0)</f>
        <v>0</v>
      </c>
      <c r="BG300" s="134">
        <f>IF(N300="zákl. přenesená",J300,0)</f>
        <v>0</v>
      </c>
      <c r="BH300" s="134">
        <f>IF(N300="sníž. přenesená",J300,0)</f>
        <v>0</v>
      </c>
      <c r="BI300" s="134">
        <f>IF(N300="nulová",J300,0)</f>
        <v>0</v>
      </c>
      <c r="BJ300" s="18" t="s">
        <v>83</v>
      </c>
      <c r="BK300" s="134">
        <f>ROUND(I300*H300,2)</f>
        <v>0</v>
      </c>
      <c r="BL300" s="18" t="s">
        <v>272</v>
      </c>
      <c r="BM300" s="133" t="s">
        <v>2937</v>
      </c>
    </row>
    <row r="301" spans="2:65" s="1" customFormat="1" ht="11.25">
      <c r="B301" s="33"/>
      <c r="D301" s="186" t="s">
        <v>1068</v>
      </c>
      <c r="F301" s="187" t="s">
        <v>2938</v>
      </c>
      <c r="I301" s="151"/>
      <c r="L301" s="33"/>
      <c r="M301" s="152"/>
      <c r="T301" s="54"/>
      <c r="AT301" s="18" t="s">
        <v>1068</v>
      </c>
      <c r="AU301" s="18" t="s">
        <v>83</v>
      </c>
    </row>
    <row r="302" spans="2:65" s="1" customFormat="1" ht="19.5">
      <c r="B302" s="33"/>
      <c r="D302" s="136" t="s">
        <v>341</v>
      </c>
      <c r="F302" s="150" t="s">
        <v>2939</v>
      </c>
      <c r="I302" s="151"/>
      <c r="L302" s="33"/>
      <c r="M302" s="152"/>
      <c r="T302" s="54"/>
      <c r="AT302" s="18" t="s">
        <v>341</v>
      </c>
      <c r="AU302" s="18" t="s">
        <v>83</v>
      </c>
    </row>
    <row r="303" spans="2:65" s="1" customFormat="1" ht="16.5" customHeight="1">
      <c r="B303" s="33"/>
      <c r="C303" s="122" t="s">
        <v>482</v>
      </c>
      <c r="D303" s="122" t="s">
        <v>267</v>
      </c>
      <c r="E303" s="123" t="s">
        <v>1212</v>
      </c>
      <c r="F303" s="124" t="s">
        <v>1213</v>
      </c>
      <c r="G303" s="125" t="s">
        <v>2609</v>
      </c>
      <c r="H303" s="126">
        <v>291.89999999999998</v>
      </c>
      <c r="I303" s="127"/>
      <c r="J303" s="128">
        <f>ROUND(I303*H303,2)</f>
        <v>0</v>
      </c>
      <c r="K303" s="124" t="s">
        <v>1066</v>
      </c>
      <c r="L303" s="33"/>
      <c r="M303" s="129" t="s">
        <v>19</v>
      </c>
      <c r="N303" s="130" t="s">
        <v>46</v>
      </c>
      <c r="P303" s="131">
        <f>O303*H303</f>
        <v>0</v>
      </c>
      <c r="Q303" s="131">
        <v>0</v>
      </c>
      <c r="R303" s="131">
        <f>Q303*H303</f>
        <v>0</v>
      </c>
      <c r="S303" s="131">
        <v>0</v>
      </c>
      <c r="T303" s="132">
        <f>S303*H303</f>
        <v>0</v>
      </c>
      <c r="AR303" s="133" t="s">
        <v>272</v>
      </c>
      <c r="AT303" s="133" t="s">
        <v>267</v>
      </c>
      <c r="AU303" s="133" t="s">
        <v>83</v>
      </c>
      <c r="AY303" s="18" t="s">
        <v>266</v>
      </c>
      <c r="BE303" s="134">
        <f>IF(N303="základní",J303,0)</f>
        <v>0</v>
      </c>
      <c r="BF303" s="134">
        <f>IF(N303="snížená",J303,0)</f>
        <v>0</v>
      </c>
      <c r="BG303" s="134">
        <f>IF(N303="zákl. přenesená",J303,0)</f>
        <v>0</v>
      </c>
      <c r="BH303" s="134">
        <f>IF(N303="sníž. přenesená",J303,0)</f>
        <v>0</v>
      </c>
      <c r="BI303" s="134">
        <f>IF(N303="nulová",J303,0)</f>
        <v>0</v>
      </c>
      <c r="BJ303" s="18" t="s">
        <v>83</v>
      </c>
      <c r="BK303" s="134">
        <f>ROUND(I303*H303,2)</f>
        <v>0</v>
      </c>
      <c r="BL303" s="18" t="s">
        <v>272</v>
      </c>
      <c r="BM303" s="133" t="s">
        <v>2940</v>
      </c>
    </row>
    <row r="304" spans="2:65" s="1" customFormat="1" ht="11.25">
      <c r="B304" s="33"/>
      <c r="D304" s="186" t="s">
        <v>1068</v>
      </c>
      <c r="F304" s="187" t="s">
        <v>1215</v>
      </c>
      <c r="I304" s="151"/>
      <c r="L304" s="33"/>
      <c r="M304" s="152"/>
      <c r="T304" s="54"/>
      <c r="AT304" s="18" t="s">
        <v>1068</v>
      </c>
      <c r="AU304" s="18" t="s">
        <v>83</v>
      </c>
    </row>
    <row r="305" spans="2:65" s="1" customFormat="1" ht="19.5">
      <c r="B305" s="33"/>
      <c r="D305" s="136" t="s">
        <v>341</v>
      </c>
      <c r="F305" s="150" t="s">
        <v>2941</v>
      </c>
      <c r="I305" s="151"/>
      <c r="L305" s="33"/>
      <c r="M305" s="152"/>
      <c r="T305" s="54"/>
      <c r="AT305" s="18" t="s">
        <v>341</v>
      </c>
      <c r="AU305" s="18" t="s">
        <v>83</v>
      </c>
    </row>
    <row r="306" spans="2:65" s="1" customFormat="1" ht="16.5" customHeight="1">
      <c r="B306" s="33"/>
      <c r="C306" s="122" t="s">
        <v>486</v>
      </c>
      <c r="D306" s="122" t="s">
        <v>267</v>
      </c>
      <c r="E306" s="123" t="s">
        <v>1222</v>
      </c>
      <c r="F306" s="124" t="s">
        <v>1223</v>
      </c>
      <c r="G306" s="125" t="s">
        <v>2636</v>
      </c>
      <c r="H306" s="126">
        <v>0.20599999999999999</v>
      </c>
      <c r="I306" s="127"/>
      <c r="J306" s="128">
        <f>ROUND(I306*H306,2)</f>
        <v>0</v>
      </c>
      <c r="K306" s="124" t="s">
        <v>1066</v>
      </c>
      <c r="L306" s="33"/>
      <c r="M306" s="129" t="s">
        <v>19</v>
      </c>
      <c r="N306" s="130" t="s">
        <v>46</v>
      </c>
      <c r="P306" s="131">
        <f>O306*H306</f>
        <v>0</v>
      </c>
      <c r="Q306" s="131">
        <v>0</v>
      </c>
      <c r="R306" s="131">
        <f>Q306*H306</f>
        <v>0</v>
      </c>
      <c r="S306" s="131">
        <v>0</v>
      </c>
      <c r="T306" s="132">
        <f>S306*H306</f>
        <v>0</v>
      </c>
      <c r="AR306" s="133" t="s">
        <v>272</v>
      </c>
      <c r="AT306" s="133" t="s">
        <v>267</v>
      </c>
      <c r="AU306" s="133" t="s">
        <v>83</v>
      </c>
      <c r="AY306" s="18" t="s">
        <v>266</v>
      </c>
      <c r="BE306" s="134">
        <f>IF(N306="základní",J306,0)</f>
        <v>0</v>
      </c>
      <c r="BF306" s="134">
        <f>IF(N306="snížená",J306,0)</f>
        <v>0</v>
      </c>
      <c r="BG306" s="134">
        <f>IF(N306="zákl. přenesená",J306,0)</f>
        <v>0</v>
      </c>
      <c r="BH306" s="134">
        <f>IF(N306="sníž. přenesená",J306,0)</f>
        <v>0</v>
      </c>
      <c r="BI306" s="134">
        <f>IF(N306="nulová",J306,0)</f>
        <v>0</v>
      </c>
      <c r="BJ306" s="18" t="s">
        <v>83</v>
      </c>
      <c r="BK306" s="134">
        <f>ROUND(I306*H306,2)</f>
        <v>0</v>
      </c>
      <c r="BL306" s="18" t="s">
        <v>272</v>
      </c>
      <c r="BM306" s="133" t="s">
        <v>2942</v>
      </c>
    </row>
    <row r="307" spans="2:65" s="1" customFormat="1" ht="11.25">
      <c r="B307" s="33"/>
      <c r="D307" s="186" t="s">
        <v>1068</v>
      </c>
      <c r="F307" s="187" t="s">
        <v>1225</v>
      </c>
      <c r="I307" s="151"/>
      <c r="L307" s="33"/>
      <c r="M307" s="152"/>
      <c r="T307" s="54"/>
      <c r="AT307" s="18" t="s">
        <v>1068</v>
      </c>
      <c r="AU307" s="18" t="s">
        <v>83</v>
      </c>
    </row>
    <row r="308" spans="2:65" s="1" customFormat="1" ht="19.5">
      <c r="B308" s="33"/>
      <c r="D308" s="136" t="s">
        <v>341</v>
      </c>
      <c r="F308" s="150" t="s">
        <v>2943</v>
      </c>
      <c r="I308" s="151"/>
      <c r="L308" s="33"/>
      <c r="M308" s="152"/>
      <c r="T308" s="54"/>
      <c r="AT308" s="18" t="s">
        <v>341</v>
      </c>
      <c r="AU308" s="18" t="s">
        <v>83</v>
      </c>
    </row>
    <row r="309" spans="2:65" s="1" customFormat="1" ht="16.5" customHeight="1">
      <c r="B309" s="33"/>
      <c r="C309" s="122" t="s">
        <v>506</v>
      </c>
      <c r="D309" s="122" t="s">
        <v>267</v>
      </c>
      <c r="E309" s="123" t="s">
        <v>2944</v>
      </c>
      <c r="F309" s="124" t="s">
        <v>2945</v>
      </c>
      <c r="G309" s="125" t="s">
        <v>2609</v>
      </c>
      <c r="H309" s="126">
        <v>26</v>
      </c>
      <c r="I309" s="127"/>
      <c r="J309" s="128">
        <f>ROUND(I309*H309,2)</f>
        <v>0</v>
      </c>
      <c r="K309" s="124" t="s">
        <v>19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83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2946</v>
      </c>
    </row>
    <row r="310" spans="2:65" s="1" customFormat="1" ht="19.5">
      <c r="B310" s="33"/>
      <c r="D310" s="136" t="s">
        <v>341</v>
      </c>
      <c r="F310" s="150" t="s">
        <v>2947</v>
      </c>
      <c r="I310" s="151"/>
      <c r="L310" s="33"/>
      <c r="M310" s="152"/>
      <c r="T310" s="54"/>
      <c r="AT310" s="18" t="s">
        <v>341</v>
      </c>
      <c r="AU310" s="18" t="s">
        <v>83</v>
      </c>
    </row>
    <row r="311" spans="2:65" s="1" customFormat="1" ht="16.5" customHeight="1">
      <c r="B311" s="33"/>
      <c r="C311" s="122" t="s">
        <v>502</v>
      </c>
      <c r="D311" s="122" t="s">
        <v>267</v>
      </c>
      <c r="E311" s="123" t="s">
        <v>2948</v>
      </c>
      <c r="F311" s="124" t="s">
        <v>2949</v>
      </c>
      <c r="G311" s="125" t="s">
        <v>270</v>
      </c>
      <c r="H311" s="126">
        <v>8.3000000000000007</v>
      </c>
      <c r="I311" s="127"/>
      <c r="J311" s="128">
        <f>ROUND(I311*H311,2)</f>
        <v>0</v>
      </c>
      <c r="K311" s="124" t="s">
        <v>1066</v>
      </c>
      <c r="L311" s="33"/>
      <c r="M311" s="129" t="s">
        <v>19</v>
      </c>
      <c r="N311" s="130" t="s">
        <v>46</v>
      </c>
      <c r="P311" s="131">
        <f>O311*H311</f>
        <v>0</v>
      </c>
      <c r="Q311" s="131">
        <v>0</v>
      </c>
      <c r="R311" s="131">
        <f>Q311*H311</f>
        <v>0</v>
      </c>
      <c r="S311" s="131">
        <v>0</v>
      </c>
      <c r="T311" s="132">
        <f>S311*H311</f>
        <v>0</v>
      </c>
      <c r="AR311" s="133" t="s">
        <v>272</v>
      </c>
      <c r="AT311" s="133" t="s">
        <v>267</v>
      </c>
      <c r="AU311" s="133" t="s">
        <v>83</v>
      </c>
      <c r="AY311" s="18" t="s">
        <v>266</v>
      </c>
      <c r="BE311" s="134">
        <f>IF(N311="základní",J311,0)</f>
        <v>0</v>
      </c>
      <c r="BF311" s="134">
        <f>IF(N311="snížená",J311,0)</f>
        <v>0</v>
      </c>
      <c r="BG311" s="134">
        <f>IF(N311="zákl. přenesená",J311,0)</f>
        <v>0</v>
      </c>
      <c r="BH311" s="134">
        <f>IF(N311="sníž. přenesená",J311,0)</f>
        <v>0</v>
      </c>
      <c r="BI311" s="134">
        <f>IF(N311="nulová",J311,0)</f>
        <v>0</v>
      </c>
      <c r="BJ311" s="18" t="s">
        <v>83</v>
      </c>
      <c r="BK311" s="134">
        <f>ROUND(I311*H311,2)</f>
        <v>0</v>
      </c>
      <c r="BL311" s="18" t="s">
        <v>272</v>
      </c>
      <c r="BM311" s="133" t="s">
        <v>2950</v>
      </c>
    </row>
    <row r="312" spans="2:65" s="1" customFormat="1" ht="11.25">
      <c r="B312" s="33"/>
      <c r="D312" s="186" t="s">
        <v>1068</v>
      </c>
      <c r="F312" s="187" t="s">
        <v>2951</v>
      </c>
      <c r="I312" s="151"/>
      <c r="L312" s="33"/>
      <c r="M312" s="152"/>
      <c r="T312" s="54"/>
      <c r="AT312" s="18" t="s">
        <v>1068</v>
      </c>
      <c r="AU312" s="18" t="s">
        <v>83</v>
      </c>
    </row>
    <row r="313" spans="2:65" s="1" customFormat="1" ht="19.5">
      <c r="B313" s="33"/>
      <c r="D313" s="136" t="s">
        <v>341</v>
      </c>
      <c r="F313" s="150" t="s">
        <v>2952</v>
      </c>
      <c r="I313" s="151"/>
      <c r="L313" s="33"/>
      <c r="M313" s="152"/>
      <c r="T313" s="54"/>
      <c r="AT313" s="18" t="s">
        <v>341</v>
      </c>
      <c r="AU313" s="18" t="s">
        <v>83</v>
      </c>
    </row>
    <row r="314" spans="2:65" s="1" customFormat="1" ht="16.5" customHeight="1">
      <c r="B314" s="33"/>
      <c r="C314" s="122" t="s">
        <v>514</v>
      </c>
      <c r="D314" s="122" t="s">
        <v>267</v>
      </c>
      <c r="E314" s="123" t="s">
        <v>2953</v>
      </c>
      <c r="F314" s="124" t="s">
        <v>2954</v>
      </c>
      <c r="G314" s="125" t="s">
        <v>270</v>
      </c>
      <c r="H314" s="126">
        <v>94</v>
      </c>
      <c r="I314" s="127"/>
      <c r="J314" s="128">
        <f>ROUND(I314*H314,2)</f>
        <v>0</v>
      </c>
      <c r="K314" s="124" t="s">
        <v>1066</v>
      </c>
      <c r="L314" s="33"/>
      <c r="M314" s="129" t="s">
        <v>19</v>
      </c>
      <c r="N314" s="130" t="s">
        <v>46</v>
      </c>
      <c r="P314" s="131">
        <f>O314*H314</f>
        <v>0</v>
      </c>
      <c r="Q314" s="131">
        <v>0</v>
      </c>
      <c r="R314" s="131">
        <f>Q314*H314</f>
        <v>0</v>
      </c>
      <c r="S314" s="131">
        <v>0</v>
      </c>
      <c r="T314" s="132">
        <f>S314*H314</f>
        <v>0</v>
      </c>
      <c r="AR314" s="133" t="s">
        <v>272</v>
      </c>
      <c r="AT314" s="133" t="s">
        <v>267</v>
      </c>
      <c r="AU314" s="133" t="s">
        <v>83</v>
      </c>
      <c r="AY314" s="18" t="s">
        <v>266</v>
      </c>
      <c r="BE314" s="134">
        <f>IF(N314="základní",J314,0)</f>
        <v>0</v>
      </c>
      <c r="BF314" s="134">
        <f>IF(N314="snížená",J314,0)</f>
        <v>0</v>
      </c>
      <c r="BG314" s="134">
        <f>IF(N314="zákl. přenesená",J314,0)</f>
        <v>0</v>
      </c>
      <c r="BH314" s="134">
        <f>IF(N314="sníž. přenesená",J314,0)</f>
        <v>0</v>
      </c>
      <c r="BI314" s="134">
        <f>IF(N314="nulová",J314,0)</f>
        <v>0</v>
      </c>
      <c r="BJ314" s="18" t="s">
        <v>83</v>
      </c>
      <c r="BK314" s="134">
        <f>ROUND(I314*H314,2)</f>
        <v>0</v>
      </c>
      <c r="BL314" s="18" t="s">
        <v>272</v>
      </c>
      <c r="BM314" s="133" t="s">
        <v>2955</v>
      </c>
    </row>
    <row r="315" spans="2:65" s="1" customFormat="1" ht="11.25">
      <c r="B315" s="33"/>
      <c r="D315" s="186" t="s">
        <v>1068</v>
      </c>
      <c r="F315" s="187" t="s">
        <v>2956</v>
      </c>
      <c r="I315" s="151"/>
      <c r="L315" s="33"/>
      <c r="M315" s="152"/>
      <c r="T315" s="54"/>
      <c r="AT315" s="18" t="s">
        <v>1068</v>
      </c>
      <c r="AU315" s="18" t="s">
        <v>83</v>
      </c>
    </row>
    <row r="316" spans="2:65" s="1" customFormat="1" ht="19.5">
      <c r="B316" s="33"/>
      <c r="D316" s="136" t="s">
        <v>341</v>
      </c>
      <c r="F316" s="150" t="s">
        <v>2957</v>
      </c>
      <c r="I316" s="151"/>
      <c r="L316" s="33"/>
      <c r="M316" s="152"/>
      <c r="T316" s="54"/>
      <c r="AT316" s="18" t="s">
        <v>341</v>
      </c>
      <c r="AU316" s="18" t="s">
        <v>83</v>
      </c>
    </row>
    <row r="317" spans="2:65" s="1" customFormat="1" ht="16.5" customHeight="1">
      <c r="B317" s="33"/>
      <c r="C317" s="122" t="s">
        <v>616</v>
      </c>
      <c r="D317" s="122" t="s">
        <v>267</v>
      </c>
      <c r="E317" s="123" t="s">
        <v>2958</v>
      </c>
      <c r="F317" s="124" t="s">
        <v>2959</v>
      </c>
      <c r="G317" s="125" t="s">
        <v>270</v>
      </c>
      <c r="H317" s="126">
        <v>74.459999999999994</v>
      </c>
      <c r="I317" s="127"/>
      <c r="J317" s="128">
        <f>ROUND(I317*H317,2)</f>
        <v>0</v>
      </c>
      <c r="K317" s="124" t="s">
        <v>1066</v>
      </c>
      <c r="L317" s="33"/>
      <c r="M317" s="129" t="s">
        <v>19</v>
      </c>
      <c r="N317" s="130" t="s">
        <v>46</v>
      </c>
      <c r="P317" s="131">
        <f>O317*H317</f>
        <v>0</v>
      </c>
      <c r="Q317" s="131">
        <v>0</v>
      </c>
      <c r="R317" s="131">
        <f>Q317*H317</f>
        <v>0</v>
      </c>
      <c r="S317" s="131">
        <v>0</v>
      </c>
      <c r="T317" s="132">
        <f>S317*H317</f>
        <v>0</v>
      </c>
      <c r="AR317" s="133" t="s">
        <v>272</v>
      </c>
      <c r="AT317" s="133" t="s">
        <v>267</v>
      </c>
      <c r="AU317" s="133" t="s">
        <v>83</v>
      </c>
      <c r="AY317" s="18" t="s">
        <v>266</v>
      </c>
      <c r="BE317" s="134">
        <f>IF(N317="základní",J317,0)</f>
        <v>0</v>
      </c>
      <c r="BF317" s="134">
        <f>IF(N317="snížená",J317,0)</f>
        <v>0</v>
      </c>
      <c r="BG317" s="134">
        <f>IF(N317="zákl. přenesená",J317,0)</f>
        <v>0</v>
      </c>
      <c r="BH317" s="134">
        <f>IF(N317="sníž. přenesená",J317,0)</f>
        <v>0</v>
      </c>
      <c r="BI317" s="134">
        <f>IF(N317="nulová",J317,0)</f>
        <v>0</v>
      </c>
      <c r="BJ317" s="18" t="s">
        <v>83</v>
      </c>
      <c r="BK317" s="134">
        <f>ROUND(I317*H317,2)</f>
        <v>0</v>
      </c>
      <c r="BL317" s="18" t="s">
        <v>272</v>
      </c>
      <c r="BM317" s="133" t="s">
        <v>2960</v>
      </c>
    </row>
    <row r="318" spans="2:65" s="1" customFormat="1" ht="11.25">
      <c r="B318" s="33"/>
      <c r="D318" s="186" t="s">
        <v>1068</v>
      </c>
      <c r="F318" s="187" t="s">
        <v>2961</v>
      </c>
      <c r="I318" s="151"/>
      <c r="L318" s="33"/>
      <c r="M318" s="152"/>
      <c r="T318" s="54"/>
      <c r="AT318" s="18" t="s">
        <v>1068</v>
      </c>
      <c r="AU318" s="18" t="s">
        <v>83</v>
      </c>
    </row>
    <row r="319" spans="2:65" s="1" customFormat="1" ht="19.5">
      <c r="B319" s="33"/>
      <c r="D319" s="136" t="s">
        <v>341</v>
      </c>
      <c r="F319" s="150" t="s">
        <v>2962</v>
      </c>
      <c r="I319" s="151"/>
      <c r="L319" s="33"/>
      <c r="M319" s="152"/>
      <c r="T319" s="54"/>
      <c r="AT319" s="18" t="s">
        <v>341</v>
      </c>
      <c r="AU319" s="18" t="s">
        <v>83</v>
      </c>
    </row>
    <row r="320" spans="2:65" s="1" customFormat="1" ht="21.75" customHeight="1">
      <c r="B320" s="33"/>
      <c r="C320" s="122" t="s">
        <v>510</v>
      </c>
      <c r="D320" s="122" t="s">
        <v>267</v>
      </c>
      <c r="E320" s="123" t="s">
        <v>2963</v>
      </c>
      <c r="F320" s="124" t="s">
        <v>2964</v>
      </c>
      <c r="G320" s="125" t="s">
        <v>2609</v>
      </c>
      <c r="H320" s="126">
        <v>56.54</v>
      </c>
      <c r="I320" s="127"/>
      <c r="J320" s="128">
        <f>ROUND(I320*H320,2)</f>
        <v>0</v>
      </c>
      <c r="K320" s="124" t="s">
        <v>1066</v>
      </c>
      <c r="L320" s="33"/>
      <c r="M320" s="129" t="s">
        <v>19</v>
      </c>
      <c r="N320" s="130" t="s">
        <v>46</v>
      </c>
      <c r="P320" s="131">
        <f>O320*H320</f>
        <v>0</v>
      </c>
      <c r="Q320" s="131">
        <v>0</v>
      </c>
      <c r="R320" s="131">
        <f>Q320*H320</f>
        <v>0</v>
      </c>
      <c r="S320" s="131">
        <v>0</v>
      </c>
      <c r="T320" s="132">
        <f>S320*H320</f>
        <v>0</v>
      </c>
      <c r="AR320" s="133" t="s">
        <v>272</v>
      </c>
      <c r="AT320" s="133" t="s">
        <v>267</v>
      </c>
      <c r="AU320" s="133" t="s">
        <v>83</v>
      </c>
      <c r="AY320" s="18" t="s">
        <v>266</v>
      </c>
      <c r="BE320" s="134">
        <f>IF(N320="základní",J320,0)</f>
        <v>0</v>
      </c>
      <c r="BF320" s="134">
        <f>IF(N320="snížená",J320,0)</f>
        <v>0</v>
      </c>
      <c r="BG320" s="134">
        <f>IF(N320="zákl. přenesená",J320,0)</f>
        <v>0</v>
      </c>
      <c r="BH320" s="134">
        <f>IF(N320="sníž. přenesená",J320,0)</f>
        <v>0</v>
      </c>
      <c r="BI320" s="134">
        <f>IF(N320="nulová",J320,0)</f>
        <v>0</v>
      </c>
      <c r="BJ320" s="18" t="s">
        <v>83</v>
      </c>
      <c r="BK320" s="134">
        <f>ROUND(I320*H320,2)</f>
        <v>0</v>
      </c>
      <c r="BL320" s="18" t="s">
        <v>272</v>
      </c>
      <c r="BM320" s="133" t="s">
        <v>2965</v>
      </c>
    </row>
    <row r="321" spans="2:65" s="1" customFormat="1" ht="11.25">
      <c r="B321" s="33"/>
      <c r="D321" s="186" t="s">
        <v>1068</v>
      </c>
      <c r="F321" s="187" t="s">
        <v>2966</v>
      </c>
      <c r="I321" s="151"/>
      <c r="L321" s="33"/>
      <c r="M321" s="152"/>
      <c r="T321" s="54"/>
      <c r="AT321" s="18" t="s">
        <v>1068</v>
      </c>
      <c r="AU321" s="18" t="s">
        <v>83</v>
      </c>
    </row>
    <row r="322" spans="2:65" s="1" customFormat="1" ht="29.25">
      <c r="B322" s="33"/>
      <c r="D322" s="136" t="s">
        <v>341</v>
      </c>
      <c r="F322" s="150" t="s">
        <v>2967</v>
      </c>
      <c r="I322" s="151"/>
      <c r="L322" s="33"/>
      <c r="M322" s="152"/>
      <c r="T322" s="54"/>
      <c r="AT322" s="18" t="s">
        <v>341</v>
      </c>
      <c r="AU322" s="18" t="s">
        <v>83</v>
      </c>
    </row>
    <row r="323" spans="2:65" s="10" customFormat="1" ht="25.9" customHeight="1">
      <c r="B323" s="112"/>
      <c r="D323" s="113" t="s">
        <v>74</v>
      </c>
      <c r="E323" s="114" t="s">
        <v>264</v>
      </c>
      <c r="F323" s="114" t="s">
        <v>265</v>
      </c>
      <c r="I323" s="115"/>
      <c r="J323" s="116">
        <f>BK323</f>
        <v>0</v>
      </c>
      <c r="L323" s="112"/>
      <c r="M323" s="117"/>
      <c r="P323" s="118">
        <f>SUM(P324:P331)</f>
        <v>0</v>
      </c>
      <c r="R323" s="118">
        <f>SUM(R324:R331)</f>
        <v>0</v>
      </c>
      <c r="T323" s="119">
        <f>SUM(T324:T331)</f>
        <v>0</v>
      </c>
      <c r="AR323" s="113" t="s">
        <v>83</v>
      </c>
      <c r="AT323" s="120" t="s">
        <v>74</v>
      </c>
      <c r="AU323" s="120" t="s">
        <v>75</v>
      </c>
      <c r="AY323" s="113" t="s">
        <v>266</v>
      </c>
      <c r="BK323" s="121">
        <f>SUM(BK324:BK331)</f>
        <v>0</v>
      </c>
    </row>
    <row r="324" spans="2:65" s="1" customFormat="1" ht="16.5" customHeight="1">
      <c r="B324" s="33"/>
      <c r="C324" s="122" t="s">
        <v>608</v>
      </c>
      <c r="D324" s="122" t="s">
        <v>267</v>
      </c>
      <c r="E324" s="123" t="s">
        <v>2968</v>
      </c>
      <c r="F324" s="124" t="s">
        <v>2969</v>
      </c>
      <c r="G324" s="125" t="s">
        <v>2609</v>
      </c>
      <c r="H324" s="126">
        <v>300</v>
      </c>
      <c r="I324" s="127"/>
      <c r="J324" s="128">
        <f>ROUND(I324*H324,2)</f>
        <v>0</v>
      </c>
      <c r="K324" s="124" t="s">
        <v>1066</v>
      </c>
      <c r="L324" s="33"/>
      <c r="M324" s="129" t="s">
        <v>19</v>
      </c>
      <c r="N324" s="130" t="s">
        <v>46</v>
      </c>
      <c r="P324" s="131">
        <f>O324*H324</f>
        <v>0</v>
      </c>
      <c r="Q324" s="131">
        <v>0</v>
      </c>
      <c r="R324" s="131">
        <f>Q324*H324</f>
        <v>0</v>
      </c>
      <c r="S324" s="131">
        <v>0</v>
      </c>
      <c r="T324" s="132">
        <f>S324*H324</f>
        <v>0</v>
      </c>
      <c r="AR324" s="133" t="s">
        <v>272</v>
      </c>
      <c r="AT324" s="133" t="s">
        <v>267</v>
      </c>
      <c r="AU324" s="133" t="s">
        <v>83</v>
      </c>
      <c r="AY324" s="18" t="s">
        <v>266</v>
      </c>
      <c r="BE324" s="134">
        <f>IF(N324="základní",J324,0)</f>
        <v>0</v>
      </c>
      <c r="BF324" s="134">
        <f>IF(N324="snížená",J324,0)</f>
        <v>0</v>
      </c>
      <c r="BG324" s="134">
        <f>IF(N324="zákl. přenesená",J324,0)</f>
        <v>0</v>
      </c>
      <c r="BH324" s="134">
        <f>IF(N324="sníž. přenesená",J324,0)</f>
        <v>0</v>
      </c>
      <c r="BI324" s="134">
        <f>IF(N324="nulová",J324,0)</f>
        <v>0</v>
      </c>
      <c r="BJ324" s="18" t="s">
        <v>83</v>
      </c>
      <c r="BK324" s="134">
        <f>ROUND(I324*H324,2)</f>
        <v>0</v>
      </c>
      <c r="BL324" s="18" t="s">
        <v>272</v>
      </c>
      <c r="BM324" s="133" t="s">
        <v>2970</v>
      </c>
    </row>
    <row r="325" spans="2:65" s="1" customFormat="1" ht="11.25">
      <c r="B325" s="33"/>
      <c r="D325" s="186" t="s">
        <v>1068</v>
      </c>
      <c r="F325" s="187" t="s">
        <v>2971</v>
      </c>
      <c r="I325" s="151"/>
      <c r="L325" s="33"/>
      <c r="M325" s="152"/>
      <c r="T325" s="54"/>
      <c r="AT325" s="18" t="s">
        <v>1068</v>
      </c>
      <c r="AU325" s="18" t="s">
        <v>83</v>
      </c>
    </row>
    <row r="326" spans="2:65" s="1" customFormat="1" ht="29.25">
      <c r="B326" s="33"/>
      <c r="D326" s="136" t="s">
        <v>341</v>
      </c>
      <c r="F326" s="150" t="s">
        <v>2972</v>
      </c>
      <c r="I326" s="151"/>
      <c r="L326" s="33"/>
      <c r="M326" s="152"/>
      <c r="T326" s="54"/>
      <c r="AT326" s="18" t="s">
        <v>341</v>
      </c>
      <c r="AU326" s="18" t="s">
        <v>83</v>
      </c>
    </row>
    <row r="327" spans="2:65" s="1" customFormat="1" ht="16.5" customHeight="1">
      <c r="B327" s="33"/>
      <c r="C327" s="122" t="s">
        <v>612</v>
      </c>
      <c r="D327" s="122" t="s">
        <v>267</v>
      </c>
      <c r="E327" s="123" t="s">
        <v>2973</v>
      </c>
      <c r="F327" s="124" t="s">
        <v>2974</v>
      </c>
      <c r="G327" s="125" t="s">
        <v>2609</v>
      </c>
      <c r="H327" s="126">
        <v>300</v>
      </c>
      <c r="I327" s="127"/>
      <c r="J327" s="128">
        <f>ROUND(I327*H327,2)</f>
        <v>0</v>
      </c>
      <c r="K327" s="124" t="s">
        <v>1066</v>
      </c>
      <c r="L327" s="33"/>
      <c r="M327" s="129" t="s">
        <v>19</v>
      </c>
      <c r="N327" s="130" t="s">
        <v>46</v>
      </c>
      <c r="P327" s="131">
        <f>O327*H327</f>
        <v>0</v>
      </c>
      <c r="Q327" s="131">
        <v>0</v>
      </c>
      <c r="R327" s="131">
        <f>Q327*H327</f>
        <v>0</v>
      </c>
      <c r="S327" s="131">
        <v>0</v>
      </c>
      <c r="T327" s="132">
        <f>S327*H327</f>
        <v>0</v>
      </c>
      <c r="AR327" s="133" t="s">
        <v>272</v>
      </c>
      <c r="AT327" s="133" t="s">
        <v>267</v>
      </c>
      <c r="AU327" s="133" t="s">
        <v>83</v>
      </c>
      <c r="AY327" s="18" t="s">
        <v>266</v>
      </c>
      <c r="BE327" s="134">
        <f>IF(N327="základní",J327,0)</f>
        <v>0</v>
      </c>
      <c r="BF327" s="134">
        <f>IF(N327="snížená",J327,0)</f>
        <v>0</v>
      </c>
      <c r="BG327" s="134">
        <f>IF(N327="zákl. přenesená",J327,0)</f>
        <v>0</v>
      </c>
      <c r="BH327" s="134">
        <f>IF(N327="sníž. přenesená",J327,0)</f>
        <v>0</v>
      </c>
      <c r="BI327" s="134">
        <f>IF(N327="nulová",J327,0)</f>
        <v>0</v>
      </c>
      <c r="BJ327" s="18" t="s">
        <v>83</v>
      </c>
      <c r="BK327" s="134">
        <f>ROUND(I327*H327,2)</f>
        <v>0</v>
      </c>
      <c r="BL327" s="18" t="s">
        <v>272</v>
      </c>
      <c r="BM327" s="133" t="s">
        <v>2975</v>
      </c>
    </row>
    <row r="328" spans="2:65" s="1" customFormat="1" ht="11.25">
      <c r="B328" s="33"/>
      <c r="D328" s="186" t="s">
        <v>1068</v>
      </c>
      <c r="F328" s="187" t="s">
        <v>2976</v>
      </c>
      <c r="I328" s="151"/>
      <c r="L328" s="33"/>
      <c r="M328" s="152"/>
      <c r="T328" s="54"/>
      <c r="AT328" s="18" t="s">
        <v>1068</v>
      </c>
      <c r="AU328" s="18" t="s">
        <v>83</v>
      </c>
    </row>
    <row r="329" spans="2:65" s="1" customFormat="1" ht="29.25">
      <c r="B329" s="33"/>
      <c r="D329" s="136" t="s">
        <v>341</v>
      </c>
      <c r="F329" s="150" t="s">
        <v>2977</v>
      </c>
      <c r="I329" s="151"/>
      <c r="L329" s="33"/>
      <c r="M329" s="152"/>
      <c r="T329" s="54"/>
      <c r="AT329" s="18" t="s">
        <v>341</v>
      </c>
      <c r="AU329" s="18" t="s">
        <v>83</v>
      </c>
    </row>
    <row r="330" spans="2:65" s="1" customFormat="1" ht="16.5" customHeight="1">
      <c r="B330" s="33"/>
      <c r="C330" s="122" t="s">
        <v>600</v>
      </c>
      <c r="D330" s="122" t="s">
        <v>267</v>
      </c>
      <c r="E330" s="123" t="s">
        <v>2978</v>
      </c>
      <c r="F330" s="124" t="s">
        <v>2979</v>
      </c>
      <c r="G330" s="125" t="s">
        <v>310</v>
      </c>
      <c r="H330" s="126">
        <v>100</v>
      </c>
      <c r="I330" s="127"/>
      <c r="J330" s="128">
        <f>ROUND(I330*H330,2)</f>
        <v>0</v>
      </c>
      <c r="K330" s="124" t="s">
        <v>1066</v>
      </c>
      <c r="L330" s="33"/>
      <c r="M330" s="129" t="s">
        <v>19</v>
      </c>
      <c r="N330" s="130" t="s">
        <v>46</v>
      </c>
      <c r="P330" s="131">
        <f>O330*H330</f>
        <v>0</v>
      </c>
      <c r="Q330" s="131">
        <v>0</v>
      </c>
      <c r="R330" s="131">
        <f>Q330*H330</f>
        <v>0</v>
      </c>
      <c r="S330" s="131">
        <v>0</v>
      </c>
      <c r="T330" s="132">
        <f>S330*H330</f>
        <v>0</v>
      </c>
      <c r="AR330" s="133" t="s">
        <v>272</v>
      </c>
      <c r="AT330" s="133" t="s">
        <v>267</v>
      </c>
      <c r="AU330" s="133" t="s">
        <v>83</v>
      </c>
      <c r="AY330" s="18" t="s">
        <v>266</v>
      </c>
      <c r="BE330" s="134">
        <f>IF(N330="základní",J330,0)</f>
        <v>0</v>
      </c>
      <c r="BF330" s="134">
        <f>IF(N330="snížená",J330,0)</f>
        <v>0</v>
      </c>
      <c r="BG330" s="134">
        <f>IF(N330="zákl. přenesená",J330,0)</f>
        <v>0</v>
      </c>
      <c r="BH330" s="134">
        <f>IF(N330="sníž. přenesená",J330,0)</f>
        <v>0</v>
      </c>
      <c r="BI330" s="134">
        <f>IF(N330="nulová",J330,0)</f>
        <v>0</v>
      </c>
      <c r="BJ330" s="18" t="s">
        <v>83</v>
      </c>
      <c r="BK330" s="134">
        <f>ROUND(I330*H330,2)</f>
        <v>0</v>
      </c>
      <c r="BL330" s="18" t="s">
        <v>272</v>
      </c>
      <c r="BM330" s="133" t="s">
        <v>2980</v>
      </c>
    </row>
    <row r="331" spans="2:65" s="1" customFormat="1" ht="11.25">
      <c r="B331" s="33"/>
      <c r="D331" s="186" t="s">
        <v>1068</v>
      </c>
      <c r="F331" s="187" t="s">
        <v>2981</v>
      </c>
      <c r="I331" s="151"/>
      <c r="L331" s="33"/>
      <c r="M331" s="152"/>
      <c r="T331" s="54"/>
      <c r="AT331" s="18" t="s">
        <v>1068</v>
      </c>
      <c r="AU331" s="18" t="s">
        <v>83</v>
      </c>
    </row>
    <row r="332" spans="2:65" s="10" customFormat="1" ht="25.9" customHeight="1">
      <c r="B332" s="112"/>
      <c r="D332" s="113" t="s">
        <v>74</v>
      </c>
      <c r="E332" s="114" t="s">
        <v>295</v>
      </c>
      <c r="F332" s="114" t="s">
        <v>2982</v>
      </c>
      <c r="I332" s="115"/>
      <c r="J332" s="116">
        <f>BK332</f>
        <v>0</v>
      </c>
      <c r="L332" s="112"/>
      <c r="M332" s="117"/>
      <c r="P332" s="118">
        <f>SUM(P333:P337)</f>
        <v>0</v>
      </c>
      <c r="R332" s="118">
        <f>SUM(R333:R337)</f>
        <v>0</v>
      </c>
      <c r="T332" s="119">
        <f>SUM(T333:T337)</f>
        <v>0</v>
      </c>
      <c r="AR332" s="113" t="s">
        <v>83</v>
      </c>
      <c r="AT332" s="120" t="s">
        <v>74</v>
      </c>
      <c r="AU332" s="120" t="s">
        <v>75</v>
      </c>
      <c r="AY332" s="113" t="s">
        <v>266</v>
      </c>
      <c r="BK332" s="121">
        <f>SUM(BK333:BK337)</f>
        <v>0</v>
      </c>
    </row>
    <row r="333" spans="2:65" s="1" customFormat="1" ht="16.5" customHeight="1">
      <c r="B333" s="33"/>
      <c r="C333" s="122" t="s">
        <v>604</v>
      </c>
      <c r="D333" s="122" t="s">
        <v>267</v>
      </c>
      <c r="E333" s="123" t="s">
        <v>2983</v>
      </c>
      <c r="F333" s="124" t="s">
        <v>2984</v>
      </c>
      <c r="G333" s="125" t="s">
        <v>298</v>
      </c>
      <c r="H333" s="126">
        <v>40</v>
      </c>
      <c r="I333" s="127"/>
      <c r="J333" s="128">
        <f>ROUND(I333*H333,2)</f>
        <v>0</v>
      </c>
      <c r="K333" s="124" t="s">
        <v>2590</v>
      </c>
      <c r="L333" s="33"/>
      <c r="M333" s="129" t="s">
        <v>19</v>
      </c>
      <c r="N333" s="130" t="s">
        <v>46</v>
      </c>
      <c r="P333" s="131">
        <f>O333*H333</f>
        <v>0</v>
      </c>
      <c r="Q333" s="131">
        <v>0</v>
      </c>
      <c r="R333" s="131">
        <f>Q333*H333</f>
        <v>0</v>
      </c>
      <c r="S333" s="131">
        <v>0</v>
      </c>
      <c r="T333" s="132">
        <f>S333*H333</f>
        <v>0</v>
      </c>
      <c r="AR333" s="133" t="s">
        <v>272</v>
      </c>
      <c r="AT333" s="133" t="s">
        <v>267</v>
      </c>
      <c r="AU333" s="133" t="s">
        <v>83</v>
      </c>
      <c r="AY333" s="18" t="s">
        <v>266</v>
      </c>
      <c r="BE333" s="134">
        <f>IF(N333="základní",J333,0)</f>
        <v>0</v>
      </c>
      <c r="BF333" s="134">
        <f>IF(N333="snížená",J333,0)</f>
        <v>0</v>
      </c>
      <c r="BG333" s="134">
        <f>IF(N333="zákl. přenesená",J333,0)</f>
        <v>0</v>
      </c>
      <c r="BH333" s="134">
        <f>IF(N333="sníž. přenesená",J333,0)</f>
        <v>0</v>
      </c>
      <c r="BI333" s="134">
        <f>IF(N333="nulová",J333,0)</f>
        <v>0</v>
      </c>
      <c r="BJ333" s="18" t="s">
        <v>83</v>
      </c>
      <c r="BK333" s="134">
        <f>ROUND(I333*H333,2)</f>
        <v>0</v>
      </c>
      <c r="BL333" s="18" t="s">
        <v>272</v>
      </c>
      <c r="BM333" s="133" t="s">
        <v>2985</v>
      </c>
    </row>
    <row r="334" spans="2:65" s="1" customFormat="1" ht="39">
      <c r="B334" s="33"/>
      <c r="D334" s="136" t="s">
        <v>341</v>
      </c>
      <c r="F334" s="150" t="s">
        <v>2986</v>
      </c>
      <c r="I334" s="151"/>
      <c r="L334" s="33"/>
      <c r="M334" s="152"/>
      <c r="T334" s="54"/>
      <c r="AT334" s="18" t="s">
        <v>341</v>
      </c>
      <c r="AU334" s="18" t="s">
        <v>83</v>
      </c>
    </row>
    <row r="335" spans="2:65" s="1" customFormat="1" ht="21.75" customHeight="1">
      <c r="B335" s="33"/>
      <c r="C335" s="122" t="s">
        <v>620</v>
      </c>
      <c r="D335" s="122" t="s">
        <v>267</v>
      </c>
      <c r="E335" s="123" t="s">
        <v>2987</v>
      </c>
      <c r="F335" s="124" t="s">
        <v>2988</v>
      </c>
      <c r="G335" s="125" t="s">
        <v>2609</v>
      </c>
      <c r="H335" s="126">
        <v>168</v>
      </c>
      <c r="I335" s="127"/>
      <c r="J335" s="128">
        <f>ROUND(I335*H335,2)</f>
        <v>0</v>
      </c>
      <c r="K335" s="124" t="s">
        <v>1066</v>
      </c>
      <c r="L335" s="33"/>
      <c r="M335" s="129" t="s">
        <v>19</v>
      </c>
      <c r="N335" s="130" t="s">
        <v>46</v>
      </c>
      <c r="P335" s="131">
        <f>O335*H335</f>
        <v>0</v>
      </c>
      <c r="Q335" s="131">
        <v>0</v>
      </c>
      <c r="R335" s="131">
        <f>Q335*H335</f>
        <v>0</v>
      </c>
      <c r="S335" s="131">
        <v>0</v>
      </c>
      <c r="T335" s="132">
        <f>S335*H335</f>
        <v>0</v>
      </c>
      <c r="AR335" s="133" t="s">
        <v>272</v>
      </c>
      <c r="AT335" s="133" t="s">
        <v>267</v>
      </c>
      <c r="AU335" s="133" t="s">
        <v>83</v>
      </c>
      <c r="AY335" s="18" t="s">
        <v>266</v>
      </c>
      <c r="BE335" s="134">
        <f>IF(N335="základní",J335,0)</f>
        <v>0</v>
      </c>
      <c r="BF335" s="134">
        <f>IF(N335="snížená",J335,0)</f>
        <v>0</v>
      </c>
      <c r="BG335" s="134">
        <f>IF(N335="zákl. přenesená",J335,0)</f>
        <v>0</v>
      </c>
      <c r="BH335" s="134">
        <f>IF(N335="sníž. přenesená",J335,0)</f>
        <v>0</v>
      </c>
      <c r="BI335" s="134">
        <f>IF(N335="nulová",J335,0)</f>
        <v>0</v>
      </c>
      <c r="BJ335" s="18" t="s">
        <v>83</v>
      </c>
      <c r="BK335" s="134">
        <f>ROUND(I335*H335,2)</f>
        <v>0</v>
      </c>
      <c r="BL335" s="18" t="s">
        <v>272</v>
      </c>
      <c r="BM335" s="133" t="s">
        <v>2989</v>
      </c>
    </row>
    <row r="336" spans="2:65" s="1" customFormat="1" ht="11.25">
      <c r="B336" s="33"/>
      <c r="D336" s="186" t="s">
        <v>1068</v>
      </c>
      <c r="F336" s="187" t="s">
        <v>2990</v>
      </c>
      <c r="I336" s="151"/>
      <c r="L336" s="33"/>
      <c r="M336" s="152"/>
      <c r="T336" s="54"/>
      <c r="AT336" s="18" t="s">
        <v>1068</v>
      </c>
      <c r="AU336" s="18" t="s">
        <v>83</v>
      </c>
    </row>
    <row r="337" spans="2:65" s="1" customFormat="1" ht="29.25">
      <c r="B337" s="33"/>
      <c r="D337" s="136" t="s">
        <v>341</v>
      </c>
      <c r="F337" s="150" t="s">
        <v>2991</v>
      </c>
      <c r="I337" s="151"/>
      <c r="L337" s="33"/>
      <c r="M337" s="152"/>
      <c r="T337" s="54"/>
      <c r="AT337" s="18" t="s">
        <v>341</v>
      </c>
      <c r="AU337" s="18" t="s">
        <v>83</v>
      </c>
    </row>
    <row r="338" spans="2:65" s="10" customFormat="1" ht="25.9" customHeight="1">
      <c r="B338" s="112"/>
      <c r="D338" s="113" t="s">
        <v>74</v>
      </c>
      <c r="E338" s="114" t="s">
        <v>293</v>
      </c>
      <c r="F338" s="114" t="s">
        <v>294</v>
      </c>
      <c r="I338" s="115"/>
      <c r="J338" s="116">
        <f>BK338</f>
        <v>0</v>
      </c>
      <c r="L338" s="112"/>
      <c r="M338" s="117"/>
      <c r="P338" s="118">
        <f>SUM(P339:P377)</f>
        <v>0</v>
      </c>
      <c r="R338" s="118">
        <f>SUM(R339:R377)</f>
        <v>0</v>
      </c>
      <c r="T338" s="119">
        <f>SUM(T339:T377)</f>
        <v>0</v>
      </c>
      <c r="AR338" s="113" t="s">
        <v>83</v>
      </c>
      <c r="AT338" s="120" t="s">
        <v>74</v>
      </c>
      <c r="AU338" s="120" t="s">
        <v>75</v>
      </c>
      <c r="AY338" s="113" t="s">
        <v>266</v>
      </c>
      <c r="BK338" s="121">
        <f>SUM(BK339:BK377)</f>
        <v>0</v>
      </c>
    </row>
    <row r="339" spans="2:65" s="1" customFormat="1" ht="16.5" customHeight="1">
      <c r="B339" s="33"/>
      <c r="C339" s="122" t="s">
        <v>624</v>
      </c>
      <c r="D339" s="122" t="s">
        <v>267</v>
      </c>
      <c r="E339" s="123" t="s">
        <v>2992</v>
      </c>
      <c r="F339" s="124" t="s">
        <v>2993</v>
      </c>
      <c r="G339" s="125" t="s">
        <v>2636</v>
      </c>
      <c r="H339" s="126">
        <v>0.29199999999999998</v>
      </c>
      <c r="I339" s="127"/>
      <c r="J339" s="128">
        <f>ROUND(I339*H339,2)</f>
        <v>0</v>
      </c>
      <c r="K339" s="124" t="s">
        <v>1066</v>
      </c>
      <c r="L339" s="33"/>
      <c r="M339" s="129" t="s">
        <v>19</v>
      </c>
      <c r="N339" s="130" t="s">
        <v>46</v>
      </c>
      <c r="P339" s="131">
        <f>O339*H339</f>
        <v>0</v>
      </c>
      <c r="Q339" s="131">
        <v>0</v>
      </c>
      <c r="R339" s="131">
        <f>Q339*H339</f>
        <v>0</v>
      </c>
      <c r="S339" s="131">
        <v>0</v>
      </c>
      <c r="T339" s="132">
        <f>S339*H339</f>
        <v>0</v>
      </c>
      <c r="AR339" s="133" t="s">
        <v>272</v>
      </c>
      <c r="AT339" s="133" t="s">
        <v>267</v>
      </c>
      <c r="AU339" s="133" t="s">
        <v>83</v>
      </c>
      <c r="AY339" s="18" t="s">
        <v>266</v>
      </c>
      <c r="BE339" s="134">
        <f>IF(N339="základní",J339,0)</f>
        <v>0</v>
      </c>
      <c r="BF339" s="134">
        <f>IF(N339="snížená",J339,0)</f>
        <v>0</v>
      </c>
      <c r="BG339" s="134">
        <f>IF(N339="zákl. přenesená",J339,0)</f>
        <v>0</v>
      </c>
      <c r="BH339" s="134">
        <f>IF(N339="sníž. přenesená",J339,0)</f>
        <v>0</v>
      </c>
      <c r="BI339" s="134">
        <f>IF(N339="nulová",J339,0)</f>
        <v>0</v>
      </c>
      <c r="BJ339" s="18" t="s">
        <v>83</v>
      </c>
      <c r="BK339" s="134">
        <f>ROUND(I339*H339,2)</f>
        <v>0</v>
      </c>
      <c r="BL339" s="18" t="s">
        <v>272</v>
      </c>
      <c r="BM339" s="133" t="s">
        <v>2994</v>
      </c>
    </row>
    <row r="340" spans="2:65" s="1" customFormat="1" ht="11.25">
      <c r="B340" s="33"/>
      <c r="D340" s="186" t="s">
        <v>1068</v>
      </c>
      <c r="F340" s="187" t="s">
        <v>2995</v>
      </c>
      <c r="I340" s="151"/>
      <c r="L340" s="33"/>
      <c r="M340" s="152"/>
      <c r="T340" s="54"/>
      <c r="AT340" s="18" t="s">
        <v>1068</v>
      </c>
      <c r="AU340" s="18" t="s">
        <v>83</v>
      </c>
    </row>
    <row r="341" spans="2:65" s="1" customFormat="1" ht="16.5" customHeight="1">
      <c r="B341" s="33"/>
      <c r="C341" s="122" t="s">
        <v>628</v>
      </c>
      <c r="D341" s="122" t="s">
        <v>267</v>
      </c>
      <c r="E341" s="123" t="s">
        <v>2996</v>
      </c>
      <c r="F341" s="124" t="s">
        <v>2997</v>
      </c>
      <c r="G341" s="125" t="s">
        <v>2636</v>
      </c>
      <c r="H341" s="126">
        <v>0.26900000000000002</v>
      </c>
      <c r="I341" s="127"/>
      <c r="J341" s="128">
        <f>ROUND(I341*H341,2)</f>
        <v>0</v>
      </c>
      <c r="K341" s="124" t="s">
        <v>1066</v>
      </c>
      <c r="L341" s="33"/>
      <c r="M341" s="129" t="s">
        <v>19</v>
      </c>
      <c r="N341" s="130" t="s">
        <v>46</v>
      </c>
      <c r="P341" s="131">
        <f>O341*H341</f>
        <v>0</v>
      </c>
      <c r="Q341" s="131">
        <v>0</v>
      </c>
      <c r="R341" s="131">
        <f>Q341*H341</f>
        <v>0</v>
      </c>
      <c r="S341" s="131">
        <v>0</v>
      </c>
      <c r="T341" s="132">
        <f>S341*H341</f>
        <v>0</v>
      </c>
      <c r="AR341" s="133" t="s">
        <v>272</v>
      </c>
      <c r="AT341" s="133" t="s">
        <v>267</v>
      </c>
      <c r="AU341" s="133" t="s">
        <v>83</v>
      </c>
      <c r="AY341" s="18" t="s">
        <v>266</v>
      </c>
      <c r="BE341" s="134">
        <f>IF(N341="základní",J341,0)</f>
        <v>0</v>
      </c>
      <c r="BF341" s="134">
        <f>IF(N341="snížená",J341,0)</f>
        <v>0</v>
      </c>
      <c r="BG341" s="134">
        <f>IF(N341="zákl. přenesená",J341,0)</f>
        <v>0</v>
      </c>
      <c r="BH341" s="134">
        <f>IF(N341="sníž. přenesená",J341,0)</f>
        <v>0</v>
      </c>
      <c r="BI341" s="134">
        <f>IF(N341="nulová",J341,0)</f>
        <v>0</v>
      </c>
      <c r="BJ341" s="18" t="s">
        <v>83</v>
      </c>
      <c r="BK341" s="134">
        <f>ROUND(I341*H341,2)</f>
        <v>0</v>
      </c>
      <c r="BL341" s="18" t="s">
        <v>272</v>
      </c>
      <c r="BM341" s="133" t="s">
        <v>2998</v>
      </c>
    </row>
    <row r="342" spans="2:65" s="1" customFormat="1" ht="11.25">
      <c r="B342" s="33"/>
      <c r="D342" s="186" t="s">
        <v>1068</v>
      </c>
      <c r="F342" s="187" t="s">
        <v>2999</v>
      </c>
      <c r="I342" s="151"/>
      <c r="L342" s="33"/>
      <c r="M342" s="152"/>
      <c r="T342" s="54"/>
      <c r="AT342" s="18" t="s">
        <v>1068</v>
      </c>
      <c r="AU342" s="18" t="s">
        <v>83</v>
      </c>
    </row>
    <row r="343" spans="2:65" s="1" customFormat="1" ht="16.5" customHeight="1">
      <c r="B343" s="33"/>
      <c r="C343" s="122" t="s">
        <v>632</v>
      </c>
      <c r="D343" s="122" t="s">
        <v>267</v>
      </c>
      <c r="E343" s="123" t="s">
        <v>3000</v>
      </c>
      <c r="F343" s="124" t="s">
        <v>3001</v>
      </c>
      <c r="G343" s="125" t="s">
        <v>2609</v>
      </c>
      <c r="H343" s="126">
        <v>868.73</v>
      </c>
      <c r="I343" s="127"/>
      <c r="J343" s="128">
        <f>ROUND(I343*H343,2)</f>
        <v>0</v>
      </c>
      <c r="K343" s="124" t="s">
        <v>19</v>
      </c>
      <c r="L343" s="33"/>
      <c r="M343" s="129" t="s">
        <v>19</v>
      </c>
      <c r="N343" s="130" t="s">
        <v>46</v>
      </c>
      <c r="P343" s="131">
        <f>O343*H343</f>
        <v>0</v>
      </c>
      <c r="Q343" s="131">
        <v>0</v>
      </c>
      <c r="R343" s="131">
        <f>Q343*H343</f>
        <v>0</v>
      </c>
      <c r="S343" s="131">
        <v>0</v>
      </c>
      <c r="T343" s="132">
        <f>S343*H343</f>
        <v>0</v>
      </c>
      <c r="AR343" s="133" t="s">
        <v>272</v>
      </c>
      <c r="AT343" s="133" t="s">
        <v>267</v>
      </c>
      <c r="AU343" s="133" t="s">
        <v>83</v>
      </c>
      <c r="AY343" s="18" t="s">
        <v>266</v>
      </c>
      <c r="BE343" s="134">
        <f>IF(N343="základní",J343,0)</f>
        <v>0</v>
      </c>
      <c r="BF343" s="134">
        <f>IF(N343="snížená",J343,0)</f>
        <v>0</v>
      </c>
      <c r="BG343" s="134">
        <f>IF(N343="zákl. přenesená",J343,0)</f>
        <v>0</v>
      </c>
      <c r="BH343" s="134">
        <f>IF(N343="sníž. přenesená",J343,0)</f>
        <v>0</v>
      </c>
      <c r="BI343" s="134">
        <f>IF(N343="nulová",J343,0)</f>
        <v>0</v>
      </c>
      <c r="BJ343" s="18" t="s">
        <v>83</v>
      </c>
      <c r="BK343" s="134">
        <f>ROUND(I343*H343,2)</f>
        <v>0</v>
      </c>
      <c r="BL343" s="18" t="s">
        <v>272</v>
      </c>
      <c r="BM343" s="133" t="s">
        <v>3002</v>
      </c>
    </row>
    <row r="344" spans="2:65" s="1" customFormat="1" ht="24.2" customHeight="1">
      <c r="B344" s="33"/>
      <c r="C344" s="122" t="s">
        <v>636</v>
      </c>
      <c r="D344" s="122" t="s">
        <v>267</v>
      </c>
      <c r="E344" s="123" t="s">
        <v>3003</v>
      </c>
      <c r="F344" s="124" t="s">
        <v>3004</v>
      </c>
      <c r="G344" s="125" t="s">
        <v>2609</v>
      </c>
      <c r="H344" s="126">
        <v>776.28</v>
      </c>
      <c r="I344" s="127"/>
      <c r="J344" s="128">
        <f>ROUND(I344*H344,2)</f>
        <v>0</v>
      </c>
      <c r="K344" s="124" t="s">
        <v>1066</v>
      </c>
      <c r="L344" s="33"/>
      <c r="M344" s="129" t="s">
        <v>19</v>
      </c>
      <c r="N344" s="130" t="s">
        <v>46</v>
      </c>
      <c r="P344" s="131">
        <f>O344*H344</f>
        <v>0</v>
      </c>
      <c r="Q344" s="131">
        <v>0</v>
      </c>
      <c r="R344" s="131">
        <f>Q344*H344</f>
        <v>0</v>
      </c>
      <c r="S344" s="131">
        <v>0</v>
      </c>
      <c r="T344" s="132">
        <f>S344*H344</f>
        <v>0</v>
      </c>
      <c r="AR344" s="133" t="s">
        <v>272</v>
      </c>
      <c r="AT344" s="133" t="s">
        <v>267</v>
      </c>
      <c r="AU344" s="133" t="s">
        <v>83</v>
      </c>
      <c r="AY344" s="18" t="s">
        <v>266</v>
      </c>
      <c r="BE344" s="134">
        <f>IF(N344="základní",J344,0)</f>
        <v>0</v>
      </c>
      <c r="BF344" s="134">
        <f>IF(N344="snížená",J344,0)</f>
        <v>0</v>
      </c>
      <c r="BG344" s="134">
        <f>IF(N344="zákl. přenesená",J344,0)</f>
        <v>0</v>
      </c>
      <c r="BH344" s="134">
        <f>IF(N344="sníž. přenesená",J344,0)</f>
        <v>0</v>
      </c>
      <c r="BI344" s="134">
        <f>IF(N344="nulová",J344,0)</f>
        <v>0</v>
      </c>
      <c r="BJ344" s="18" t="s">
        <v>83</v>
      </c>
      <c r="BK344" s="134">
        <f>ROUND(I344*H344,2)</f>
        <v>0</v>
      </c>
      <c r="BL344" s="18" t="s">
        <v>272</v>
      </c>
      <c r="BM344" s="133" t="s">
        <v>3005</v>
      </c>
    </row>
    <row r="345" spans="2:65" s="1" customFormat="1" ht="11.25">
      <c r="B345" s="33"/>
      <c r="D345" s="186" t="s">
        <v>1068</v>
      </c>
      <c r="F345" s="187" t="s">
        <v>3006</v>
      </c>
      <c r="I345" s="151"/>
      <c r="L345" s="33"/>
      <c r="M345" s="152"/>
      <c r="T345" s="54"/>
      <c r="AT345" s="18" t="s">
        <v>1068</v>
      </c>
      <c r="AU345" s="18" t="s">
        <v>83</v>
      </c>
    </row>
    <row r="346" spans="2:65" s="1" customFormat="1" ht="16.5" customHeight="1">
      <c r="B346" s="33"/>
      <c r="C346" s="122" t="s">
        <v>3007</v>
      </c>
      <c r="D346" s="122" t="s">
        <v>267</v>
      </c>
      <c r="E346" s="123" t="s">
        <v>3008</v>
      </c>
      <c r="F346" s="124" t="s">
        <v>3009</v>
      </c>
      <c r="G346" s="125" t="s">
        <v>2609</v>
      </c>
      <c r="H346" s="126">
        <v>45.195</v>
      </c>
      <c r="I346" s="127"/>
      <c r="J346" s="128">
        <f>ROUND(I346*H346,2)</f>
        <v>0</v>
      </c>
      <c r="K346" s="124" t="s">
        <v>1066</v>
      </c>
      <c r="L346" s="33"/>
      <c r="M346" s="129" t="s">
        <v>19</v>
      </c>
      <c r="N346" s="130" t="s">
        <v>46</v>
      </c>
      <c r="P346" s="131">
        <f>O346*H346</f>
        <v>0</v>
      </c>
      <c r="Q346" s="131">
        <v>0</v>
      </c>
      <c r="R346" s="131">
        <f>Q346*H346</f>
        <v>0</v>
      </c>
      <c r="S346" s="131">
        <v>0</v>
      </c>
      <c r="T346" s="132">
        <f>S346*H346</f>
        <v>0</v>
      </c>
      <c r="AR346" s="133" t="s">
        <v>272</v>
      </c>
      <c r="AT346" s="133" t="s">
        <v>267</v>
      </c>
      <c r="AU346" s="133" t="s">
        <v>83</v>
      </c>
      <c r="AY346" s="18" t="s">
        <v>266</v>
      </c>
      <c r="BE346" s="134">
        <f>IF(N346="základní",J346,0)</f>
        <v>0</v>
      </c>
      <c r="BF346" s="134">
        <f>IF(N346="snížená",J346,0)</f>
        <v>0</v>
      </c>
      <c r="BG346" s="134">
        <f>IF(N346="zákl. přenesená",J346,0)</f>
        <v>0</v>
      </c>
      <c r="BH346" s="134">
        <f>IF(N346="sníž. přenesená",J346,0)</f>
        <v>0</v>
      </c>
      <c r="BI346" s="134">
        <f>IF(N346="nulová",J346,0)</f>
        <v>0</v>
      </c>
      <c r="BJ346" s="18" t="s">
        <v>83</v>
      </c>
      <c r="BK346" s="134">
        <f>ROUND(I346*H346,2)</f>
        <v>0</v>
      </c>
      <c r="BL346" s="18" t="s">
        <v>272</v>
      </c>
      <c r="BM346" s="133" t="s">
        <v>3010</v>
      </c>
    </row>
    <row r="347" spans="2:65" s="1" customFormat="1" ht="11.25">
      <c r="B347" s="33"/>
      <c r="D347" s="186" t="s">
        <v>1068</v>
      </c>
      <c r="F347" s="187" t="s">
        <v>3011</v>
      </c>
      <c r="I347" s="151"/>
      <c r="L347" s="33"/>
      <c r="M347" s="152"/>
      <c r="T347" s="54"/>
      <c r="AT347" s="18" t="s">
        <v>1068</v>
      </c>
      <c r="AU347" s="18" t="s">
        <v>83</v>
      </c>
    </row>
    <row r="348" spans="2:65" s="1" customFormat="1" ht="16.5" customHeight="1">
      <c r="B348" s="33"/>
      <c r="C348" s="122" t="s">
        <v>3012</v>
      </c>
      <c r="D348" s="122" t="s">
        <v>267</v>
      </c>
      <c r="E348" s="123" t="s">
        <v>3013</v>
      </c>
      <c r="F348" s="124" t="s">
        <v>3014</v>
      </c>
      <c r="G348" s="125" t="s">
        <v>2609</v>
      </c>
      <c r="H348" s="126">
        <v>174.57</v>
      </c>
      <c r="I348" s="127"/>
      <c r="J348" s="128">
        <f>ROUND(I348*H348,2)</f>
        <v>0</v>
      </c>
      <c r="K348" s="124" t="s">
        <v>1066</v>
      </c>
      <c r="L348" s="33"/>
      <c r="M348" s="129" t="s">
        <v>19</v>
      </c>
      <c r="N348" s="130" t="s">
        <v>46</v>
      </c>
      <c r="P348" s="131">
        <f>O348*H348</f>
        <v>0</v>
      </c>
      <c r="Q348" s="131">
        <v>0</v>
      </c>
      <c r="R348" s="131">
        <f>Q348*H348</f>
        <v>0</v>
      </c>
      <c r="S348" s="131">
        <v>0</v>
      </c>
      <c r="T348" s="132">
        <f>S348*H348</f>
        <v>0</v>
      </c>
      <c r="AR348" s="133" t="s">
        <v>272</v>
      </c>
      <c r="AT348" s="133" t="s">
        <v>267</v>
      </c>
      <c r="AU348" s="133" t="s">
        <v>83</v>
      </c>
      <c r="AY348" s="18" t="s">
        <v>266</v>
      </c>
      <c r="BE348" s="134">
        <f>IF(N348="základní",J348,0)</f>
        <v>0</v>
      </c>
      <c r="BF348" s="134">
        <f>IF(N348="snížená",J348,0)</f>
        <v>0</v>
      </c>
      <c r="BG348" s="134">
        <f>IF(N348="zákl. přenesená",J348,0)</f>
        <v>0</v>
      </c>
      <c r="BH348" s="134">
        <f>IF(N348="sníž. přenesená",J348,0)</f>
        <v>0</v>
      </c>
      <c r="BI348" s="134">
        <f>IF(N348="nulová",J348,0)</f>
        <v>0</v>
      </c>
      <c r="BJ348" s="18" t="s">
        <v>83</v>
      </c>
      <c r="BK348" s="134">
        <f>ROUND(I348*H348,2)</f>
        <v>0</v>
      </c>
      <c r="BL348" s="18" t="s">
        <v>272</v>
      </c>
      <c r="BM348" s="133" t="s">
        <v>3015</v>
      </c>
    </row>
    <row r="349" spans="2:65" s="1" customFormat="1" ht="11.25">
      <c r="B349" s="33"/>
      <c r="D349" s="186" t="s">
        <v>1068</v>
      </c>
      <c r="F349" s="187" t="s">
        <v>3016</v>
      </c>
      <c r="I349" s="151"/>
      <c r="L349" s="33"/>
      <c r="M349" s="152"/>
      <c r="T349" s="54"/>
      <c r="AT349" s="18" t="s">
        <v>1068</v>
      </c>
      <c r="AU349" s="18" t="s">
        <v>83</v>
      </c>
    </row>
    <row r="350" spans="2:65" s="1" customFormat="1" ht="16.5" customHeight="1">
      <c r="B350" s="33"/>
      <c r="C350" s="122" t="s">
        <v>3017</v>
      </c>
      <c r="D350" s="122" t="s">
        <v>267</v>
      </c>
      <c r="E350" s="123" t="s">
        <v>3018</v>
      </c>
      <c r="F350" s="124" t="s">
        <v>3019</v>
      </c>
      <c r="G350" s="125" t="s">
        <v>2609</v>
      </c>
      <c r="H350" s="126">
        <v>2263.66</v>
      </c>
      <c r="I350" s="127"/>
      <c r="J350" s="128">
        <f>ROUND(I350*H350,2)</f>
        <v>0</v>
      </c>
      <c r="K350" s="124" t="s">
        <v>1066</v>
      </c>
      <c r="L350" s="33"/>
      <c r="M350" s="129" t="s">
        <v>19</v>
      </c>
      <c r="N350" s="130" t="s">
        <v>46</v>
      </c>
      <c r="P350" s="131">
        <f>O350*H350</f>
        <v>0</v>
      </c>
      <c r="Q350" s="131">
        <v>0</v>
      </c>
      <c r="R350" s="131">
        <f>Q350*H350</f>
        <v>0</v>
      </c>
      <c r="S350" s="131">
        <v>0</v>
      </c>
      <c r="T350" s="132">
        <f>S350*H350</f>
        <v>0</v>
      </c>
      <c r="AR350" s="133" t="s">
        <v>272</v>
      </c>
      <c r="AT350" s="133" t="s">
        <v>267</v>
      </c>
      <c r="AU350" s="133" t="s">
        <v>83</v>
      </c>
      <c r="AY350" s="18" t="s">
        <v>266</v>
      </c>
      <c r="BE350" s="134">
        <f>IF(N350="základní",J350,0)</f>
        <v>0</v>
      </c>
      <c r="BF350" s="134">
        <f>IF(N350="snížená",J350,0)</f>
        <v>0</v>
      </c>
      <c r="BG350" s="134">
        <f>IF(N350="zákl. přenesená",J350,0)</f>
        <v>0</v>
      </c>
      <c r="BH350" s="134">
        <f>IF(N350="sníž. přenesená",J350,0)</f>
        <v>0</v>
      </c>
      <c r="BI350" s="134">
        <f>IF(N350="nulová",J350,0)</f>
        <v>0</v>
      </c>
      <c r="BJ350" s="18" t="s">
        <v>83</v>
      </c>
      <c r="BK350" s="134">
        <f>ROUND(I350*H350,2)</f>
        <v>0</v>
      </c>
      <c r="BL350" s="18" t="s">
        <v>272</v>
      </c>
      <c r="BM350" s="133" t="s">
        <v>3020</v>
      </c>
    </row>
    <row r="351" spans="2:65" s="1" customFormat="1" ht="11.25">
      <c r="B351" s="33"/>
      <c r="D351" s="186" t="s">
        <v>1068</v>
      </c>
      <c r="F351" s="187" t="s">
        <v>3021</v>
      </c>
      <c r="I351" s="151"/>
      <c r="L351" s="33"/>
      <c r="M351" s="152"/>
      <c r="T351" s="54"/>
      <c r="AT351" s="18" t="s">
        <v>1068</v>
      </c>
      <c r="AU351" s="18" t="s">
        <v>83</v>
      </c>
    </row>
    <row r="352" spans="2:65" s="1" customFormat="1" ht="16.5" customHeight="1">
      <c r="B352" s="33"/>
      <c r="C352" s="122" t="s">
        <v>2102</v>
      </c>
      <c r="D352" s="122" t="s">
        <v>267</v>
      </c>
      <c r="E352" s="123" t="s">
        <v>3022</v>
      </c>
      <c r="F352" s="124" t="s">
        <v>3023</v>
      </c>
      <c r="G352" s="125" t="s">
        <v>2609</v>
      </c>
      <c r="H352" s="126">
        <v>971.9</v>
      </c>
      <c r="I352" s="127"/>
      <c r="J352" s="128">
        <f>ROUND(I352*H352,2)</f>
        <v>0</v>
      </c>
      <c r="K352" s="124" t="s">
        <v>1066</v>
      </c>
      <c r="L352" s="33"/>
      <c r="M352" s="129" t="s">
        <v>19</v>
      </c>
      <c r="N352" s="130" t="s">
        <v>46</v>
      </c>
      <c r="P352" s="131">
        <f>O352*H352</f>
        <v>0</v>
      </c>
      <c r="Q352" s="131">
        <v>0</v>
      </c>
      <c r="R352" s="131">
        <f>Q352*H352</f>
        <v>0</v>
      </c>
      <c r="S352" s="131">
        <v>0</v>
      </c>
      <c r="T352" s="132">
        <f>S352*H352</f>
        <v>0</v>
      </c>
      <c r="AR352" s="133" t="s">
        <v>272</v>
      </c>
      <c r="AT352" s="133" t="s">
        <v>267</v>
      </c>
      <c r="AU352" s="133" t="s">
        <v>83</v>
      </c>
      <c r="AY352" s="18" t="s">
        <v>266</v>
      </c>
      <c r="BE352" s="134">
        <f>IF(N352="základní",J352,0)</f>
        <v>0</v>
      </c>
      <c r="BF352" s="134">
        <f>IF(N352="snížená",J352,0)</f>
        <v>0</v>
      </c>
      <c r="BG352" s="134">
        <f>IF(N352="zákl. přenesená",J352,0)</f>
        <v>0</v>
      </c>
      <c r="BH352" s="134">
        <f>IF(N352="sníž. přenesená",J352,0)</f>
        <v>0</v>
      </c>
      <c r="BI352" s="134">
        <f>IF(N352="nulová",J352,0)</f>
        <v>0</v>
      </c>
      <c r="BJ352" s="18" t="s">
        <v>83</v>
      </c>
      <c r="BK352" s="134">
        <f>ROUND(I352*H352,2)</f>
        <v>0</v>
      </c>
      <c r="BL352" s="18" t="s">
        <v>272</v>
      </c>
      <c r="BM352" s="133" t="s">
        <v>3024</v>
      </c>
    </row>
    <row r="353" spans="2:65" s="1" customFormat="1" ht="11.25">
      <c r="B353" s="33"/>
      <c r="D353" s="186" t="s">
        <v>1068</v>
      </c>
      <c r="F353" s="187" t="s">
        <v>3025</v>
      </c>
      <c r="I353" s="151"/>
      <c r="L353" s="33"/>
      <c r="M353" s="152"/>
      <c r="T353" s="54"/>
      <c r="AT353" s="18" t="s">
        <v>1068</v>
      </c>
      <c r="AU353" s="18" t="s">
        <v>83</v>
      </c>
    </row>
    <row r="354" spans="2:65" s="1" customFormat="1" ht="19.5">
      <c r="B354" s="33"/>
      <c r="D354" s="136" t="s">
        <v>341</v>
      </c>
      <c r="F354" s="150" t="s">
        <v>3026</v>
      </c>
      <c r="I354" s="151"/>
      <c r="L354" s="33"/>
      <c r="M354" s="152"/>
      <c r="T354" s="54"/>
      <c r="AT354" s="18" t="s">
        <v>341</v>
      </c>
      <c r="AU354" s="18" t="s">
        <v>83</v>
      </c>
    </row>
    <row r="355" spans="2:65" s="1" customFormat="1" ht="16.5" customHeight="1">
      <c r="B355" s="33"/>
      <c r="C355" s="122" t="s">
        <v>3027</v>
      </c>
      <c r="D355" s="122" t="s">
        <v>267</v>
      </c>
      <c r="E355" s="123" t="s">
        <v>3028</v>
      </c>
      <c r="F355" s="124" t="s">
        <v>3029</v>
      </c>
      <c r="G355" s="125" t="s">
        <v>2609</v>
      </c>
      <c r="H355" s="126">
        <v>767.5</v>
      </c>
      <c r="I355" s="127"/>
      <c r="J355" s="128">
        <f>ROUND(I355*H355,2)</f>
        <v>0</v>
      </c>
      <c r="K355" s="124" t="s">
        <v>1066</v>
      </c>
      <c r="L355" s="33"/>
      <c r="M355" s="129" t="s">
        <v>19</v>
      </c>
      <c r="N355" s="130" t="s">
        <v>46</v>
      </c>
      <c r="P355" s="131">
        <f>O355*H355</f>
        <v>0</v>
      </c>
      <c r="Q355" s="131">
        <v>0</v>
      </c>
      <c r="R355" s="131">
        <f>Q355*H355</f>
        <v>0</v>
      </c>
      <c r="S355" s="131">
        <v>0</v>
      </c>
      <c r="T355" s="132">
        <f>S355*H355</f>
        <v>0</v>
      </c>
      <c r="AR355" s="133" t="s">
        <v>272</v>
      </c>
      <c r="AT355" s="133" t="s">
        <v>267</v>
      </c>
      <c r="AU355" s="133" t="s">
        <v>83</v>
      </c>
      <c r="AY355" s="18" t="s">
        <v>266</v>
      </c>
      <c r="BE355" s="134">
        <f>IF(N355="základní",J355,0)</f>
        <v>0</v>
      </c>
      <c r="BF355" s="134">
        <f>IF(N355="snížená",J355,0)</f>
        <v>0</v>
      </c>
      <c r="BG355" s="134">
        <f>IF(N355="zákl. přenesená",J355,0)</f>
        <v>0</v>
      </c>
      <c r="BH355" s="134">
        <f>IF(N355="sníž. přenesená",J355,0)</f>
        <v>0</v>
      </c>
      <c r="BI355" s="134">
        <f>IF(N355="nulová",J355,0)</f>
        <v>0</v>
      </c>
      <c r="BJ355" s="18" t="s">
        <v>83</v>
      </c>
      <c r="BK355" s="134">
        <f>ROUND(I355*H355,2)</f>
        <v>0</v>
      </c>
      <c r="BL355" s="18" t="s">
        <v>272</v>
      </c>
      <c r="BM355" s="133" t="s">
        <v>3030</v>
      </c>
    </row>
    <row r="356" spans="2:65" s="1" customFormat="1" ht="11.25">
      <c r="B356" s="33"/>
      <c r="D356" s="186" t="s">
        <v>1068</v>
      </c>
      <c r="F356" s="187" t="s">
        <v>3031</v>
      </c>
      <c r="I356" s="151"/>
      <c r="L356" s="33"/>
      <c r="M356" s="152"/>
      <c r="T356" s="54"/>
      <c r="AT356" s="18" t="s">
        <v>1068</v>
      </c>
      <c r="AU356" s="18" t="s">
        <v>83</v>
      </c>
    </row>
    <row r="357" spans="2:65" s="1" customFormat="1" ht="19.5">
      <c r="B357" s="33"/>
      <c r="D357" s="136" t="s">
        <v>341</v>
      </c>
      <c r="F357" s="150" t="s">
        <v>3032</v>
      </c>
      <c r="I357" s="151"/>
      <c r="L357" s="33"/>
      <c r="M357" s="152"/>
      <c r="T357" s="54"/>
      <c r="AT357" s="18" t="s">
        <v>341</v>
      </c>
      <c r="AU357" s="18" t="s">
        <v>83</v>
      </c>
    </row>
    <row r="358" spans="2:65" s="1" customFormat="1" ht="16.5" customHeight="1">
      <c r="B358" s="33"/>
      <c r="C358" s="122" t="s">
        <v>3033</v>
      </c>
      <c r="D358" s="122" t="s">
        <v>267</v>
      </c>
      <c r="E358" s="123" t="s">
        <v>3034</v>
      </c>
      <c r="F358" s="124" t="s">
        <v>3035</v>
      </c>
      <c r="G358" s="125" t="s">
        <v>2609</v>
      </c>
      <c r="H358" s="126">
        <v>756.3</v>
      </c>
      <c r="I358" s="127"/>
      <c r="J358" s="128">
        <f>ROUND(I358*H358,2)</f>
        <v>0</v>
      </c>
      <c r="K358" s="124" t="s">
        <v>1066</v>
      </c>
      <c r="L358" s="33"/>
      <c r="M358" s="129" t="s">
        <v>19</v>
      </c>
      <c r="N358" s="130" t="s">
        <v>46</v>
      </c>
      <c r="P358" s="131">
        <f>O358*H358</f>
        <v>0</v>
      </c>
      <c r="Q358" s="131">
        <v>0</v>
      </c>
      <c r="R358" s="131">
        <f>Q358*H358</f>
        <v>0</v>
      </c>
      <c r="S358" s="131">
        <v>0</v>
      </c>
      <c r="T358" s="132">
        <f>S358*H358</f>
        <v>0</v>
      </c>
      <c r="AR358" s="133" t="s">
        <v>272</v>
      </c>
      <c r="AT358" s="133" t="s">
        <v>267</v>
      </c>
      <c r="AU358" s="133" t="s">
        <v>83</v>
      </c>
      <c r="AY358" s="18" t="s">
        <v>266</v>
      </c>
      <c r="BE358" s="134">
        <f>IF(N358="základní",J358,0)</f>
        <v>0</v>
      </c>
      <c r="BF358" s="134">
        <f>IF(N358="snížená",J358,0)</f>
        <v>0</v>
      </c>
      <c r="BG358" s="134">
        <f>IF(N358="zákl. přenesená",J358,0)</f>
        <v>0</v>
      </c>
      <c r="BH358" s="134">
        <f>IF(N358="sníž. přenesená",J358,0)</f>
        <v>0</v>
      </c>
      <c r="BI358" s="134">
        <f>IF(N358="nulová",J358,0)</f>
        <v>0</v>
      </c>
      <c r="BJ358" s="18" t="s">
        <v>83</v>
      </c>
      <c r="BK358" s="134">
        <f>ROUND(I358*H358,2)</f>
        <v>0</v>
      </c>
      <c r="BL358" s="18" t="s">
        <v>272</v>
      </c>
      <c r="BM358" s="133" t="s">
        <v>3036</v>
      </c>
    </row>
    <row r="359" spans="2:65" s="1" customFormat="1" ht="11.25">
      <c r="B359" s="33"/>
      <c r="D359" s="186" t="s">
        <v>1068</v>
      </c>
      <c r="F359" s="187" t="s">
        <v>3037</v>
      </c>
      <c r="I359" s="151"/>
      <c r="L359" s="33"/>
      <c r="M359" s="152"/>
      <c r="T359" s="54"/>
      <c r="AT359" s="18" t="s">
        <v>1068</v>
      </c>
      <c r="AU359" s="18" t="s">
        <v>83</v>
      </c>
    </row>
    <row r="360" spans="2:65" s="1" customFormat="1" ht="19.5">
      <c r="B360" s="33"/>
      <c r="D360" s="136" t="s">
        <v>341</v>
      </c>
      <c r="F360" s="150" t="s">
        <v>3038</v>
      </c>
      <c r="I360" s="151"/>
      <c r="L360" s="33"/>
      <c r="M360" s="152"/>
      <c r="T360" s="54"/>
      <c r="AT360" s="18" t="s">
        <v>341</v>
      </c>
      <c r="AU360" s="18" t="s">
        <v>83</v>
      </c>
    </row>
    <row r="361" spans="2:65" s="1" customFormat="1" ht="16.5" customHeight="1">
      <c r="B361" s="33"/>
      <c r="C361" s="122" t="s">
        <v>3039</v>
      </c>
      <c r="D361" s="122" t="s">
        <v>267</v>
      </c>
      <c r="E361" s="123" t="s">
        <v>3040</v>
      </c>
      <c r="F361" s="124" t="s">
        <v>3041</v>
      </c>
      <c r="G361" s="125" t="s">
        <v>298</v>
      </c>
      <c r="H361" s="126">
        <v>39.299999999999997</v>
      </c>
      <c r="I361" s="127"/>
      <c r="J361" s="128">
        <f>ROUND(I361*H361,2)</f>
        <v>0</v>
      </c>
      <c r="K361" s="124" t="s">
        <v>19</v>
      </c>
      <c r="L361" s="33"/>
      <c r="M361" s="129" t="s">
        <v>19</v>
      </c>
      <c r="N361" s="130" t="s">
        <v>46</v>
      </c>
      <c r="P361" s="131">
        <f>O361*H361</f>
        <v>0</v>
      </c>
      <c r="Q361" s="131">
        <v>0</v>
      </c>
      <c r="R361" s="131">
        <f>Q361*H361</f>
        <v>0</v>
      </c>
      <c r="S361" s="131">
        <v>0</v>
      </c>
      <c r="T361" s="132">
        <f>S361*H361</f>
        <v>0</v>
      </c>
      <c r="AR361" s="133" t="s">
        <v>272</v>
      </c>
      <c r="AT361" s="133" t="s">
        <v>267</v>
      </c>
      <c r="AU361" s="133" t="s">
        <v>83</v>
      </c>
      <c r="AY361" s="18" t="s">
        <v>266</v>
      </c>
      <c r="BE361" s="134">
        <f>IF(N361="základní",J361,0)</f>
        <v>0</v>
      </c>
      <c r="BF361" s="134">
        <f>IF(N361="snížená",J361,0)</f>
        <v>0</v>
      </c>
      <c r="BG361" s="134">
        <f>IF(N361="zákl. přenesená",J361,0)</f>
        <v>0</v>
      </c>
      <c r="BH361" s="134">
        <f>IF(N361="sníž. přenesená",J361,0)</f>
        <v>0</v>
      </c>
      <c r="BI361" s="134">
        <f>IF(N361="nulová",J361,0)</f>
        <v>0</v>
      </c>
      <c r="BJ361" s="18" t="s">
        <v>83</v>
      </c>
      <c r="BK361" s="134">
        <f>ROUND(I361*H361,2)</f>
        <v>0</v>
      </c>
      <c r="BL361" s="18" t="s">
        <v>272</v>
      </c>
      <c r="BM361" s="133" t="s">
        <v>3042</v>
      </c>
    </row>
    <row r="362" spans="2:65" s="1" customFormat="1" ht="19.5">
      <c r="B362" s="33"/>
      <c r="D362" s="136" t="s">
        <v>341</v>
      </c>
      <c r="F362" s="150" t="s">
        <v>3043</v>
      </c>
      <c r="I362" s="151"/>
      <c r="L362" s="33"/>
      <c r="M362" s="152"/>
      <c r="T362" s="54"/>
      <c r="AT362" s="18" t="s">
        <v>341</v>
      </c>
      <c r="AU362" s="18" t="s">
        <v>83</v>
      </c>
    </row>
    <row r="363" spans="2:65" s="1" customFormat="1" ht="16.5" customHeight="1">
      <c r="B363" s="33"/>
      <c r="C363" s="122" t="s">
        <v>3044</v>
      </c>
      <c r="D363" s="122" t="s">
        <v>267</v>
      </c>
      <c r="E363" s="123" t="s">
        <v>3045</v>
      </c>
      <c r="F363" s="124" t="s">
        <v>3046</v>
      </c>
      <c r="G363" s="125" t="s">
        <v>2609</v>
      </c>
      <c r="H363" s="126">
        <v>646.9</v>
      </c>
      <c r="I363" s="127"/>
      <c r="J363" s="128">
        <f>ROUND(I363*H363,2)</f>
        <v>0</v>
      </c>
      <c r="K363" s="124" t="s">
        <v>1066</v>
      </c>
      <c r="L363" s="33"/>
      <c r="M363" s="129" t="s">
        <v>19</v>
      </c>
      <c r="N363" s="130" t="s">
        <v>46</v>
      </c>
      <c r="P363" s="131">
        <f>O363*H363</f>
        <v>0</v>
      </c>
      <c r="Q363" s="131">
        <v>0</v>
      </c>
      <c r="R363" s="131">
        <f>Q363*H363</f>
        <v>0</v>
      </c>
      <c r="S363" s="131">
        <v>0</v>
      </c>
      <c r="T363" s="132">
        <f>S363*H363</f>
        <v>0</v>
      </c>
      <c r="AR363" s="133" t="s">
        <v>272</v>
      </c>
      <c r="AT363" s="133" t="s">
        <v>267</v>
      </c>
      <c r="AU363" s="133" t="s">
        <v>83</v>
      </c>
      <c r="AY363" s="18" t="s">
        <v>266</v>
      </c>
      <c r="BE363" s="134">
        <f>IF(N363="základní",J363,0)</f>
        <v>0</v>
      </c>
      <c r="BF363" s="134">
        <f>IF(N363="snížená",J363,0)</f>
        <v>0</v>
      </c>
      <c r="BG363" s="134">
        <f>IF(N363="zákl. přenesená",J363,0)</f>
        <v>0</v>
      </c>
      <c r="BH363" s="134">
        <f>IF(N363="sníž. přenesená",J363,0)</f>
        <v>0</v>
      </c>
      <c r="BI363" s="134">
        <f>IF(N363="nulová",J363,0)</f>
        <v>0</v>
      </c>
      <c r="BJ363" s="18" t="s">
        <v>83</v>
      </c>
      <c r="BK363" s="134">
        <f>ROUND(I363*H363,2)</f>
        <v>0</v>
      </c>
      <c r="BL363" s="18" t="s">
        <v>272</v>
      </c>
      <c r="BM363" s="133" t="s">
        <v>3047</v>
      </c>
    </row>
    <row r="364" spans="2:65" s="1" customFormat="1" ht="11.25">
      <c r="B364" s="33"/>
      <c r="D364" s="186" t="s">
        <v>1068</v>
      </c>
      <c r="F364" s="187" t="s">
        <v>3048</v>
      </c>
      <c r="I364" s="151"/>
      <c r="L364" s="33"/>
      <c r="M364" s="152"/>
      <c r="T364" s="54"/>
      <c r="AT364" s="18" t="s">
        <v>1068</v>
      </c>
      <c r="AU364" s="18" t="s">
        <v>83</v>
      </c>
    </row>
    <row r="365" spans="2:65" s="1" customFormat="1" ht="19.5">
      <c r="B365" s="33"/>
      <c r="D365" s="136" t="s">
        <v>341</v>
      </c>
      <c r="F365" s="150" t="s">
        <v>3049</v>
      </c>
      <c r="I365" s="151"/>
      <c r="L365" s="33"/>
      <c r="M365" s="152"/>
      <c r="T365" s="54"/>
      <c r="AT365" s="18" t="s">
        <v>341</v>
      </c>
      <c r="AU365" s="18" t="s">
        <v>83</v>
      </c>
    </row>
    <row r="366" spans="2:65" s="1" customFormat="1" ht="16.5" customHeight="1">
      <c r="B366" s="33"/>
      <c r="C366" s="122" t="s">
        <v>3050</v>
      </c>
      <c r="D366" s="122" t="s">
        <v>267</v>
      </c>
      <c r="E366" s="123" t="s">
        <v>3051</v>
      </c>
      <c r="F366" s="124" t="s">
        <v>3052</v>
      </c>
      <c r="G366" s="125" t="s">
        <v>2609</v>
      </c>
      <c r="H366" s="126">
        <v>2159.5</v>
      </c>
      <c r="I366" s="127"/>
      <c r="J366" s="128">
        <f>ROUND(I366*H366,2)</f>
        <v>0</v>
      </c>
      <c r="K366" s="124" t="s">
        <v>1066</v>
      </c>
      <c r="L366" s="33"/>
      <c r="M366" s="129" t="s">
        <v>19</v>
      </c>
      <c r="N366" s="130" t="s">
        <v>46</v>
      </c>
      <c r="P366" s="131">
        <f>O366*H366</f>
        <v>0</v>
      </c>
      <c r="Q366" s="131">
        <v>0</v>
      </c>
      <c r="R366" s="131">
        <f>Q366*H366</f>
        <v>0</v>
      </c>
      <c r="S366" s="131">
        <v>0</v>
      </c>
      <c r="T366" s="132">
        <f>S366*H366</f>
        <v>0</v>
      </c>
      <c r="AR366" s="133" t="s">
        <v>272</v>
      </c>
      <c r="AT366" s="133" t="s">
        <v>267</v>
      </c>
      <c r="AU366" s="133" t="s">
        <v>83</v>
      </c>
      <c r="AY366" s="18" t="s">
        <v>266</v>
      </c>
      <c r="BE366" s="134">
        <f>IF(N366="základní",J366,0)</f>
        <v>0</v>
      </c>
      <c r="BF366" s="134">
        <f>IF(N366="snížená",J366,0)</f>
        <v>0</v>
      </c>
      <c r="BG366" s="134">
        <f>IF(N366="zákl. přenesená",J366,0)</f>
        <v>0</v>
      </c>
      <c r="BH366" s="134">
        <f>IF(N366="sníž. přenesená",J366,0)</f>
        <v>0</v>
      </c>
      <c r="BI366" s="134">
        <f>IF(N366="nulová",J366,0)</f>
        <v>0</v>
      </c>
      <c r="BJ366" s="18" t="s">
        <v>83</v>
      </c>
      <c r="BK366" s="134">
        <f>ROUND(I366*H366,2)</f>
        <v>0</v>
      </c>
      <c r="BL366" s="18" t="s">
        <v>272</v>
      </c>
      <c r="BM366" s="133" t="s">
        <v>3053</v>
      </c>
    </row>
    <row r="367" spans="2:65" s="1" customFormat="1" ht="11.25">
      <c r="B367" s="33"/>
      <c r="D367" s="186" t="s">
        <v>1068</v>
      </c>
      <c r="F367" s="187" t="s">
        <v>3054</v>
      </c>
      <c r="I367" s="151"/>
      <c r="L367" s="33"/>
      <c r="M367" s="152"/>
      <c r="T367" s="54"/>
      <c r="AT367" s="18" t="s">
        <v>1068</v>
      </c>
      <c r="AU367" s="18" t="s">
        <v>83</v>
      </c>
    </row>
    <row r="368" spans="2:65" s="1" customFormat="1" ht="19.5">
      <c r="B368" s="33"/>
      <c r="D368" s="136" t="s">
        <v>341</v>
      </c>
      <c r="F368" s="150" t="s">
        <v>3055</v>
      </c>
      <c r="I368" s="151"/>
      <c r="L368" s="33"/>
      <c r="M368" s="152"/>
      <c r="T368" s="54"/>
      <c r="AT368" s="18" t="s">
        <v>341</v>
      </c>
      <c r="AU368" s="18" t="s">
        <v>83</v>
      </c>
    </row>
    <row r="369" spans="2:65" s="1" customFormat="1" ht="16.5" customHeight="1">
      <c r="B369" s="33"/>
      <c r="C369" s="122" t="s">
        <v>3056</v>
      </c>
      <c r="D369" s="122" t="s">
        <v>267</v>
      </c>
      <c r="E369" s="123" t="s">
        <v>3057</v>
      </c>
      <c r="F369" s="124" t="s">
        <v>3058</v>
      </c>
      <c r="G369" s="125" t="s">
        <v>298</v>
      </c>
      <c r="H369" s="126">
        <v>2</v>
      </c>
      <c r="I369" s="127"/>
      <c r="J369" s="128">
        <f>ROUND(I369*H369,2)</f>
        <v>0</v>
      </c>
      <c r="K369" s="124" t="s">
        <v>1066</v>
      </c>
      <c r="L369" s="33"/>
      <c r="M369" s="129" t="s">
        <v>19</v>
      </c>
      <c r="N369" s="130" t="s">
        <v>46</v>
      </c>
      <c r="P369" s="131">
        <f>O369*H369</f>
        <v>0</v>
      </c>
      <c r="Q369" s="131">
        <v>0</v>
      </c>
      <c r="R369" s="131">
        <f>Q369*H369</f>
        <v>0</v>
      </c>
      <c r="S369" s="131">
        <v>0</v>
      </c>
      <c r="T369" s="132">
        <f>S369*H369</f>
        <v>0</v>
      </c>
      <c r="AR369" s="133" t="s">
        <v>272</v>
      </c>
      <c r="AT369" s="133" t="s">
        <v>267</v>
      </c>
      <c r="AU369" s="133" t="s">
        <v>83</v>
      </c>
      <c r="AY369" s="18" t="s">
        <v>266</v>
      </c>
      <c r="BE369" s="134">
        <f>IF(N369="základní",J369,0)</f>
        <v>0</v>
      </c>
      <c r="BF369" s="134">
        <f>IF(N369="snížená",J369,0)</f>
        <v>0</v>
      </c>
      <c r="BG369" s="134">
        <f>IF(N369="zákl. přenesená",J369,0)</f>
        <v>0</v>
      </c>
      <c r="BH369" s="134">
        <f>IF(N369="sníž. přenesená",J369,0)</f>
        <v>0</v>
      </c>
      <c r="BI369" s="134">
        <f>IF(N369="nulová",J369,0)</f>
        <v>0</v>
      </c>
      <c r="BJ369" s="18" t="s">
        <v>83</v>
      </c>
      <c r="BK369" s="134">
        <f>ROUND(I369*H369,2)</f>
        <v>0</v>
      </c>
      <c r="BL369" s="18" t="s">
        <v>272</v>
      </c>
      <c r="BM369" s="133" t="s">
        <v>3059</v>
      </c>
    </row>
    <row r="370" spans="2:65" s="1" customFormat="1" ht="11.25">
      <c r="B370" s="33"/>
      <c r="D370" s="186" t="s">
        <v>1068</v>
      </c>
      <c r="F370" s="187" t="s">
        <v>3060</v>
      </c>
      <c r="I370" s="151"/>
      <c r="L370" s="33"/>
      <c r="M370" s="152"/>
      <c r="T370" s="54"/>
      <c r="AT370" s="18" t="s">
        <v>1068</v>
      </c>
      <c r="AU370" s="18" t="s">
        <v>83</v>
      </c>
    </row>
    <row r="371" spans="2:65" s="1" customFormat="1" ht="19.5">
      <c r="B371" s="33"/>
      <c r="D371" s="136" t="s">
        <v>341</v>
      </c>
      <c r="F371" s="150" t="s">
        <v>3061</v>
      </c>
      <c r="I371" s="151"/>
      <c r="L371" s="33"/>
      <c r="M371" s="152"/>
      <c r="T371" s="54"/>
      <c r="AT371" s="18" t="s">
        <v>341</v>
      </c>
      <c r="AU371" s="18" t="s">
        <v>83</v>
      </c>
    </row>
    <row r="372" spans="2:65" s="1" customFormat="1" ht="16.5" customHeight="1">
      <c r="B372" s="33"/>
      <c r="C372" s="122" t="s">
        <v>3062</v>
      </c>
      <c r="D372" s="122" t="s">
        <v>267</v>
      </c>
      <c r="E372" s="123" t="s">
        <v>3063</v>
      </c>
      <c r="F372" s="124" t="s">
        <v>3064</v>
      </c>
      <c r="G372" s="125" t="s">
        <v>298</v>
      </c>
      <c r="H372" s="126">
        <v>2.7</v>
      </c>
      <c r="I372" s="127"/>
      <c r="J372" s="128">
        <f>ROUND(I372*H372,2)</f>
        <v>0</v>
      </c>
      <c r="K372" s="124" t="s">
        <v>1066</v>
      </c>
      <c r="L372" s="33"/>
      <c r="M372" s="129" t="s">
        <v>19</v>
      </c>
      <c r="N372" s="130" t="s">
        <v>46</v>
      </c>
      <c r="P372" s="131">
        <f>O372*H372</f>
        <v>0</v>
      </c>
      <c r="Q372" s="131">
        <v>0</v>
      </c>
      <c r="R372" s="131">
        <f>Q372*H372</f>
        <v>0</v>
      </c>
      <c r="S372" s="131">
        <v>0</v>
      </c>
      <c r="T372" s="132">
        <f>S372*H372</f>
        <v>0</v>
      </c>
      <c r="AR372" s="133" t="s">
        <v>272</v>
      </c>
      <c r="AT372" s="133" t="s">
        <v>267</v>
      </c>
      <c r="AU372" s="133" t="s">
        <v>83</v>
      </c>
      <c r="AY372" s="18" t="s">
        <v>266</v>
      </c>
      <c r="BE372" s="134">
        <f>IF(N372="základní",J372,0)</f>
        <v>0</v>
      </c>
      <c r="BF372" s="134">
        <f>IF(N372="snížená",J372,0)</f>
        <v>0</v>
      </c>
      <c r="BG372" s="134">
        <f>IF(N372="zákl. přenesená",J372,0)</f>
        <v>0</v>
      </c>
      <c r="BH372" s="134">
        <f>IF(N372="sníž. přenesená",J372,0)</f>
        <v>0</v>
      </c>
      <c r="BI372" s="134">
        <f>IF(N372="nulová",J372,0)</f>
        <v>0</v>
      </c>
      <c r="BJ372" s="18" t="s">
        <v>83</v>
      </c>
      <c r="BK372" s="134">
        <f>ROUND(I372*H372,2)</f>
        <v>0</v>
      </c>
      <c r="BL372" s="18" t="s">
        <v>272</v>
      </c>
      <c r="BM372" s="133" t="s">
        <v>3065</v>
      </c>
    </row>
    <row r="373" spans="2:65" s="1" customFormat="1" ht="11.25">
      <c r="B373" s="33"/>
      <c r="D373" s="186" t="s">
        <v>1068</v>
      </c>
      <c r="F373" s="187" t="s">
        <v>3066</v>
      </c>
      <c r="I373" s="151"/>
      <c r="L373" s="33"/>
      <c r="M373" s="152"/>
      <c r="T373" s="54"/>
      <c r="AT373" s="18" t="s">
        <v>1068</v>
      </c>
      <c r="AU373" s="18" t="s">
        <v>83</v>
      </c>
    </row>
    <row r="374" spans="2:65" s="1" customFormat="1" ht="19.5">
      <c r="B374" s="33"/>
      <c r="D374" s="136" t="s">
        <v>341</v>
      </c>
      <c r="F374" s="150" t="s">
        <v>3067</v>
      </c>
      <c r="I374" s="151"/>
      <c r="L374" s="33"/>
      <c r="M374" s="152"/>
      <c r="T374" s="54"/>
      <c r="AT374" s="18" t="s">
        <v>341</v>
      </c>
      <c r="AU374" s="18" t="s">
        <v>83</v>
      </c>
    </row>
    <row r="375" spans="2:65" s="1" customFormat="1" ht="16.5" customHeight="1">
      <c r="B375" s="33"/>
      <c r="C375" s="122" t="s">
        <v>3068</v>
      </c>
      <c r="D375" s="122" t="s">
        <v>267</v>
      </c>
      <c r="E375" s="123" t="s">
        <v>3069</v>
      </c>
      <c r="F375" s="124" t="s">
        <v>3070</v>
      </c>
      <c r="G375" s="125" t="s">
        <v>2636</v>
      </c>
      <c r="H375" s="126">
        <v>15.801</v>
      </c>
      <c r="I375" s="127"/>
      <c r="J375" s="128">
        <f>ROUND(I375*H375,2)</f>
        <v>0</v>
      </c>
      <c r="K375" s="124" t="s">
        <v>1066</v>
      </c>
      <c r="L375" s="33"/>
      <c r="M375" s="129" t="s">
        <v>19</v>
      </c>
      <c r="N375" s="130" t="s">
        <v>46</v>
      </c>
      <c r="P375" s="131">
        <f>O375*H375</f>
        <v>0</v>
      </c>
      <c r="Q375" s="131">
        <v>0</v>
      </c>
      <c r="R375" s="131">
        <f>Q375*H375</f>
        <v>0</v>
      </c>
      <c r="S375" s="131">
        <v>0</v>
      </c>
      <c r="T375" s="132">
        <f>S375*H375</f>
        <v>0</v>
      </c>
      <c r="AR375" s="133" t="s">
        <v>272</v>
      </c>
      <c r="AT375" s="133" t="s">
        <v>267</v>
      </c>
      <c r="AU375" s="133" t="s">
        <v>83</v>
      </c>
      <c r="AY375" s="18" t="s">
        <v>266</v>
      </c>
      <c r="BE375" s="134">
        <f>IF(N375="základní",J375,0)</f>
        <v>0</v>
      </c>
      <c r="BF375" s="134">
        <f>IF(N375="snížená",J375,0)</f>
        <v>0</v>
      </c>
      <c r="BG375" s="134">
        <f>IF(N375="zákl. přenesená",J375,0)</f>
        <v>0</v>
      </c>
      <c r="BH375" s="134">
        <f>IF(N375="sníž. přenesená",J375,0)</f>
        <v>0</v>
      </c>
      <c r="BI375" s="134">
        <f>IF(N375="nulová",J375,0)</f>
        <v>0</v>
      </c>
      <c r="BJ375" s="18" t="s">
        <v>83</v>
      </c>
      <c r="BK375" s="134">
        <f>ROUND(I375*H375,2)</f>
        <v>0</v>
      </c>
      <c r="BL375" s="18" t="s">
        <v>272</v>
      </c>
      <c r="BM375" s="133" t="s">
        <v>3071</v>
      </c>
    </row>
    <row r="376" spans="2:65" s="1" customFormat="1" ht="11.25">
      <c r="B376" s="33"/>
      <c r="D376" s="186" t="s">
        <v>1068</v>
      </c>
      <c r="F376" s="187" t="s">
        <v>3072</v>
      </c>
      <c r="I376" s="151"/>
      <c r="L376" s="33"/>
      <c r="M376" s="152"/>
      <c r="T376" s="54"/>
      <c r="AT376" s="18" t="s">
        <v>1068</v>
      </c>
      <c r="AU376" s="18" t="s">
        <v>83</v>
      </c>
    </row>
    <row r="377" spans="2:65" s="1" customFormat="1" ht="29.25">
      <c r="B377" s="33"/>
      <c r="D377" s="136" t="s">
        <v>341</v>
      </c>
      <c r="F377" s="150" t="s">
        <v>3073</v>
      </c>
      <c r="I377" s="151"/>
      <c r="L377" s="33"/>
      <c r="M377" s="152"/>
      <c r="T377" s="54"/>
      <c r="AT377" s="18" t="s">
        <v>341</v>
      </c>
      <c r="AU377" s="18" t="s">
        <v>83</v>
      </c>
    </row>
    <row r="378" spans="2:65" s="10" customFormat="1" ht="25.9" customHeight="1">
      <c r="B378" s="112"/>
      <c r="D378" s="113" t="s">
        <v>74</v>
      </c>
      <c r="E378" s="114" t="s">
        <v>303</v>
      </c>
      <c r="F378" s="114" t="s">
        <v>3074</v>
      </c>
      <c r="I378" s="115"/>
      <c r="J378" s="116">
        <f>BK378</f>
        <v>0</v>
      </c>
      <c r="L378" s="112"/>
      <c r="M378" s="117"/>
      <c r="P378" s="118">
        <f>SUM(P379:P380)</f>
        <v>0</v>
      </c>
      <c r="R378" s="118">
        <f>SUM(R379:R380)</f>
        <v>0</v>
      </c>
      <c r="T378" s="119">
        <f>SUM(T379:T380)</f>
        <v>0</v>
      </c>
      <c r="AR378" s="113" t="s">
        <v>83</v>
      </c>
      <c r="AT378" s="120" t="s">
        <v>74</v>
      </c>
      <c r="AU378" s="120" t="s">
        <v>75</v>
      </c>
      <c r="AY378" s="113" t="s">
        <v>266</v>
      </c>
      <c r="BK378" s="121">
        <f>SUM(BK379:BK380)</f>
        <v>0</v>
      </c>
    </row>
    <row r="379" spans="2:65" s="1" customFormat="1" ht="16.5" customHeight="1">
      <c r="B379" s="33"/>
      <c r="C379" s="122" t="s">
        <v>3075</v>
      </c>
      <c r="D379" s="122" t="s">
        <v>267</v>
      </c>
      <c r="E379" s="123" t="s">
        <v>3076</v>
      </c>
      <c r="F379" s="124" t="s">
        <v>3077</v>
      </c>
      <c r="G379" s="125" t="s">
        <v>310</v>
      </c>
      <c r="H379" s="126">
        <v>3</v>
      </c>
      <c r="I379" s="127"/>
      <c r="J379" s="128">
        <f>ROUND(I379*H379,2)</f>
        <v>0</v>
      </c>
      <c r="K379" s="124" t="s">
        <v>2590</v>
      </c>
      <c r="L379" s="33"/>
      <c r="M379" s="129" t="s">
        <v>19</v>
      </c>
      <c r="N379" s="130" t="s">
        <v>46</v>
      </c>
      <c r="P379" s="131">
        <f>O379*H379</f>
        <v>0</v>
      </c>
      <c r="Q379" s="131">
        <v>0</v>
      </c>
      <c r="R379" s="131">
        <f>Q379*H379</f>
        <v>0</v>
      </c>
      <c r="S379" s="131">
        <v>0</v>
      </c>
      <c r="T379" s="132">
        <f>S379*H379</f>
        <v>0</v>
      </c>
      <c r="AR379" s="133" t="s">
        <v>272</v>
      </c>
      <c r="AT379" s="133" t="s">
        <v>267</v>
      </c>
      <c r="AU379" s="133" t="s">
        <v>83</v>
      </c>
      <c r="AY379" s="18" t="s">
        <v>266</v>
      </c>
      <c r="BE379" s="134">
        <f>IF(N379="základní",J379,0)</f>
        <v>0</v>
      </c>
      <c r="BF379" s="134">
        <f>IF(N379="snížená",J379,0)</f>
        <v>0</v>
      </c>
      <c r="BG379" s="134">
        <f>IF(N379="zákl. přenesená",J379,0)</f>
        <v>0</v>
      </c>
      <c r="BH379" s="134">
        <f>IF(N379="sníž. přenesená",J379,0)</f>
        <v>0</v>
      </c>
      <c r="BI379" s="134">
        <f>IF(N379="nulová",J379,0)</f>
        <v>0</v>
      </c>
      <c r="BJ379" s="18" t="s">
        <v>83</v>
      </c>
      <c r="BK379" s="134">
        <f>ROUND(I379*H379,2)</f>
        <v>0</v>
      </c>
      <c r="BL379" s="18" t="s">
        <v>272</v>
      </c>
      <c r="BM379" s="133" t="s">
        <v>3078</v>
      </c>
    </row>
    <row r="380" spans="2:65" s="1" customFormat="1" ht="87.75">
      <c r="B380" s="33"/>
      <c r="D380" s="136" t="s">
        <v>341</v>
      </c>
      <c r="F380" s="150" t="s">
        <v>3079</v>
      </c>
      <c r="I380" s="151"/>
      <c r="L380" s="33"/>
      <c r="M380" s="152"/>
      <c r="T380" s="54"/>
      <c r="AT380" s="18" t="s">
        <v>341</v>
      </c>
      <c r="AU380" s="18" t="s">
        <v>83</v>
      </c>
    </row>
    <row r="381" spans="2:65" s="10" customFormat="1" ht="25.9" customHeight="1">
      <c r="B381" s="112"/>
      <c r="D381" s="113" t="s">
        <v>74</v>
      </c>
      <c r="E381" s="114" t="s">
        <v>307</v>
      </c>
      <c r="F381" s="114" t="s">
        <v>3080</v>
      </c>
      <c r="I381" s="115"/>
      <c r="J381" s="116">
        <f>BK381</f>
        <v>0</v>
      </c>
      <c r="L381" s="112"/>
      <c r="M381" s="117"/>
      <c r="P381" s="118">
        <f>SUM(P382:P483)</f>
        <v>0</v>
      </c>
      <c r="R381" s="118">
        <f>SUM(R382:R483)</f>
        <v>0</v>
      </c>
      <c r="T381" s="119">
        <f>SUM(T382:T483)</f>
        <v>0</v>
      </c>
      <c r="AR381" s="113" t="s">
        <v>83</v>
      </c>
      <c r="AT381" s="120" t="s">
        <v>74</v>
      </c>
      <c r="AU381" s="120" t="s">
        <v>75</v>
      </c>
      <c r="AY381" s="113" t="s">
        <v>266</v>
      </c>
      <c r="BK381" s="121">
        <f>SUM(BK382:BK483)</f>
        <v>0</v>
      </c>
    </row>
    <row r="382" spans="2:65" s="1" customFormat="1" ht="16.5" customHeight="1">
      <c r="B382" s="33"/>
      <c r="C382" s="122" t="s">
        <v>3081</v>
      </c>
      <c r="D382" s="122" t="s">
        <v>267</v>
      </c>
      <c r="E382" s="123" t="s">
        <v>3082</v>
      </c>
      <c r="F382" s="124" t="s">
        <v>3083</v>
      </c>
      <c r="G382" s="125" t="s">
        <v>298</v>
      </c>
      <c r="H382" s="126">
        <v>21.6</v>
      </c>
      <c r="I382" s="127"/>
      <c r="J382" s="128">
        <f>ROUND(I382*H382,2)</f>
        <v>0</v>
      </c>
      <c r="K382" s="124" t="s">
        <v>1066</v>
      </c>
      <c r="L382" s="33"/>
      <c r="M382" s="129" t="s">
        <v>19</v>
      </c>
      <c r="N382" s="130" t="s">
        <v>46</v>
      </c>
      <c r="P382" s="131">
        <f>O382*H382</f>
        <v>0</v>
      </c>
      <c r="Q382" s="131">
        <v>0</v>
      </c>
      <c r="R382" s="131">
        <f>Q382*H382</f>
        <v>0</v>
      </c>
      <c r="S382" s="131">
        <v>0</v>
      </c>
      <c r="T382" s="132">
        <f>S382*H382</f>
        <v>0</v>
      </c>
      <c r="AR382" s="133" t="s">
        <v>272</v>
      </c>
      <c r="AT382" s="133" t="s">
        <v>267</v>
      </c>
      <c r="AU382" s="133" t="s">
        <v>83</v>
      </c>
      <c r="AY382" s="18" t="s">
        <v>266</v>
      </c>
      <c r="BE382" s="134">
        <f>IF(N382="základní",J382,0)</f>
        <v>0</v>
      </c>
      <c r="BF382" s="134">
        <f>IF(N382="snížená",J382,0)</f>
        <v>0</v>
      </c>
      <c r="BG382" s="134">
        <f>IF(N382="zákl. přenesená",J382,0)</f>
        <v>0</v>
      </c>
      <c r="BH382" s="134">
        <f>IF(N382="sníž. přenesená",J382,0)</f>
        <v>0</v>
      </c>
      <c r="BI382" s="134">
        <f>IF(N382="nulová",J382,0)</f>
        <v>0</v>
      </c>
      <c r="BJ382" s="18" t="s">
        <v>83</v>
      </c>
      <c r="BK382" s="134">
        <f>ROUND(I382*H382,2)</f>
        <v>0</v>
      </c>
      <c r="BL382" s="18" t="s">
        <v>272</v>
      </c>
      <c r="BM382" s="133" t="s">
        <v>3084</v>
      </c>
    </row>
    <row r="383" spans="2:65" s="1" customFormat="1" ht="11.25">
      <c r="B383" s="33"/>
      <c r="D383" s="186" t="s">
        <v>1068</v>
      </c>
      <c r="F383" s="187" t="s">
        <v>3085</v>
      </c>
      <c r="I383" s="151"/>
      <c r="L383" s="33"/>
      <c r="M383" s="152"/>
      <c r="T383" s="54"/>
      <c r="AT383" s="18" t="s">
        <v>1068</v>
      </c>
      <c r="AU383" s="18" t="s">
        <v>83</v>
      </c>
    </row>
    <row r="384" spans="2:65" s="1" customFormat="1" ht="16.5" customHeight="1">
      <c r="B384" s="33"/>
      <c r="C384" s="122" t="s">
        <v>3086</v>
      </c>
      <c r="D384" s="122" t="s">
        <v>267</v>
      </c>
      <c r="E384" s="123" t="s">
        <v>3087</v>
      </c>
      <c r="F384" s="124" t="s">
        <v>3088</v>
      </c>
      <c r="G384" s="125" t="s">
        <v>298</v>
      </c>
      <c r="H384" s="126">
        <v>44</v>
      </c>
      <c r="I384" s="127"/>
      <c r="J384" s="128">
        <f>ROUND(I384*H384,2)</f>
        <v>0</v>
      </c>
      <c r="K384" s="124" t="s">
        <v>1066</v>
      </c>
      <c r="L384" s="33"/>
      <c r="M384" s="129" t="s">
        <v>19</v>
      </c>
      <c r="N384" s="130" t="s">
        <v>46</v>
      </c>
      <c r="P384" s="131">
        <f>O384*H384</f>
        <v>0</v>
      </c>
      <c r="Q384" s="131">
        <v>0</v>
      </c>
      <c r="R384" s="131">
        <f>Q384*H384</f>
        <v>0</v>
      </c>
      <c r="S384" s="131">
        <v>0</v>
      </c>
      <c r="T384" s="132">
        <f>S384*H384</f>
        <v>0</v>
      </c>
      <c r="AR384" s="133" t="s">
        <v>272</v>
      </c>
      <c r="AT384" s="133" t="s">
        <v>267</v>
      </c>
      <c r="AU384" s="133" t="s">
        <v>83</v>
      </c>
      <c r="AY384" s="18" t="s">
        <v>266</v>
      </c>
      <c r="BE384" s="134">
        <f>IF(N384="základní",J384,0)</f>
        <v>0</v>
      </c>
      <c r="BF384" s="134">
        <f>IF(N384="snížená",J384,0)</f>
        <v>0</v>
      </c>
      <c r="BG384" s="134">
        <f>IF(N384="zákl. přenesená",J384,0)</f>
        <v>0</v>
      </c>
      <c r="BH384" s="134">
        <f>IF(N384="sníž. přenesená",J384,0)</f>
        <v>0</v>
      </c>
      <c r="BI384" s="134">
        <f>IF(N384="nulová",J384,0)</f>
        <v>0</v>
      </c>
      <c r="BJ384" s="18" t="s">
        <v>83</v>
      </c>
      <c r="BK384" s="134">
        <f>ROUND(I384*H384,2)</f>
        <v>0</v>
      </c>
      <c r="BL384" s="18" t="s">
        <v>272</v>
      </c>
      <c r="BM384" s="133" t="s">
        <v>3089</v>
      </c>
    </row>
    <row r="385" spans="2:65" s="1" customFormat="1" ht="11.25">
      <c r="B385" s="33"/>
      <c r="D385" s="186" t="s">
        <v>1068</v>
      </c>
      <c r="F385" s="187" t="s">
        <v>3090</v>
      </c>
      <c r="I385" s="151"/>
      <c r="L385" s="33"/>
      <c r="M385" s="152"/>
      <c r="T385" s="54"/>
      <c r="AT385" s="18" t="s">
        <v>1068</v>
      </c>
      <c r="AU385" s="18" t="s">
        <v>83</v>
      </c>
    </row>
    <row r="386" spans="2:65" s="1" customFormat="1" ht="16.5" customHeight="1">
      <c r="B386" s="33"/>
      <c r="C386" s="122" t="s">
        <v>3091</v>
      </c>
      <c r="D386" s="122" t="s">
        <v>267</v>
      </c>
      <c r="E386" s="123" t="s">
        <v>1072</v>
      </c>
      <c r="F386" s="124" t="s">
        <v>3092</v>
      </c>
      <c r="G386" s="125" t="s">
        <v>298</v>
      </c>
      <c r="H386" s="126">
        <v>95</v>
      </c>
      <c r="I386" s="127"/>
      <c r="J386" s="128">
        <f>ROUND(I386*H386,2)</f>
        <v>0</v>
      </c>
      <c r="K386" s="124" t="s">
        <v>1066</v>
      </c>
      <c r="L386" s="33"/>
      <c r="M386" s="129" t="s">
        <v>19</v>
      </c>
      <c r="N386" s="130" t="s">
        <v>46</v>
      </c>
      <c r="P386" s="131">
        <f>O386*H386</f>
        <v>0</v>
      </c>
      <c r="Q386" s="131">
        <v>0</v>
      </c>
      <c r="R386" s="131">
        <f>Q386*H386</f>
        <v>0</v>
      </c>
      <c r="S386" s="131">
        <v>0</v>
      </c>
      <c r="T386" s="132">
        <f>S386*H386</f>
        <v>0</v>
      </c>
      <c r="AR386" s="133" t="s">
        <v>272</v>
      </c>
      <c r="AT386" s="133" t="s">
        <v>267</v>
      </c>
      <c r="AU386" s="133" t="s">
        <v>83</v>
      </c>
      <c r="AY386" s="18" t="s">
        <v>266</v>
      </c>
      <c r="BE386" s="134">
        <f>IF(N386="základní",J386,0)</f>
        <v>0</v>
      </c>
      <c r="BF386" s="134">
        <f>IF(N386="snížená",J386,0)</f>
        <v>0</v>
      </c>
      <c r="BG386" s="134">
        <f>IF(N386="zákl. přenesená",J386,0)</f>
        <v>0</v>
      </c>
      <c r="BH386" s="134">
        <f>IF(N386="sníž. přenesená",J386,0)</f>
        <v>0</v>
      </c>
      <c r="BI386" s="134">
        <f>IF(N386="nulová",J386,0)</f>
        <v>0</v>
      </c>
      <c r="BJ386" s="18" t="s">
        <v>83</v>
      </c>
      <c r="BK386" s="134">
        <f>ROUND(I386*H386,2)</f>
        <v>0</v>
      </c>
      <c r="BL386" s="18" t="s">
        <v>272</v>
      </c>
      <c r="BM386" s="133" t="s">
        <v>3093</v>
      </c>
    </row>
    <row r="387" spans="2:65" s="1" customFormat="1" ht="11.25">
      <c r="B387" s="33"/>
      <c r="D387" s="186" t="s">
        <v>1068</v>
      </c>
      <c r="F387" s="187" t="s">
        <v>1075</v>
      </c>
      <c r="I387" s="151"/>
      <c r="L387" s="33"/>
      <c r="M387" s="152"/>
      <c r="T387" s="54"/>
      <c r="AT387" s="18" t="s">
        <v>1068</v>
      </c>
      <c r="AU387" s="18" t="s">
        <v>83</v>
      </c>
    </row>
    <row r="388" spans="2:65" s="1" customFormat="1" ht="19.5">
      <c r="B388" s="33"/>
      <c r="D388" s="136" t="s">
        <v>341</v>
      </c>
      <c r="F388" s="150" t="s">
        <v>3094</v>
      </c>
      <c r="I388" s="151"/>
      <c r="L388" s="33"/>
      <c r="M388" s="152"/>
      <c r="T388" s="54"/>
      <c r="AT388" s="18" t="s">
        <v>341</v>
      </c>
      <c r="AU388" s="18" t="s">
        <v>83</v>
      </c>
    </row>
    <row r="389" spans="2:65" s="1" customFormat="1" ht="16.5" customHeight="1">
      <c r="B389" s="33"/>
      <c r="C389" s="122" t="s">
        <v>3095</v>
      </c>
      <c r="D389" s="122" t="s">
        <v>267</v>
      </c>
      <c r="E389" s="123" t="s">
        <v>1077</v>
      </c>
      <c r="F389" s="124" t="s">
        <v>1078</v>
      </c>
      <c r="G389" s="125" t="s">
        <v>3096</v>
      </c>
      <c r="H389" s="126">
        <v>2317</v>
      </c>
      <c r="I389" s="127"/>
      <c r="J389" s="128">
        <f>ROUND(I389*H389,2)</f>
        <v>0</v>
      </c>
      <c r="K389" s="124" t="s">
        <v>19</v>
      </c>
      <c r="L389" s="33"/>
      <c r="M389" s="129" t="s">
        <v>19</v>
      </c>
      <c r="N389" s="130" t="s">
        <v>46</v>
      </c>
      <c r="P389" s="131">
        <f>O389*H389</f>
        <v>0</v>
      </c>
      <c r="Q389" s="131">
        <v>0</v>
      </c>
      <c r="R389" s="131">
        <f>Q389*H389</f>
        <v>0</v>
      </c>
      <c r="S389" s="131">
        <v>0</v>
      </c>
      <c r="T389" s="132">
        <f>S389*H389</f>
        <v>0</v>
      </c>
      <c r="AR389" s="133" t="s">
        <v>272</v>
      </c>
      <c r="AT389" s="133" t="s">
        <v>267</v>
      </c>
      <c r="AU389" s="133" t="s">
        <v>83</v>
      </c>
      <c r="AY389" s="18" t="s">
        <v>266</v>
      </c>
      <c r="BE389" s="134">
        <f>IF(N389="základní",J389,0)</f>
        <v>0</v>
      </c>
      <c r="BF389" s="134">
        <f>IF(N389="snížená",J389,0)</f>
        <v>0</v>
      </c>
      <c r="BG389" s="134">
        <f>IF(N389="zákl. přenesená",J389,0)</f>
        <v>0</v>
      </c>
      <c r="BH389" s="134">
        <f>IF(N389="sníž. přenesená",J389,0)</f>
        <v>0</v>
      </c>
      <c r="BI389" s="134">
        <f>IF(N389="nulová",J389,0)</f>
        <v>0</v>
      </c>
      <c r="BJ389" s="18" t="s">
        <v>83</v>
      </c>
      <c r="BK389" s="134">
        <f>ROUND(I389*H389,2)</f>
        <v>0</v>
      </c>
      <c r="BL389" s="18" t="s">
        <v>272</v>
      </c>
      <c r="BM389" s="133" t="s">
        <v>3097</v>
      </c>
    </row>
    <row r="390" spans="2:65" s="1" customFormat="1" ht="19.5">
      <c r="B390" s="33"/>
      <c r="D390" s="136" t="s">
        <v>341</v>
      </c>
      <c r="F390" s="150" t="s">
        <v>3098</v>
      </c>
      <c r="I390" s="151"/>
      <c r="L390" s="33"/>
      <c r="M390" s="152"/>
      <c r="T390" s="54"/>
      <c r="AT390" s="18" t="s">
        <v>341</v>
      </c>
      <c r="AU390" s="18" t="s">
        <v>83</v>
      </c>
    </row>
    <row r="391" spans="2:65" s="1" customFormat="1" ht="16.5" customHeight="1">
      <c r="B391" s="33"/>
      <c r="C391" s="122" t="s">
        <v>3099</v>
      </c>
      <c r="D391" s="122" t="s">
        <v>267</v>
      </c>
      <c r="E391" s="123" t="s">
        <v>3100</v>
      </c>
      <c r="F391" s="124" t="s">
        <v>3101</v>
      </c>
      <c r="G391" s="125" t="s">
        <v>298</v>
      </c>
      <c r="H391" s="126">
        <v>21.6</v>
      </c>
      <c r="I391" s="127"/>
      <c r="J391" s="128">
        <f>ROUND(I391*H391,2)</f>
        <v>0</v>
      </c>
      <c r="K391" s="124" t="s">
        <v>1066</v>
      </c>
      <c r="L391" s="33"/>
      <c r="M391" s="129" t="s">
        <v>19</v>
      </c>
      <c r="N391" s="130" t="s">
        <v>46</v>
      </c>
      <c r="P391" s="131">
        <f>O391*H391</f>
        <v>0</v>
      </c>
      <c r="Q391" s="131">
        <v>0</v>
      </c>
      <c r="R391" s="131">
        <f>Q391*H391</f>
        <v>0</v>
      </c>
      <c r="S391" s="131">
        <v>0</v>
      </c>
      <c r="T391" s="132">
        <f>S391*H391</f>
        <v>0</v>
      </c>
      <c r="AR391" s="133" t="s">
        <v>272</v>
      </c>
      <c r="AT391" s="133" t="s">
        <v>267</v>
      </c>
      <c r="AU391" s="133" t="s">
        <v>83</v>
      </c>
      <c r="AY391" s="18" t="s">
        <v>266</v>
      </c>
      <c r="BE391" s="134">
        <f>IF(N391="základní",J391,0)</f>
        <v>0</v>
      </c>
      <c r="BF391" s="134">
        <f>IF(N391="snížená",J391,0)</f>
        <v>0</v>
      </c>
      <c r="BG391" s="134">
        <f>IF(N391="zákl. přenesená",J391,0)</f>
        <v>0</v>
      </c>
      <c r="BH391" s="134">
        <f>IF(N391="sníž. přenesená",J391,0)</f>
        <v>0</v>
      </c>
      <c r="BI391" s="134">
        <f>IF(N391="nulová",J391,0)</f>
        <v>0</v>
      </c>
      <c r="BJ391" s="18" t="s">
        <v>83</v>
      </c>
      <c r="BK391" s="134">
        <f>ROUND(I391*H391,2)</f>
        <v>0</v>
      </c>
      <c r="BL391" s="18" t="s">
        <v>272</v>
      </c>
      <c r="BM391" s="133" t="s">
        <v>3102</v>
      </c>
    </row>
    <row r="392" spans="2:65" s="1" customFormat="1" ht="11.25">
      <c r="B392" s="33"/>
      <c r="D392" s="186" t="s">
        <v>1068</v>
      </c>
      <c r="F392" s="187" t="s">
        <v>3103</v>
      </c>
      <c r="I392" s="151"/>
      <c r="L392" s="33"/>
      <c r="M392" s="152"/>
      <c r="T392" s="54"/>
      <c r="AT392" s="18" t="s">
        <v>1068</v>
      </c>
      <c r="AU392" s="18" t="s">
        <v>83</v>
      </c>
    </row>
    <row r="393" spans="2:65" s="1" customFormat="1" ht="29.25">
      <c r="B393" s="33"/>
      <c r="D393" s="136" t="s">
        <v>341</v>
      </c>
      <c r="F393" s="150" t="s">
        <v>3104</v>
      </c>
      <c r="I393" s="151"/>
      <c r="L393" s="33"/>
      <c r="M393" s="152"/>
      <c r="T393" s="54"/>
      <c r="AT393" s="18" t="s">
        <v>341</v>
      </c>
      <c r="AU393" s="18" t="s">
        <v>83</v>
      </c>
    </row>
    <row r="394" spans="2:65" s="1" customFormat="1" ht="16.5" customHeight="1">
      <c r="B394" s="33"/>
      <c r="C394" s="122" t="s">
        <v>3105</v>
      </c>
      <c r="D394" s="122" t="s">
        <v>267</v>
      </c>
      <c r="E394" s="123" t="s">
        <v>3106</v>
      </c>
      <c r="F394" s="124" t="s">
        <v>3107</v>
      </c>
      <c r="G394" s="125" t="s">
        <v>298</v>
      </c>
      <c r="H394" s="126">
        <v>14</v>
      </c>
      <c r="I394" s="127"/>
      <c r="J394" s="128">
        <f>ROUND(I394*H394,2)</f>
        <v>0</v>
      </c>
      <c r="K394" s="124" t="s">
        <v>1066</v>
      </c>
      <c r="L394" s="33"/>
      <c r="M394" s="129" t="s">
        <v>19</v>
      </c>
      <c r="N394" s="130" t="s">
        <v>46</v>
      </c>
      <c r="P394" s="131">
        <f>O394*H394</f>
        <v>0</v>
      </c>
      <c r="Q394" s="131">
        <v>0</v>
      </c>
      <c r="R394" s="131">
        <f>Q394*H394</f>
        <v>0</v>
      </c>
      <c r="S394" s="131">
        <v>0</v>
      </c>
      <c r="T394" s="132">
        <f>S394*H394</f>
        <v>0</v>
      </c>
      <c r="AR394" s="133" t="s">
        <v>272</v>
      </c>
      <c r="AT394" s="133" t="s">
        <v>267</v>
      </c>
      <c r="AU394" s="133" t="s">
        <v>83</v>
      </c>
      <c r="AY394" s="18" t="s">
        <v>266</v>
      </c>
      <c r="BE394" s="134">
        <f>IF(N394="základní",J394,0)</f>
        <v>0</v>
      </c>
      <c r="BF394" s="134">
        <f>IF(N394="snížená",J394,0)</f>
        <v>0</v>
      </c>
      <c r="BG394" s="134">
        <f>IF(N394="zákl. přenesená",J394,0)</f>
        <v>0</v>
      </c>
      <c r="BH394" s="134">
        <f>IF(N394="sníž. přenesená",J394,0)</f>
        <v>0</v>
      </c>
      <c r="BI394" s="134">
        <f>IF(N394="nulová",J394,0)</f>
        <v>0</v>
      </c>
      <c r="BJ394" s="18" t="s">
        <v>83</v>
      </c>
      <c r="BK394" s="134">
        <f>ROUND(I394*H394,2)</f>
        <v>0</v>
      </c>
      <c r="BL394" s="18" t="s">
        <v>272</v>
      </c>
      <c r="BM394" s="133" t="s">
        <v>3108</v>
      </c>
    </row>
    <row r="395" spans="2:65" s="1" customFormat="1" ht="11.25">
      <c r="B395" s="33"/>
      <c r="D395" s="186" t="s">
        <v>1068</v>
      </c>
      <c r="F395" s="187" t="s">
        <v>3109</v>
      </c>
      <c r="I395" s="151"/>
      <c r="L395" s="33"/>
      <c r="M395" s="152"/>
      <c r="T395" s="54"/>
      <c r="AT395" s="18" t="s">
        <v>1068</v>
      </c>
      <c r="AU395" s="18" t="s">
        <v>83</v>
      </c>
    </row>
    <row r="396" spans="2:65" s="1" customFormat="1" ht="19.5">
      <c r="B396" s="33"/>
      <c r="D396" s="136" t="s">
        <v>341</v>
      </c>
      <c r="F396" s="150" t="s">
        <v>3110</v>
      </c>
      <c r="I396" s="151"/>
      <c r="L396" s="33"/>
      <c r="M396" s="152"/>
      <c r="T396" s="54"/>
      <c r="AT396" s="18" t="s">
        <v>341</v>
      </c>
      <c r="AU396" s="18" t="s">
        <v>83</v>
      </c>
    </row>
    <row r="397" spans="2:65" s="1" customFormat="1" ht="16.5" customHeight="1">
      <c r="B397" s="33"/>
      <c r="C397" s="122" t="s">
        <v>3111</v>
      </c>
      <c r="D397" s="122" t="s">
        <v>267</v>
      </c>
      <c r="E397" s="123" t="s">
        <v>3112</v>
      </c>
      <c r="F397" s="124" t="s">
        <v>3113</v>
      </c>
      <c r="G397" s="125" t="s">
        <v>2609</v>
      </c>
      <c r="H397" s="126">
        <v>79.2</v>
      </c>
      <c r="I397" s="127"/>
      <c r="J397" s="128">
        <f>ROUND(I397*H397,2)</f>
        <v>0</v>
      </c>
      <c r="K397" s="124" t="s">
        <v>1066</v>
      </c>
      <c r="L397" s="33"/>
      <c r="M397" s="129" t="s">
        <v>19</v>
      </c>
      <c r="N397" s="130" t="s">
        <v>46</v>
      </c>
      <c r="P397" s="131">
        <f>O397*H397</f>
        <v>0</v>
      </c>
      <c r="Q397" s="131">
        <v>0</v>
      </c>
      <c r="R397" s="131">
        <f>Q397*H397</f>
        <v>0</v>
      </c>
      <c r="S397" s="131">
        <v>0</v>
      </c>
      <c r="T397" s="132">
        <f>S397*H397</f>
        <v>0</v>
      </c>
      <c r="AR397" s="133" t="s">
        <v>272</v>
      </c>
      <c r="AT397" s="133" t="s">
        <v>267</v>
      </c>
      <c r="AU397" s="133" t="s">
        <v>83</v>
      </c>
      <c r="AY397" s="18" t="s">
        <v>266</v>
      </c>
      <c r="BE397" s="134">
        <f>IF(N397="základní",J397,0)</f>
        <v>0</v>
      </c>
      <c r="BF397" s="134">
        <f>IF(N397="snížená",J397,0)</f>
        <v>0</v>
      </c>
      <c r="BG397" s="134">
        <f>IF(N397="zákl. přenesená",J397,0)</f>
        <v>0</v>
      </c>
      <c r="BH397" s="134">
        <f>IF(N397="sníž. přenesená",J397,0)</f>
        <v>0</v>
      </c>
      <c r="BI397" s="134">
        <f>IF(N397="nulová",J397,0)</f>
        <v>0</v>
      </c>
      <c r="BJ397" s="18" t="s">
        <v>83</v>
      </c>
      <c r="BK397" s="134">
        <f>ROUND(I397*H397,2)</f>
        <v>0</v>
      </c>
      <c r="BL397" s="18" t="s">
        <v>272</v>
      </c>
      <c r="BM397" s="133" t="s">
        <v>3114</v>
      </c>
    </row>
    <row r="398" spans="2:65" s="1" customFormat="1" ht="11.25">
      <c r="B398" s="33"/>
      <c r="D398" s="186" t="s">
        <v>1068</v>
      </c>
      <c r="F398" s="187" t="s">
        <v>3115</v>
      </c>
      <c r="I398" s="151"/>
      <c r="L398" s="33"/>
      <c r="M398" s="152"/>
      <c r="T398" s="54"/>
      <c r="AT398" s="18" t="s">
        <v>1068</v>
      </c>
      <c r="AU398" s="18" t="s">
        <v>83</v>
      </c>
    </row>
    <row r="399" spans="2:65" s="1" customFormat="1" ht="19.5">
      <c r="B399" s="33"/>
      <c r="D399" s="136" t="s">
        <v>341</v>
      </c>
      <c r="F399" s="150" t="s">
        <v>3116</v>
      </c>
      <c r="I399" s="151"/>
      <c r="L399" s="33"/>
      <c r="M399" s="152"/>
      <c r="T399" s="54"/>
      <c r="AT399" s="18" t="s">
        <v>341</v>
      </c>
      <c r="AU399" s="18" t="s">
        <v>83</v>
      </c>
    </row>
    <row r="400" spans="2:65" s="1" customFormat="1" ht="16.5" customHeight="1">
      <c r="B400" s="33"/>
      <c r="C400" s="122" t="s">
        <v>3117</v>
      </c>
      <c r="D400" s="122" t="s">
        <v>267</v>
      </c>
      <c r="E400" s="123" t="s">
        <v>3118</v>
      </c>
      <c r="F400" s="124" t="s">
        <v>3119</v>
      </c>
      <c r="G400" s="125" t="s">
        <v>2609</v>
      </c>
      <c r="H400" s="126">
        <v>138</v>
      </c>
      <c r="I400" s="127"/>
      <c r="J400" s="128">
        <f>ROUND(I400*H400,2)</f>
        <v>0</v>
      </c>
      <c r="K400" s="124" t="s">
        <v>1066</v>
      </c>
      <c r="L400" s="33"/>
      <c r="M400" s="129" t="s">
        <v>19</v>
      </c>
      <c r="N400" s="130" t="s">
        <v>46</v>
      </c>
      <c r="P400" s="131">
        <f>O400*H400</f>
        <v>0</v>
      </c>
      <c r="Q400" s="131">
        <v>0</v>
      </c>
      <c r="R400" s="131">
        <f>Q400*H400</f>
        <v>0</v>
      </c>
      <c r="S400" s="131">
        <v>0</v>
      </c>
      <c r="T400" s="132">
        <f>S400*H400</f>
        <v>0</v>
      </c>
      <c r="AR400" s="133" t="s">
        <v>272</v>
      </c>
      <c r="AT400" s="133" t="s">
        <v>267</v>
      </c>
      <c r="AU400" s="133" t="s">
        <v>83</v>
      </c>
      <c r="AY400" s="18" t="s">
        <v>266</v>
      </c>
      <c r="BE400" s="134">
        <f>IF(N400="základní",J400,0)</f>
        <v>0</v>
      </c>
      <c r="BF400" s="134">
        <f>IF(N400="snížená",J400,0)</f>
        <v>0</v>
      </c>
      <c r="BG400" s="134">
        <f>IF(N400="zákl. přenesená",J400,0)</f>
        <v>0</v>
      </c>
      <c r="BH400" s="134">
        <f>IF(N400="sníž. přenesená",J400,0)</f>
        <v>0</v>
      </c>
      <c r="BI400" s="134">
        <f>IF(N400="nulová",J400,0)</f>
        <v>0</v>
      </c>
      <c r="BJ400" s="18" t="s">
        <v>83</v>
      </c>
      <c r="BK400" s="134">
        <f>ROUND(I400*H400,2)</f>
        <v>0</v>
      </c>
      <c r="BL400" s="18" t="s">
        <v>272</v>
      </c>
      <c r="BM400" s="133" t="s">
        <v>3120</v>
      </c>
    </row>
    <row r="401" spans="2:65" s="1" customFormat="1" ht="11.25">
      <c r="B401" s="33"/>
      <c r="D401" s="186" t="s">
        <v>1068</v>
      </c>
      <c r="F401" s="187" t="s">
        <v>3121</v>
      </c>
      <c r="I401" s="151"/>
      <c r="L401" s="33"/>
      <c r="M401" s="152"/>
      <c r="T401" s="54"/>
      <c r="AT401" s="18" t="s">
        <v>1068</v>
      </c>
      <c r="AU401" s="18" t="s">
        <v>83</v>
      </c>
    </row>
    <row r="402" spans="2:65" s="1" customFormat="1" ht="19.5">
      <c r="B402" s="33"/>
      <c r="D402" s="136" t="s">
        <v>341</v>
      </c>
      <c r="F402" s="150" t="s">
        <v>3122</v>
      </c>
      <c r="I402" s="151"/>
      <c r="L402" s="33"/>
      <c r="M402" s="152"/>
      <c r="T402" s="54"/>
      <c r="AT402" s="18" t="s">
        <v>341</v>
      </c>
      <c r="AU402" s="18" t="s">
        <v>83</v>
      </c>
    </row>
    <row r="403" spans="2:65" s="1" customFormat="1" ht="16.5" customHeight="1">
      <c r="B403" s="33"/>
      <c r="C403" s="122" t="s">
        <v>3123</v>
      </c>
      <c r="D403" s="122" t="s">
        <v>267</v>
      </c>
      <c r="E403" s="123" t="s">
        <v>3124</v>
      </c>
      <c r="F403" s="124" t="s">
        <v>3125</v>
      </c>
      <c r="G403" s="125" t="s">
        <v>298</v>
      </c>
      <c r="H403" s="126">
        <v>47.05</v>
      </c>
      <c r="I403" s="127"/>
      <c r="J403" s="128">
        <f>ROUND(I403*H403,2)</f>
        <v>0</v>
      </c>
      <c r="K403" s="124" t="s">
        <v>1066</v>
      </c>
      <c r="L403" s="33"/>
      <c r="M403" s="129" t="s">
        <v>19</v>
      </c>
      <c r="N403" s="130" t="s">
        <v>46</v>
      </c>
      <c r="P403" s="131">
        <f>O403*H403</f>
        <v>0</v>
      </c>
      <c r="Q403" s="131">
        <v>0</v>
      </c>
      <c r="R403" s="131">
        <f>Q403*H403</f>
        <v>0</v>
      </c>
      <c r="S403" s="131">
        <v>0</v>
      </c>
      <c r="T403" s="132">
        <f>S403*H403</f>
        <v>0</v>
      </c>
      <c r="AR403" s="133" t="s">
        <v>272</v>
      </c>
      <c r="AT403" s="133" t="s">
        <v>267</v>
      </c>
      <c r="AU403" s="133" t="s">
        <v>83</v>
      </c>
      <c r="AY403" s="18" t="s">
        <v>266</v>
      </c>
      <c r="BE403" s="134">
        <f>IF(N403="základní",J403,0)</f>
        <v>0</v>
      </c>
      <c r="BF403" s="134">
        <f>IF(N403="snížená",J403,0)</f>
        <v>0</v>
      </c>
      <c r="BG403" s="134">
        <f>IF(N403="zákl. přenesená",J403,0)</f>
        <v>0</v>
      </c>
      <c r="BH403" s="134">
        <f>IF(N403="sníž. přenesená",J403,0)</f>
        <v>0</v>
      </c>
      <c r="BI403" s="134">
        <f>IF(N403="nulová",J403,0)</f>
        <v>0</v>
      </c>
      <c r="BJ403" s="18" t="s">
        <v>83</v>
      </c>
      <c r="BK403" s="134">
        <f>ROUND(I403*H403,2)</f>
        <v>0</v>
      </c>
      <c r="BL403" s="18" t="s">
        <v>272</v>
      </c>
      <c r="BM403" s="133" t="s">
        <v>3126</v>
      </c>
    </row>
    <row r="404" spans="2:65" s="1" customFormat="1" ht="11.25">
      <c r="B404" s="33"/>
      <c r="D404" s="186" t="s">
        <v>1068</v>
      </c>
      <c r="F404" s="187" t="s">
        <v>3127</v>
      </c>
      <c r="I404" s="151"/>
      <c r="L404" s="33"/>
      <c r="M404" s="152"/>
      <c r="T404" s="54"/>
      <c r="AT404" s="18" t="s">
        <v>1068</v>
      </c>
      <c r="AU404" s="18" t="s">
        <v>83</v>
      </c>
    </row>
    <row r="405" spans="2:65" s="1" customFormat="1" ht="19.5">
      <c r="B405" s="33"/>
      <c r="D405" s="136" t="s">
        <v>341</v>
      </c>
      <c r="F405" s="150" t="s">
        <v>3128</v>
      </c>
      <c r="I405" s="151"/>
      <c r="L405" s="33"/>
      <c r="M405" s="152"/>
      <c r="T405" s="54"/>
      <c r="AT405" s="18" t="s">
        <v>341</v>
      </c>
      <c r="AU405" s="18" t="s">
        <v>83</v>
      </c>
    </row>
    <row r="406" spans="2:65" s="1" customFormat="1" ht="16.5" customHeight="1">
      <c r="B406" s="33"/>
      <c r="C406" s="122" t="s">
        <v>3129</v>
      </c>
      <c r="D406" s="122" t="s">
        <v>267</v>
      </c>
      <c r="E406" s="123" t="s">
        <v>3130</v>
      </c>
      <c r="F406" s="124" t="s">
        <v>3131</v>
      </c>
      <c r="G406" s="125" t="s">
        <v>298</v>
      </c>
      <c r="H406" s="126">
        <v>47.05</v>
      </c>
      <c r="I406" s="127"/>
      <c r="J406" s="128">
        <f>ROUND(I406*H406,2)</f>
        <v>0</v>
      </c>
      <c r="K406" s="124" t="s">
        <v>1066</v>
      </c>
      <c r="L406" s="33"/>
      <c r="M406" s="129" t="s">
        <v>19</v>
      </c>
      <c r="N406" s="130" t="s">
        <v>46</v>
      </c>
      <c r="P406" s="131">
        <f>O406*H406</f>
        <v>0</v>
      </c>
      <c r="Q406" s="131">
        <v>0</v>
      </c>
      <c r="R406" s="131">
        <f>Q406*H406</f>
        <v>0</v>
      </c>
      <c r="S406" s="131">
        <v>0</v>
      </c>
      <c r="T406" s="132">
        <f>S406*H406</f>
        <v>0</v>
      </c>
      <c r="AR406" s="133" t="s">
        <v>272</v>
      </c>
      <c r="AT406" s="133" t="s">
        <v>267</v>
      </c>
      <c r="AU406" s="133" t="s">
        <v>83</v>
      </c>
      <c r="AY406" s="18" t="s">
        <v>266</v>
      </c>
      <c r="BE406" s="134">
        <f>IF(N406="základní",J406,0)</f>
        <v>0</v>
      </c>
      <c r="BF406" s="134">
        <f>IF(N406="snížená",J406,0)</f>
        <v>0</v>
      </c>
      <c r="BG406" s="134">
        <f>IF(N406="zákl. přenesená",J406,0)</f>
        <v>0</v>
      </c>
      <c r="BH406" s="134">
        <f>IF(N406="sníž. přenesená",J406,0)</f>
        <v>0</v>
      </c>
      <c r="BI406" s="134">
        <f>IF(N406="nulová",J406,0)</f>
        <v>0</v>
      </c>
      <c r="BJ406" s="18" t="s">
        <v>83</v>
      </c>
      <c r="BK406" s="134">
        <f>ROUND(I406*H406,2)</f>
        <v>0</v>
      </c>
      <c r="BL406" s="18" t="s">
        <v>272</v>
      </c>
      <c r="BM406" s="133" t="s">
        <v>3132</v>
      </c>
    </row>
    <row r="407" spans="2:65" s="1" customFormat="1" ht="11.25">
      <c r="B407" s="33"/>
      <c r="D407" s="186" t="s">
        <v>1068</v>
      </c>
      <c r="F407" s="187" t="s">
        <v>3133</v>
      </c>
      <c r="I407" s="151"/>
      <c r="L407" s="33"/>
      <c r="M407" s="152"/>
      <c r="T407" s="54"/>
      <c r="AT407" s="18" t="s">
        <v>1068</v>
      </c>
      <c r="AU407" s="18" t="s">
        <v>83</v>
      </c>
    </row>
    <row r="408" spans="2:65" s="1" customFormat="1" ht="19.5">
      <c r="B408" s="33"/>
      <c r="D408" s="136" t="s">
        <v>341</v>
      </c>
      <c r="F408" s="150" t="s">
        <v>3134</v>
      </c>
      <c r="I408" s="151"/>
      <c r="L408" s="33"/>
      <c r="M408" s="152"/>
      <c r="T408" s="54"/>
      <c r="AT408" s="18" t="s">
        <v>341</v>
      </c>
      <c r="AU408" s="18" t="s">
        <v>83</v>
      </c>
    </row>
    <row r="409" spans="2:65" s="1" customFormat="1" ht="16.5" customHeight="1">
      <c r="B409" s="33"/>
      <c r="C409" s="122" t="s">
        <v>3135</v>
      </c>
      <c r="D409" s="122" t="s">
        <v>267</v>
      </c>
      <c r="E409" s="123" t="s">
        <v>3136</v>
      </c>
      <c r="F409" s="124" t="s">
        <v>3137</v>
      </c>
      <c r="G409" s="125" t="s">
        <v>310</v>
      </c>
      <c r="H409" s="126">
        <v>6</v>
      </c>
      <c r="I409" s="127"/>
      <c r="J409" s="128">
        <f>ROUND(I409*H409,2)</f>
        <v>0</v>
      </c>
      <c r="K409" s="124" t="s">
        <v>2590</v>
      </c>
      <c r="L409" s="33"/>
      <c r="M409" s="129" t="s">
        <v>19</v>
      </c>
      <c r="N409" s="130" t="s">
        <v>46</v>
      </c>
      <c r="P409" s="131">
        <f>O409*H409</f>
        <v>0</v>
      </c>
      <c r="Q409" s="131">
        <v>0</v>
      </c>
      <c r="R409" s="131">
        <f>Q409*H409</f>
        <v>0</v>
      </c>
      <c r="S409" s="131">
        <v>0</v>
      </c>
      <c r="T409" s="132">
        <f>S409*H409</f>
        <v>0</v>
      </c>
      <c r="AR409" s="133" t="s">
        <v>272</v>
      </c>
      <c r="AT409" s="133" t="s">
        <v>267</v>
      </c>
      <c r="AU409" s="133" t="s">
        <v>83</v>
      </c>
      <c r="AY409" s="18" t="s">
        <v>266</v>
      </c>
      <c r="BE409" s="134">
        <f>IF(N409="základní",J409,0)</f>
        <v>0</v>
      </c>
      <c r="BF409" s="134">
        <f>IF(N409="snížená",J409,0)</f>
        <v>0</v>
      </c>
      <c r="BG409" s="134">
        <f>IF(N409="zákl. přenesená",J409,0)</f>
        <v>0</v>
      </c>
      <c r="BH409" s="134">
        <f>IF(N409="sníž. přenesená",J409,0)</f>
        <v>0</v>
      </c>
      <c r="BI409" s="134">
        <f>IF(N409="nulová",J409,0)</f>
        <v>0</v>
      </c>
      <c r="BJ409" s="18" t="s">
        <v>83</v>
      </c>
      <c r="BK409" s="134">
        <f>ROUND(I409*H409,2)</f>
        <v>0</v>
      </c>
      <c r="BL409" s="18" t="s">
        <v>272</v>
      </c>
      <c r="BM409" s="133" t="s">
        <v>3138</v>
      </c>
    </row>
    <row r="410" spans="2:65" s="1" customFormat="1" ht="48.75">
      <c r="B410" s="33"/>
      <c r="D410" s="136" t="s">
        <v>341</v>
      </c>
      <c r="F410" s="150" t="s">
        <v>3139</v>
      </c>
      <c r="I410" s="151"/>
      <c r="L410" s="33"/>
      <c r="M410" s="152"/>
      <c r="T410" s="54"/>
      <c r="AT410" s="18" t="s">
        <v>341</v>
      </c>
      <c r="AU410" s="18" t="s">
        <v>83</v>
      </c>
    </row>
    <row r="411" spans="2:65" s="1" customFormat="1" ht="16.5" customHeight="1">
      <c r="B411" s="33"/>
      <c r="C411" s="122" t="s">
        <v>3140</v>
      </c>
      <c r="D411" s="122" t="s">
        <v>267</v>
      </c>
      <c r="E411" s="123" t="s">
        <v>3141</v>
      </c>
      <c r="F411" s="124" t="s">
        <v>3142</v>
      </c>
      <c r="G411" s="125" t="s">
        <v>310</v>
      </c>
      <c r="H411" s="126">
        <v>27</v>
      </c>
      <c r="I411" s="127"/>
      <c r="J411" s="128">
        <f>ROUND(I411*H411,2)</f>
        <v>0</v>
      </c>
      <c r="K411" s="124" t="s">
        <v>2590</v>
      </c>
      <c r="L411" s="33"/>
      <c r="M411" s="129" t="s">
        <v>19</v>
      </c>
      <c r="N411" s="130" t="s">
        <v>46</v>
      </c>
      <c r="P411" s="131">
        <f>O411*H411</f>
        <v>0</v>
      </c>
      <c r="Q411" s="131">
        <v>0</v>
      </c>
      <c r="R411" s="131">
        <f>Q411*H411</f>
        <v>0</v>
      </c>
      <c r="S411" s="131">
        <v>0</v>
      </c>
      <c r="T411" s="132">
        <f>S411*H411</f>
        <v>0</v>
      </c>
      <c r="AR411" s="133" t="s">
        <v>272</v>
      </c>
      <c r="AT411" s="133" t="s">
        <v>267</v>
      </c>
      <c r="AU411" s="133" t="s">
        <v>83</v>
      </c>
      <c r="AY411" s="18" t="s">
        <v>266</v>
      </c>
      <c r="BE411" s="134">
        <f>IF(N411="základní",J411,0)</f>
        <v>0</v>
      </c>
      <c r="BF411" s="134">
        <f>IF(N411="snížená",J411,0)</f>
        <v>0</v>
      </c>
      <c r="BG411" s="134">
        <f>IF(N411="zákl. přenesená",J411,0)</f>
        <v>0</v>
      </c>
      <c r="BH411" s="134">
        <f>IF(N411="sníž. přenesená",J411,0)</f>
        <v>0</v>
      </c>
      <c r="BI411" s="134">
        <f>IF(N411="nulová",J411,0)</f>
        <v>0</v>
      </c>
      <c r="BJ411" s="18" t="s">
        <v>83</v>
      </c>
      <c r="BK411" s="134">
        <f>ROUND(I411*H411,2)</f>
        <v>0</v>
      </c>
      <c r="BL411" s="18" t="s">
        <v>272</v>
      </c>
      <c r="BM411" s="133" t="s">
        <v>3143</v>
      </c>
    </row>
    <row r="412" spans="2:65" s="1" customFormat="1" ht="39">
      <c r="B412" s="33"/>
      <c r="D412" s="136" t="s">
        <v>341</v>
      </c>
      <c r="F412" s="150" t="s">
        <v>3144</v>
      </c>
      <c r="I412" s="151"/>
      <c r="L412" s="33"/>
      <c r="M412" s="152"/>
      <c r="T412" s="54"/>
      <c r="AT412" s="18" t="s">
        <v>341</v>
      </c>
      <c r="AU412" s="18" t="s">
        <v>83</v>
      </c>
    </row>
    <row r="413" spans="2:65" s="1" customFormat="1" ht="16.5" customHeight="1">
      <c r="B413" s="33"/>
      <c r="C413" s="122" t="s">
        <v>3145</v>
      </c>
      <c r="D413" s="122" t="s">
        <v>267</v>
      </c>
      <c r="E413" s="123" t="s">
        <v>3146</v>
      </c>
      <c r="F413" s="124" t="s">
        <v>3147</v>
      </c>
      <c r="G413" s="125" t="s">
        <v>298</v>
      </c>
      <c r="H413" s="126">
        <v>44</v>
      </c>
      <c r="I413" s="127"/>
      <c r="J413" s="128">
        <f>ROUND(I413*H413,2)</f>
        <v>0</v>
      </c>
      <c r="K413" s="124" t="s">
        <v>1066</v>
      </c>
      <c r="L413" s="33"/>
      <c r="M413" s="129" t="s">
        <v>19</v>
      </c>
      <c r="N413" s="130" t="s">
        <v>46</v>
      </c>
      <c r="P413" s="131">
        <f>O413*H413</f>
        <v>0</v>
      </c>
      <c r="Q413" s="131">
        <v>0</v>
      </c>
      <c r="R413" s="131">
        <f>Q413*H413</f>
        <v>0</v>
      </c>
      <c r="S413" s="131">
        <v>0</v>
      </c>
      <c r="T413" s="132">
        <f>S413*H413</f>
        <v>0</v>
      </c>
      <c r="AR413" s="133" t="s">
        <v>272</v>
      </c>
      <c r="AT413" s="133" t="s">
        <v>267</v>
      </c>
      <c r="AU413" s="133" t="s">
        <v>83</v>
      </c>
      <c r="AY413" s="18" t="s">
        <v>266</v>
      </c>
      <c r="BE413" s="134">
        <f>IF(N413="základní",J413,0)</f>
        <v>0</v>
      </c>
      <c r="BF413" s="134">
        <f>IF(N413="snížená",J413,0)</f>
        <v>0</v>
      </c>
      <c r="BG413" s="134">
        <f>IF(N413="zákl. přenesená",J413,0)</f>
        <v>0</v>
      </c>
      <c r="BH413" s="134">
        <f>IF(N413="sníž. přenesená",J413,0)</f>
        <v>0</v>
      </c>
      <c r="BI413" s="134">
        <f>IF(N413="nulová",J413,0)</f>
        <v>0</v>
      </c>
      <c r="BJ413" s="18" t="s">
        <v>83</v>
      </c>
      <c r="BK413" s="134">
        <f>ROUND(I413*H413,2)</f>
        <v>0</v>
      </c>
      <c r="BL413" s="18" t="s">
        <v>272</v>
      </c>
      <c r="BM413" s="133" t="s">
        <v>3148</v>
      </c>
    </row>
    <row r="414" spans="2:65" s="1" customFormat="1" ht="11.25">
      <c r="B414" s="33"/>
      <c r="D414" s="186" t="s">
        <v>1068</v>
      </c>
      <c r="F414" s="187" t="s">
        <v>3149</v>
      </c>
      <c r="I414" s="151"/>
      <c r="L414" s="33"/>
      <c r="M414" s="152"/>
      <c r="T414" s="54"/>
      <c r="AT414" s="18" t="s">
        <v>1068</v>
      </c>
      <c r="AU414" s="18" t="s">
        <v>83</v>
      </c>
    </row>
    <row r="415" spans="2:65" s="1" customFormat="1" ht="29.25">
      <c r="B415" s="33"/>
      <c r="D415" s="136" t="s">
        <v>341</v>
      </c>
      <c r="F415" s="150" t="s">
        <v>3150</v>
      </c>
      <c r="I415" s="151"/>
      <c r="L415" s="33"/>
      <c r="M415" s="152"/>
      <c r="T415" s="54"/>
      <c r="AT415" s="18" t="s">
        <v>341</v>
      </c>
      <c r="AU415" s="18" t="s">
        <v>83</v>
      </c>
    </row>
    <row r="416" spans="2:65" s="1" customFormat="1" ht="16.5" customHeight="1">
      <c r="B416" s="33"/>
      <c r="C416" s="122" t="s">
        <v>3151</v>
      </c>
      <c r="D416" s="122" t="s">
        <v>267</v>
      </c>
      <c r="E416" s="123" t="s">
        <v>3152</v>
      </c>
      <c r="F416" s="124" t="s">
        <v>3153</v>
      </c>
      <c r="G416" s="125" t="s">
        <v>3096</v>
      </c>
      <c r="H416" s="126">
        <v>444.1</v>
      </c>
      <c r="I416" s="127"/>
      <c r="J416" s="128">
        <f>ROUND(I416*H416,2)</f>
        <v>0</v>
      </c>
      <c r="K416" s="124" t="s">
        <v>2590</v>
      </c>
      <c r="L416" s="33"/>
      <c r="M416" s="129" t="s">
        <v>19</v>
      </c>
      <c r="N416" s="130" t="s">
        <v>46</v>
      </c>
      <c r="P416" s="131">
        <f>O416*H416</f>
        <v>0</v>
      </c>
      <c r="Q416" s="131">
        <v>0</v>
      </c>
      <c r="R416" s="131">
        <f>Q416*H416</f>
        <v>0</v>
      </c>
      <c r="S416" s="131">
        <v>0</v>
      </c>
      <c r="T416" s="132">
        <f>S416*H416</f>
        <v>0</v>
      </c>
      <c r="AR416" s="133" t="s">
        <v>272</v>
      </c>
      <c r="AT416" s="133" t="s">
        <v>267</v>
      </c>
      <c r="AU416" s="133" t="s">
        <v>83</v>
      </c>
      <c r="AY416" s="18" t="s">
        <v>266</v>
      </c>
      <c r="BE416" s="134">
        <f>IF(N416="základní",J416,0)</f>
        <v>0</v>
      </c>
      <c r="BF416" s="134">
        <f>IF(N416="snížená",J416,0)</f>
        <v>0</v>
      </c>
      <c r="BG416" s="134">
        <f>IF(N416="zákl. přenesená",J416,0)</f>
        <v>0</v>
      </c>
      <c r="BH416" s="134">
        <f>IF(N416="sníž. přenesená",J416,0)</f>
        <v>0</v>
      </c>
      <c r="BI416" s="134">
        <f>IF(N416="nulová",J416,0)</f>
        <v>0</v>
      </c>
      <c r="BJ416" s="18" t="s">
        <v>83</v>
      </c>
      <c r="BK416" s="134">
        <f>ROUND(I416*H416,2)</f>
        <v>0</v>
      </c>
      <c r="BL416" s="18" t="s">
        <v>272</v>
      </c>
      <c r="BM416" s="133" t="s">
        <v>3154</v>
      </c>
    </row>
    <row r="417" spans="2:65" s="1" customFormat="1" ht="126.75">
      <c r="B417" s="33"/>
      <c r="D417" s="136" t="s">
        <v>341</v>
      </c>
      <c r="F417" s="150" t="s">
        <v>3155</v>
      </c>
      <c r="I417" s="151"/>
      <c r="L417" s="33"/>
      <c r="M417" s="152"/>
      <c r="T417" s="54"/>
      <c r="AT417" s="18" t="s">
        <v>341</v>
      </c>
      <c r="AU417" s="18" t="s">
        <v>83</v>
      </c>
    </row>
    <row r="418" spans="2:65" s="1" customFormat="1" ht="16.5" customHeight="1">
      <c r="B418" s="33"/>
      <c r="C418" s="122" t="s">
        <v>3156</v>
      </c>
      <c r="D418" s="122" t="s">
        <v>267</v>
      </c>
      <c r="E418" s="123" t="s">
        <v>3157</v>
      </c>
      <c r="F418" s="124" t="s">
        <v>3158</v>
      </c>
      <c r="G418" s="125" t="s">
        <v>310</v>
      </c>
      <c r="H418" s="126">
        <v>2</v>
      </c>
      <c r="I418" s="127"/>
      <c r="J418" s="128">
        <f>ROUND(I418*H418,2)</f>
        <v>0</v>
      </c>
      <c r="K418" s="124" t="s">
        <v>1066</v>
      </c>
      <c r="L418" s="33"/>
      <c r="M418" s="129" t="s">
        <v>19</v>
      </c>
      <c r="N418" s="130" t="s">
        <v>46</v>
      </c>
      <c r="P418" s="131">
        <f>O418*H418</f>
        <v>0</v>
      </c>
      <c r="Q418" s="131">
        <v>0</v>
      </c>
      <c r="R418" s="131">
        <f>Q418*H418</f>
        <v>0</v>
      </c>
      <c r="S418" s="131">
        <v>0</v>
      </c>
      <c r="T418" s="132">
        <f>S418*H418</f>
        <v>0</v>
      </c>
      <c r="AR418" s="133" t="s">
        <v>272</v>
      </c>
      <c r="AT418" s="133" t="s">
        <v>267</v>
      </c>
      <c r="AU418" s="133" t="s">
        <v>83</v>
      </c>
      <c r="AY418" s="18" t="s">
        <v>266</v>
      </c>
      <c r="BE418" s="134">
        <f>IF(N418="základní",J418,0)</f>
        <v>0</v>
      </c>
      <c r="BF418" s="134">
        <f>IF(N418="snížená",J418,0)</f>
        <v>0</v>
      </c>
      <c r="BG418" s="134">
        <f>IF(N418="zákl. přenesená",J418,0)</f>
        <v>0</v>
      </c>
      <c r="BH418" s="134">
        <f>IF(N418="sníž. přenesená",J418,0)</f>
        <v>0</v>
      </c>
      <c r="BI418" s="134">
        <f>IF(N418="nulová",J418,0)</f>
        <v>0</v>
      </c>
      <c r="BJ418" s="18" t="s">
        <v>83</v>
      </c>
      <c r="BK418" s="134">
        <f>ROUND(I418*H418,2)</f>
        <v>0</v>
      </c>
      <c r="BL418" s="18" t="s">
        <v>272</v>
      </c>
      <c r="BM418" s="133" t="s">
        <v>3159</v>
      </c>
    </row>
    <row r="419" spans="2:65" s="1" customFormat="1" ht="11.25">
      <c r="B419" s="33"/>
      <c r="D419" s="186" t="s">
        <v>1068</v>
      </c>
      <c r="F419" s="187" t="s">
        <v>3160</v>
      </c>
      <c r="I419" s="151"/>
      <c r="L419" s="33"/>
      <c r="M419" s="152"/>
      <c r="T419" s="54"/>
      <c r="AT419" s="18" t="s">
        <v>1068</v>
      </c>
      <c r="AU419" s="18" t="s">
        <v>83</v>
      </c>
    </row>
    <row r="420" spans="2:65" s="1" customFormat="1" ht="19.5">
      <c r="B420" s="33"/>
      <c r="D420" s="136" t="s">
        <v>341</v>
      </c>
      <c r="F420" s="150" t="s">
        <v>3161</v>
      </c>
      <c r="I420" s="151"/>
      <c r="L420" s="33"/>
      <c r="M420" s="152"/>
      <c r="T420" s="54"/>
      <c r="AT420" s="18" t="s">
        <v>341</v>
      </c>
      <c r="AU420" s="18" t="s">
        <v>83</v>
      </c>
    </row>
    <row r="421" spans="2:65" s="1" customFormat="1" ht="21.75" customHeight="1">
      <c r="B421" s="33"/>
      <c r="C421" s="122" t="s">
        <v>3162</v>
      </c>
      <c r="D421" s="122" t="s">
        <v>267</v>
      </c>
      <c r="E421" s="123" t="s">
        <v>3163</v>
      </c>
      <c r="F421" s="124" t="s">
        <v>3164</v>
      </c>
      <c r="G421" s="125" t="s">
        <v>2609</v>
      </c>
      <c r="H421" s="126">
        <v>165</v>
      </c>
      <c r="I421" s="127"/>
      <c r="J421" s="128">
        <f>ROUND(I421*H421,2)</f>
        <v>0</v>
      </c>
      <c r="K421" s="124" t="s">
        <v>1066</v>
      </c>
      <c r="L421" s="33"/>
      <c r="M421" s="129" t="s">
        <v>19</v>
      </c>
      <c r="N421" s="130" t="s">
        <v>46</v>
      </c>
      <c r="P421" s="131">
        <f>O421*H421</f>
        <v>0</v>
      </c>
      <c r="Q421" s="131">
        <v>0</v>
      </c>
      <c r="R421" s="131">
        <f>Q421*H421</f>
        <v>0</v>
      </c>
      <c r="S421" s="131">
        <v>0</v>
      </c>
      <c r="T421" s="132">
        <f>S421*H421</f>
        <v>0</v>
      </c>
      <c r="AR421" s="133" t="s">
        <v>272</v>
      </c>
      <c r="AT421" s="133" t="s">
        <v>267</v>
      </c>
      <c r="AU421" s="133" t="s">
        <v>83</v>
      </c>
      <c r="AY421" s="18" t="s">
        <v>266</v>
      </c>
      <c r="BE421" s="134">
        <f>IF(N421="základní",J421,0)</f>
        <v>0</v>
      </c>
      <c r="BF421" s="134">
        <f>IF(N421="snížená",J421,0)</f>
        <v>0</v>
      </c>
      <c r="BG421" s="134">
        <f>IF(N421="zákl. přenesená",J421,0)</f>
        <v>0</v>
      </c>
      <c r="BH421" s="134">
        <f>IF(N421="sníž. přenesená",J421,0)</f>
        <v>0</v>
      </c>
      <c r="BI421" s="134">
        <f>IF(N421="nulová",J421,0)</f>
        <v>0</v>
      </c>
      <c r="BJ421" s="18" t="s">
        <v>83</v>
      </c>
      <c r="BK421" s="134">
        <f>ROUND(I421*H421,2)</f>
        <v>0</v>
      </c>
      <c r="BL421" s="18" t="s">
        <v>272</v>
      </c>
      <c r="BM421" s="133" t="s">
        <v>3165</v>
      </c>
    </row>
    <row r="422" spans="2:65" s="1" customFormat="1" ht="11.25">
      <c r="B422" s="33"/>
      <c r="D422" s="186" t="s">
        <v>1068</v>
      </c>
      <c r="F422" s="187" t="s">
        <v>3166</v>
      </c>
      <c r="I422" s="151"/>
      <c r="L422" s="33"/>
      <c r="M422" s="152"/>
      <c r="T422" s="54"/>
      <c r="AT422" s="18" t="s">
        <v>1068</v>
      </c>
      <c r="AU422" s="18" t="s">
        <v>83</v>
      </c>
    </row>
    <row r="423" spans="2:65" s="1" customFormat="1" ht="29.25">
      <c r="B423" s="33"/>
      <c r="D423" s="136" t="s">
        <v>341</v>
      </c>
      <c r="F423" s="150" t="s">
        <v>3167</v>
      </c>
      <c r="I423" s="151"/>
      <c r="L423" s="33"/>
      <c r="M423" s="152"/>
      <c r="T423" s="54"/>
      <c r="AT423" s="18" t="s">
        <v>341</v>
      </c>
      <c r="AU423" s="18" t="s">
        <v>83</v>
      </c>
    </row>
    <row r="424" spans="2:65" s="1" customFormat="1" ht="24.2" customHeight="1">
      <c r="B424" s="33"/>
      <c r="C424" s="122" t="s">
        <v>3168</v>
      </c>
      <c r="D424" s="122" t="s">
        <v>267</v>
      </c>
      <c r="E424" s="123" t="s">
        <v>3169</v>
      </c>
      <c r="F424" s="124" t="s">
        <v>3170</v>
      </c>
      <c r="G424" s="125" t="s">
        <v>2609</v>
      </c>
      <c r="H424" s="126">
        <v>9900</v>
      </c>
      <c r="I424" s="127"/>
      <c r="J424" s="128">
        <f>ROUND(I424*H424,2)</f>
        <v>0</v>
      </c>
      <c r="K424" s="124" t="s">
        <v>1066</v>
      </c>
      <c r="L424" s="33"/>
      <c r="M424" s="129" t="s">
        <v>19</v>
      </c>
      <c r="N424" s="130" t="s">
        <v>46</v>
      </c>
      <c r="P424" s="131">
        <f>O424*H424</f>
        <v>0</v>
      </c>
      <c r="Q424" s="131">
        <v>0</v>
      </c>
      <c r="R424" s="131">
        <f>Q424*H424</f>
        <v>0</v>
      </c>
      <c r="S424" s="131">
        <v>0</v>
      </c>
      <c r="T424" s="132">
        <f>S424*H424</f>
        <v>0</v>
      </c>
      <c r="AR424" s="133" t="s">
        <v>272</v>
      </c>
      <c r="AT424" s="133" t="s">
        <v>267</v>
      </c>
      <c r="AU424" s="133" t="s">
        <v>83</v>
      </c>
      <c r="AY424" s="18" t="s">
        <v>266</v>
      </c>
      <c r="BE424" s="134">
        <f>IF(N424="základní",J424,0)</f>
        <v>0</v>
      </c>
      <c r="BF424" s="134">
        <f>IF(N424="snížená",J424,0)</f>
        <v>0</v>
      </c>
      <c r="BG424" s="134">
        <f>IF(N424="zákl. přenesená",J424,0)</f>
        <v>0</v>
      </c>
      <c r="BH424" s="134">
        <f>IF(N424="sníž. přenesená",J424,0)</f>
        <v>0</v>
      </c>
      <c r="BI424" s="134">
        <f>IF(N424="nulová",J424,0)</f>
        <v>0</v>
      </c>
      <c r="BJ424" s="18" t="s">
        <v>83</v>
      </c>
      <c r="BK424" s="134">
        <f>ROUND(I424*H424,2)</f>
        <v>0</v>
      </c>
      <c r="BL424" s="18" t="s">
        <v>272</v>
      </c>
      <c r="BM424" s="133" t="s">
        <v>3171</v>
      </c>
    </row>
    <row r="425" spans="2:65" s="1" customFormat="1" ht="11.25">
      <c r="B425" s="33"/>
      <c r="D425" s="186" t="s">
        <v>1068</v>
      </c>
      <c r="F425" s="187" t="s">
        <v>3172</v>
      </c>
      <c r="I425" s="151"/>
      <c r="L425" s="33"/>
      <c r="M425" s="152"/>
      <c r="T425" s="54"/>
      <c r="AT425" s="18" t="s">
        <v>1068</v>
      </c>
      <c r="AU425" s="18" t="s">
        <v>83</v>
      </c>
    </row>
    <row r="426" spans="2:65" s="1" customFormat="1" ht="29.25">
      <c r="B426" s="33"/>
      <c r="D426" s="136" t="s">
        <v>341</v>
      </c>
      <c r="F426" s="150" t="s">
        <v>3173</v>
      </c>
      <c r="I426" s="151"/>
      <c r="L426" s="33"/>
      <c r="M426" s="152"/>
      <c r="T426" s="54"/>
      <c r="AT426" s="18" t="s">
        <v>341</v>
      </c>
      <c r="AU426" s="18" t="s">
        <v>83</v>
      </c>
    </row>
    <row r="427" spans="2:65" s="1" customFormat="1" ht="21.75" customHeight="1">
      <c r="B427" s="33"/>
      <c r="C427" s="122" t="s">
        <v>3174</v>
      </c>
      <c r="D427" s="122" t="s">
        <v>267</v>
      </c>
      <c r="E427" s="123" t="s">
        <v>3175</v>
      </c>
      <c r="F427" s="124" t="s">
        <v>3176</v>
      </c>
      <c r="G427" s="125" t="s">
        <v>2609</v>
      </c>
      <c r="H427" s="126">
        <v>165</v>
      </c>
      <c r="I427" s="127"/>
      <c r="J427" s="128">
        <f>ROUND(I427*H427,2)</f>
        <v>0</v>
      </c>
      <c r="K427" s="124" t="s">
        <v>1066</v>
      </c>
      <c r="L427" s="33"/>
      <c r="M427" s="129" t="s">
        <v>19</v>
      </c>
      <c r="N427" s="130" t="s">
        <v>46</v>
      </c>
      <c r="P427" s="131">
        <f>O427*H427</f>
        <v>0</v>
      </c>
      <c r="Q427" s="131">
        <v>0</v>
      </c>
      <c r="R427" s="131">
        <f>Q427*H427</f>
        <v>0</v>
      </c>
      <c r="S427" s="131">
        <v>0</v>
      </c>
      <c r="T427" s="132">
        <f>S427*H427</f>
        <v>0</v>
      </c>
      <c r="AR427" s="133" t="s">
        <v>272</v>
      </c>
      <c r="AT427" s="133" t="s">
        <v>267</v>
      </c>
      <c r="AU427" s="133" t="s">
        <v>83</v>
      </c>
      <c r="AY427" s="18" t="s">
        <v>266</v>
      </c>
      <c r="BE427" s="134">
        <f>IF(N427="základní",J427,0)</f>
        <v>0</v>
      </c>
      <c r="BF427" s="134">
        <f>IF(N427="snížená",J427,0)</f>
        <v>0</v>
      </c>
      <c r="BG427" s="134">
        <f>IF(N427="zákl. přenesená",J427,0)</f>
        <v>0</v>
      </c>
      <c r="BH427" s="134">
        <f>IF(N427="sníž. přenesená",J427,0)</f>
        <v>0</v>
      </c>
      <c r="BI427" s="134">
        <f>IF(N427="nulová",J427,0)</f>
        <v>0</v>
      </c>
      <c r="BJ427" s="18" t="s">
        <v>83</v>
      </c>
      <c r="BK427" s="134">
        <f>ROUND(I427*H427,2)</f>
        <v>0</v>
      </c>
      <c r="BL427" s="18" t="s">
        <v>272</v>
      </c>
      <c r="BM427" s="133" t="s">
        <v>3177</v>
      </c>
    </row>
    <row r="428" spans="2:65" s="1" customFormat="1" ht="11.25">
      <c r="B428" s="33"/>
      <c r="D428" s="186" t="s">
        <v>1068</v>
      </c>
      <c r="F428" s="187" t="s">
        <v>3178</v>
      </c>
      <c r="I428" s="151"/>
      <c r="L428" s="33"/>
      <c r="M428" s="152"/>
      <c r="T428" s="54"/>
      <c r="AT428" s="18" t="s">
        <v>1068</v>
      </c>
      <c r="AU428" s="18" t="s">
        <v>83</v>
      </c>
    </row>
    <row r="429" spans="2:65" s="1" customFormat="1" ht="29.25">
      <c r="B429" s="33"/>
      <c r="D429" s="136" t="s">
        <v>341</v>
      </c>
      <c r="F429" s="150" t="s">
        <v>3179</v>
      </c>
      <c r="I429" s="151"/>
      <c r="L429" s="33"/>
      <c r="M429" s="152"/>
      <c r="T429" s="54"/>
      <c r="AT429" s="18" t="s">
        <v>341</v>
      </c>
      <c r="AU429" s="18" t="s">
        <v>83</v>
      </c>
    </row>
    <row r="430" spans="2:65" s="1" customFormat="1" ht="16.5" customHeight="1">
      <c r="B430" s="33"/>
      <c r="C430" s="122" t="s">
        <v>3180</v>
      </c>
      <c r="D430" s="122" t="s">
        <v>267</v>
      </c>
      <c r="E430" s="123" t="s">
        <v>1237</v>
      </c>
      <c r="F430" s="124" t="s">
        <v>1238</v>
      </c>
      <c r="G430" s="125" t="s">
        <v>270</v>
      </c>
      <c r="H430" s="126">
        <v>616</v>
      </c>
      <c r="I430" s="127"/>
      <c r="J430" s="128">
        <f>ROUND(I430*H430,2)</f>
        <v>0</v>
      </c>
      <c r="K430" s="124" t="s">
        <v>1066</v>
      </c>
      <c r="L430" s="33"/>
      <c r="M430" s="129" t="s">
        <v>19</v>
      </c>
      <c r="N430" s="130" t="s">
        <v>46</v>
      </c>
      <c r="P430" s="131">
        <f>O430*H430</f>
        <v>0</v>
      </c>
      <c r="Q430" s="131">
        <v>0</v>
      </c>
      <c r="R430" s="131">
        <f>Q430*H430</f>
        <v>0</v>
      </c>
      <c r="S430" s="131">
        <v>0</v>
      </c>
      <c r="T430" s="132">
        <f>S430*H430</f>
        <v>0</v>
      </c>
      <c r="AR430" s="133" t="s">
        <v>272</v>
      </c>
      <c r="AT430" s="133" t="s">
        <v>267</v>
      </c>
      <c r="AU430" s="133" t="s">
        <v>83</v>
      </c>
      <c r="AY430" s="18" t="s">
        <v>266</v>
      </c>
      <c r="BE430" s="134">
        <f>IF(N430="základní",J430,0)</f>
        <v>0</v>
      </c>
      <c r="BF430" s="134">
        <f>IF(N430="snížená",J430,0)</f>
        <v>0</v>
      </c>
      <c r="BG430" s="134">
        <f>IF(N430="zákl. přenesená",J430,0)</f>
        <v>0</v>
      </c>
      <c r="BH430" s="134">
        <f>IF(N430="sníž. přenesená",J430,0)</f>
        <v>0</v>
      </c>
      <c r="BI430" s="134">
        <f>IF(N430="nulová",J430,0)</f>
        <v>0</v>
      </c>
      <c r="BJ430" s="18" t="s">
        <v>83</v>
      </c>
      <c r="BK430" s="134">
        <f>ROUND(I430*H430,2)</f>
        <v>0</v>
      </c>
      <c r="BL430" s="18" t="s">
        <v>272</v>
      </c>
      <c r="BM430" s="133" t="s">
        <v>3181</v>
      </c>
    </row>
    <row r="431" spans="2:65" s="1" customFormat="1" ht="11.25">
      <c r="B431" s="33"/>
      <c r="D431" s="186" t="s">
        <v>1068</v>
      </c>
      <c r="F431" s="187" t="s">
        <v>1240</v>
      </c>
      <c r="I431" s="151"/>
      <c r="L431" s="33"/>
      <c r="M431" s="152"/>
      <c r="T431" s="54"/>
      <c r="AT431" s="18" t="s">
        <v>1068</v>
      </c>
      <c r="AU431" s="18" t="s">
        <v>83</v>
      </c>
    </row>
    <row r="432" spans="2:65" s="1" customFormat="1" ht="19.5">
      <c r="B432" s="33"/>
      <c r="D432" s="136" t="s">
        <v>341</v>
      </c>
      <c r="F432" s="150" t="s">
        <v>3182</v>
      </c>
      <c r="I432" s="151"/>
      <c r="L432" s="33"/>
      <c r="M432" s="152"/>
      <c r="T432" s="54"/>
      <c r="AT432" s="18" t="s">
        <v>341</v>
      </c>
      <c r="AU432" s="18" t="s">
        <v>83</v>
      </c>
    </row>
    <row r="433" spans="2:65" s="1" customFormat="1" ht="24.2" customHeight="1">
      <c r="B433" s="33"/>
      <c r="C433" s="122" t="s">
        <v>3183</v>
      </c>
      <c r="D433" s="122" t="s">
        <v>267</v>
      </c>
      <c r="E433" s="123" t="s">
        <v>3184</v>
      </c>
      <c r="F433" s="124" t="s">
        <v>3185</v>
      </c>
      <c r="G433" s="125" t="s">
        <v>270</v>
      </c>
      <c r="H433" s="126">
        <v>18480</v>
      </c>
      <c r="I433" s="127"/>
      <c r="J433" s="128">
        <f>ROUND(I433*H433,2)</f>
        <v>0</v>
      </c>
      <c r="K433" s="124" t="s">
        <v>1066</v>
      </c>
      <c r="L433" s="33"/>
      <c r="M433" s="129" t="s">
        <v>19</v>
      </c>
      <c r="N433" s="130" t="s">
        <v>46</v>
      </c>
      <c r="P433" s="131">
        <f>O433*H433</f>
        <v>0</v>
      </c>
      <c r="Q433" s="131">
        <v>0</v>
      </c>
      <c r="R433" s="131">
        <f>Q433*H433</f>
        <v>0</v>
      </c>
      <c r="S433" s="131">
        <v>0</v>
      </c>
      <c r="T433" s="132">
        <f>S433*H433</f>
        <v>0</v>
      </c>
      <c r="AR433" s="133" t="s">
        <v>272</v>
      </c>
      <c r="AT433" s="133" t="s">
        <v>267</v>
      </c>
      <c r="AU433" s="133" t="s">
        <v>83</v>
      </c>
      <c r="AY433" s="18" t="s">
        <v>266</v>
      </c>
      <c r="BE433" s="134">
        <f>IF(N433="základní",J433,0)</f>
        <v>0</v>
      </c>
      <c r="BF433" s="134">
        <f>IF(N433="snížená",J433,0)</f>
        <v>0</v>
      </c>
      <c r="BG433" s="134">
        <f>IF(N433="zákl. přenesená",J433,0)</f>
        <v>0</v>
      </c>
      <c r="BH433" s="134">
        <f>IF(N433="sníž. přenesená",J433,0)</f>
        <v>0</v>
      </c>
      <c r="BI433" s="134">
        <f>IF(N433="nulová",J433,0)</f>
        <v>0</v>
      </c>
      <c r="BJ433" s="18" t="s">
        <v>83</v>
      </c>
      <c r="BK433" s="134">
        <f>ROUND(I433*H433,2)</f>
        <v>0</v>
      </c>
      <c r="BL433" s="18" t="s">
        <v>272</v>
      </c>
      <c r="BM433" s="133" t="s">
        <v>3186</v>
      </c>
    </row>
    <row r="434" spans="2:65" s="1" customFormat="1" ht="11.25">
      <c r="B434" s="33"/>
      <c r="D434" s="186" t="s">
        <v>1068</v>
      </c>
      <c r="F434" s="187" t="s">
        <v>3187</v>
      </c>
      <c r="I434" s="151"/>
      <c r="L434" s="33"/>
      <c r="M434" s="152"/>
      <c r="T434" s="54"/>
      <c r="AT434" s="18" t="s">
        <v>1068</v>
      </c>
      <c r="AU434" s="18" t="s">
        <v>83</v>
      </c>
    </row>
    <row r="435" spans="2:65" s="1" customFormat="1" ht="29.25">
      <c r="B435" s="33"/>
      <c r="D435" s="136" t="s">
        <v>341</v>
      </c>
      <c r="F435" s="150" t="s">
        <v>3188</v>
      </c>
      <c r="I435" s="151"/>
      <c r="L435" s="33"/>
      <c r="M435" s="152"/>
      <c r="T435" s="54"/>
      <c r="AT435" s="18" t="s">
        <v>341</v>
      </c>
      <c r="AU435" s="18" t="s">
        <v>83</v>
      </c>
    </row>
    <row r="436" spans="2:65" s="1" customFormat="1" ht="21.75" customHeight="1">
      <c r="B436" s="33"/>
      <c r="C436" s="122" t="s">
        <v>3189</v>
      </c>
      <c r="D436" s="122" t="s">
        <v>267</v>
      </c>
      <c r="E436" s="123" t="s">
        <v>1242</v>
      </c>
      <c r="F436" s="124" t="s">
        <v>1243</v>
      </c>
      <c r="G436" s="125" t="s">
        <v>270</v>
      </c>
      <c r="H436" s="126">
        <v>616</v>
      </c>
      <c r="I436" s="127"/>
      <c r="J436" s="128">
        <f>ROUND(I436*H436,2)</f>
        <v>0</v>
      </c>
      <c r="K436" s="124" t="s">
        <v>1066</v>
      </c>
      <c r="L436" s="33"/>
      <c r="M436" s="129" t="s">
        <v>19</v>
      </c>
      <c r="N436" s="130" t="s">
        <v>46</v>
      </c>
      <c r="P436" s="131">
        <f>O436*H436</f>
        <v>0</v>
      </c>
      <c r="Q436" s="131">
        <v>0</v>
      </c>
      <c r="R436" s="131">
        <f>Q436*H436</f>
        <v>0</v>
      </c>
      <c r="S436" s="131">
        <v>0</v>
      </c>
      <c r="T436" s="132">
        <f>S436*H436</f>
        <v>0</v>
      </c>
      <c r="AR436" s="133" t="s">
        <v>272</v>
      </c>
      <c r="AT436" s="133" t="s">
        <v>267</v>
      </c>
      <c r="AU436" s="133" t="s">
        <v>83</v>
      </c>
      <c r="AY436" s="18" t="s">
        <v>266</v>
      </c>
      <c r="BE436" s="134">
        <f>IF(N436="základní",J436,0)</f>
        <v>0</v>
      </c>
      <c r="BF436" s="134">
        <f>IF(N436="snížená",J436,0)</f>
        <v>0</v>
      </c>
      <c r="BG436" s="134">
        <f>IF(N436="zákl. přenesená",J436,0)</f>
        <v>0</v>
      </c>
      <c r="BH436" s="134">
        <f>IF(N436="sníž. přenesená",J436,0)</f>
        <v>0</v>
      </c>
      <c r="BI436" s="134">
        <f>IF(N436="nulová",J436,0)</f>
        <v>0</v>
      </c>
      <c r="BJ436" s="18" t="s">
        <v>83</v>
      </c>
      <c r="BK436" s="134">
        <f>ROUND(I436*H436,2)</f>
        <v>0</v>
      </c>
      <c r="BL436" s="18" t="s">
        <v>272</v>
      </c>
      <c r="BM436" s="133" t="s">
        <v>3190</v>
      </c>
    </row>
    <row r="437" spans="2:65" s="1" customFormat="1" ht="11.25">
      <c r="B437" s="33"/>
      <c r="D437" s="186" t="s">
        <v>1068</v>
      </c>
      <c r="F437" s="187" t="s">
        <v>1245</v>
      </c>
      <c r="I437" s="151"/>
      <c r="L437" s="33"/>
      <c r="M437" s="152"/>
      <c r="T437" s="54"/>
      <c r="AT437" s="18" t="s">
        <v>1068</v>
      </c>
      <c r="AU437" s="18" t="s">
        <v>83</v>
      </c>
    </row>
    <row r="438" spans="2:65" s="1" customFormat="1" ht="19.5">
      <c r="B438" s="33"/>
      <c r="D438" s="136" t="s">
        <v>341</v>
      </c>
      <c r="F438" s="150" t="s">
        <v>3191</v>
      </c>
      <c r="I438" s="151"/>
      <c r="L438" s="33"/>
      <c r="M438" s="152"/>
      <c r="T438" s="54"/>
      <c r="AT438" s="18" t="s">
        <v>341</v>
      </c>
      <c r="AU438" s="18" t="s">
        <v>83</v>
      </c>
    </row>
    <row r="439" spans="2:65" s="1" customFormat="1" ht="16.5" customHeight="1">
      <c r="B439" s="33"/>
      <c r="C439" s="122" t="s">
        <v>3192</v>
      </c>
      <c r="D439" s="122" t="s">
        <v>267</v>
      </c>
      <c r="E439" s="123" t="s">
        <v>3193</v>
      </c>
      <c r="F439" s="124" t="s">
        <v>3194</v>
      </c>
      <c r="G439" s="125" t="s">
        <v>2609</v>
      </c>
      <c r="H439" s="126">
        <v>37.65</v>
      </c>
      <c r="I439" s="127"/>
      <c r="J439" s="128">
        <f>ROUND(I439*H439,2)</f>
        <v>0</v>
      </c>
      <c r="K439" s="124" t="s">
        <v>1066</v>
      </c>
      <c r="L439" s="33"/>
      <c r="M439" s="129" t="s">
        <v>19</v>
      </c>
      <c r="N439" s="130" t="s">
        <v>46</v>
      </c>
      <c r="P439" s="131">
        <f>O439*H439</f>
        <v>0</v>
      </c>
      <c r="Q439" s="131">
        <v>0</v>
      </c>
      <c r="R439" s="131">
        <f>Q439*H439</f>
        <v>0</v>
      </c>
      <c r="S439" s="131">
        <v>0</v>
      </c>
      <c r="T439" s="132">
        <f>S439*H439</f>
        <v>0</v>
      </c>
      <c r="AR439" s="133" t="s">
        <v>272</v>
      </c>
      <c r="AT439" s="133" t="s">
        <v>267</v>
      </c>
      <c r="AU439" s="133" t="s">
        <v>83</v>
      </c>
      <c r="AY439" s="18" t="s">
        <v>266</v>
      </c>
      <c r="BE439" s="134">
        <f>IF(N439="základní",J439,0)</f>
        <v>0</v>
      </c>
      <c r="BF439" s="134">
        <f>IF(N439="snížená",J439,0)</f>
        <v>0</v>
      </c>
      <c r="BG439" s="134">
        <f>IF(N439="zákl. přenesená",J439,0)</f>
        <v>0</v>
      </c>
      <c r="BH439" s="134">
        <f>IF(N439="sníž. přenesená",J439,0)</f>
        <v>0</v>
      </c>
      <c r="BI439" s="134">
        <f>IF(N439="nulová",J439,0)</f>
        <v>0</v>
      </c>
      <c r="BJ439" s="18" t="s">
        <v>83</v>
      </c>
      <c r="BK439" s="134">
        <f>ROUND(I439*H439,2)</f>
        <v>0</v>
      </c>
      <c r="BL439" s="18" t="s">
        <v>272</v>
      </c>
      <c r="BM439" s="133" t="s">
        <v>3195</v>
      </c>
    </row>
    <row r="440" spans="2:65" s="1" customFormat="1" ht="11.25">
      <c r="B440" s="33"/>
      <c r="D440" s="186" t="s">
        <v>1068</v>
      </c>
      <c r="F440" s="187" t="s">
        <v>3196</v>
      </c>
      <c r="I440" s="151"/>
      <c r="L440" s="33"/>
      <c r="M440" s="152"/>
      <c r="T440" s="54"/>
      <c r="AT440" s="18" t="s">
        <v>1068</v>
      </c>
      <c r="AU440" s="18" t="s">
        <v>83</v>
      </c>
    </row>
    <row r="441" spans="2:65" s="1" customFormat="1" ht="29.25">
      <c r="B441" s="33"/>
      <c r="D441" s="136" t="s">
        <v>341</v>
      </c>
      <c r="F441" s="150" t="s">
        <v>3197</v>
      </c>
      <c r="I441" s="151"/>
      <c r="L441" s="33"/>
      <c r="M441" s="152"/>
      <c r="T441" s="54"/>
      <c r="AT441" s="18" t="s">
        <v>341</v>
      </c>
      <c r="AU441" s="18" t="s">
        <v>83</v>
      </c>
    </row>
    <row r="442" spans="2:65" s="1" customFormat="1" ht="21.75" customHeight="1">
      <c r="B442" s="33"/>
      <c r="C442" s="122" t="s">
        <v>3198</v>
      </c>
      <c r="D442" s="122" t="s">
        <v>267</v>
      </c>
      <c r="E442" s="123" t="s">
        <v>3199</v>
      </c>
      <c r="F442" s="124" t="s">
        <v>3200</v>
      </c>
      <c r="G442" s="125" t="s">
        <v>2609</v>
      </c>
      <c r="H442" s="126">
        <v>1129.5</v>
      </c>
      <c r="I442" s="127"/>
      <c r="J442" s="128">
        <f>ROUND(I442*H442,2)</f>
        <v>0</v>
      </c>
      <c r="K442" s="124" t="s">
        <v>1066</v>
      </c>
      <c r="L442" s="33"/>
      <c r="M442" s="129" t="s">
        <v>19</v>
      </c>
      <c r="N442" s="130" t="s">
        <v>46</v>
      </c>
      <c r="P442" s="131">
        <f>O442*H442</f>
        <v>0</v>
      </c>
      <c r="Q442" s="131">
        <v>0</v>
      </c>
      <c r="R442" s="131">
        <f>Q442*H442</f>
        <v>0</v>
      </c>
      <c r="S442" s="131">
        <v>0</v>
      </c>
      <c r="T442" s="132">
        <f>S442*H442</f>
        <v>0</v>
      </c>
      <c r="AR442" s="133" t="s">
        <v>272</v>
      </c>
      <c r="AT442" s="133" t="s">
        <v>267</v>
      </c>
      <c r="AU442" s="133" t="s">
        <v>83</v>
      </c>
      <c r="AY442" s="18" t="s">
        <v>266</v>
      </c>
      <c r="BE442" s="134">
        <f>IF(N442="základní",J442,0)</f>
        <v>0</v>
      </c>
      <c r="BF442" s="134">
        <f>IF(N442="snížená",J442,0)</f>
        <v>0</v>
      </c>
      <c r="BG442" s="134">
        <f>IF(N442="zákl. přenesená",J442,0)</f>
        <v>0</v>
      </c>
      <c r="BH442" s="134">
        <f>IF(N442="sníž. přenesená",J442,0)</f>
        <v>0</v>
      </c>
      <c r="BI442" s="134">
        <f>IF(N442="nulová",J442,0)</f>
        <v>0</v>
      </c>
      <c r="BJ442" s="18" t="s">
        <v>83</v>
      </c>
      <c r="BK442" s="134">
        <f>ROUND(I442*H442,2)</f>
        <v>0</v>
      </c>
      <c r="BL442" s="18" t="s">
        <v>272</v>
      </c>
      <c r="BM442" s="133" t="s">
        <v>3201</v>
      </c>
    </row>
    <row r="443" spans="2:65" s="1" customFormat="1" ht="11.25">
      <c r="B443" s="33"/>
      <c r="D443" s="186" t="s">
        <v>1068</v>
      </c>
      <c r="F443" s="187" t="s">
        <v>3202</v>
      </c>
      <c r="I443" s="151"/>
      <c r="L443" s="33"/>
      <c r="M443" s="152"/>
      <c r="T443" s="54"/>
      <c r="AT443" s="18" t="s">
        <v>1068</v>
      </c>
      <c r="AU443" s="18" t="s">
        <v>83</v>
      </c>
    </row>
    <row r="444" spans="2:65" s="1" customFormat="1" ht="29.25">
      <c r="B444" s="33"/>
      <c r="D444" s="136" t="s">
        <v>341</v>
      </c>
      <c r="F444" s="150" t="s">
        <v>3203</v>
      </c>
      <c r="I444" s="151"/>
      <c r="L444" s="33"/>
      <c r="M444" s="152"/>
      <c r="T444" s="54"/>
      <c r="AT444" s="18" t="s">
        <v>341</v>
      </c>
      <c r="AU444" s="18" t="s">
        <v>83</v>
      </c>
    </row>
    <row r="445" spans="2:65" s="1" customFormat="1" ht="16.5" customHeight="1">
      <c r="B445" s="33"/>
      <c r="C445" s="122" t="s">
        <v>3204</v>
      </c>
      <c r="D445" s="122" t="s">
        <v>267</v>
      </c>
      <c r="E445" s="123" t="s">
        <v>3205</v>
      </c>
      <c r="F445" s="124" t="s">
        <v>3206</v>
      </c>
      <c r="G445" s="125" t="s">
        <v>2609</v>
      </c>
      <c r="H445" s="126">
        <v>37.65</v>
      </c>
      <c r="I445" s="127"/>
      <c r="J445" s="128">
        <f>ROUND(I445*H445,2)</f>
        <v>0</v>
      </c>
      <c r="K445" s="124" t="s">
        <v>1066</v>
      </c>
      <c r="L445" s="33"/>
      <c r="M445" s="129" t="s">
        <v>19</v>
      </c>
      <c r="N445" s="130" t="s">
        <v>46</v>
      </c>
      <c r="P445" s="131">
        <f>O445*H445</f>
        <v>0</v>
      </c>
      <c r="Q445" s="131">
        <v>0</v>
      </c>
      <c r="R445" s="131">
        <f>Q445*H445</f>
        <v>0</v>
      </c>
      <c r="S445" s="131">
        <v>0</v>
      </c>
      <c r="T445" s="132">
        <f>S445*H445</f>
        <v>0</v>
      </c>
      <c r="AR445" s="133" t="s">
        <v>272</v>
      </c>
      <c r="AT445" s="133" t="s">
        <v>267</v>
      </c>
      <c r="AU445" s="133" t="s">
        <v>83</v>
      </c>
      <c r="AY445" s="18" t="s">
        <v>266</v>
      </c>
      <c r="BE445" s="134">
        <f>IF(N445="základní",J445,0)</f>
        <v>0</v>
      </c>
      <c r="BF445" s="134">
        <f>IF(N445="snížená",J445,0)</f>
        <v>0</v>
      </c>
      <c r="BG445" s="134">
        <f>IF(N445="zákl. přenesená",J445,0)</f>
        <v>0</v>
      </c>
      <c r="BH445" s="134">
        <f>IF(N445="sníž. přenesená",J445,0)</f>
        <v>0</v>
      </c>
      <c r="BI445" s="134">
        <f>IF(N445="nulová",J445,0)</f>
        <v>0</v>
      </c>
      <c r="BJ445" s="18" t="s">
        <v>83</v>
      </c>
      <c r="BK445" s="134">
        <f>ROUND(I445*H445,2)</f>
        <v>0</v>
      </c>
      <c r="BL445" s="18" t="s">
        <v>272</v>
      </c>
      <c r="BM445" s="133" t="s">
        <v>3207</v>
      </c>
    </row>
    <row r="446" spans="2:65" s="1" customFormat="1" ht="11.25">
      <c r="B446" s="33"/>
      <c r="D446" s="186" t="s">
        <v>1068</v>
      </c>
      <c r="F446" s="187" t="s">
        <v>3208</v>
      </c>
      <c r="I446" s="151"/>
      <c r="L446" s="33"/>
      <c r="M446" s="152"/>
      <c r="T446" s="54"/>
      <c r="AT446" s="18" t="s">
        <v>1068</v>
      </c>
      <c r="AU446" s="18" t="s">
        <v>83</v>
      </c>
    </row>
    <row r="447" spans="2:65" s="1" customFormat="1" ht="29.25">
      <c r="B447" s="33"/>
      <c r="D447" s="136" t="s">
        <v>341</v>
      </c>
      <c r="F447" s="150" t="s">
        <v>3209</v>
      </c>
      <c r="I447" s="151"/>
      <c r="L447" s="33"/>
      <c r="M447" s="152"/>
      <c r="T447" s="54"/>
      <c r="AT447" s="18" t="s">
        <v>341</v>
      </c>
      <c r="AU447" s="18" t="s">
        <v>83</v>
      </c>
    </row>
    <row r="448" spans="2:65" s="1" customFormat="1" ht="21.75" customHeight="1">
      <c r="B448" s="33"/>
      <c r="C448" s="122" t="s">
        <v>3210</v>
      </c>
      <c r="D448" s="122" t="s">
        <v>267</v>
      </c>
      <c r="E448" s="123" t="s">
        <v>3211</v>
      </c>
      <c r="F448" s="124" t="s">
        <v>3212</v>
      </c>
      <c r="G448" s="125" t="s">
        <v>310</v>
      </c>
      <c r="H448" s="126">
        <v>432</v>
      </c>
      <c r="I448" s="127"/>
      <c r="J448" s="128">
        <f>ROUND(I448*H448,2)</f>
        <v>0</v>
      </c>
      <c r="K448" s="124" t="s">
        <v>1066</v>
      </c>
      <c r="L448" s="33"/>
      <c r="M448" s="129" t="s">
        <v>19</v>
      </c>
      <c r="N448" s="130" t="s">
        <v>46</v>
      </c>
      <c r="P448" s="131">
        <f>O448*H448</f>
        <v>0</v>
      </c>
      <c r="Q448" s="131">
        <v>0</v>
      </c>
      <c r="R448" s="131">
        <f>Q448*H448</f>
        <v>0</v>
      </c>
      <c r="S448" s="131">
        <v>0</v>
      </c>
      <c r="T448" s="132">
        <f>S448*H448</f>
        <v>0</v>
      </c>
      <c r="AR448" s="133" t="s">
        <v>272</v>
      </c>
      <c r="AT448" s="133" t="s">
        <v>267</v>
      </c>
      <c r="AU448" s="133" t="s">
        <v>83</v>
      </c>
      <c r="AY448" s="18" t="s">
        <v>266</v>
      </c>
      <c r="BE448" s="134">
        <f>IF(N448="základní",J448,0)</f>
        <v>0</v>
      </c>
      <c r="BF448" s="134">
        <f>IF(N448="snížená",J448,0)</f>
        <v>0</v>
      </c>
      <c r="BG448" s="134">
        <f>IF(N448="zákl. přenesená",J448,0)</f>
        <v>0</v>
      </c>
      <c r="BH448" s="134">
        <f>IF(N448="sníž. přenesená",J448,0)</f>
        <v>0</v>
      </c>
      <c r="BI448" s="134">
        <f>IF(N448="nulová",J448,0)</f>
        <v>0</v>
      </c>
      <c r="BJ448" s="18" t="s">
        <v>83</v>
      </c>
      <c r="BK448" s="134">
        <f>ROUND(I448*H448,2)</f>
        <v>0</v>
      </c>
      <c r="BL448" s="18" t="s">
        <v>272</v>
      </c>
      <c r="BM448" s="133" t="s">
        <v>3213</v>
      </c>
    </row>
    <row r="449" spans="2:65" s="1" customFormat="1" ht="11.25">
      <c r="B449" s="33"/>
      <c r="D449" s="186" t="s">
        <v>1068</v>
      </c>
      <c r="F449" s="187" t="s">
        <v>3214</v>
      </c>
      <c r="I449" s="151"/>
      <c r="L449" s="33"/>
      <c r="M449" s="152"/>
      <c r="T449" s="54"/>
      <c r="AT449" s="18" t="s">
        <v>1068</v>
      </c>
      <c r="AU449" s="18" t="s">
        <v>83</v>
      </c>
    </row>
    <row r="450" spans="2:65" s="1" customFormat="1" ht="29.25">
      <c r="B450" s="33"/>
      <c r="D450" s="136" t="s">
        <v>341</v>
      </c>
      <c r="F450" s="150" t="s">
        <v>3215</v>
      </c>
      <c r="I450" s="151"/>
      <c r="L450" s="33"/>
      <c r="M450" s="152"/>
      <c r="T450" s="54"/>
      <c r="AT450" s="18" t="s">
        <v>341</v>
      </c>
      <c r="AU450" s="18" t="s">
        <v>83</v>
      </c>
    </row>
    <row r="451" spans="2:65" s="1" customFormat="1" ht="16.5" customHeight="1">
      <c r="B451" s="33"/>
      <c r="C451" s="122" t="s">
        <v>3216</v>
      </c>
      <c r="D451" s="122" t="s">
        <v>267</v>
      </c>
      <c r="E451" s="123" t="s">
        <v>3217</v>
      </c>
      <c r="F451" s="124" t="s">
        <v>3218</v>
      </c>
      <c r="G451" s="125" t="s">
        <v>270</v>
      </c>
      <c r="H451" s="126">
        <v>38.1</v>
      </c>
      <c r="I451" s="127"/>
      <c r="J451" s="128">
        <f>ROUND(I451*H451,2)</f>
        <v>0</v>
      </c>
      <c r="K451" s="124" t="s">
        <v>1066</v>
      </c>
      <c r="L451" s="33"/>
      <c r="M451" s="129" t="s">
        <v>19</v>
      </c>
      <c r="N451" s="130" t="s">
        <v>46</v>
      </c>
      <c r="P451" s="131">
        <f>O451*H451</f>
        <v>0</v>
      </c>
      <c r="Q451" s="131">
        <v>0</v>
      </c>
      <c r="R451" s="131">
        <f>Q451*H451</f>
        <v>0</v>
      </c>
      <c r="S451" s="131">
        <v>0</v>
      </c>
      <c r="T451" s="132">
        <f>S451*H451</f>
        <v>0</v>
      </c>
      <c r="AR451" s="133" t="s">
        <v>272</v>
      </c>
      <c r="AT451" s="133" t="s">
        <v>267</v>
      </c>
      <c r="AU451" s="133" t="s">
        <v>83</v>
      </c>
      <c r="AY451" s="18" t="s">
        <v>266</v>
      </c>
      <c r="BE451" s="134">
        <f>IF(N451="základní",J451,0)</f>
        <v>0</v>
      </c>
      <c r="BF451" s="134">
        <f>IF(N451="snížená",J451,0)</f>
        <v>0</v>
      </c>
      <c r="BG451" s="134">
        <f>IF(N451="zákl. přenesená",J451,0)</f>
        <v>0</v>
      </c>
      <c r="BH451" s="134">
        <f>IF(N451="sníž. přenesená",J451,0)</f>
        <v>0</v>
      </c>
      <c r="BI451" s="134">
        <f>IF(N451="nulová",J451,0)</f>
        <v>0</v>
      </c>
      <c r="BJ451" s="18" t="s">
        <v>83</v>
      </c>
      <c r="BK451" s="134">
        <f>ROUND(I451*H451,2)</f>
        <v>0</v>
      </c>
      <c r="BL451" s="18" t="s">
        <v>272</v>
      </c>
      <c r="BM451" s="133" t="s">
        <v>3219</v>
      </c>
    </row>
    <row r="452" spans="2:65" s="1" customFormat="1" ht="11.25">
      <c r="B452" s="33"/>
      <c r="D452" s="186" t="s">
        <v>1068</v>
      </c>
      <c r="F452" s="187" t="s">
        <v>3220</v>
      </c>
      <c r="I452" s="151"/>
      <c r="L452" s="33"/>
      <c r="M452" s="152"/>
      <c r="T452" s="54"/>
      <c r="AT452" s="18" t="s">
        <v>1068</v>
      </c>
      <c r="AU452" s="18" t="s">
        <v>83</v>
      </c>
    </row>
    <row r="453" spans="2:65" s="1" customFormat="1" ht="19.5">
      <c r="B453" s="33"/>
      <c r="D453" s="136" t="s">
        <v>341</v>
      </c>
      <c r="F453" s="150" t="s">
        <v>3221</v>
      </c>
      <c r="I453" s="151"/>
      <c r="L453" s="33"/>
      <c r="M453" s="152"/>
      <c r="T453" s="54"/>
      <c r="AT453" s="18" t="s">
        <v>341</v>
      </c>
      <c r="AU453" s="18" t="s">
        <v>83</v>
      </c>
    </row>
    <row r="454" spans="2:65" s="1" customFormat="1" ht="16.5" customHeight="1">
      <c r="B454" s="33"/>
      <c r="C454" s="122" t="s">
        <v>3222</v>
      </c>
      <c r="D454" s="122" t="s">
        <v>267</v>
      </c>
      <c r="E454" s="123" t="s">
        <v>1087</v>
      </c>
      <c r="F454" s="124" t="s">
        <v>1088</v>
      </c>
      <c r="G454" s="125" t="s">
        <v>2609</v>
      </c>
      <c r="H454" s="126">
        <v>560</v>
      </c>
      <c r="I454" s="127"/>
      <c r="J454" s="128">
        <f>ROUND(I454*H454,2)</f>
        <v>0</v>
      </c>
      <c r="K454" s="124" t="s">
        <v>1066</v>
      </c>
      <c r="L454" s="33"/>
      <c r="M454" s="129" t="s">
        <v>19</v>
      </c>
      <c r="N454" s="130" t="s">
        <v>46</v>
      </c>
      <c r="P454" s="131">
        <f>O454*H454</f>
        <v>0</v>
      </c>
      <c r="Q454" s="131">
        <v>0</v>
      </c>
      <c r="R454" s="131">
        <f>Q454*H454</f>
        <v>0</v>
      </c>
      <c r="S454" s="131">
        <v>0</v>
      </c>
      <c r="T454" s="132">
        <f>S454*H454</f>
        <v>0</v>
      </c>
      <c r="AR454" s="133" t="s">
        <v>272</v>
      </c>
      <c r="AT454" s="133" t="s">
        <v>267</v>
      </c>
      <c r="AU454" s="133" t="s">
        <v>83</v>
      </c>
      <c r="AY454" s="18" t="s">
        <v>266</v>
      </c>
      <c r="BE454" s="134">
        <f>IF(N454="základní",J454,0)</f>
        <v>0</v>
      </c>
      <c r="BF454" s="134">
        <f>IF(N454="snížená",J454,0)</f>
        <v>0</v>
      </c>
      <c r="BG454" s="134">
        <f>IF(N454="zákl. přenesená",J454,0)</f>
        <v>0</v>
      </c>
      <c r="BH454" s="134">
        <f>IF(N454="sníž. přenesená",J454,0)</f>
        <v>0</v>
      </c>
      <c r="BI454" s="134">
        <f>IF(N454="nulová",J454,0)</f>
        <v>0</v>
      </c>
      <c r="BJ454" s="18" t="s">
        <v>83</v>
      </c>
      <c r="BK454" s="134">
        <f>ROUND(I454*H454,2)</f>
        <v>0</v>
      </c>
      <c r="BL454" s="18" t="s">
        <v>272</v>
      </c>
      <c r="BM454" s="133" t="s">
        <v>3223</v>
      </c>
    </row>
    <row r="455" spans="2:65" s="1" customFormat="1" ht="11.25">
      <c r="B455" s="33"/>
      <c r="D455" s="186" t="s">
        <v>1068</v>
      </c>
      <c r="F455" s="187" t="s">
        <v>1090</v>
      </c>
      <c r="I455" s="151"/>
      <c r="L455" s="33"/>
      <c r="M455" s="152"/>
      <c r="T455" s="54"/>
      <c r="AT455" s="18" t="s">
        <v>1068</v>
      </c>
      <c r="AU455" s="18" t="s">
        <v>83</v>
      </c>
    </row>
    <row r="456" spans="2:65" s="1" customFormat="1" ht="19.5">
      <c r="B456" s="33"/>
      <c r="D456" s="136" t="s">
        <v>341</v>
      </c>
      <c r="F456" s="150" t="s">
        <v>3224</v>
      </c>
      <c r="I456" s="151"/>
      <c r="L456" s="33"/>
      <c r="M456" s="152"/>
      <c r="T456" s="54"/>
      <c r="AT456" s="18" t="s">
        <v>341</v>
      </c>
      <c r="AU456" s="18" t="s">
        <v>83</v>
      </c>
    </row>
    <row r="457" spans="2:65" s="1" customFormat="1" ht="21.75" customHeight="1">
      <c r="B457" s="33"/>
      <c r="C457" s="122" t="s">
        <v>3225</v>
      </c>
      <c r="D457" s="122" t="s">
        <v>267</v>
      </c>
      <c r="E457" s="123" t="s">
        <v>3226</v>
      </c>
      <c r="F457" s="124" t="s">
        <v>3227</v>
      </c>
      <c r="G457" s="125" t="s">
        <v>2636</v>
      </c>
      <c r="H457" s="126">
        <v>99.06</v>
      </c>
      <c r="I457" s="127"/>
      <c r="J457" s="128">
        <f>ROUND(I457*H457,2)</f>
        <v>0</v>
      </c>
      <c r="K457" s="124" t="s">
        <v>1066</v>
      </c>
      <c r="L457" s="33"/>
      <c r="M457" s="129" t="s">
        <v>19</v>
      </c>
      <c r="N457" s="130" t="s">
        <v>46</v>
      </c>
      <c r="P457" s="131">
        <f>O457*H457</f>
        <v>0</v>
      </c>
      <c r="Q457" s="131">
        <v>0</v>
      </c>
      <c r="R457" s="131">
        <f>Q457*H457</f>
        <v>0</v>
      </c>
      <c r="S457" s="131">
        <v>0</v>
      </c>
      <c r="T457" s="132">
        <f>S457*H457</f>
        <v>0</v>
      </c>
      <c r="AR457" s="133" t="s">
        <v>272</v>
      </c>
      <c r="AT457" s="133" t="s">
        <v>267</v>
      </c>
      <c r="AU457" s="133" t="s">
        <v>83</v>
      </c>
      <c r="AY457" s="18" t="s">
        <v>266</v>
      </c>
      <c r="BE457" s="134">
        <f>IF(N457="základní",J457,0)</f>
        <v>0</v>
      </c>
      <c r="BF457" s="134">
        <f>IF(N457="snížená",J457,0)</f>
        <v>0</v>
      </c>
      <c r="BG457" s="134">
        <f>IF(N457="zákl. přenesená",J457,0)</f>
        <v>0</v>
      </c>
      <c r="BH457" s="134">
        <f>IF(N457="sníž. přenesená",J457,0)</f>
        <v>0</v>
      </c>
      <c r="BI457" s="134">
        <f>IF(N457="nulová",J457,0)</f>
        <v>0</v>
      </c>
      <c r="BJ457" s="18" t="s">
        <v>83</v>
      </c>
      <c r="BK457" s="134">
        <f>ROUND(I457*H457,2)</f>
        <v>0</v>
      </c>
      <c r="BL457" s="18" t="s">
        <v>272</v>
      </c>
      <c r="BM457" s="133" t="s">
        <v>3228</v>
      </c>
    </row>
    <row r="458" spans="2:65" s="1" customFormat="1" ht="11.25">
      <c r="B458" s="33"/>
      <c r="D458" s="186" t="s">
        <v>1068</v>
      </c>
      <c r="F458" s="187" t="s">
        <v>3229</v>
      </c>
      <c r="I458" s="151"/>
      <c r="L458" s="33"/>
      <c r="M458" s="152"/>
      <c r="T458" s="54"/>
      <c r="AT458" s="18" t="s">
        <v>1068</v>
      </c>
      <c r="AU458" s="18" t="s">
        <v>83</v>
      </c>
    </row>
    <row r="459" spans="2:65" s="1" customFormat="1" ht="39">
      <c r="B459" s="33"/>
      <c r="D459" s="136" t="s">
        <v>341</v>
      </c>
      <c r="F459" s="150" t="s">
        <v>3230</v>
      </c>
      <c r="I459" s="151"/>
      <c r="L459" s="33"/>
      <c r="M459" s="152"/>
      <c r="T459" s="54"/>
      <c r="AT459" s="18" t="s">
        <v>341</v>
      </c>
      <c r="AU459" s="18" t="s">
        <v>83</v>
      </c>
    </row>
    <row r="460" spans="2:65" s="1" customFormat="1" ht="24.2" customHeight="1">
      <c r="B460" s="33"/>
      <c r="C460" s="122" t="s">
        <v>3231</v>
      </c>
      <c r="D460" s="122" t="s">
        <v>267</v>
      </c>
      <c r="E460" s="123" t="s">
        <v>3232</v>
      </c>
      <c r="F460" s="124" t="s">
        <v>3233</v>
      </c>
      <c r="G460" s="125" t="s">
        <v>2636</v>
      </c>
      <c r="H460" s="126">
        <v>90</v>
      </c>
      <c r="I460" s="127"/>
      <c r="J460" s="128">
        <f>ROUND(I460*H460,2)</f>
        <v>0</v>
      </c>
      <c r="K460" s="124" t="s">
        <v>1066</v>
      </c>
      <c r="L460" s="33"/>
      <c r="M460" s="129" t="s">
        <v>19</v>
      </c>
      <c r="N460" s="130" t="s">
        <v>46</v>
      </c>
      <c r="P460" s="131">
        <f>O460*H460</f>
        <v>0</v>
      </c>
      <c r="Q460" s="131">
        <v>0</v>
      </c>
      <c r="R460" s="131">
        <f>Q460*H460</f>
        <v>0</v>
      </c>
      <c r="S460" s="131">
        <v>0</v>
      </c>
      <c r="T460" s="132">
        <f>S460*H460</f>
        <v>0</v>
      </c>
      <c r="AR460" s="133" t="s">
        <v>272</v>
      </c>
      <c r="AT460" s="133" t="s">
        <v>267</v>
      </c>
      <c r="AU460" s="133" t="s">
        <v>83</v>
      </c>
      <c r="AY460" s="18" t="s">
        <v>266</v>
      </c>
      <c r="BE460" s="134">
        <f>IF(N460="základní",J460,0)</f>
        <v>0</v>
      </c>
      <c r="BF460" s="134">
        <f>IF(N460="snížená",J460,0)</f>
        <v>0</v>
      </c>
      <c r="BG460" s="134">
        <f>IF(N460="zákl. přenesená",J460,0)</f>
        <v>0</v>
      </c>
      <c r="BH460" s="134">
        <f>IF(N460="sníž. přenesená",J460,0)</f>
        <v>0</v>
      </c>
      <c r="BI460" s="134">
        <f>IF(N460="nulová",J460,0)</f>
        <v>0</v>
      </c>
      <c r="BJ460" s="18" t="s">
        <v>83</v>
      </c>
      <c r="BK460" s="134">
        <f>ROUND(I460*H460,2)</f>
        <v>0</v>
      </c>
      <c r="BL460" s="18" t="s">
        <v>272</v>
      </c>
      <c r="BM460" s="133" t="s">
        <v>3234</v>
      </c>
    </row>
    <row r="461" spans="2:65" s="1" customFormat="1" ht="11.25">
      <c r="B461" s="33"/>
      <c r="D461" s="186" t="s">
        <v>1068</v>
      </c>
      <c r="F461" s="187" t="s">
        <v>3235</v>
      </c>
      <c r="I461" s="151"/>
      <c r="L461" s="33"/>
      <c r="M461" s="152"/>
      <c r="T461" s="54"/>
      <c r="AT461" s="18" t="s">
        <v>1068</v>
      </c>
      <c r="AU461" s="18" t="s">
        <v>83</v>
      </c>
    </row>
    <row r="462" spans="2:65" s="1" customFormat="1" ht="39">
      <c r="B462" s="33"/>
      <c r="D462" s="136" t="s">
        <v>341</v>
      </c>
      <c r="F462" s="150" t="s">
        <v>2724</v>
      </c>
      <c r="I462" s="151"/>
      <c r="L462" s="33"/>
      <c r="M462" s="152"/>
      <c r="T462" s="54"/>
      <c r="AT462" s="18" t="s">
        <v>341</v>
      </c>
      <c r="AU462" s="18" t="s">
        <v>83</v>
      </c>
    </row>
    <row r="463" spans="2:65" s="1" customFormat="1" ht="16.5" customHeight="1">
      <c r="B463" s="33"/>
      <c r="C463" s="122" t="s">
        <v>3236</v>
      </c>
      <c r="D463" s="122" t="s">
        <v>267</v>
      </c>
      <c r="E463" s="123" t="s">
        <v>1111</v>
      </c>
      <c r="F463" s="124" t="s">
        <v>1112</v>
      </c>
      <c r="G463" s="125" t="s">
        <v>2636</v>
      </c>
      <c r="H463" s="126">
        <v>90</v>
      </c>
      <c r="I463" s="127"/>
      <c r="J463" s="128">
        <f>ROUND(I463*H463,2)</f>
        <v>0</v>
      </c>
      <c r="K463" s="124" t="s">
        <v>1066</v>
      </c>
      <c r="L463" s="33"/>
      <c r="M463" s="129" t="s">
        <v>19</v>
      </c>
      <c r="N463" s="130" t="s">
        <v>46</v>
      </c>
      <c r="P463" s="131">
        <f>O463*H463</f>
        <v>0</v>
      </c>
      <c r="Q463" s="131">
        <v>0</v>
      </c>
      <c r="R463" s="131">
        <f>Q463*H463</f>
        <v>0</v>
      </c>
      <c r="S463" s="131">
        <v>0</v>
      </c>
      <c r="T463" s="132">
        <f>S463*H463</f>
        <v>0</v>
      </c>
      <c r="AR463" s="133" t="s">
        <v>272</v>
      </c>
      <c r="AT463" s="133" t="s">
        <v>267</v>
      </c>
      <c r="AU463" s="133" t="s">
        <v>83</v>
      </c>
      <c r="AY463" s="18" t="s">
        <v>266</v>
      </c>
      <c r="BE463" s="134">
        <f>IF(N463="základní",J463,0)</f>
        <v>0</v>
      </c>
      <c r="BF463" s="134">
        <f>IF(N463="snížená",J463,0)</f>
        <v>0</v>
      </c>
      <c r="BG463" s="134">
        <f>IF(N463="zákl. přenesená",J463,0)</f>
        <v>0</v>
      </c>
      <c r="BH463" s="134">
        <f>IF(N463="sníž. přenesená",J463,0)</f>
        <v>0</v>
      </c>
      <c r="BI463" s="134">
        <f>IF(N463="nulová",J463,0)</f>
        <v>0</v>
      </c>
      <c r="BJ463" s="18" t="s">
        <v>83</v>
      </c>
      <c r="BK463" s="134">
        <f>ROUND(I463*H463,2)</f>
        <v>0</v>
      </c>
      <c r="BL463" s="18" t="s">
        <v>272</v>
      </c>
      <c r="BM463" s="133" t="s">
        <v>3237</v>
      </c>
    </row>
    <row r="464" spans="2:65" s="1" customFormat="1" ht="11.25">
      <c r="B464" s="33"/>
      <c r="D464" s="186" t="s">
        <v>1068</v>
      </c>
      <c r="F464" s="187" t="s">
        <v>1114</v>
      </c>
      <c r="I464" s="151"/>
      <c r="L464" s="33"/>
      <c r="M464" s="152"/>
      <c r="T464" s="54"/>
      <c r="AT464" s="18" t="s">
        <v>1068</v>
      </c>
      <c r="AU464" s="18" t="s">
        <v>83</v>
      </c>
    </row>
    <row r="465" spans="2:65" s="1" customFormat="1" ht="19.5">
      <c r="B465" s="33"/>
      <c r="D465" s="136" t="s">
        <v>341</v>
      </c>
      <c r="F465" s="150" t="s">
        <v>3238</v>
      </c>
      <c r="I465" s="151"/>
      <c r="L465" s="33"/>
      <c r="M465" s="152"/>
      <c r="T465" s="54"/>
      <c r="AT465" s="18" t="s">
        <v>341</v>
      </c>
      <c r="AU465" s="18" t="s">
        <v>83</v>
      </c>
    </row>
    <row r="466" spans="2:65" s="1" customFormat="1" ht="16.5" customHeight="1">
      <c r="B466" s="33"/>
      <c r="C466" s="122" t="s">
        <v>3239</v>
      </c>
      <c r="D466" s="122" t="s">
        <v>267</v>
      </c>
      <c r="E466" s="123" t="s">
        <v>1115</v>
      </c>
      <c r="F466" s="124" t="s">
        <v>1116</v>
      </c>
      <c r="G466" s="125" t="s">
        <v>2636</v>
      </c>
      <c r="H466" s="126">
        <v>1800</v>
      </c>
      <c r="I466" s="127"/>
      <c r="J466" s="128">
        <f>ROUND(I466*H466,2)</f>
        <v>0</v>
      </c>
      <c r="K466" s="124" t="s">
        <v>1066</v>
      </c>
      <c r="L466" s="33"/>
      <c r="M466" s="129" t="s">
        <v>19</v>
      </c>
      <c r="N466" s="130" t="s">
        <v>46</v>
      </c>
      <c r="P466" s="131">
        <f>O466*H466</f>
        <v>0</v>
      </c>
      <c r="Q466" s="131">
        <v>0</v>
      </c>
      <c r="R466" s="131">
        <f>Q466*H466</f>
        <v>0</v>
      </c>
      <c r="S466" s="131">
        <v>0</v>
      </c>
      <c r="T466" s="132">
        <f>S466*H466</f>
        <v>0</v>
      </c>
      <c r="AR466" s="133" t="s">
        <v>272</v>
      </c>
      <c r="AT466" s="133" t="s">
        <v>267</v>
      </c>
      <c r="AU466" s="133" t="s">
        <v>83</v>
      </c>
      <c r="AY466" s="18" t="s">
        <v>266</v>
      </c>
      <c r="BE466" s="134">
        <f>IF(N466="základní",J466,0)</f>
        <v>0</v>
      </c>
      <c r="BF466" s="134">
        <f>IF(N466="snížená",J466,0)</f>
        <v>0</v>
      </c>
      <c r="BG466" s="134">
        <f>IF(N466="zákl. přenesená",J466,0)</f>
        <v>0</v>
      </c>
      <c r="BH466" s="134">
        <f>IF(N466="sníž. přenesená",J466,0)</f>
        <v>0</v>
      </c>
      <c r="BI466" s="134">
        <f>IF(N466="nulová",J466,0)</f>
        <v>0</v>
      </c>
      <c r="BJ466" s="18" t="s">
        <v>83</v>
      </c>
      <c r="BK466" s="134">
        <f>ROUND(I466*H466,2)</f>
        <v>0</v>
      </c>
      <c r="BL466" s="18" t="s">
        <v>272</v>
      </c>
      <c r="BM466" s="133" t="s">
        <v>3240</v>
      </c>
    </row>
    <row r="467" spans="2:65" s="1" customFormat="1" ht="11.25">
      <c r="B467" s="33"/>
      <c r="D467" s="186" t="s">
        <v>1068</v>
      </c>
      <c r="F467" s="187" t="s">
        <v>1118</v>
      </c>
      <c r="I467" s="151"/>
      <c r="L467" s="33"/>
      <c r="M467" s="152"/>
      <c r="T467" s="54"/>
      <c r="AT467" s="18" t="s">
        <v>1068</v>
      </c>
      <c r="AU467" s="18" t="s">
        <v>83</v>
      </c>
    </row>
    <row r="468" spans="2:65" s="1" customFormat="1" ht="29.25">
      <c r="B468" s="33"/>
      <c r="D468" s="136" t="s">
        <v>341</v>
      </c>
      <c r="F468" s="150" t="s">
        <v>3241</v>
      </c>
      <c r="I468" s="151"/>
      <c r="L468" s="33"/>
      <c r="M468" s="152"/>
      <c r="T468" s="54"/>
      <c r="AT468" s="18" t="s">
        <v>341</v>
      </c>
      <c r="AU468" s="18" t="s">
        <v>83</v>
      </c>
    </row>
    <row r="469" spans="2:65" s="1" customFormat="1" ht="16.5" customHeight="1">
      <c r="B469" s="33"/>
      <c r="C469" s="122" t="s">
        <v>3242</v>
      </c>
      <c r="D469" s="122" t="s">
        <v>267</v>
      </c>
      <c r="E469" s="123" t="s">
        <v>3243</v>
      </c>
      <c r="F469" s="124" t="s">
        <v>3244</v>
      </c>
      <c r="G469" s="125" t="s">
        <v>2636</v>
      </c>
      <c r="H469" s="126">
        <v>250.66</v>
      </c>
      <c r="I469" s="127"/>
      <c r="J469" s="128">
        <f>ROUND(I469*H469,2)</f>
        <v>0</v>
      </c>
      <c r="K469" s="124" t="s">
        <v>1066</v>
      </c>
      <c r="L469" s="33"/>
      <c r="M469" s="129" t="s">
        <v>19</v>
      </c>
      <c r="N469" s="130" t="s">
        <v>46</v>
      </c>
      <c r="P469" s="131">
        <f>O469*H469</f>
        <v>0</v>
      </c>
      <c r="Q469" s="131">
        <v>0</v>
      </c>
      <c r="R469" s="131">
        <f>Q469*H469</f>
        <v>0</v>
      </c>
      <c r="S469" s="131">
        <v>0</v>
      </c>
      <c r="T469" s="132">
        <f>S469*H469</f>
        <v>0</v>
      </c>
      <c r="AR469" s="133" t="s">
        <v>272</v>
      </c>
      <c r="AT469" s="133" t="s">
        <v>267</v>
      </c>
      <c r="AU469" s="133" t="s">
        <v>83</v>
      </c>
      <c r="AY469" s="18" t="s">
        <v>266</v>
      </c>
      <c r="BE469" s="134">
        <f>IF(N469="základní",J469,0)</f>
        <v>0</v>
      </c>
      <c r="BF469" s="134">
        <f>IF(N469="snížená",J469,0)</f>
        <v>0</v>
      </c>
      <c r="BG469" s="134">
        <f>IF(N469="zákl. přenesená",J469,0)</f>
        <v>0</v>
      </c>
      <c r="BH469" s="134">
        <f>IF(N469="sníž. přenesená",J469,0)</f>
        <v>0</v>
      </c>
      <c r="BI469" s="134">
        <f>IF(N469="nulová",J469,0)</f>
        <v>0</v>
      </c>
      <c r="BJ469" s="18" t="s">
        <v>83</v>
      </c>
      <c r="BK469" s="134">
        <f>ROUND(I469*H469,2)</f>
        <v>0</v>
      </c>
      <c r="BL469" s="18" t="s">
        <v>272</v>
      </c>
      <c r="BM469" s="133" t="s">
        <v>3245</v>
      </c>
    </row>
    <row r="470" spans="2:65" s="1" customFormat="1" ht="11.25">
      <c r="B470" s="33"/>
      <c r="D470" s="186" t="s">
        <v>1068</v>
      </c>
      <c r="F470" s="187" t="s">
        <v>3246</v>
      </c>
      <c r="I470" s="151"/>
      <c r="L470" s="33"/>
      <c r="M470" s="152"/>
      <c r="T470" s="54"/>
      <c r="AT470" s="18" t="s">
        <v>1068</v>
      </c>
      <c r="AU470" s="18" t="s">
        <v>83</v>
      </c>
    </row>
    <row r="471" spans="2:65" s="1" customFormat="1" ht="19.5">
      <c r="B471" s="33"/>
      <c r="D471" s="136" t="s">
        <v>341</v>
      </c>
      <c r="F471" s="150" t="s">
        <v>3247</v>
      </c>
      <c r="I471" s="151"/>
      <c r="L471" s="33"/>
      <c r="M471" s="152"/>
      <c r="T471" s="54"/>
      <c r="AT471" s="18" t="s">
        <v>341</v>
      </c>
      <c r="AU471" s="18" t="s">
        <v>83</v>
      </c>
    </row>
    <row r="472" spans="2:65" s="1" customFormat="1" ht="16.5" customHeight="1">
      <c r="B472" s="33"/>
      <c r="C472" s="122" t="s">
        <v>3248</v>
      </c>
      <c r="D472" s="122" t="s">
        <v>267</v>
      </c>
      <c r="E472" s="123" t="s">
        <v>3249</v>
      </c>
      <c r="F472" s="124" t="s">
        <v>3250</v>
      </c>
      <c r="G472" s="125" t="s">
        <v>2636</v>
      </c>
      <c r="H472" s="126">
        <v>9462.14</v>
      </c>
      <c r="I472" s="127"/>
      <c r="J472" s="128">
        <f>ROUND(I472*H472,2)</f>
        <v>0</v>
      </c>
      <c r="K472" s="124" t="s">
        <v>1066</v>
      </c>
      <c r="L472" s="33"/>
      <c r="M472" s="129" t="s">
        <v>19</v>
      </c>
      <c r="N472" s="130" t="s">
        <v>46</v>
      </c>
      <c r="P472" s="131">
        <f>O472*H472</f>
        <v>0</v>
      </c>
      <c r="Q472" s="131">
        <v>0</v>
      </c>
      <c r="R472" s="131">
        <f>Q472*H472</f>
        <v>0</v>
      </c>
      <c r="S472" s="131">
        <v>0</v>
      </c>
      <c r="T472" s="132">
        <f>S472*H472</f>
        <v>0</v>
      </c>
      <c r="AR472" s="133" t="s">
        <v>272</v>
      </c>
      <c r="AT472" s="133" t="s">
        <v>267</v>
      </c>
      <c r="AU472" s="133" t="s">
        <v>83</v>
      </c>
      <c r="AY472" s="18" t="s">
        <v>266</v>
      </c>
      <c r="BE472" s="134">
        <f>IF(N472="základní",J472,0)</f>
        <v>0</v>
      </c>
      <c r="BF472" s="134">
        <f>IF(N472="snížená",J472,0)</f>
        <v>0</v>
      </c>
      <c r="BG472" s="134">
        <f>IF(N472="zákl. přenesená",J472,0)</f>
        <v>0</v>
      </c>
      <c r="BH472" s="134">
        <f>IF(N472="sníž. přenesená",J472,0)</f>
        <v>0</v>
      </c>
      <c r="BI472" s="134">
        <f>IF(N472="nulová",J472,0)</f>
        <v>0</v>
      </c>
      <c r="BJ472" s="18" t="s">
        <v>83</v>
      </c>
      <c r="BK472" s="134">
        <f>ROUND(I472*H472,2)</f>
        <v>0</v>
      </c>
      <c r="BL472" s="18" t="s">
        <v>272</v>
      </c>
      <c r="BM472" s="133" t="s">
        <v>3251</v>
      </c>
    </row>
    <row r="473" spans="2:65" s="1" customFormat="1" ht="11.25">
      <c r="B473" s="33"/>
      <c r="D473" s="186" t="s">
        <v>1068</v>
      </c>
      <c r="F473" s="187" t="s">
        <v>3252</v>
      </c>
      <c r="I473" s="151"/>
      <c r="L473" s="33"/>
      <c r="M473" s="152"/>
      <c r="T473" s="54"/>
      <c r="AT473" s="18" t="s">
        <v>1068</v>
      </c>
      <c r="AU473" s="18" t="s">
        <v>83</v>
      </c>
    </row>
    <row r="474" spans="2:65" s="1" customFormat="1" ht="29.25">
      <c r="B474" s="33"/>
      <c r="D474" s="136" t="s">
        <v>341</v>
      </c>
      <c r="F474" s="150" t="s">
        <v>3253</v>
      </c>
      <c r="I474" s="151"/>
      <c r="L474" s="33"/>
      <c r="M474" s="152"/>
      <c r="T474" s="54"/>
      <c r="AT474" s="18" t="s">
        <v>341</v>
      </c>
      <c r="AU474" s="18" t="s">
        <v>83</v>
      </c>
    </row>
    <row r="475" spans="2:65" s="1" customFormat="1" ht="16.5" customHeight="1">
      <c r="B475" s="33"/>
      <c r="C475" s="122" t="s">
        <v>3254</v>
      </c>
      <c r="D475" s="122" t="s">
        <v>267</v>
      </c>
      <c r="E475" s="123" t="s">
        <v>1120</v>
      </c>
      <c r="F475" s="124" t="s">
        <v>1121</v>
      </c>
      <c r="G475" s="125" t="s">
        <v>2636</v>
      </c>
      <c r="H475" s="126">
        <v>90</v>
      </c>
      <c r="I475" s="127"/>
      <c r="J475" s="128">
        <f>ROUND(I475*H475,2)</f>
        <v>0</v>
      </c>
      <c r="K475" s="124" t="s">
        <v>1066</v>
      </c>
      <c r="L475" s="33"/>
      <c r="M475" s="129" t="s">
        <v>19</v>
      </c>
      <c r="N475" s="130" t="s">
        <v>46</v>
      </c>
      <c r="P475" s="131">
        <f>O475*H475</f>
        <v>0</v>
      </c>
      <c r="Q475" s="131">
        <v>0</v>
      </c>
      <c r="R475" s="131">
        <f>Q475*H475</f>
        <v>0</v>
      </c>
      <c r="S475" s="131">
        <v>0</v>
      </c>
      <c r="T475" s="132">
        <f>S475*H475</f>
        <v>0</v>
      </c>
      <c r="AR475" s="133" t="s">
        <v>272</v>
      </c>
      <c r="AT475" s="133" t="s">
        <v>267</v>
      </c>
      <c r="AU475" s="133" t="s">
        <v>83</v>
      </c>
      <c r="AY475" s="18" t="s">
        <v>266</v>
      </c>
      <c r="BE475" s="134">
        <f>IF(N475="základní",J475,0)</f>
        <v>0</v>
      </c>
      <c r="BF475" s="134">
        <f>IF(N475="snížená",J475,0)</f>
        <v>0</v>
      </c>
      <c r="BG475" s="134">
        <f>IF(N475="zákl. přenesená",J475,0)</f>
        <v>0</v>
      </c>
      <c r="BH475" s="134">
        <f>IF(N475="sníž. přenesená",J475,0)</f>
        <v>0</v>
      </c>
      <c r="BI475" s="134">
        <f>IF(N475="nulová",J475,0)</f>
        <v>0</v>
      </c>
      <c r="BJ475" s="18" t="s">
        <v>83</v>
      </c>
      <c r="BK475" s="134">
        <f>ROUND(I475*H475,2)</f>
        <v>0</v>
      </c>
      <c r="BL475" s="18" t="s">
        <v>272</v>
      </c>
      <c r="BM475" s="133" t="s">
        <v>3255</v>
      </c>
    </row>
    <row r="476" spans="2:65" s="1" customFormat="1" ht="11.25">
      <c r="B476" s="33"/>
      <c r="D476" s="186" t="s">
        <v>1068</v>
      </c>
      <c r="F476" s="187" t="s">
        <v>1123</v>
      </c>
      <c r="I476" s="151"/>
      <c r="L476" s="33"/>
      <c r="M476" s="152"/>
      <c r="T476" s="54"/>
      <c r="AT476" s="18" t="s">
        <v>1068</v>
      </c>
      <c r="AU476" s="18" t="s">
        <v>83</v>
      </c>
    </row>
    <row r="477" spans="2:65" s="1" customFormat="1" ht="19.5">
      <c r="B477" s="33"/>
      <c r="D477" s="136" t="s">
        <v>341</v>
      </c>
      <c r="F477" s="150" t="s">
        <v>3256</v>
      </c>
      <c r="I477" s="151"/>
      <c r="L477" s="33"/>
      <c r="M477" s="152"/>
      <c r="T477" s="54"/>
      <c r="AT477" s="18" t="s">
        <v>341</v>
      </c>
      <c r="AU477" s="18" t="s">
        <v>83</v>
      </c>
    </row>
    <row r="478" spans="2:65" s="1" customFormat="1" ht="16.5" customHeight="1">
      <c r="B478" s="33"/>
      <c r="C478" s="122" t="s">
        <v>3257</v>
      </c>
      <c r="D478" s="122" t="s">
        <v>267</v>
      </c>
      <c r="E478" s="123" t="s">
        <v>3258</v>
      </c>
      <c r="F478" s="124" t="s">
        <v>3259</v>
      </c>
      <c r="G478" s="125" t="s">
        <v>2636</v>
      </c>
      <c r="H478" s="126">
        <v>250.66</v>
      </c>
      <c r="I478" s="127"/>
      <c r="J478" s="128">
        <f>ROUND(I478*H478,2)</f>
        <v>0</v>
      </c>
      <c r="K478" s="124" t="s">
        <v>1066</v>
      </c>
      <c r="L478" s="33"/>
      <c r="M478" s="129" t="s">
        <v>19</v>
      </c>
      <c r="N478" s="130" t="s">
        <v>46</v>
      </c>
      <c r="P478" s="131">
        <f>O478*H478</f>
        <v>0</v>
      </c>
      <c r="Q478" s="131">
        <v>0</v>
      </c>
      <c r="R478" s="131">
        <f>Q478*H478</f>
        <v>0</v>
      </c>
      <c r="S478" s="131">
        <v>0</v>
      </c>
      <c r="T478" s="132">
        <f>S478*H478</f>
        <v>0</v>
      </c>
      <c r="AR478" s="133" t="s">
        <v>272</v>
      </c>
      <c r="AT478" s="133" t="s">
        <v>267</v>
      </c>
      <c r="AU478" s="133" t="s">
        <v>83</v>
      </c>
      <c r="AY478" s="18" t="s">
        <v>266</v>
      </c>
      <c r="BE478" s="134">
        <f>IF(N478="základní",J478,0)</f>
        <v>0</v>
      </c>
      <c r="BF478" s="134">
        <f>IF(N478="snížená",J478,0)</f>
        <v>0</v>
      </c>
      <c r="BG478" s="134">
        <f>IF(N478="zákl. přenesená",J478,0)</f>
        <v>0</v>
      </c>
      <c r="BH478" s="134">
        <f>IF(N478="sníž. přenesená",J478,0)</f>
        <v>0</v>
      </c>
      <c r="BI478" s="134">
        <f>IF(N478="nulová",J478,0)</f>
        <v>0</v>
      </c>
      <c r="BJ478" s="18" t="s">
        <v>83</v>
      </c>
      <c r="BK478" s="134">
        <f>ROUND(I478*H478,2)</f>
        <v>0</v>
      </c>
      <c r="BL478" s="18" t="s">
        <v>272</v>
      </c>
      <c r="BM478" s="133" t="s">
        <v>3260</v>
      </c>
    </row>
    <row r="479" spans="2:65" s="1" customFormat="1" ht="11.25">
      <c r="B479" s="33"/>
      <c r="D479" s="186" t="s">
        <v>1068</v>
      </c>
      <c r="F479" s="187" t="s">
        <v>3261</v>
      </c>
      <c r="I479" s="151"/>
      <c r="L479" s="33"/>
      <c r="M479" s="152"/>
      <c r="T479" s="54"/>
      <c r="AT479" s="18" t="s">
        <v>1068</v>
      </c>
      <c r="AU479" s="18" t="s">
        <v>83</v>
      </c>
    </row>
    <row r="480" spans="2:65" s="1" customFormat="1" ht="19.5">
      <c r="B480" s="33"/>
      <c r="D480" s="136" t="s">
        <v>341</v>
      </c>
      <c r="F480" s="150" t="s">
        <v>3262</v>
      </c>
      <c r="I480" s="151"/>
      <c r="L480" s="33"/>
      <c r="M480" s="152"/>
      <c r="T480" s="54"/>
      <c r="AT480" s="18" t="s">
        <v>341</v>
      </c>
      <c r="AU480" s="18" t="s">
        <v>83</v>
      </c>
    </row>
    <row r="481" spans="2:65" s="1" customFormat="1" ht="16.5" customHeight="1">
      <c r="B481" s="33"/>
      <c r="C481" s="122" t="s">
        <v>3263</v>
      </c>
      <c r="D481" s="122" t="s">
        <v>267</v>
      </c>
      <c r="E481" s="123" t="s">
        <v>1126</v>
      </c>
      <c r="F481" s="124" t="s">
        <v>1127</v>
      </c>
      <c r="G481" s="125" t="s">
        <v>2636</v>
      </c>
      <c r="H481" s="126">
        <v>5538.3370000000004</v>
      </c>
      <c r="I481" s="127"/>
      <c r="J481" s="128">
        <f>ROUND(I481*H481,2)</f>
        <v>0</v>
      </c>
      <c r="K481" s="124" t="s">
        <v>1066</v>
      </c>
      <c r="L481" s="33"/>
      <c r="M481" s="129" t="s">
        <v>19</v>
      </c>
      <c r="N481" s="130" t="s">
        <v>46</v>
      </c>
      <c r="P481" s="131">
        <f>O481*H481</f>
        <v>0</v>
      </c>
      <c r="Q481" s="131">
        <v>0</v>
      </c>
      <c r="R481" s="131">
        <f>Q481*H481</f>
        <v>0</v>
      </c>
      <c r="S481" s="131">
        <v>0</v>
      </c>
      <c r="T481" s="132">
        <f>S481*H481</f>
        <v>0</v>
      </c>
      <c r="AR481" s="133" t="s">
        <v>272</v>
      </c>
      <c r="AT481" s="133" t="s">
        <v>267</v>
      </c>
      <c r="AU481" s="133" t="s">
        <v>83</v>
      </c>
      <c r="AY481" s="18" t="s">
        <v>266</v>
      </c>
      <c r="BE481" s="134">
        <f>IF(N481="základní",J481,0)</f>
        <v>0</v>
      </c>
      <c r="BF481" s="134">
        <f>IF(N481="snížená",J481,0)</f>
        <v>0</v>
      </c>
      <c r="BG481" s="134">
        <f>IF(N481="zákl. přenesená",J481,0)</f>
        <v>0</v>
      </c>
      <c r="BH481" s="134">
        <f>IF(N481="sníž. přenesená",J481,0)</f>
        <v>0</v>
      </c>
      <c r="BI481" s="134">
        <f>IF(N481="nulová",J481,0)</f>
        <v>0</v>
      </c>
      <c r="BJ481" s="18" t="s">
        <v>83</v>
      </c>
      <c r="BK481" s="134">
        <f>ROUND(I481*H481,2)</f>
        <v>0</v>
      </c>
      <c r="BL481" s="18" t="s">
        <v>272</v>
      </c>
      <c r="BM481" s="133" t="s">
        <v>3264</v>
      </c>
    </row>
    <row r="482" spans="2:65" s="1" customFormat="1" ht="11.25">
      <c r="B482" s="33"/>
      <c r="D482" s="186" t="s">
        <v>1068</v>
      </c>
      <c r="F482" s="187" t="s">
        <v>1129</v>
      </c>
      <c r="I482" s="151"/>
      <c r="L482" s="33"/>
      <c r="M482" s="152"/>
      <c r="T482" s="54"/>
      <c r="AT482" s="18" t="s">
        <v>1068</v>
      </c>
      <c r="AU482" s="18" t="s">
        <v>83</v>
      </c>
    </row>
    <row r="483" spans="2:65" s="1" customFormat="1" ht="29.25">
      <c r="B483" s="33"/>
      <c r="D483" s="136" t="s">
        <v>341</v>
      </c>
      <c r="F483" s="150" t="s">
        <v>3265</v>
      </c>
      <c r="I483" s="151"/>
      <c r="L483" s="33"/>
      <c r="M483" s="188"/>
      <c r="N483" s="155"/>
      <c r="O483" s="155"/>
      <c r="P483" s="155"/>
      <c r="Q483" s="155"/>
      <c r="R483" s="155"/>
      <c r="S483" s="155"/>
      <c r="T483" s="189"/>
      <c r="AT483" s="18" t="s">
        <v>341</v>
      </c>
      <c r="AU483" s="18" t="s">
        <v>83</v>
      </c>
    </row>
    <row r="484" spans="2:65" s="1" customFormat="1" ht="6.95" customHeight="1">
      <c r="B484" s="42"/>
      <c r="C484" s="43"/>
      <c r="D484" s="43"/>
      <c r="E484" s="43"/>
      <c r="F484" s="43"/>
      <c r="G484" s="43"/>
      <c r="H484" s="43"/>
      <c r="I484" s="43"/>
      <c r="J484" s="43"/>
      <c r="K484" s="43"/>
      <c r="L484" s="33"/>
    </row>
  </sheetData>
  <sheetProtection algorithmName="SHA-512" hashValue="Pe7U3XICcVa74Rf/EpJ/zy9KvPXYg6HJ6CSB8HGatgcClA8pGhQgTkuLXFznf2cYCttolI3CFikuJTZGbK7TrQ==" saltValue="J6fIyaKFz7tMTxheHuDQ0QbLyiQaM4wsLpu2ao2WS+uSi2GixkbE83HJVU5yRJYvFqMw3qpXlAt4+3OnqRR6/w==" spinCount="100000" sheet="1" objects="1" scenarios="1" formatColumns="0" formatRows="0" autoFilter="0"/>
  <autoFilter ref="C88:K483" xr:uid="{00000000-0009-0000-0000-000014000000}"/>
  <mergeCells count="9">
    <mergeCell ref="E50:H50"/>
    <mergeCell ref="E79:H79"/>
    <mergeCell ref="E81:H81"/>
    <mergeCell ref="L2:V2"/>
    <mergeCell ref="E7:H7"/>
    <mergeCell ref="E9:H9"/>
    <mergeCell ref="E18:H18"/>
    <mergeCell ref="E27:H27"/>
    <mergeCell ref="E48:H48"/>
  </mergeCells>
  <hyperlinks>
    <hyperlink ref="F94" r:id="rId1" xr:uid="{00000000-0004-0000-1400-000000000000}"/>
    <hyperlink ref="F99" r:id="rId2" xr:uid="{00000000-0004-0000-1400-000001000000}"/>
    <hyperlink ref="F103" r:id="rId3" xr:uid="{00000000-0004-0000-1400-000002000000}"/>
    <hyperlink ref="F106" r:id="rId4" xr:uid="{00000000-0004-0000-1400-000003000000}"/>
    <hyperlink ref="F109" r:id="rId5" xr:uid="{00000000-0004-0000-1400-000004000000}"/>
    <hyperlink ref="F112" r:id="rId6" xr:uid="{00000000-0004-0000-1400-000005000000}"/>
    <hyperlink ref="F115" r:id="rId7" xr:uid="{00000000-0004-0000-1400-000006000000}"/>
    <hyperlink ref="F118" r:id="rId8" xr:uid="{00000000-0004-0000-1400-000007000000}"/>
    <hyperlink ref="F121" r:id="rId9" xr:uid="{00000000-0004-0000-1400-000008000000}"/>
    <hyperlink ref="F124" r:id="rId10" xr:uid="{00000000-0004-0000-1400-000009000000}"/>
    <hyperlink ref="F127" r:id="rId11" xr:uid="{00000000-0004-0000-1400-00000A000000}"/>
    <hyperlink ref="F130" r:id="rId12" xr:uid="{00000000-0004-0000-1400-00000B000000}"/>
    <hyperlink ref="F133" r:id="rId13" xr:uid="{00000000-0004-0000-1400-00000C000000}"/>
    <hyperlink ref="F136" r:id="rId14" xr:uid="{00000000-0004-0000-1400-00000D000000}"/>
    <hyperlink ref="F139" r:id="rId15" xr:uid="{00000000-0004-0000-1400-00000E000000}"/>
    <hyperlink ref="F142" r:id="rId16" xr:uid="{00000000-0004-0000-1400-00000F000000}"/>
    <hyperlink ref="F145" r:id="rId17" xr:uid="{00000000-0004-0000-1400-000010000000}"/>
    <hyperlink ref="F148" r:id="rId18" xr:uid="{00000000-0004-0000-1400-000011000000}"/>
    <hyperlink ref="F151" r:id="rId19" xr:uid="{00000000-0004-0000-1400-000012000000}"/>
    <hyperlink ref="F154" r:id="rId20" xr:uid="{00000000-0004-0000-1400-000013000000}"/>
    <hyperlink ref="F159" r:id="rId21" xr:uid="{00000000-0004-0000-1400-000014000000}"/>
    <hyperlink ref="F162" r:id="rId22" xr:uid="{00000000-0004-0000-1400-000015000000}"/>
    <hyperlink ref="F165" r:id="rId23" xr:uid="{00000000-0004-0000-1400-000016000000}"/>
    <hyperlink ref="F168" r:id="rId24" xr:uid="{00000000-0004-0000-1400-000017000000}"/>
    <hyperlink ref="F171" r:id="rId25" xr:uid="{00000000-0004-0000-1400-000018000000}"/>
    <hyperlink ref="F174" r:id="rId26" xr:uid="{00000000-0004-0000-1400-000019000000}"/>
    <hyperlink ref="F177" r:id="rId27" xr:uid="{00000000-0004-0000-1400-00001A000000}"/>
    <hyperlink ref="F180" r:id="rId28" xr:uid="{00000000-0004-0000-1400-00001B000000}"/>
    <hyperlink ref="F185" r:id="rId29" xr:uid="{00000000-0004-0000-1400-00001C000000}"/>
    <hyperlink ref="F188" r:id="rId30" xr:uid="{00000000-0004-0000-1400-00001D000000}"/>
    <hyperlink ref="F190" r:id="rId31" xr:uid="{00000000-0004-0000-1400-00001E000000}"/>
    <hyperlink ref="F193" r:id="rId32" xr:uid="{00000000-0004-0000-1400-00001F000000}"/>
    <hyperlink ref="F196" r:id="rId33" xr:uid="{00000000-0004-0000-1400-000020000000}"/>
    <hyperlink ref="F199" r:id="rId34" xr:uid="{00000000-0004-0000-1400-000021000000}"/>
    <hyperlink ref="F202" r:id="rId35" xr:uid="{00000000-0004-0000-1400-000022000000}"/>
    <hyperlink ref="F205" r:id="rId36" xr:uid="{00000000-0004-0000-1400-000023000000}"/>
    <hyperlink ref="F208" r:id="rId37" xr:uid="{00000000-0004-0000-1400-000024000000}"/>
    <hyperlink ref="F211" r:id="rId38" xr:uid="{00000000-0004-0000-1400-000025000000}"/>
    <hyperlink ref="F214" r:id="rId39" xr:uid="{00000000-0004-0000-1400-000026000000}"/>
    <hyperlink ref="F223" r:id="rId40" xr:uid="{00000000-0004-0000-1400-000027000000}"/>
    <hyperlink ref="F226" r:id="rId41" xr:uid="{00000000-0004-0000-1400-000028000000}"/>
    <hyperlink ref="F229" r:id="rId42" xr:uid="{00000000-0004-0000-1400-000029000000}"/>
    <hyperlink ref="F232" r:id="rId43" xr:uid="{00000000-0004-0000-1400-00002A000000}"/>
    <hyperlink ref="F235" r:id="rId44" xr:uid="{00000000-0004-0000-1400-00002B000000}"/>
    <hyperlink ref="F238" r:id="rId45" xr:uid="{00000000-0004-0000-1400-00002C000000}"/>
    <hyperlink ref="F241" r:id="rId46" xr:uid="{00000000-0004-0000-1400-00002D000000}"/>
    <hyperlink ref="F244" r:id="rId47" xr:uid="{00000000-0004-0000-1400-00002E000000}"/>
    <hyperlink ref="F247" r:id="rId48" xr:uid="{00000000-0004-0000-1400-00002F000000}"/>
    <hyperlink ref="F250" r:id="rId49" xr:uid="{00000000-0004-0000-1400-000030000000}"/>
    <hyperlink ref="F253" r:id="rId50" xr:uid="{00000000-0004-0000-1400-000031000000}"/>
    <hyperlink ref="F258" r:id="rId51" xr:uid="{00000000-0004-0000-1400-000032000000}"/>
    <hyperlink ref="F261" r:id="rId52" xr:uid="{00000000-0004-0000-1400-000033000000}"/>
    <hyperlink ref="F264" r:id="rId53" xr:uid="{00000000-0004-0000-1400-000034000000}"/>
    <hyperlink ref="F267" r:id="rId54" xr:uid="{00000000-0004-0000-1400-000035000000}"/>
    <hyperlink ref="F270" r:id="rId55" xr:uid="{00000000-0004-0000-1400-000036000000}"/>
    <hyperlink ref="F273" r:id="rId56" xr:uid="{00000000-0004-0000-1400-000037000000}"/>
    <hyperlink ref="F276" r:id="rId57" xr:uid="{00000000-0004-0000-1400-000038000000}"/>
    <hyperlink ref="F279" r:id="rId58" xr:uid="{00000000-0004-0000-1400-000039000000}"/>
    <hyperlink ref="F282" r:id="rId59" xr:uid="{00000000-0004-0000-1400-00003A000000}"/>
    <hyperlink ref="F285" r:id="rId60" xr:uid="{00000000-0004-0000-1400-00003B000000}"/>
    <hyperlink ref="F288" r:id="rId61" xr:uid="{00000000-0004-0000-1400-00003C000000}"/>
    <hyperlink ref="F292" r:id="rId62" xr:uid="{00000000-0004-0000-1400-00003D000000}"/>
    <hyperlink ref="F295" r:id="rId63" xr:uid="{00000000-0004-0000-1400-00003E000000}"/>
    <hyperlink ref="F298" r:id="rId64" xr:uid="{00000000-0004-0000-1400-00003F000000}"/>
    <hyperlink ref="F301" r:id="rId65" xr:uid="{00000000-0004-0000-1400-000040000000}"/>
    <hyperlink ref="F304" r:id="rId66" xr:uid="{00000000-0004-0000-1400-000041000000}"/>
    <hyperlink ref="F307" r:id="rId67" xr:uid="{00000000-0004-0000-1400-000042000000}"/>
    <hyperlink ref="F312" r:id="rId68" xr:uid="{00000000-0004-0000-1400-000043000000}"/>
    <hyperlink ref="F315" r:id="rId69" xr:uid="{00000000-0004-0000-1400-000044000000}"/>
    <hyperlink ref="F318" r:id="rId70" xr:uid="{00000000-0004-0000-1400-000045000000}"/>
    <hyperlink ref="F321" r:id="rId71" xr:uid="{00000000-0004-0000-1400-000046000000}"/>
    <hyperlink ref="F325" r:id="rId72" xr:uid="{00000000-0004-0000-1400-000047000000}"/>
    <hyperlink ref="F328" r:id="rId73" xr:uid="{00000000-0004-0000-1400-000048000000}"/>
    <hyperlink ref="F331" r:id="rId74" xr:uid="{00000000-0004-0000-1400-000049000000}"/>
    <hyperlink ref="F336" r:id="rId75" xr:uid="{00000000-0004-0000-1400-00004A000000}"/>
    <hyperlink ref="F340" r:id="rId76" xr:uid="{00000000-0004-0000-1400-00004B000000}"/>
    <hyperlink ref="F342" r:id="rId77" xr:uid="{00000000-0004-0000-1400-00004C000000}"/>
    <hyperlink ref="F345" r:id="rId78" xr:uid="{00000000-0004-0000-1400-00004D000000}"/>
    <hyperlink ref="F347" r:id="rId79" xr:uid="{00000000-0004-0000-1400-00004E000000}"/>
    <hyperlink ref="F349" r:id="rId80" xr:uid="{00000000-0004-0000-1400-00004F000000}"/>
    <hyperlink ref="F351" r:id="rId81" xr:uid="{00000000-0004-0000-1400-000050000000}"/>
    <hyperlink ref="F353" r:id="rId82" xr:uid="{00000000-0004-0000-1400-000051000000}"/>
    <hyperlink ref="F356" r:id="rId83" xr:uid="{00000000-0004-0000-1400-000052000000}"/>
    <hyperlink ref="F359" r:id="rId84" xr:uid="{00000000-0004-0000-1400-000053000000}"/>
    <hyperlink ref="F364" r:id="rId85" xr:uid="{00000000-0004-0000-1400-000054000000}"/>
    <hyperlink ref="F367" r:id="rId86" xr:uid="{00000000-0004-0000-1400-000055000000}"/>
    <hyperlink ref="F370" r:id="rId87" xr:uid="{00000000-0004-0000-1400-000056000000}"/>
    <hyperlink ref="F373" r:id="rId88" xr:uid="{00000000-0004-0000-1400-000057000000}"/>
    <hyperlink ref="F376" r:id="rId89" xr:uid="{00000000-0004-0000-1400-000058000000}"/>
    <hyperlink ref="F383" r:id="rId90" xr:uid="{00000000-0004-0000-1400-000059000000}"/>
    <hyperlink ref="F385" r:id="rId91" xr:uid="{00000000-0004-0000-1400-00005A000000}"/>
    <hyperlink ref="F387" r:id="rId92" xr:uid="{00000000-0004-0000-1400-00005B000000}"/>
    <hyperlink ref="F392" r:id="rId93" xr:uid="{00000000-0004-0000-1400-00005C000000}"/>
    <hyperlink ref="F395" r:id="rId94" xr:uid="{00000000-0004-0000-1400-00005D000000}"/>
    <hyperlink ref="F398" r:id="rId95" xr:uid="{00000000-0004-0000-1400-00005E000000}"/>
    <hyperlink ref="F401" r:id="rId96" xr:uid="{00000000-0004-0000-1400-00005F000000}"/>
    <hyperlink ref="F404" r:id="rId97" xr:uid="{00000000-0004-0000-1400-000060000000}"/>
    <hyperlink ref="F407" r:id="rId98" xr:uid="{00000000-0004-0000-1400-000061000000}"/>
    <hyperlink ref="F414" r:id="rId99" xr:uid="{00000000-0004-0000-1400-000062000000}"/>
    <hyperlink ref="F419" r:id="rId100" xr:uid="{00000000-0004-0000-1400-000063000000}"/>
    <hyperlink ref="F422" r:id="rId101" xr:uid="{00000000-0004-0000-1400-000064000000}"/>
    <hyperlink ref="F425" r:id="rId102" xr:uid="{00000000-0004-0000-1400-000065000000}"/>
    <hyperlink ref="F428" r:id="rId103" xr:uid="{00000000-0004-0000-1400-000066000000}"/>
    <hyperlink ref="F431" r:id="rId104" xr:uid="{00000000-0004-0000-1400-000067000000}"/>
    <hyperlink ref="F434" r:id="rId105" xr:uid="{00000000-0004-0000-1400-000068000000}"/>
    <hyperlink ref="F437" r:id="rId106" xr:uid="{00000000-0004-0000-1400-000069000000}"/>
    <hyperlink ref="F440" r:id="rId107" xr:uid="{00000000-0004-0000-1400-00006A000000}"/>
    <hyperlink ref="F443" r:id="rId108" xr:uid="{00000000-0004-0000-1400-00006B000000}"/>
    <hyperlink ref="F446" r:id="rId109" xr:uid="{00000000-0004-0000-1400-00006C000000}"/>
    <hyperlink ref="F449" r:id="rId110" xr:uid="{00000000-0004-0000-1400-00006D000000}"/>
    <hyperlink ref="F452" r:id="rId111" xr:uid="{00000000-0004-0000-1400-00006E000000}"/>
    <hyperlink ref="F455" r:id="rId112" xr:uid="{00000000-0004-0000-1400-00006F000000}"/>
    <hyperlink ref="F458" r:id="rId113" xr:uid="{00000000-0004-0000-1400-000070000000}"/>
    <hyperlink ref="F461" r:id="rId114" xr:uid="{00000000-0004-0000-1400-000071000000}"/>
    <hyperlink ref="F464" r:id="rId115" xr:uid="{00000000-0004-0000-1400-000072000000}"/>
    <hyperlink ref="F467" r:id="rId116" xr:uid="{00000000-0004-0000-1400-000073000000}"/>
    <hyperlink ref="F470" r:id="rId117" xr:uid="{00000000-0004-0000-1400-000074000000}"/>
    <hyperlink ref="F473" r:id="rId118" xr:uid="{00000000-0004-0000-1400-000075000000}"/>
    <hyperlink ref="F476" r:id="rId119" xr:uid="{00000000-0004-0000-1400-000076000000}"/>
    <hyperlink ref="F479" r:id="rId120" xr:uid="{00000000-0004-0000-1400-000077000000}"/>
    <hyperlink ref="F482" r:id="rId121" xr:uid="{00000000-0004-0000-1400-000078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2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30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145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3266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ROUND(J93,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ROUND((SUM(BE93:BE300)),  2)</f>
        <v>0</v>
      </c>
      <c r="I33" s="90">
        <v>0.21</v>
      </c>
      <c r="J33" s="89">
        <f>ROUND(((SUM(BE93:BE300))*I33),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ROUND((SUM(BF93:BF300)),  2)</f>
        <v>0</v>
      </c>
      <c r="I34" s="90">
        <v>0.12</v>
      </c>
      <c r="J34" s="89">
        <f>ROUND(((SUM(BF93:BF300))*I34),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ROUND((SUM(BG93:BG300)),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ROUND((SUM(BH93:BH300)),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ROUND((SUM(BI93:BI300)),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11-21-01 - Obnova propustku, evid.km 12,766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J93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J94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J95</f>
        <v>0</v>
      </c>
      <c r="L61" s="158"/>
    </row>
    <row r="62" spans="2:47" s="13" customFormat="1" ht="19.899999999999999" customHeight="1">
      <c r="B62" s="158"/>
      <c r="D62" s="159" t="s">
        <v>1140</v>
      </c>
      <c r="E62" s="160"/>
      <c r="F62" s="160"/>
      <c r="G62" s="160"/>
      <c r="H62" s="160"/>
      <c r="I62" s="160"/>
      <c r="J62" s="161">
        <f>J124</f>
        <v>0</v>
      </c>
      <c r="L62" s="158"/>
    </row>
    <row r="63" spans="2:47" s="13" customFormat="1" ht="19.899999999999999" customHeight="1">
      <c r="B63" s="158"/>
      <c r="D63" s="159" t="s">
        <v>1141</v>
      </c>
      <c r="E63" s="160"/>
      <c r="F63" s="160"/>
      <c r="G63" s="160"/>
      <c r="H63" s="160"/>
      <c r="I63" s="160"/>
      <c r="J63" s="161">
        <f>J176</f>
        <v>0</v>
      </c>
      <c r="L63" s="158"/>
    </row>
    <row r="64" spans="2:47" s="13" customFormat="1" ht="19.899999999999999" customHeight="1">
      <c r="B64" s="158"/>
      <c r="D64" s="159" t="s">
        <v>1142</v>
      </c>
      <c r="E64" s="160"/>
      <c r="F64" s="160"/>
      <c r="G64" s="160"/>
      <c r="H64" s="160"/>
      <c r="I64" s="160"/>
      <c r="J64" s="161">
        <f>J180</f>
        <v>0</v>
      </c>
      <c r="L64" s="158"/>
    </row>
    <row r="65" spans="2:12" s="13" customFormat="1" ht="19.899999999999999" customHeight="1">
      <c r="B65" s="158"/>
      <c r="D65" s="159" t="s">
        <v>1057</v>
      </c>
      <c r="E65" s="160"/>
      <c r="F65" s="160"/>
      <c r="G65" s="160"/>
      <c r="H65" s="160"/>
      <c r="I65" s="160"/>
      <c r="J65" s="161">
        <f>J208</f>
        <v>0</v>
      </c>
      <c r="L65" s="158"/>
    </row>
    <row r="66" spans="2:12" s="13" customFormat="1" ht="19.899999999999999" customHeight="1">
      <c r="B66" s="158"/>
      <c r="D66" s="159" t="s">
        <v>1058</v>
      </c>
      <c r="E66" s="160"/>
      <c r="F66" s="160"/>
      <c r="G66" s="160"/>
      <c r="H66" s="160"/>
      <c r="I66" s="160"/>
      <c r="J66" s="161">
        <f>J215</f>
        <v>0</v>
      </c>
      <c r="L66" s="158"/>
    </row>
    <row r="67" spans="2:12" s="13" customFormat="1" ht="19.899999999999999" customHeight="1">
      <c r="B67" s="158"/>
      <c r="D67" s="159" t="s">
        <v>1059</v>
      </c>
      <c r="E67" s="160"/>
      <c r="F67" s="160"/>
      <c r="G67" s="160"/>
      <c r="H67" s="160"/>
      <c r="I67" s="160"/>
      <c r="J67" s="161">
        <f>J233</f>
        <v>0</v>
      </c>
      <c r="L67" s="158"/>
    </row>
    <row r="68" spans="2:12" s="13" customFormat="1" ht="19.899999999999999" customHeight="1">
      <c r="B68" s="158"/>
      <c r="D68" s="159" t="s">
        <v>1060</v>
      </c>
      <c r="E68" s="160"/>
      <c r="F68" s="160"/>
      <c r="G68" s="160"/>
      <c r="H68" s="160"/>
      <c r="I68" s="160"/>
      <c r="J68" s="161">
        <f>J242</f>
        <v>0</v>
      </c>
      <c r="L68" s="158"/>
    </row>
    <row r="69" spans="2:12" s="8" customFormat="1" ht="24.95" customHeight="1">
      <c r="B69" s="100"/>
      <c r="D69" s="101" t="s">
        <v>1061</v>
      </c>
      <c r="E69" s="102"/>
      <c r="F69" s="102"/>
      <c r="G69" s="102"/>
      <c r="H69" s="102"/>
      <c r="I69" s="102"/>
      <c r="J69" s="103">
        <f>J245</f>
        <v>0</v>
      </c>
      <c r="L69" s="100"/>
    </row>
    <row r="70" spans="2:12" s="13" customFormat="1" ht="19.899999999999999" customHeight="1">
      <c r="B70" s="158"/>
      <c r="D70" s="159" t="s">
        <v>3267</v>
      </c>
      <c r="E70" s="160"/>
      <c r="F70" s="160"/>
      <c r="G70" s="160"/>
      <c r="H70" s="160"/>
      <c r="I70" s="160"/>
      <c r="J70" s="161">
        <f>J246</f>
        <v>0</v>
      </c>
      <c r="L70" s="158"/>
    </row>
    <row r="71" spans="2:12" s="8" customFormat="1" ht="24.95" customHeight="1">
      <c r="B71" s="100"/>
      <c r="D71" s="101" t="s">
        <v>2402</v>
      </c>
      <c r="E71" s="102"/>
      <c r="F71" s="102"/>
      <c r="G71" s="102"/>
      <c r="H71" s="102"/>
      <c r="I71" s="102"/>
      <c r="J71" s="103">
        <f>J286</f>
        <v>0</v>
      </c>
      <c r="L71" s="100"/>
    </row>
    <row r="72" spans="2:12" s="13" customFormat="1" ht="19.899999999999999" customHeight="1">
      <c r="B72" s="158"/>
      <c r="D72" s="159" t="s">
        <v>3268</v>
      </c>
      <c r="E72" s="160"/>
      <c r="F72" s="160"/>
      <c r="G72" s="160"/>
      <c r="H72" s="160"/>
      <c r="I72" s="160"/>
      <c r="J72" s="161">
        <f>J287</f>
        <v>0</v>
      </c>
      <c r="L72" s="158"/>
    </row>
    <row r="73" spans="2:12" s="13" customFormat="1" ht="19.899999999999999" customHeight="1">
      <c r="B73" s="158"/>
      <c r="D73" s="159" t="s">
        <v>3269</v>
      </c>
      <c r="E73" s="160"/>
      <c r="F73" s="160"/>
      <c r="G73" s="160"/>
      <c r="H73" s="160"/>
      <c r="I73" s="160"/>
      <c r="J73" s="161">
        <f>J296</f>
        <v>0</v>
      </c>
      <c r="L73" s="158"/>
    </row>
    <row r="74" spans="2:12" s="1" customFormat="1" ht="21.75" customHeight="1">
      <c r="B74" s="33"/>
      <c r="L74" s="33"/>
    </row>
    <row r="75" spans="2:12" s="1" customFormat="1" ht="6.95" customHeight="1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12" s="1" customFormat="1" ht="6.95" customHeight="1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12" s="1" customFormat="1" ht="24.95" customHeight="1">
      <c r="B80" s="33"/>
      <c r="C80" s="22" t="s">
        <v>251</v>
      </c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16</v>
      </c>
      <c r="L82" s="33"/>
    </row>
    <row r="83" spans="2:65" s="1" customFormat="1" ht="26.25" customHeight="1">
      <c r="B83" s="33"/>
      <c r="E83" s="319" t="str">
        <f>E7</f>
        <v>Odstranění havarijního stavu po povodních 2024 - komplexní oprava trati v úseku Vápenná - Javorník ve Slezsku - PD</v>
      </c>
      <c r="F83" s="320"/>
      <c r="G83" s="320"/>
      <c r="H83" s="320"/>
      <c r="L83" s="33"/>
    </row>
    <row r="84" spans="2:65" s="1" customFormat="1" ht="12" customHeight="1">
      <c r="B84" s="33"/>
      <c r="C84" s="28" t="s">
        <v>243</v>
      </c>
      <c r="L84" s="33"/>
    </row>
    <row r="85" spans="2:65" s="1" customFormat="1" ht="16.5" customHeight="1">
      <c r="B85" s="33"/>
      <c r="E85" s="315" t="str">
        <f>E9</f>
        <v>SO 11-21-01 - Obnova propustku, evid.km 12,766</v>
      </c>
      <c r="F85" s="321"/>
      <c r="G85" s="321"/>
      <c r="H85" s="321"/>
      <c r="L85" s="33"/>
    </row>
    <row r="86" spans="2:65" s="1" customFormat="1" ht="6.95" customHeight="1">
      <c r="B86" s="33"/>
      <c r="L86" s="33"/>
    </row>
    <row r="87" spans="2:65" s="1" customFormat="1" ht="12" customHeight="1">
      <c r="B87" s="33"/>
      <c r="C87" s="28" t="s">
        <v>21</v>
      </c>
      <c r="F87" s="26" t="str">
        <f>F12</f>
        <v xml:space="preserve"> </v>
      </c>
      <c r="I87" s="28" t="s">
        <v>23</v>
      </c>
      <c r="J87" s="50" t="str">
        <f>IF(J12="","",J12)</f>
        <v>10. 4. 2025</v>
      </c>
      <c r="L87" s="33"/>
    </row>
    <row r="88" spans="2:65" s="1" customFormat="1" ht="6.95" customHeight="1">
      <c r="B88" s="33"/>
      <c r="L88" s="33"/>
    </row>
    <row r="89" spans="2:65" s="1" customFormat="1" ht="15.2" customHeight="1">
      <c r="B89" s="33"/>
      <c r="C89" s="28" t="s">
        <v>25</v>
      </c>
      <c r="F89" s="26" t="str">
        <f>E15</f>
        <v xml:space="preserve">Správa železnic, státní organizace </v>
      </c>
      <c r="I89" s="28" t="s">
        <v>33</v>
      </c>
      <c r="J89" s="31" t="str">
        <f>E21</f>
        <v>Prodin a.s.</v>
      </c>
      <c r="L89" s="33"/>
    </row>
    <row r="90" spans="2:65" s="1" customFormat="1" ht="15.2" customHeight="1">
      <c r="B90" s="33"/>
      <c r="C90" s="28" t="s">
        <v>31</v>
      </c>
      <c r="F90" s="26" t="str">
        <f>IF(E18="","",E18)</f>
        <v>Vyplň údaj</v>
      </c>
      <c r="I90" s="28" t="s">
        <v>38</v>
      </c>
      <c r="J90" s="31" t="str">
        <f>E24</f>
        <v xml:space="preserve"> </v>
      </c>
      <c r="L90" s="33"/>
    </row>
    <row r="91" spans="2:65" s="1" customFormat="1" ht="10.35" customHeight="1">
      <c r="B91" s="33"/>
      <c r="L91" s="33"/>
    </row>
    <row r="92" spans="2:65" s="9" customFormat="1" ht="29.25" customHeight="1">
      <c r="B92" s="104"/>
      <c r="C92" s="105" t="s">
        <v>252</v>
      </c>
      <c r="D92" s="106" t="s">
        <v>60</v>
      </c>
      <c r="E92" s="106" t="s">
        <v>56</v>
      </c>
      <c r="F92" s="106" t="s">
        <v>57</v>
      </c>
      <c r="G92" s="106" t="s">
        <v>253</v>
      </c>
      <c r="H92" s="106" t="s">
        <v>254</v>
      </c>
      <c r="I92" s="106" t="s">
        <v>255</v>
      </c>
      <c r="J92" s="106" t="s">
        <v>247</v>
      </c>
      <c r="K92" s="107" t="s">
        <v>256</v>
      </c>
      <c r="L92" s="104"/>
      <c r="M92" s="57" t="s">
        <v>19</v>
      </c>
      <c r="N92" s="58" t="s">
        <v>45</v>
      </c>
      <c r="O92" s="58" t="s">
        <v>257</v>
      </c>
      <c r="P92" s="58" t="s">
        <v>258</v>
      </c>
      <c r="Q92" s="58" t="s">
        <v>259</v>
      </c>
      <c r="R92" s="58" t="s">
        <v>260</v>
      </c>
      <c r="S92" s="58" t="s">
        <v>261</v>
      </c>
      <c r="T92" s="59" t="s">
        <v>262</v>
      </c>
    </row>
    <row r="93" spans="2:65" s="1" customFormat="1" ht="22.9" customHeight="1">
      <c r="B93" s="33"/>
      <c r="C93" s="62" t="s">
        <v>263</v>
      </c>
      <c r="J93" s="108">
        <f>BK93</f>
        <v>0</v>
      </c>
      <c r="L93" s="33"/>
      <c r="M93" s="60"/>
      <c r="N93" s="51"/>
      <c r="O93" s="51"/>
      <c r="P93" s="109">
        <f>P94+P245+P286</f>
        <v>0</v>
      </c>
      <c r="Q93" s="51"/>
      <c r="R93" s="109">
        <f>R94+R245+R286</f>
        <v>0</v>
      </c>
      <c r="S93" s="51"/>
      <c r="T93" s="110">
        <f>T94+T245+T286</f>
        <v>0</v>
      </c>
      <c r="AT93" s="18" t="s">
        <v>74</v>
      </c>
      <c r="AU93" s="18" t="s">
        <v>248</v>
      </c>
      <c r="BK93" s="111">
        <f>BK94+BK245+BK286</f>
        <v>0</v>
      </c>
    </row>
    <row r="94" spans="2:65" s="10" customFormat="1" ht="25.9" customHeight="1">
      <c r="B94" s="112"/>
      <c r="D94" s="113" t="s">
        <v>74</v>
      </c>
      <c r="E94" s="114" t="s">
        <v>828</v>
      </c>
      <c r="F94" s="114" t="s">
        <v>829</v>
      </c>
      <c r="I94" s="115"/>
      <c r="J94" s="116">
        <f>BK94</f>
        <v>0</v>
      </c>
      <c r="L94" s="112"/>
      <c r="M94" s="117"/>
      <c r="P94" s="118">
        <f>P95+P124+P176+P180+P208+P215+P233+P242</f>
        <v>0</v>
      </c>
      <c r="R94" s="118">
        <f>R95+R124+R176+R180+R208+R215+R233+R242</f>
        <v>0</v>
      </c>
      <c r="T94" s="119">
        <f>T95+T124+T176+T180+T208+T215+T233+T242</f>
        <v>0</v>
      </c>
      <c r="AR94" s="113" t="s">
        <v>83</v>
      </c>
      <c r="AT94" s="120" t="s">
        <v>74</v>
      </c>
      <c r="AU94" s="120" t="s">
        <v>75</v>
      </c>
      <c r="AY94" s="113" t="s">
        <v>266</v>
      </c>
      <c r="BK94" s="121">
        <f>BK95+BK124+BK176+BK180+BK208+BK215+BK233+BK242</f>
        <v>0</v>
      </c>
    </row>
    <row r="95" spans="2:65" s="10" customFormat="1" ht="22.9" customHeight="1">
      <c r="B95" s="112"/>
      <c r="D95" s="113" t="s">
        <v>74</v>
      </c>
      <c r="E95" s="162" t="s">
        <v>83</v>
      </c>
      <c r="F95" s="162" t="s">
        <v>1143</v>
      </c>
      <c r="I95" s="115"/>
      <c r="J95" s="163">
        <f>BK95</f>
        <v>0</v>
      </c>
      <c r="L95" s="112"/>
      <c r="M95" s="117"/>
      <c r="P95" s="118">
        <f>SUM(P96:P123)</f>
        <v>0</v>
      </c>
      <c r="R95" s="118">
        <f>SUM(R96:R123)</f>
        <v>0</v>
      </c>
      <c r="T95" s="119">
        <f>SUM(T96:T123)</f>
        <v>0</v>
      </c>
      <c r="AR95" s="113" t="s">
        <v>83</v>
      </c>
      <c r="AT95" s="120" t="s">
        <v>74</v>
      </c>
      <c r="AU95" s="120" t="s">
        <v>83</v>
      </c>
      <c r="AY95" s="113" t="s">
        <v>266</v>
      </c>
      <c r="BK95" s="121">
        <f>SUM(BK96:BK123)</f>
        <v>0</v>
      </c>
    </row>
    <row r="96" spans="2:65" s="1" customFormat="1" ht="16.5" customHeight="1">
      <c r="B96" s="33"/>
      <c r="C96" s="122" t="s">
        <v>83</v>
      </c>
      <c r="D96" s="122" t="s">
        <v>267</v>
      </c>
      <c r="E96" s="123" t="s">
        <v>3270</v>
      </c>
      <c r="F96" s="124" t="s">
        <v>3271</v>
      </c>
      <c r="G96" s="125" t="s">
        <v>279</v>
      </c>
      <c r="H96" s="126">
        <v>30.364000000000001</v>
      </c>
      <c r="I96" s="127"/>
      <c r="J96" s="128">
        <f>ROUND(I96*H96,2)</f>
        <v>0</v>
      </c>
      <c r="K96" s="124" t="s">
        <v>3272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3273</v>
      </c>
    </row>
    <row r="97" spans="2:65" s="1" customFormat="1" ht="11.25">
      <c r="B97" s="33"/>
      <c r="D97" s="186" t="s">
        <v>1068</v>
      </c>
      <c r="F97" s="187" t="s">
        <v>3274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3275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3276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4" customFormat="1" ht="11.25">
      <c r="B100" s="164"/>
      <c r="D100" s="136" t="s">
        <v>274</v>
      </c>
      <c r="E100" s="165" t="s">
        <v>19</v>
      </c>
      <c r="F100" s="166" t="s">
        <v>3277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1" customFormat="1" ht="11.25">
      <c r="B101" s="135"/>
      <c r="D101" s="136" t="s">
        <v>274</v>
      </c>
      <c r="E101" s="137" t="s">
        <v>19</v>
      </c>
      <c r="F101" s="138" t="s">
        <v>3278</v>
      </c>
      <c r="H101" s="139">
        <v>8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75</v>
      </c>
      <c r="AY101" s="137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3279</v>
      </c>
      <c r="H102" s="139">
        <v>11.7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75</v>
      </c>
      <c r="AY102" s="137" t="s">
        <v>266</v>
      </c>
    </row>
    <row r="103" spans="2:65" s="11" customFormat="1" ht="11.25">
      <c r="B103" s="135"/>
      <c r="D103" s="136" t="s">
        <v>274</v>
      </c>
      <c r="E103" s="137" t="s">
        <v>19</v>
      </c>
      <c r="F103" s="138" t="s">
        <v>3280</v>
      </c>
      <c r="H103" s="139">
        <v>2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75</v>
      </c>
      <c r="AY103" s="137" t="s">
        <v>266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3281</v>
      </c>
      <c r="H104" s="139">
        <v>0.504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3282</v>
      </c>
      <c r="H105" s="139">
        <v>3.8159999999999998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3283</v>
      </c>
      <c r="H106" s="139">
        <v>2.9039999999999999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1" customFormat="1" ht="11.25">
      <c r="B107" s="135"/>
      <c r="D107" s="136" t="s">
        <v>274</v>
      </c>
      <c r="E107" s="137" t="s">
        <v>19</v>
      </c>
      <c r="F107" s="138" t="s">
        <v>3284</v>
      </c>
      <c r="H107" s="139">
        <v>1.44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4" customFormat="1" ht="11.25">
      <c r="B108" s="164"/>
      <c r="D108" s="136" t="s">
        <v>274</v>
      </c>
      <c r="E108" s="165" t="s">
        <v>19</v>
      </c>
      <c r="F108" s="166" t="s">
        <v>3285</v>
      </c>
      <c r="H108" s="165" t="s">
        <v>19</v>
      </c>
      <c r="I108" s="167"/>
      <c r="L108" s="164"/>
      <c r="M108" s="168"/>
      <c r="T108" s="169"/>
      <c r="AT108" s="165" t="s">
        <v>274</v>
      </c>
      <c r="AU108" s="165" t="s">
        <v>85</v>
      </c>
      <c r="AV108" s="14" t="s">
        <v>83</v>
      </c>
      <c r="AW108" s="14" t="s">
        <v>37</v>
      </c>
      <c r="AX108" s="14" t="s">
        <v>75</v>
      </c>
      <c r="AY108" s="165" t="s">
        <v>266</v>
      </c>
    </row>
    <row r="109" spans="2:65" s="12" customFormat="1" ht="11.25">
      <c r="B109" s="143"/>
      <c r="D109" s="136" t="s">
        <v>274</v>
      </c>
      <c r="E109" s="144" t="s">
        <v>19</v>
      </c>
      <c r="F109" s="145" t="s">
        <v>276</v>
      </c>
      <c r="H109" s="146">
        <v>30.364000000000001</v>
      </c>
      <c r="I109" s="147"/>
      <c r="L109" s="143"/>
      <c r="M109" s="148"/>
      <c r="T109" s="149"/>
      <c r="AT109" s="144" t="s">
        <v>274</v>
      </c>
      <c r="AU109" s="144" t="s">
        <v>85</v>
      </c>
      <c r="AV109" s="12" t="s">
        <v>272</v>
      </c>
      <c r="AW109" s="12" t="s">
        <v>37</v>
      </c>
      <c r="AX109" s="12" t="s">
        <v>83</v>
      </c>
      <c r="AY109" s="144" t="s">
        <v>266</v>
      </c>
    </row>
    <row r="110" spans="2:65" s="1" customFormat="1" ht="21.75" customHeight="1">
      <c r="B110" s="33"/>
      <c r="C110" s="122" t="s">
        <v>85</v>
      </c>
      <c r="D110" s="122" t="s">
        <v>267</v>
      </c>
      <c r="E110" s="123" t="s">
        <v>1296</v>
      </c>
      <c r="F110" s="124" t="s">
        <v>1297</v>
      </c>
      <c r="G110" s="125" t="s">
        <v>279</v>
      </c>
      <c r="H110" s="126">
        <v>30.364000000000001</v>
      </c>
      <c r="I110" s="127"/>
      <c r="J110" s="128">
        <f>ROUND(I110*H110,2)</f>
        <v>0</v>
      </c>
      <c r="K110" s="124" t="s">
        <v>3272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3286</v>
      </c>
    </row>
    <row r="111" spans="2:65" s="1" customFormat="1" ht="11.25">
      <c r="B111" s="33"/>
      <c r="D111" s="186" t="s">
        <v>1068</v>
      </c>
      <c r="F111" s="187" t="s">
        <v>1299</v>
      </c>
      <c r="I111" s="151"/>
      <c r="L111" s="33"/>
      <c r="M111" s="152"/>
      <c r="T111" s="54"/>
      <c r="AT111" s="18" t="s">
        <v>1068</v>
      </c>
      <c r="AU111" s="18" t="s">
        <v>85</v>
      </c>
    </row>
    <row r="112" spans="2:65" s="11" customFormat="1" ht="11.25">
      <c r="B112" s="135"/>
      <c r="D112" s="136" t="s">
        <v>274</v>
      </c>
      <c r="E112" s="137" t="s">
        <v>19</v>
      </c>
      <c r="F112" s="138" t="s">
        <v>3287</v>
      </c>
      <c r="H112" s="139">
        <v>30.364000000000001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75</v>
      </c>
      <c r="AY112" s="137" t="s">
        <v>266</v>
      </c>
    </row>
    <row r="113" spans="2:65" s="12" customFormat="1" ht="11.25">
      <c r="B113" s="143"/>
      <c r="D113" s="136" t="s">
        <v>274</v>
      </c>
      <c r="E113" s="144" t="s">
        <v>19</v>
      </c>
      <c r="F113" s="145" t="s">
        <v>276</v>
      </c>
      <c r="H113" s="146">
        <v>30.364000000000001</v>
      </c>
      <c r="I113" s="147"/>
      <c r="L113" s="143"/>
      <c r="M113" s="148"/>
      <c r="T113" s="149"/>
      <c r="AT113" s="144" t="s">
        <v>274</v>
      </c>
      <c r="AU113" s="144" t="s">
        <v>85</v>
      </c>
      <c r="AV113" s="12" t="s">
        <v>272</v>
      </c>
      <c r="AW113" s="12" t="s">
        <v>37</v>
      </c>
      <c r="AX113" s="12" t="s">
        <v>83</v>
      </c>
      <c r="AY113" s="144" t="s">
        <v>266</v>
      </c>
    </row>
    <row r="114" spans="2:65" s="1" customFormat="1" ht="24.2" customHeight="1">
      <c r="B114" s="33"/>
      <c r="C114" s="122" t="s">
        <v>285</v>
      </c>
      <c r="D114" s="122" t="s">
        <v>267</v>
      </c>
      <c r="E114" s="123" t="s">
        <v>1300</v>
      </c>
      <c r="F114" s="124" t="s">
        <v>1301</v>
      </c>
      <c r="G114" s="125" t="s">
        <v>279</v>
      </c>
      <c r="H114" s="126">
        <v>273.27600000000001</v>
      </c>
      <c r="I114" s="127"/>
      <c r="J114" s="128">
        <f>ROUND(I114*H114,2)</f>
        <v>0</v>
      </c>
      <c r="K114" s="124" t="s">
        <v>3272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85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3288</v>
      </c>
    </row>
    <row r="115" spans="2:65" s="1" customFormat="1" ht="11.25">
      <c r="B115" s="33"/>
      <c r="D115" s="186" t="s">
        <v>1068</v>
      </c>
      <c r="F115" s="187" t="s">
        <v>1303</v>
      </c>
      <c r="I115" s="151"/>
      <c r="L115" s="33"/>
      <c r="M115" s="152"/>
      <c r="T115" s="54"/>
      <c r="AT115" s="18" t="s">
        <v>1068</v>
      </c>
      <c r="AU115" s="18" t="s">
        <v>85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3289</v>
      </c>
      <c r="H116" s="139">
        <v>273.27600000000001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75</v>
      </c>
      <c r="AY116" s="137" t="s">
        <v>266</v>
      </c>
    </row>
    <row r="117" spans="2:65" s="12" customFormat="1" ht="11.25">
      <c r="B117" s="143"/>
      <c r="D117" s="136" t="s">
        <v>274</v>
      </c>
      <c r="E117" s="144" t="s">
        <v>19</v>
      </c>
      <c r="F117" s="145" t="s">
        <v>276</v>
      </c>
      <c r="H117" s="146">
        <v>273.27600000000001</v>
      </c>
      <c r="I117" s="147"/>
      <c r="L117" s="143"/>
      <c r="M117" s="148"/>
      <c r="T117" s="149"/>
      <c r="AT117" s="144" t="s">
        <v>274</v>
      </c>
      <c r="AU117" s="144" t="s">
        <v>85</v>
      </c>
      <c r="AV117" s="12" t="s">
        <v>272</v>
      </c>
      <c r="AW117" s="12" t="s">
        <v>37</v>
      </c>
      <c r="AX117" s="12" t="s">
        <v>83</v>
      </c>
      <c r="AY117" s="144" t="s">
        <v>266</v>
      </c>
    </row>
    <row r="118" spans="2:65" s="1" customFormat="1" ht="16.5" customHeight="1">
      <c r="B118" s="33"/>
      <c r="C118" s="122" t="s">
        <v>272</v>
      </c>
      <c r="D118" s="122" t="s">
        <v>267</v>
      </c>
      <c r="E118" s="123" t="s">
        <v>2720</v>
      </c>
      <c r="F118" s="124" t="s">
        <v>2721</v>
      </c>
      <c r="G118" s="125" t="s">
        <v>845</v>
      </c>
      <c r="H118" s="126">
        <v>60.728000000000002</v>
      </c>
      <c r="I118" s="127"/>
      <c r="J118" s="128">
        <f>ROUND(I118*H118,2)</f>
        <v>0</v>
      </c>
      <c r="K118" s="124" t="s">
        <v>3272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3290</v>
      </c>
    </row>
    <row r="119" spans="2:65" s="1" customFormat="1" ht="11.25">
      <c r="B119" s="33"/>
      <c r="D119" s="186" t="s">
        <v>1068</v>
      </c>
      <c r="F119" s="187" t="s">
        <v>2723</v>
      </c>
      <c r="I119" s="151"/>
      <c r="L119" s="33"/>
      <c r="M119" s="152"/>
      <c r="T119" s="54"/>
      <c r="AT119" s="18" t="s">
        <v>1068</v>
      </c>
      <c r="AU119" s="18" t="s">
        <v>85</v>
      </c>
    </row>
    <row r="120" spans="2:65" s="11" customFormat="1" ht="11.25">
      <c r="B120" s="135"/>
      <c r="D120" s="136" t="s">
        <v>274</v>
      </c>
      <c r="E120" s="137" t="s">
        <v>19</v>
      </c>
      <c r="F120" s="138" t="s">
        <v>3291</v>
      </c>
      <c r="H120" s="139">
        <v>60.728000000000002</v>
      </c>
      <c r="I120" s="140"/>
      <c r="L120" s="135"/>
      <c r="M120" s="141"/>
      <c r="T120" s="14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75</v>
      </c>
      <c r="AY120" s="137" t="s">
        <v>266</v>
      </c>
    </row>
    <row r="121" spans="2:65" s="12" customFormat="1" ht="11.25">
      <c r="B121" s="143"/>
      <c r="D121" s="136" t="s">
        <v>274</v>
      </c>
      <c r="E121" s="144" t="s">
        <v>19</v>
      </c>
      <c r="F121" s="145" t="s">
        <v>276</v>
      </c>
      <c r="H121" s="146">
        <v>60.728000000000002</v>
      </c>
      <c r="I121" s="147"/>
      <c r="L121" s="143"/>
      <c r="M121" s="148"/>
      <c r="T121" s="149"/>
      <c r="AT121" s="144" t="s">
        <v>274</v>
      </c>
      <c r="AU121" s="144" t="s">
        <v>85</v>
      </c>
      <c r="AV121" s="12" t="s">
        <v>272</v>
      </c>
      <c r="AW121" s="12" t="s">
        <v>37</v>
      </c>
      <c r="AX121" s="12" t="s">
        <v>83</v>
      </c>
      <c r="AY121" s="144" t="s">
        <v>266</v>
      </c>
    </row>
    <row r="122" spans="2:65" s="1" customFormat="1" ht="16.5" customHeight="1">
      <c r="B122" s="33"/>
      <c r="C122" s="122" t="s">
        <v>264</v>
      </c>
      <c r="D122" s="122" t="s">
        <v>267</v>
      </c>
      <c r="E122" s="123" t="s">
        <v>2725</v>
      </c>
      <c r="F122" s="124" t="s">
        <v>2726</v>
      </c>
      <c r="G122" s="125" t="s">
        <v>279</v>
      </c>
      <c r="H122" s="126">
        <v>30.364000000000001</v>
      </c>
      <c r="I122" s="127"/>
      <c r="J122" s="128">
        <f>ROUND(I122*H122,2)</f>
        <v>0</v>
      </c>
      <c r="K122" s="124" t="s">
        <v>3272</v>
      </c>
      <c r="L122" s="33"/>
      <c r="M122" s="129" t="s">
        <v>19</v>
      </c>
      <c r="N122" s="130" t="s">
        <v>46</v>
      </c>
      <c r="P122" s="131">
        <f>O122*H122</f>
        <v>0</v>
      </c>
      <c r="Q122" s="131">
        <v>0</v>
      </c>
      <c r="R122" s="131">
        <f>Q122*H122</f>
        <v>0</v>
      </c>
      <c r="S122" s="131">
        <v>0</v>
      </c>
      <c r="T122" s="132">
        <f>S122*H122</f>
        <v>0</v>
      </c>
      <c r="AR122" s="133" t="s">
        <v>272</v>
      </c>
      <c r="AT122" s="133" t="s">
        <v>267</v>
      </c>
      <c r="AU122" s="133" t="s">
        <v>85</v>
      </c>
      <c r="AY122" s="18" t="s">
        <v>266</v>
      </c>
      <c r="BE122" s="134">
        <f>IF(N122="základní",J122,0)</f>
        <v>0</v>
      </c>
      <c r="BF122" s="134">
        <f>IF(N122="snížená",J122,0)</f>
        <v>0</v>
      </c>
      <c r="BG122" s="134">
        <f>IF(N122="zákl. přenesená",J122,0)</f>
        <v>0</v>
      </c>
      <c r="BH122" s="134">
        <f>IF(N122="sníž. přenesená",J122,0)</f>
        <v>0</v>
      </c>
      <c r="BI122" s="134">
        <f>IF(N122="nulová",J122,0)</f>
        <v>0</v>
      </c>
      <c r="BJ122" s="18" t="s">
        <v>83</v>
      </c>
      <c r="BK122" s="134">
        <f>ROUND(I122*H122,2)</f>
        <v>0</v>
      </c>
      <c r="BL122" s="18" t="s">
        <v>272</v>
      </c>
      <c r="BM122" s="133" t="s">
        <v>3292</v>
      </c>
    </row>
    <row r="123" spans="2:65" s="1" customFormat="1" ht="11.25">
      <c r="B123" s="33"/>
      <c r="D123" s="186" t="s">
        <v>1068</v>
      </c>
      <c r="F123" s="187" t="s">
        <v>2728</v>
      </c>
      <c r="I123" s="151"/>
      <c r="L123" s="33"/>
      <c r="M123" s="152"/>
      <c r="T123" s="54"/>
      <c r="AT123" s="18" t="s">
        <v>1068</v>
      </c>
      <c r="AU123" s="18" t="s">
        <v>85</v>
      </c>
    </row>
    <row r="124" spans="2:65" s="10" customFormat="1" ht="22.9" customHeight="1">
      <c r="B124" s="112"/>
      <c r="D124" s="113" t="s">
        <v>74</v>
      </c>
      <c r="E124" s="162" t="s">
        <v>85</v>
      </c>
      <c r="F124" s="162" t="s">
        <v>1181</v>
      </c>
      <c r="I124" s="115"/>
      <c r="J124" s="163">
        <f>BK124</f>
        <v>0</v>
      </c>
      <c r="L124" s="112"/>
      <c r="M124" s="117"/>
      <c r="P124" s="118">
        <f>SUM(P125:P175)</f>
        <v>0</v>
      </c>
      <c r="R124" s="118">
        <f>SUM(R125:R175)</f>
        <v>0</v>
      </c>
      <c r="T124" s="119">
        <f>SUM(T125:T175)</f>
        <v>0</v>
      </c>
      <c r="AR124" s="113" t="s">
        <v>83</v>
      </c>
      <c r="AT124" s="120" t="s">
        <v>74</v>
      </c>
      <c r="AU124" s="120" t="s">
        <v>83</v>
      </c>
      <c r="AY124" s="113" t="s">
        <v>266</v>
      </c>
      <c r="BK124" s="121">
        <f>SUM(BK125:BK175)</f>
        <v>0</v>
      </c>
    </row>
    <row r="125" spans="2:65" s="1" customFormat="1" ht="16.5" customHeight="1">
      <c r="B125" s="33"/>
      <c r="C125" s="122" t="s">
        <v>295</v>
      </c>
      <c r="D125" s="122" t="s">
        <v>267</v>
      </c>
      <c r="E125" s="123" t="s">
        <v>3293</v>
      </c>
      <c r="F125" s="124" t="s">
        <v>3294</v>
      </c>
      <c r="G125" s="125" t="s">
        <v>895</v>
      </c>
      <c r="H125" s="126">
        <v>24.408999999999999</v>
      </c>
      <c r="I125" s="127"/>
      <c r="J125" s="128">
        <f>ROUND(I125*H125,2)</f>
        <v>0</v>
      </c>
      <c r="K125" s="124" t="s">
        <v>3272</v>
      </c>
      <c r="L125" s="33"/>
      <c r="M125" s="129" t="s">
        <v>19</v>
      </c>
      <c r="N125" s="130" t="s">
        <v>46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272</v>
      </c>
      <c r="AT125" s="133" t="s">
        <v>267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3295</v>
      </c>
    </row>
    <row r="126" spans="2:65" s="1" customFormat="1" ht="11.25">
      <c r="B126" s="33"/>
      <c r="D126" s="186" t="s">
        <v>1068</v>
      </c>
      <c r="F126" s="187" t="s">
        <v>3296</v>
      </c>
      <c r="I126" s="151"/>
      <c r="L126" s="33"/>
      <c r="M126" s="152"/>
      <c r="T126" s="54"/>
      <c r="AT126" s="18" t="s">
        <v>1068</v>
      </c>
      <c r="AU126" s="18" t="s">
        <v>85</v>
      </c>
    </row>
    <row r="127" spans="2:65" s="14" customFormat="1" ht="11.25">
      <c r="B127" s="164"/>
      <c r="D127" s="136" t="s">
        <v>274</v>
      </c>
      <c r="E127" s="165" t="s">
        <v>19</v>
      </c>
      <c r="F127" s="166" t="s">
        <v>3297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85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1" customFormat="1" ht="11.25">
      <c r="B128" s="135"/>
      <c r="D128" s="136" t="s">
        <v>274</v>
      </c>
      <c r="E128" s="137" t="s">
        <v>19</v>
      </c>
      <c r="F128" s="138" t="s">
        <v>3298</v>
      </c>
      <c r="H128" s="139">
        <v>10.25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3299</v>
      </c>
      <c r="H129" s="139">
        <v>7.98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3300</v>
      </c>
      <c r="H130" s="139">
        <v>3.96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5" customFormat="1" ht="11.25">
      <c r="B131" s="190"/>
      <c r="D131" s="136" t="s">
        <v>274</v>
      </c>
      <c r="E131" s="191" t="s">
        <v>19</v>
      </c>
      <c r="F131" s="192" t="s">
        <v>1643</v>
      </c>
      <c r="H131" s="193">
        <v>22.19</v>
      </c>
      <c r="I131" s="194"/>
      <c r="L131" s="190"/>
      <c r="M131" s="195"/>
      <c r="T131" s="196"/>
      <c r="AT131" s="191" t="s">
        <v>274</v>
      </c>
      <c r="AU131" s="191" t="s">
        <v>85</v>
      </c>
      <c r="AV131" s="15" t="s">
        <v>285</v>
      </c>
      <c r="AW131" s="15" t="s">
        <v>37</v>
      </c>
      <c r="AX131" s="15" t="s">
        <v>75</v>
      </c>
      <c r="AY131" s="191" t="s">
        <v>266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3301</v>
      </c>
      <c r="H132" s="139">
        <v>2.2189999999999999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2" customFormat="1" ht="11.25">
      <c r="B133" s="143"/>
      <c r="D133" s="136" t="s">
        <v>274</v>
      </c>
      <c r="E133" s="144" t="s">
        <v>19</v>
      </c>
      <c r="F133" s="145" t="s">
        <v>276</v>
      </c>
      <c r="H133" s="146">
        <v>24.409000000000002</v>
      </c>
      <c r="I133" s="147"/>
      <c r="L133" s="143"/>
      <c r="M133" s="148"/>
      <c r="T133" s="149"/>
      <c r="AT133" s="144" t="s">
        <v>274</v>
      </c>
      <c r="AU133" s="144" t="s">
        <v>85</v>
      </c>
      <c r="AV133" s="12" t="s">
        <v>272</v>
      </c>
      <c r="AW133" s="12" t="s">
        <v>37</v>
      </c>
      <c r="AX133" s="12" t="s">
        <v>83</v>
      </c>
      <c r="AY133" s="144" t="s">
        <v>266</v>
      </c>
    </row>
    <row r="134" spans="2:65" s="1" customFormat="1" ht="16.5" customHeight="1">
      <c r="B134" s="33"/>
      <c r="C134" s="170" t="s">
        <v>293</v>
      </c>
      <c r="D134" s="170" t="s">
        <v>298</v>
      </c>
      <c r="E134" s="171" t="s">
        <v>3302</v>
      </c>
      <c r="F134" s="172" t="s">
        <v>3303</v>
      </c>
      <c r="G134" s="173" t="s">
        <v>895</v>
      </c>
      <c r="H134" s="174">
        <v>24.408999999999999</v>
      </c>
      <c r="I134" s="175"/>
      <c r="J134" s="176">
        <f>ROUND(I134*H134,2)</f>
        <v>0</v>
      </c>
      <c r="K134" s="172" t="s">
        <v>3272</v>
      </c>
      <c r="L134" s="177"/>
      <c r="M134" s="178" t="s">
        <v>19</v>
      </c>
      <c r="N134" s="179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303</v>
      </c>
      <c r="AT134" s="133" t="s">
        <v>298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3304</v>
      </c>
    </row>
    <row r="135" spans="2:65" s="1" customFormat="1" ht="16.5" customHeight="1">
      <c r="B135" s="33"/>
      <c r="C135" s="122" t="s">
        <v>303</v>
      </c>
      <c r="D135" s="122" t="s">
        <v>267</v>
      </c>
      <c r="E135" s="123" t="s">
        <v>3305</v>
      </c>
      <c r="F135" s="124" t="s">
        <v>3306</v>
      </c>
      <c r="G135" s="125" t="s">
        <v>279</v>
      </c>
      <c r="H135" s="126">
        <v>2.7349999999999999</v>
      </c>
      <c r="I135" s="127"/>
      <c r="J135" s="128">
        <f>ROUND(I135*H135,2)</f>
        <v>0</v>
      </c>
      <c r="K135" s="124" t="s">
        <v>3272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272</v>
      </c>
      <c r="AT135" s="133" t="s">
        <v>267</v>
      </c>
      <c r="AU135" s="133" t="s">
        <v>85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3307</v>
      </c>
    </row>
    <row r="136" spans="2:65" s="1" customFormat="1" ht="11.25">
      <c r="B136" s="33"/>
      <c r="D136" s="186" t="s">
        <v>1068</v>
      </c>
      <c r="F136" s="187" t="s">
        <v>3308</v>
      </c>
      <c r="I136" s="151"/>
      <c r="L136" s="33"/>
      <c r="M136" s="152"/>
      <c r="T136" s="54"/>
      <c r="AT136" s="18" t="s">
        <v>1068</v>
      </c>
      <c r="AU136" s="18" t="s">
        <v>85</v>
      </c>
    </row>
    <row r="137" spans="2:65" s="14" customFormat="1" ht="11.25">
      <c r="B137" s="164"/>
      <c r="D137" s="136" t="s">
        <v>274</v>
      </c>
      <c r="E137" s="165" t="s">
        <v>19</v>
      </c>
      <c r="F137" s="166" t="s">
        <v>3309</v>
      </c>
      <c r="H137" s="165" t="s">
        <v>19</v>
      </c>
      <c r="I137" s="167"/>
      <c r="L137" s="164"/>
      <c r="M137" s="168"/>
      <c r="T137" s="169"/>
      <c r="AT137" s="165" t="s">
        <v>274</v>
      </c>
      <c r="AU137" s="165" t="s">
        <v>85</v>
      </c>
      <c r="AV137" s="14" t="s">
        <v>83</v>
      </c>
      <c r="AW137" s="14" t="s">
        <v>37</v>
      </c>
      <c r="AX137" s="14" t="s">
        <v>75</v>
      </c>
      <c r="AY137" s="165" t="s">
        <v>266</v>
      </c>
    </row>
    <row r="138" spans="2:65" s="11" customFormat="1" ht="11.25">
      <c r="B138" s="135"/>
      <c r="D138" s="136" t="s">
        <v>274</v>
      </c>
      <c r="E138" s="137" t="s">
        <v>19</v>
      </c>
      <c r="F138" s="138" t="s">
        <v>3310</v>
      </c>
      <c r="H138" s="139">
        <v>1.538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75</v>
      </c>
      <c r="AY138" s="137" t="s">
        <v>266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3311</v>
      </c>
      <c r="H139" s="139">
        <v>1.1970000000000001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2" customFormat="1" ht="11.25">
      <c r="B140" s="143"/>
      <c r="D140" s="136" t="s">
        <v>274</v>
      </c>
      <c r="E140" s="144" t="s">
        <v>19</v>
      </c>
      <c r="F140" s="145" t="s">
        <v>276</v>
      </c>
      <c r="H140" s="146">
        <v>2.7350000000000003</v>
      </c>
      <c r="I140" s="147"/>
      <c r="L140" s="143"/>
      <c r="M140" s="148"/>
      <c r="T140" s="149"/>
      <c r="AT140" s="144" t="s">
        <v>274</v>
      </c>
      <c r="AU140" s="144" t="s">
        <v>85</v>
      </c>
      <c r="AV140" s="12" t="s">
        <v>272</v>
      </c>
      <c r="AW140" s="12" t="s">
        <v>37</v>
      </c>
      <c r="AX140" s="12" t="s">
        <v>83</v>
      </c>
      <c r="AY140" s="144" t="s">
        <v>266</v>
      </c>
    </row>
    <row r="141" spans="2:65" s="1" customFormat="1" ht="16.5" customHeight="1">
      <c r="B141" s="33"/>
      <c r="C141" s="122" t="s">
        <v>307</v>
      </c>
      <c r="D141" s="122" t="s">
        <v>267</v>
      </c>
      <c r="E141" s="123" t="s">
        <v>2816</v>
      </c>
      <c r="F141" s="124" t="s">
        <v>2817</v>
      </c>
      <c r="G141" s="125" t="s">
        <v>279</v>
      </c>
      <c r="H141" s="126">
        <v>7.6879999999999997</v>
      </c>
      <c r="I141" s="127"/>
      <c r="J141" s="128">
        <f>ROUND(I141*H141,2)</f>
        <v>0</v>
      </c>
      <c r="K141" s="124" t="s">
        <v>3272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3312</v>
      </c>
    </row>
    <row r="142" spans="2:65" s="1" customFormat="1" ht="11.25">
      <c r="B142" s="33"/>
      <c r="D142" s="186" t="s">
        <v>1068</v>
      </c>
      <c r="F142" s="187" t="s">
        <v>2819</v>
      </c>
      <c r="I142" s="151"/>
      <c r="L142" s="33"/>
      <c r="M142" s="152"/>
      <c r="T142" s="54"/>
      <c r="AT142" s="18" t="s">
        <v>1068</v>
      </c>
      <c r="AU142" s="18" t="s">
        <v>85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3313</v>
      </c>
      <c r="H143" s="139">
        <v>6.4939999999999998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1" customFormat="1" ht="11.25">
      <c r="B144" s="135"/>
      <c r="D144" s="136" t="s">
        <v>274</v>
      </c>
      <c r="E144" s="137" t="s">
        <v>19</v>
      </c>
      <c r="F144" s="138" t="s">
        <v>3314</v>
      </c>
      <c r="H144" s="139">
        <v>0.32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75</v>
      </c>
      <c r="AY144" s="137" t="s">
        <v>266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3315</v>
      </c>
      <c r="H145" s="139">
        <v>0.874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2" customFormat="1" ht="11.25">
      <c r="B146" s="143"/>
      <c r="D146" s="136" t="s">
        <v>274</v>
      </c>
      <c r="E146" s="144" t="s">
        <v>19</v>
      </c>
      <c r="F146" s="145" t="s">
        <v>276</v>
      </c>
      <c r="H146" s="146">
        <v>7.6879999999999997</v>
      </c>
      <c r="I146" s="147"/>
      <c r="L146" s="143"/>
      <c r="M146" s="148"/>
      <c r="T146" s="149"/>
      <c r="AT146" s="144" t="s">
        <v>274</v>
      </c>
      <c r="AU146" s="144" t="s">
        <v>85</v>
      </c>
      <c r="AV146" s="12" t="s">
        <v>272</v>
      </c>
      <c r="AW146" s="12" t="s">
        <v>37</v>
      </c>
      <c r="AX146" s="12" t="s">
        <v>83</v>
      </c>
      <c r="AY146" s="144" t="s">
        <v>266</v>
      </c>
    </row>
    <row r="147" spans="2:65" s="1" customFormat="1" ht="21.75" customHeight="1">
      <c r="B147" s="33"/>
      <c r="C147" s="122" t="s">
        <v>312</v>
      </c>
      <c r="D147" s="122" t="s">
        <v>267</v>
      </c>
      <c r="E147" s="123" t="s">
        <v>3316</v>
      </c>
      <c r="F147" s="124" t="s">
        <v>3317</v>
      </c>
      <c r="G147" s="125" t="s">
        <v>279</v>
      </c>
      <c r="H147" s="126">
        <v>7.6879999999999997</v>
      </c>
      <c r="I147" s="127"/>
      <c r="J147" s="128">
        <f>ROUND(I147*H147,2)</f>
        <v>0</v>
      </c>
      <c r="K147" s="124" t="s">
        <v>3272</v>
      </c>
      <c r="L147" s="33"/>
      <c r="M147" s="129" t="s">
        <v>19</v>
      </c>
      <c r="N147" s="130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272</v>
      </c>
      <c r="AT147" s="133" t="s">
        <v>267</v>
      </c>
      <c r="AU147" s="133" t="s">
        <v>85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272</v>
      </c>
      <c r="BM147" s="133" t="s">
        <v>3318</v>
      </c>
    </row>
    <row r="148" spans="2:65" s="1" customFormat="1" ht="11.25">
      <c r="B148" s="33"/>
      <c r="D148" s="186" t="s">
        <v>1068</v>
      </c>
      <c r="F148" s="187" t="s">
        <v>3319</v>
      </c>
      <c r="I148" s="151"/>
      <c r="L148" s="33"/>
      <c r="M148" s="152"/>
      <c r="T148" s="54"/>
      <c r="AT148" s="18" t="s">
        <v>1068</v>
      </c>
      <c r="AU148" s="18" t="s">
        <v>85</v>
      </c>
    </row>
    <row r="149" spans="2:65" s="1" customFormat="1" ht="16.5" customHeight="1">
      <c r="B149" s="33"/>
      <c r="C149" s="122" t="s">
        <v>351</v>
      </c>
      <c r="D149" s="122" t="s">
        <v>267</v>
      </c>
      <c r="E149" s="123" t="s">
        <v>3320</v>
      </c>
      <c r="F149" s="124" t="s">
        <v>3321</v>
      </c>
      <c r="G149" s="125" t="s">
        <v>895</v>
      </c>
      <c r="H149" s="126">
        <v>14.653</v>
      </c>
      <c r="I149" s="127"/>
      <c r="J149" s="128">
        <f>ROUND(I149*H149,2)</f>
        <v>0</v>
      </c>
      <c r="K149" s="124" t="s">
        <v>3272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3322</v>
      </c>
    </row>
    <row r="150" spans="2:65" s="1" customFormat="1" ht="11.25">
      <c r="B150" s="33"/>
      <c r="D150" s="186" t="s">
        <v>1068</v>
      </c>
      <c r="F150" s="187" t="s">
        <v>3323</v>
      </c>
      <c r="I150" s="151"/>
      <c r="L150" s="33"/>
      <c r="M150" s="152"/>
      <c r="T150" s="54"/>
      <c r="AT150" s="18" t="s">
        <v>1068</v>
      </c>
      <c r="AU150" s="18" t="s">
        <v>85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3324</v>
      </c>
      <c r="H151" s="139">
        <v>6.56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3325</v>
      </c>
      <c r="H152" s="139">
        <v>0.92500000000000004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1" customFormat="1" ht="11.25">
      <c r="B153" s="135"/>
      <c r="D153" s="136" t="s">
        <v>274</v>
      </c>
      <c r="E153" s="137" t="s">
        <v>19</v>
      </c>
      <c r="F153" s="138" t="s">
        <v>3326</v>
      </c>
      <c r="H153" s="139">
        <v>3.0150000000000001</v>
      </c>
      <c r="I153" s="140"/>
      <c r="L153" s="135"/>
      <c r="M153" s="141"/>
      <c r="T153" s="142"/>
      <c r="AT153" s="137" t="s">
        <v>274</v>
      </c>
      <c r="AU153" s="137" t="s">
        <v>85</v>
      </c>
      <c r="AV153" s="11" t="s">
        <v>85</v>
      </c>
      <c r="AW153" s="11" t="s">
        <v>37</v>
      </c>
      <c r="AX153" s="11" t="s">
        <v>75</v>
      </c>
      <c r="AY153" s="137" t="s">
        <v>266</v>
      </c>
    </row>
    <row r="154" spans="2:65" s="11" customFormat="1" ht="11.25">
      <c r="B154" s="135"/>
      <c r="D154" s="136" t="s">
        <v>274</v>
      </c>
      <c r="E154" s="137" t="s">
        <v>19</v>
      </c>
      <c r="F154" s="138" t="s">
        <v>3327</v>
      </c>
      <c r="H154" s="139">
        <v>2.625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1" customFormat="1" ht="11.25">
      <c r="B155" s="135"/>
      <c r="D155" s="136" t="s">
        <v>274</v>
      </c>
      <c r="E155" s="137" t="s">
        <v>19</v>
      </c>
      <c r="F155" s="138" t="s">
        <v>3328</v>
      </c>
      <c r="H155" s="139">
        <v>0.26800000000000002</v>
      </c>
      <c r="I155" s="140"/>
      <c r="L155" s="135"/>
      <c r="M155" s="141"/>
      <c r="T155" s="142"/>
      <c r="AT155" s="137" t="s">
        <v>274</v>
      </c>
      <c r="AU155" s="137" t="s">
        <v>85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3329</v>
      </c>
      <c r="H156" s="139">
        <v>1.26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2" customFormat="1" ht="11.25">
      <c r="B157" s="143"/>
      <c r="D157" s="136" t="s">
        <v>274</v>
      </c>
      <c r="E157" s="144" t="s">
        <v>19</v>
      </c>
      <c r="F157" s="145" t="s">
        <v>276</v>
      </c>
      <c r="H157" s="146">
        <v>14.653</v>
      </c>
      <c r="I157" s="147"/>
      <c r="L157" s="143"/>
      <c r="M157" s="148"/>
      <c r="T157" s="149"/>
      <c r="AT157" s="144" t="s">
        <v>274</v>
      </c>
      <c r="AU157" s="144" t="s">
        <v>85</v>
      </c>
      <c r="AV157" s="12" t="s">
        <v>272</v>
      </c>
      <c r="AW157" s="12" t="s">
        <v>37</v>
      </c>
      <c r="AX157" s="12" t="s">
        <v>83</v>
      </c>
      <c r="AY157" s="144" t="s">
        <v>266</v>
      </c>
    </row>
    <row r="158" spans="2:65" s="1" customFormat="1" ht="16.5" customHeight="1">
      <c r="B158" s="33"/>
      <c r="C158" s="122" t="s">
        <v>8</v>
      </c>
      <c r="D158" s="122" t="s">
        <v>267</v>
      </c>
      <c r="E158" s="123" t="s">
        <v>3330</v>
      </c>
      <c r="F158" s="124" t="s">
        <v>3331</v>
      </c>
      <c r="G158" s="125" t="s">
        <v>895</v>
      </c>
      <c r="H158" s="126">
        <v>14.653</v>
      </c>
      <c r="I158" s="127"/>
      <c r="J158" s="128">
        <f>ROUND(I158*H158,2)</f>
        <v>0</v>
      </c>
      <c r="K158" s="124" t="s">
        <v>3272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3332</v>
      </c>
    </row>
    <row r="159" spans="2:65" s="1" customFormat="1" ht="11.25">
      <c r="B159" s="33"/>
      <c r="D159" s="186" t="s">
        <v>1068</v>
      </c>
      <c r="F159" s="187" t="s">
        <v>3333</v>
      </c>
      <c r="I159" s="151"/>
      <c r="L159" s="33"/>
      <c r="M159" s="152"/>
      <c r="T159" s="54"/>
      <c r="AT159" s="18" t="s">
        <v>1068</v>
      </c>
      <c r="AU159" s="18" t="s">
        <v>85</v>
      </c>
    </row>
    <row r="160" spans="2:65" s="1" customFormat="1" ht="16.5" customHeight="1">
      <c r="B160" s="33"/>
      <c r="C160" s="122" t="s">
        <v>358</v>
      </c>
      <c r="D160" s="122" t="s">
        <v>267</v>
      </c>
      <c r="E160" s="123" t="s">
        <v>2821</v>
      </c>
      <c r="F160" s="124" t="s">
        <v>2822</v>
      </c>
      <c r="G160" s="125" t="s">
        <v>845</v>
      </c>
      <c r="H160" s="126">
        <v>0.24399999999999999</v>
      </c>
      <c r="I160" s="127"/>
      <c r="J160" s="128">
        <f>ROUND(I160*H160,2)</f>
        <v>0</v>
      </c>
      <c r="K160" s="124" t="s">
        <v>3272</v>
      </c>
      <c r="L160" s="33"/>
      <c r="M160" s="129" t="s">
        <v>19</v>
      </c>
      <c r="N160" s="130" t="s">
        <v>46</v>
      </c>
      <c r="P160" s="131">
        <f>O160*H160</f>
        <v>0</v>
      </c>
      <c r="Q160" s="131">
        <v>0</v>
      </c>
      <c r="R160" s="131">
        <f>Q160*H160</f>
        <v>0</v>
      </c>
      <c r="S160" s="131">
        <v>0</v>
      </c>
      <c r="T160" s="132">
        <f>S160*H160</f>
        <v>0</v>
      </c>
      <c r="AR160" s="133" t="s">
        <v>272</v>
      </c>
      <c r="AT160" s="133" t="s">
        <v>267</v>
      </c>
      <c r="AU160" s="133" t="s">
        <v>85</v>
      </c>
      <c r="AY160" s="18" t="s">
        <v>266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8" t="s">
        <v>83</v>
      </c>
      <c r="BK160" s="134">
        <f>ROUND(I160*H160,2)</f>
        <v>0</v>
      </c>
      <c r="BL160" s="18" t="s">
        <v>272</v>
      </c>
      <c r="BM160" s="133" t="s">
        <v>3334</v>
      </c>
    </row>
    <row r="161" spans="2:65" s="1" customFormat="1" ht="11.25">
      <c r="B161" s="33"/>
      <c r="D161" s="186" t="s">
        <v>1068</v>
      </c>
      <c r="F161" s="187" t="s">
        <v>2824</v>
      </c>
      <c r="I161" s="151"/>
      <c r="L161" s="33"/>
      <c r="M161" s="152"/>
      <c r="T161" s="54"/>
      <c r="AT161" s="18" t="s">
        <v>1068</v>
      </c>
      <c r="AU161" s="18" t="s">
        <v>85</v>
      </c>
    </row>
    <row r="162" spans="2:65" s="11" customFormat="1" ht="11.25">
      <c r="B162" s="135"/>
      <c r="D162" s="136" t="s">
        <v>274</v>
      </c>
      <c r="E162" s="137" t="s">
        <v>19</v>
      </c>
      <c r="F162" s="138" t="s">
        <v>3335</v>
      </c>
      <c r="H162" s="139">
        <v>0.24399999999999999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75</v>
      </c>
      <c r="AY162" s="137" t="s">
        <v>266</v>
      </c>
    </row>
    <row r="163" spans="2:65" s="12" customFormat="1" ht="11.25">
      <c r="B163" s="143"/>
      <c r="D163" s="136" t="s">
        <v>274</v>
      </c>
      <c r="E163" s="144" t="s">
        <v>19</v>
      </c>
      <c r="F163" s="145" t="s">
        <v>276</v>
      </c>
      <c r="H163" s="146">
        <v>0.24399999999999999</v>
      </c>
      <c r="I163" s="147"/>
      <c r="L163" s="143"/>
      <c r="M163" s="148"/>
      <c r="T163" s="149"/>
      <c r="AT163" s="144" t="s">
        <v>274</v>
      </c>
      <c r="AU163" s="144" t="s">
        <v>85</v>
      </c>
      <c r="AV163" s="12" t="s">
        <v>272</v>
      </c>
      <c r="AW163" s="12" t="s">
        <v>37</v>
      </c>
      <c r="AX163" s="12" t="s">
        <v>83</v>
      </c>
      <c r="AY163" s="144" t="s">
        <v>266</v>
      </c>
    </row>
    <row r="164" spans="2:65" s="1" customFormat="1" ht="16.5" customHeight="1">
      <c r="B164" s="33"/>
      <c r="C164" s="122" t="s">
        <v>362</v>
      </c>
      <c r="D164" s="122" t="s">
        <v>267</v>
      </c>
      <c r="E164" s="123" t="s">
        <v>3336</v>
      </c>
      <c r="F164" s="124" t="s">
        <v>3337</v>
      </c>
      <c r="G164" s="125" t="s">
        <v>279</v>
      </c>
      <c r="H164" s="126">
        <v>1.1519999999999999</v>
      </c>
      <c r="I164" s="127"/>
      <c r="J164" s="128">
        <f>ROUND(I164*H164,2)</f>
        <v>0</v>
      </c>
      <c r="K164" s="124" t="s">
        <v>3272</v>
      </c>
      <c r="L164" s="33"/>
      <c r="M164" s="129" t="s">
        <v>19</v>
      </c>
      <c r="N164" s="130" t="s">
        <v>46</v>
      </c>
      <c r="P164" s="131">
        <f>O164*H164</f>
        <v>0</v>
      </c>
      <c r="Q164" s="131">
        <v>0</v>
      </c>
      <c r="R164" s="131">
        <f>Q164*H164</f>
        <v>0</v>
      </c>
      <c r="S164" s="131">
        <v>0</v>
      </c>
      <c r="T164" s="132">
        <f>S164*H164</f>
        <v>0</v>
      </c>
      <c r="AR164" s="133" t="s">
        <v>272</v>
      </c>
      <c r="AT164" s="133" t="s">
        <v>267</v>
      </c>
      <c r="AU164" s="133" t="s">
        <v>85</v>
      </c>
      <c r="AY164" s="18" t="s">
        <v>266</v>
      </c>
      <c r="BE164" s="134">
        <f>IF(N164="základní",J164,0)</f>
        <v>0</v>
      </c>
      <c r="BF164" s="134">
        <f>IF(N164="snížená",J164,0)</f>
        <v>0</v>
      </c>
      <c r="BG164" s="134">
        <f>IF(N164="zákl. přenesená",J164,0)</f>
        <v>0</v>
      </c>
      <c r="BH164" s="134">
        <f>IF(N164="sníž. přenesená",J164,0)</f>
        <v>0</v>
      </c>
      <c r="BI164" s="134">
        <f>IF(N164="nulová",J164,0)</f>
        <v>0</v>
      </c>
      <c r="BJ164" s="18" t="s">
        <v>83</v>
      </c>
      <c r="BK164" s="134">
        <f>ROUND(I164*H164,2)</f>
        <v>0</v>
      </c>
      <c r="BL164" s="18" t="s">
        <v>272</v>
      </c>
      <c r="BM164" s="133" t="s">
        <v>3338</v>
      </c>
    </row>
    <row r="165" spans="2:65" s="1" customFormat="1" ht="11.25">
      <c r="B165" s="33"/>
      <c r="D165" s="186" t="s">
        <v>1068</v>
      </c>
      <c r="F165" s="187" t="s">
        <v>3339</v>
      </c>
      <c r="I165" s="151"/>
      <c r="L165" s="33"/>
      <c r="M165" s="152"/>
      <c r="T165" s="54"/>
      <c r="AT165" s="18" t="s">
        <v>1068</v>
      </c>
      <c r="AU165" s="18" t="s">
        <v>85</v>
      </c>
    </row>
    <row r="166" spans="2:65" s="11" customFormat="1" ht="11.25">
      <c r="B166" s="135"/>
      <c r="D166" s="136" t="s">
        <v>274</v>
      </c>
      <c r="E166" s="137" t="s">
        <v>19</v>
      </c>
      <c r="F166" s="138" t="s">
        <v>3340</v>
      </c>
      <c r="H166" s="139">
        <v>1.1519999999999999</v>
      </c>
      <c r="I166" s="140"/>
      <c r="L166" s="135"/>
      <c r="M166" s="141"/>
      <c r="T166" s="142"/>
      <c r="AT166" s="137" t="s">
        <v>274</v>
      </c>
      <c r="AU166" s="137" t="s">
        <v>85</v>
      </c>
      <c r="AV166" s="11" t="s">
        <v>85</v>
      </c>
      <c r="AW166" s="11" t="s">
        <v>37</v>
      </c>
      <c r="AX166" s="11" t="s">
        <v>75</v>
      </c>
      <c r="AY166" s="137" t="s">
        <v>266</v>
      </c>
    </row>
    <row r="167" spans="2:65" s="12" customFormat="1" ht="11.25">
      <c r="B167" s="143"/>
      <c r="D167" s="136" t="s">
        <v>274</v>
      </c>
      <c r="E167" s="144" t="s">
        <v>19</v>
      </c>
      <c r="F167" s="145" t="s">
        <v>276</v>
      </c>
      <c r="H167" s="146">
        <v>1.1519999999999999</v>
      </c>
      <c r="I167" s="147"/>
      <c r="L167" s="143"/>
      <c r="M167" s="148"/>
      <c r="T167" s="149"/>
      <c r="AT167" s="144" t="s">
        <v>274</v>
      </c>
      <c r="AU167" s="144" t="s">
        <v>85</v>
      </c>
      <c r="AV167" s="12" t="s">
        <v>272</v>
      </c>
      <c r="AW167" s="12" t="s">
        <v>37</v>
      </c>
      <c r="AX167" s="12" t="s">
        <v>83</v>
      </c>
      <c r="AY167" s="144" t="s">
        <v>266</v>
      </c>
    </row>
    <row r="168" spans="2:65" s="1" customFormat="1" ht="16.5" customHeight="1">
      <c r="B168" s="33"/>
      <c r="C168" s="122" t="s">
        <v>370</v>
      </c>
      <c r="D168" s="122" t="s">
        <v>267</v>
      </c>
      <c r="E168" s="123" t="s">
        <v>3341</v>
      </c>
      <c r="F168" s="124" t="s">
        <v>3342</v>
      </c>
      <c r="G168" s="125" t="s">
        <v>279</v>
      </c>
      <c r="H168" s="126">
        <v>1.1519999999999999</v>
      </c>
      <c r="I168" s="127"/>
      <c r="J168" s="128">
        <f>ROUND(I168*H168,2)</f>
        <v>0</v>
      </c>
      <c r="K168" s="124" t="s">
        <v>3272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85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3343</v>
      </c>
    </row>
    <row r="169" spans="2:65" s="1" customFormat="1" ht="11.25">
      <c r="B169" s="33"/>
      <c r="D169" s="186" t="s">
        <v>1068</v>
      </c>
      <c r="F169" s="187" t="s">
        <v>3344</v>
      </c>
      <c r="I169" s="151"/>
      <c r="L169" s="33"/>
      <c r="M169" s="152"/>
      <c r="T169" s="54"/>
      <c r="AT169" s="18" t="s">
        <v>1068</v>
      </c>
      <c r="AU169" s="18" t="s">
        <v>85</v>
      </c>
    </row>
    <row r="170" spans="2:65" s="1" customFormat="1" ht="16.5" customHeight="1">
      <c r="B170" s="33"/>
      <c r="C170" s="122" t="s">
        <v>366</v>
      </c>
      <c r="D170" s="122" t="s">
        <v>267</v>
      </c>
      <c r="E170" s="123" t="s">
        <v>2841</v>
      </c>
      <c r="F170" s="124" t="s">
        <v>2842</v>
      </c>
      <c r="G170" s="125" t="s">
        <v>895</v>
      </c>
      <c r="H170" s="126">
        <v>6.4</v>
      </c>
      <c r="I170" s="127"/>
      <c r="J170" s="128">
        <f>ROUND(I170*H170,2)</f>
        <v>0</v>
      </c>
      <c r="K170" s="124" t="s">
        <v>3272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272</v>
      </c>
      <c r="AT170" s="133" t="s">
        <v>267</v>
      </c>
      <c r="AU170" s="133" t="s">
        <v>85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272</v>
      </c>
      <c r="BM170" s="133" t="s">
        <v>3345</v>
      </c>
    </row>
    <row r="171" spans="2:65" s="1" customFormat="1" ht="11.25">
      <c r="B171" s="33"/>
      <c r="D171" s="186" t="s">
        <v>1068</v>
      </c>
      <c r="F171" s="187" t="s">
        <v>2844</v>
      </c>
      <c r="I171" s="151"/>
      <c r="L171" s="33"/>
      <c r="M171" s="152"/>
      <c r="T171" s="54"/>
      <c r="AT171" s="18" t="s">
        <v>1068</v>
      </c>
      <c r="AU171" s="18" t="s">
        <v>85</v>
      </c>
    </row>
    <row r="172" spans="2:65" s="11" customFormat="1" ht="11.25">
      <c r="B172" s="135"/>
      <c r="D172" s="136" t="s">
        <v>274</v>
      </c>
      <c r="E172" s="137" t="s">
        <v>19</v>
      </c>
      <c r="F172" s="138" t="s">
        <v>3346</v>
      </c>
      <c r="H172" s="139">
        <v>6.4</v>
      </c>
      <c r="I172" s="140"/>
      <c r="L172" s="135"/>
      <c r="M172" s="141"/>
      <c r="T172" s="142"/>
      <c r="AT172" s="137" t="s">
        <v>274</v>
      </c>
      <c r="AU172" s="137" t="s">
        <v>85</v>
      </c>
      <c r="AV172" s="11" t="s">
        <v>85</v>
      </c>
      <c r="AW172" s="11" t="s">
        <v>37</v>
      </c>
      <c r="AX172" s="11" t="s">
        <v>75</v>
      </c>
      <c r="AY172" s="137" t="s">
        <v>266</v>
      </c>
    </row>
    <row r="173" spans="2:65" s="12" customFormat="1" ht="11.25">
      <c r="B173" s="143"/>
      <c r="D173" s="136" t="s">
        <v>274</v>
      </c>
      <c r="E173" s="144" t="s">
        <v>19</v>
      </c>
      <c r="F173" s="145" t="s">
        <v>276</v>
      </c>
      <c r="H173" s="146">
        <v>6.4</v>
      </c>
      <c r="I173" s="147"/>
      <c r="L173" s="143"/>
      <c r="M173" s="148"/>
      <c r="T173" s="149"/>
      <c r="AT173" s="144" t="s">
        <v>274</v>
      </c>
      <c r="AU173" s="144" t="s">
        <v>85</v>
      </c>
      <c r="AV173" s="12" t="s">
        <v>272</v>
      </c>
      <c r="AW173" s="12" t="s">
        <v>37</v>
      </c>
      <c r="AX173" s="12" t="s">
        <v>83</v>
      </c>
      <c r="AY173" s="144" t="s">
        <v>266</v>
      </c>
    </row>
    <row r="174" spans="2:65" s="1" customFormat="1" ht="16.5" customHeight="1">
      <c r="B174" s="33"/>
      <c r="C174" s="122" t="s">
        <v>382</v>
      </c>
      <c r="D174" s="122" t="s">
        <v>267</v>
      </c>
      <c r="E174" s="123" t="s">
        <v>2846</v>
      </c>
      <c r="F174" s="124" t="s">
        <v>2847</v>
      </c>
      <c r="G174" s="125" t="s">
        <v>895</v>
      </c>
      <c r="H174" s="126">
        <v>6.4</v>
      </c>
      <c r="I174" s="127"/>
      <c r="J174" s="128">
        <f>ROUND(I174*H174,2)</f>
        <v>0</v>
      </c>
      <c r="K174" s="124" t="s">
        <v>3272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85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3347</v>
      </c>
    </row>
    <row r="175" spans="2:65" s="1" customFormat="1" ht="11.25">
      <c r="B175" s="33"/>
      <c r="D175" s="186" t="s">
        <v>1068</v>
      </c>
      <c r="F175" s="187" t="s">
        <v>2849</v>
      </c>
      <c r="I175" s="151"/>
      <c r="L175" s="33"/>
      <c r="M175" s="152"/>
      <c r="T175" s="54"/>
      <c r="AT175" s="18" t="s">
        <v>1068</v>
      </c>
      <c r="AU175" s="18" t="s">
        <v>85</v>
      </c>
    </row>
    <row r="176" spans="2:65" s="10" customFormat="1" ht="22.9" customHeight="1">
      <c r="B176" s="112"/>
      <c r="D176" s="113" t="s">
        <v>74</v>
      </c>
      <c r="E176" s="162" t="s">
        <v>285</v>
      </c>
      <c r="F176" s="162" t="s">
        <v>1205</v>
      </c>
      <c r="I176" s="115"/>
      <c r="J176" s="163">
        <f>BK176</f>
        <v>0</v>
      </c>
      <c r="L176" s="112"/>
      <c r="M176" s="117"/>
      <c r="P176" s="118">
        <f>SUM(P177:P179)</f>
        <v>0</v>
      </c>
      <c r="R176" s="118">
        <f>SUM(R177:R179)</f>
        <v>0</v>
      </c>
      <c r="T176" s="119">
        <f>SUM(T177:T179)</f>
        <v>0</v>
      </c>
      <c r="AR176" s="113" t="s">
        <v>83</v>
      </c>
      <c r="AT176" s="120" t="s">
        <v>74</v>
      </c>
      <c r="AU176" s="120" t="s">
        <v>83</v>
      </c>
      <c r="AY176" s="113" t="s">
        <v>266</v>
      </c>
      <c r="BK176" s="121">
        <f>SUM(BK177:BK179)</f>
        <v>0</v>
      </c>
    </row>
    <row r="177" spans="2:65" s="1" customFormat="1" ht="16.5" customHeight="1">
      <c r="B177" s="33"/>
      <c r="C177" s="122" t="s">
        <v>374</v>
      </c>
      <c r="D177" s="122" t="s">
        <v>267</v>
      </c>
      <c r="E177" s="123" t="s">
        <v>3348</v>
      </c>
      <c r="F177" s="124" t="s">
        <v>3349</v>
      </c>
      <c r="G177" s="125" t="s">
        <v>279</v>
      </c>
      <c r="H177" s="126">
        <v>8.93</v>
      </c>
      <c r="I177" s="127"/>
      <c r="J177" s="128">
        <f>ROUND(I177*H177,2)</f>
        <v>0</v>
      </c>
      <c r="K177" s="124" t="s">
        <v>3272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85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3350</v>
      </c>
    </row>
    <row r="178" spans="2:65" s="1" customFormat="1" ht="11.25">
      <c r="B178" s="33"/>
      <c r="D178" s="186" t="s">
        <v>1068</v>
      </c>
      <c r="F178" s="187" t="s">
        <v>3351</v>
      </c>
      <c r="I178" s="151"/>
      <c r="L178" s="33"/>
      <c r="M178" s="152"/>
      <c r="T178" s="54"/>
      <c r="AT178" s="18" t="s">
        <v>1068</v>
      </c>
      <c r="AU178" s="18" t="s">
        <v>85</v>
      </c>
    </row>
    <row r="179" spans="2:65" s="1" customFormat="1" ht="16.5" customHeight="1">
      <c r="B179" s="33"/>
      <c r="C179" s="170" t="s">
        <v>378</v>
      </c>
      <c r="D179" s="170" t="s">
        <v>298</v>
      </c>
      <c r="E179" s="171" t="s">
        <v>3352</v>
      </c>
      <c r="F179" s="172" t="s">
        <v>3353</v>
      </c>
      <c r="G179" s="173" t="s">
        <v>291</v>
      </c>
      <c r="H179" s="174">
        <v>9</v>
      </c>
      <c r="I179" s="175"/>
      <c r="J179" s="176">
        <f>ROUND(I179*H179,2)</f>
        <v>0</v>
      </c>
      <c r="K179" s="172" t="s">
        <v>3272</v>
      </c>
      <c r="L179" s="177"/>
      <c r="M179" s="178" t="s">
        <v>19</v>
      </c>
      <c r="N179" s="179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303</v>
      </c>
      <c r="AT179" s="133" t="s">
        <v>298</v>
      </c>
      <c r="AU179" s="133" t="s">
        <v>85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3354</v>
      </c>
    </row>
    <row r="180" spans="2:65" s="10" customFormat="1" ht="22.9" customHeight="1">
      <c r="B180" s="112"/>
      <c r="D180" s="113" t="s">
        <v>74</v>
      </c>
      <c r="E180" s="162" t="s">
        <v>272</v>
      </c>
      <c r="F180" s="162" t="s">
        <v>1211</v>
      </c>
      <c r="I180" s="115"/>
      <c r="J180" s="163">
        <f>BK180</f>
        <v>0</v>
      </c>
      <c r="L180" s="112"/>
      <c r="M180" s="117"/>
      <c r="P180" s="118">
        <f>SUM(P181:P207)</f>
        <v>0</v>
      </c>
      <c r="R180" s="118">
        <f>SUM(R181:R207)</f>
        <v>0</v>
      </c>
      <c r="T180" s="119">
        <f>SUM(T181:T207)</f>
        <v>0</v>
      </c>
      <c r="AR180" s="113" t="s">
        <v>83</v>
      </c>
      <c r="AT180" s="120" t="s">
        <v>74</v>
      </c>
      <c r="AU180" s="120" t="s">
        <v>83</v>
      </c>
      <c r="AY180" s="113" t="s">
        <v>266</v>
      </c>
      <c r="BK180" s="121">
        <f>SUM(BK181:BK207)</f>
        <v>0</v>
      </c>
    </row>
    <row r="181" spans="2:65" s="1" customFormat="1" ht="16.5" customHeight="1">
      <c r="B181" s="33"/>
      <c r="C181" s="122" t="s">
        <v>386</v>
      </c>
      <c r="D181" s="122" t="s">
        <v>267</v>
      </c>
      <c r="E181" s="123" t="s">
        <v>3355</v>
      </c>
      <c r="F181" s="124" t="s">
        <v>3356</v>
      </c>
      <c r="G181" s="125" t="s">
        <v>895</v>
      </c>
      <c r="H181" s="126">
        <v>14.64</v>
      </c>
      <c r="I181" s="127"/>
      <c r="J181" s="128">
        <f>ROUND(I181*H181,2)</f>
        <v>0</v>
      </c>
      <c r="K181" s="124" t="s">
        <v>3272</v>
      </c>
      <c r="L181" s="33"/>
      <c r="M181" s="129" t="s">
        <v>19</v>
      </c>
      <c r="N181" s="130" t="s">
        <v>46</v>
      </c>
      <c r="P181" s="131">
        <f>O181*H181</f>
        <v>0</v>
      </c>
      <c r="Q181" s="131">
        <v>0</v>
      </c>
      <c r="R181" s="131">
        <f>Q181*H181</f>
        <v>0</v>
      </c>
      <c r="S181" s="131">
        <v>0</v>
      </c>
      <c r="T181" s="132">
        <f>S181*H181</f>
        <v>0</v>
      </c>
      <c r="AR181" s="133" t="s">
        <v>272</v>
      </c>
      <c r="AT181" s="133" t="s">
        <v>267</v>
      </c>
      <c r="AU181" s="133" t="s">
        <v>85</v>
      </c>
      <c r="AY181" s="18" t="s">
        <v>266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8" t="s">
        <v>83</v>
      </c>
      <c r="BK181" s="134">
        <f>ROUND(I181*H181,2)</f>
        <v>0</v>
      </c>
      <c r="BL181" s="18" t="s">
        <v>272</v>
      </c>
      <c r="BM181" s="133" t="s">
        <v>3357</v>
      </c>
    </row>
    <row r="182" spans="2:65" s="1" customFormat="1" ht="11.25">
      <c r="B182" s="33"/>
      <c r="D182" s="186" t="s">
        <v>1068</v>
      </c>
      <c r="F182" s="187" t="s">
        <v>3358</v>
      </c>
      <c r="I182" s="151"/>
      <c r="L182" s="33"/>
      <c r="M182" s="152"/>
      <c r="T182" s="54"/>
      <c r="AT182" s="18" t="s">
        <v>1068</v>
      </c>
      <c r="AU182" s="18" t="s">
        <v>85</v>
      </c>
    </row>
    <row r="183" spans="2:65" s="14" customFormat="1" ht="11.25">
      <c r="B183" s="164"/>
      <c r="D183" s="136" t="s">
        <v>274</v>
      </c>
      <c r="E183" s="165" t="s">
        <v>19</v>
      </c>
      <c r="F183" s="166" t="s">
        <v>3359</v>
      </c>
      <c r="H183" s="165" t="s">
        <v>19</v>
      </c>
      <c r="I183" s="167"/>
      <c r="L183" s="164"/>
      <c r="M183" s="168"/>
      <c r="T183" s="169"/>
      <c r="AT183" s="165" t="s">
        <v>274</v>
      </c>
      <c r="AU183" s="165" t="s">
        <v>85</v>
      </c>
      <c r="AV183" s="14" t="s">
        <v>83</v>
      </c>
      <c r="AW183" s="14" t="s">
        <v>37</v>
      </c>
      <c r="AX183" s="14" t="s">
        <v>75</v>
      </c>
      <c r="AY183" s="165" t="s">
        <v>266</v>
      </c>
    </row>
    <row r="184" spans="2:65" s="11" customFormat="1" ht="11.25">
      <c r="B184" s="135"/>
      <c r="D184" s="136" t="s">
        <v>274</v>
      </c>
      <c r="E184" s="137" t="s">
        <v>19</v>
      </c>
      <c r="F184" s="138" t="s">
        <v>3360</v>
      </c>
      <c r="H184" s="139">
        <v>6.72</v>
      </c>
      <c r="I184" s="140"/>
      <c r="L184" s="135"/>
      <c r="M184" s="141"/>
      <c r="T184" s="142"/>
      <c r="AT184" s="137" t="s">
        <v>274</v>
      </c>
      <c r="AU184" s="137" t="s">
        <v>85</v>
      </c>
      <c r="AV184" s="11" t="s">
        <v>85</v>
      </c>
      <c r="AW184" s="11" t="s">
        <v>37</v>
      </c>
      <c r="AX184" s="11" t="s">
        <v>75</v>
      </c>
      <c r="AY184" s="137" t="s">
        <v>266</v>
      </c>
    </row>
    <row r="185" spans="2:65" s="11" customFormat="1" ht="11.25">
      <c r="B185" s="135"/>
      <c r="D185" s="136" t="s">
        <v>274</v>
      </c>
      <c r="E185" s="137" t="s">
        <v>19</v>
      </c>
      <c r="F185" s="138" t="s">
        <v>3361</v>
      </c>
      <c r="H185" s="139">
        <v>7.92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75</v>
      </c>
      <c r="AY185" s="137" t="s">
        <v>266</v>
      </c>
    </row>
    <row r="186" spans="2:65" s="12" customFormat="1" ht="11.25">
      <c r="B186" s="143"/>
      <c r="D186" s="136" t="s">
        <v>274</v>
      </c>
      <c r="E186" s="144" t="s">
        <v>19</v>
      </c>
      <c r="F186" s="145" t="s">
        <v>276</v>
      </c>
      <c r="H186" s="146">
        <v>14.64</v>
      </c>
      <c r="I186" s="147"/>
      <c r="L186" s="143"/>
      <c r="M186" s="148"/>
      <c r="T186" s="149"/>
      <c r="AT186" s="144" t="s">
        <v>274</v>
      </c>
      <c r="AU186" s="144" t="s">
        <v>85</v>
      </c>
      <c r="AV186" s="12" t="s">
        <v>272</v>
      </c>
      <c r="AW186" s="12" t="s">
        <v>37</v>
      </c>
      <c r="AX186" s="12" t="s">
        <v>83</v>
      </c>
      <c r="AY186" s="144" t="s">
        <v>266</v>
      </c>
    </row>
    <row r="187" spans="2:65" s="1" customFormat="1" ht="21.75" customHeight="1">
      <c r="B187" s="33"/>
      <c r="C187" s="122" t="s">
        <v>7</v>
      </c>
      <c r="D187" s="122" t="s">
        <v>267</v>
      </c>
      <c r="E187" s="123" t="s">
        <v>1217</v>
      </c>
      <c r="F187" s="124" t="s">
        <v>1218</v>
      </c>
      <c r="G187" s="125" t="s">
        <v>279</v>
      </c>
      <c r="H187" s="126">
        <v>0.96499999999999997</v>
      </c>
      <c r="I187" s="127"/>
      <c r="J187" s="128">
        <f>ROUND(I187*H187,2)</f>
        <v>0</v>
      </c>
      <c r="K187" s="124" t="s">
        <v>3272</v>
      </c>
      <c r="L187" s="33"/>
      <c r="M187" s="129" t="s">
        <v>19</v>
      </c>
      <c r="N187" s="130" t="s">
        <v>46</v>
      </c>
      <c r="P187" s="131">
        <f>O187*H187</f>
        <v>0</v>
      </c>
      <c r="Q187" s="131">
        <v>0</v>
      </c>
      <c r="R187" s="131">
        <f>Q187*H187</f>
        <v>0</v>
      </c>
      <c r="S187" s="131">
        <v>0</v>
      </c>
      <c r="T187" s="132">
        <f>S187*H187</f>
        <v>0</v>
      </c>
      <c r="AR187" s="133" t="s">
        <v>272</v>
      </c>
      <c r="AT187" s="133" t="s">
        <v>267</v>
      </c>
      <c r="AU187" s="133" t="s">
        <v>85</v>
      </c>
      <c r="AY187" s="18" t="s">
        <v>266</v>
      </c>
      <c r="BE187" s="134">
        <f>IF(N187="základní",J187,0)</f>
        <v>0</v>
      </c>
      <c r="BF187" s="134">
        <f>IF(N187="snížená",J187,0)</f>
        <v>0</v>
      </c>
      <c r="BG187" s="134">
        <f>IF(N187="zákl. přenesená",J187,0)</f>
        <v>0</v>
      </c>
      <c r="BH187" s="134">
        <f>IF(N187="sníž. přenesená",J187,0)</f>
        <v>0</v>
      </c>
      <c r="BI187" s="134">
        <f>IF(N187="nulová",J187,0)</f>
        <v>0</v>
      </c>
      <c r="BJ187" s="18" t="s">
        <v>83</v>
      </c>
      <c r="BK187" s="134">
        <f>ROUND(I187*H187,2)</f>
        <v>0</v>
      </c>
      <c r="BL187" s="18" t="s">
        <v>272</v>
      </c>
      <c r="BM187" s="133" t="s">
        <v>3362</v>
      </c>
    </row>
    <row r="188" spans="2:65" s="1" customFormat="1" ht="11.25">
      <c r="B188" s="33"/>
      <c r="D188" s="186" t="s">
        <v>1068</v>
      </c>
      <c r="F188" s="187" t="s">
        <v>1220</v>
      </c>
      <c r="I188" s="151"/>
      <c r="L188" s="33"/>
      <c r="M188" s="152"/>
      <c r="T188" s="54"/>
      <c r="AT188" s="18" t="s">
        <v>1068</v>
      </c>
      <c r="AU188" s="18" t="s">
        <v>85</v>
      </c>
    </row>
    <row r="189" spans="2:65" s="11" customFormat="1" ht="11.25">
      <c r="B189" s="135"/>
      <c r="D189" s="136" t="s">
        <v>274</v>
      </c>
      <c r="E189" s="137" t="s">
        <v>19</v>
      </c>
      <c r="F189" s="138" t="s">
        <v>3363</v>
      </c>
      <c r="H189" s="139">
        <v>0.51300000000000001</v>
      </c>
      <c r="I189" s="140"/>
      <c r="L189" s="135"/>
      <c r="M189" s="141"/>
      <c r="T189" s="142"/>
      <c r="AT189" s="137" t="s">
        <v>274</v>
      </c>
      <c r="AU189" s="137" t="s">
        <v>85</v>
      </c>
      <c r="AV189" s="11" t="s">
        <v>85</v>
      </c>
      <c r="AW189" s="11" t="s">
        <v>37</v>
      </c>
      <c r="AX189" s="11" t="s">
        <v>75</v>
      </c>
      <c r="AY189" s="137" t="s">
        <v>266</v>
      </c>
    </row>
    <row r="190" spans="2:65" s="11" customFormat="1" ht="11.25">
      <c r="B190" s="135"/>
      <c r="D190" s="136" t="s">
        <v>274</v>
      </c>
      <c r="E190" s="137" t="s">
        <v>19</v>
      </c>
      <c r="F190" s="138" t="s">
        <v>3364</v>
      </c>
      <c r="H190" s="139">
        <v>0.36799999999999999</v>
      </c>
      <c r="I190" s="140"/>
      <c r="L190" s="135"/>
      <c r="M190" s="141"/>
      <c r="T190" s="142"/>
      <c r="AT190" s="137" t="s">
        <v>274</v>
      </c>
      <c r="AU190" s="137" t="s">
        <v>85</v>
      </c>
      <c r="AV190" s="11" t="s">
        <v>85</v>
      </c>
      <c r="AW190" s="11" t="s">
        <v>37</v>
      </c>
      <c r="AX190" s="11" t="s">
        <v>75</v>
      </c>
      <c r="AY190" s="137" t="s">
        <v>266</v>
      </c>
    </row>
    <row r="191" spans="2:65" s="11" customFormat="1" ht="11.25">
      <c r="B191" s="135"/>
      <c r="D191" s="136" t="s">
        <v>274</v>
      </c>
      <c r="E191" s="137" t="s">
        <v>19</v>
      </c>
      <c r="F191" s="138" t="s">
        <v>3365</v>
      </c>
      <c r="H191" s="139">
        <v>8.4000000000000005E-2</v>
      </c>
      <c r="I191" s="140"/>
      <c r="L191" s="135"/>
      <c r="M191" s="141"/>
      <c r="T191" s="142"/>
      <c r="AT191" s="137" t="s">
        <v>274</v>
      </c>
      <c r="AU191" s="137" t="s">
        <v>85</v>
      </c>
      <c r="AV191" s="11" t="s">
        <v>85</v>
      </c>
      <c r="AW191" s="11" t="s">
        <v>37</v>
      </c>
      <c r="AX191" s="11" t="s">
        <v>75</v>
      </c>
      <c r="AY191" s="137" t="s">
        <v>266</v>
      </c>
    </row>
    <row r="192" spans="2:65" s="12" customFormat="1" ht="11.25">
      <c r="B192" s="143"/>
      <c r="D192" s="136" t="s">
        <v>274</v>
      </c>
      <c r="E192" s="144" t="s">
        <v>19</v>
      </c>
      <c r="F192" s="145" t="s">
        <v>276</v>
      </c>
      <c r="H192" s="146">
        <v>0.96499999999999997</v>
      </c>
      <c r="I192" s="147"/>
      <c r="L192" s="143"/>
      <c r="M192" s="148"/>
      <c r="T192" s="149"/>
      <c r="AT192" s="144" t="s">
        <v>274</v>
      </c>
      <c r="AU192" s="144" t="s">
        <v>85</v>
      </c>
      <c r="AV192" s="12" t="s">
        <v>272</v>
      </c>
      <c r="AW192" s="12" t="s">
        <v>37</v>
      </c>
      <c r="AX192" s="12" t="s">
        <v>83</v>
      </c>
      <c r="AY192" s="144" t="s">
        <v>266</v>
      </c>
    </row>
    <row r="193" spans="2:65" s="1" customFormat="1" ht="16.5" customHeight="1">
      <c r="B193" s="33"/>
      <c r="C193" s="122" t="s">
        <v>393</v>
      </c>
      <c r="D193" s="122" t="s">
        <v>267</v>
      </c>
      <c r="E193" s="123" t="s">
        <v>1222</v>
      </c>
      <c r="F193" s="124" t="s">
        <v>1223</v>
      </c>
      <c r="G193" s="125" t="s">
        <v>845</v>
      </c>
      <c r="H193" s="126">
        <v>4.3999999999999997E-2</v>
      </c>
      <c r="I193" s="127"/>
      <c r="J193" s="128">
        <f>ROUND(I193*H193,2)</f>
        <v>0</v>
      </c>
      <c r="K193" s="124" t="s">
        <v>3272</v>
      </c>
      <c r="L193" s="33"/>
      <c r="M193" s="129" t="s">
        <v>19</v>
      </c>
      <c r="N193" s="130" t="s">
        <v>46</v>
      </c>
      <c r="P193" s="131">
        <f>O193*H193</f>
        <v>0</v>
      </c>
      <c r="Q193" s="131">
        <v>0</v>
      </c>
      <c r="R193" s="131">
        <f>Q193*H193</f>
        <v>0</v>
      </c>
      <c r="S193" s="131">
        <v>0</v>
      </c>
      <c r="T193" s="132">
        <f>S193*H193</f>
        <v>0</v>
      </c>
      <c r="AR193" s="133" t="s">
        <v>272</v>
      </c>
      <c r="AT193" s="133" t="s">
        <v>267</v>
      </c>
      <c r="AU193" s="133" t="s">
        <v>85</v>
      </c>
      <c r="AY193" s="18" t="s">
        <v>266</v>
      </c>
      <c r="BE193" s="134">
        <f>IF(N193="základní",J193,0)</f>
        <v>0</v>
      </c>
      <c r="BF193" s="134">
        <f>IF(N193="snížená",J193,0)</f>
        <v>0</v>
      </c>
      <c r="BG193" s="134">
        <f>IF(N193="zákl. přenesená",J193,0)</f>
        <v>0</v>
      </c>
      <c r="BH193" s="134">
        <f>IF(N193="sníž. přenesená",J193,0)</f>
        <v>0</v>
      </c>
      <c r="BI193" s="134">
        <f>IF(N193="nulová",J193,0)</f>
        <v>0</v>
      </c>
      <c r="BJ193" s="18" t="s">
        <v>83</v>
      </c>
      <c r="BK193" s="134">
        <f>ROUND(I193*H193,2)</f>
        <v>0</v>
      </c>
      <c r="BL193" s="18" t="s">
        <v>272</v>
      </c>
      <c r="BM193" s="133" t="s">
        <v>3366</v>
      </c>
    </row>
    <row r="194" spans="2:65" s="1" customFormat="1" ht="11.25">
      <c r="B194" s="33"/>
      <c r="D194" s="186" t="s">
        <v>1068</v>
      </c>
      <c r="F194" s="187" t="s">
        <v>1225</v>
      </c>
      <c r="I194" s="151"/>
      <c r="L194" s="33"/>
      <c r="M194" s="152"/>
      <c r="T194" s="54"/>
      <c r="AT194" s="18" t="s">
        <v>1068</v>
      </c>
      <c r="AU194" s="18" t="s">
        <v>85</v>
      </c>
    </row>
    <row r="195" spans="2:65" s="14" customFormat="1" ht="11.25">
      <c r="B195" s="164"/>
      <c r="D195" s="136" t="s">
        <v>274</v>
      </c>
      <c r="E195" s="165" t="s">
        <v>19</v>
      </c>
      <c r="F195" s="166" t="s">
        <v>3367</v>
      </c>
      <c r="H195" s="165" t="s">
        <v>19</v>
      </c>
      <c r="I195" s="167"/>
      <c r="L195" s="164"/>
      <c r="M195" s="168"/>
      <c r="T195" s="169"/>
      <c r="AT195" s="165" t="s">
        <v>274</v>
      </c>
      <c r="AU195" s="165" t="s">
        <v>85</v>
      </c>
      <c r="AV195" s="14" t="s">
        <v>83</v>
      </c>
      <c r="AW195" s="14" t="s">
        <v>37</v>
      </c>
      <c r="AX195" s="14" t="s">
        <v>75</v>
      </c>
      <c r="AY195" s="165" t="s">
        <v>266</v>
      </c>
    </row>
    <row r="196" spans="2:65" s="11" customFormat="1" ht="11.25">
      <c r="B196" s="135"/>
      <c r="D196" s="136" t="s">
        <v>274</v>
      </c>
      <c r="E196" s="137" t="s">
        <v>19</v>
      </c>
      <c r="F196" s="138" t="s">
        <v>3368</v>
      </c>
      <c r="H196" s="139">
        <v>0.02</v>
      </c>
      <c r="I196" s="140"/>
      <c r="L196" s="135"/>
      <c r="M196" s="141"/>
      <c r="T196" s="142"/>
      <c r="AT196" s="137" t="s">
        <v>274</v>
      </c>
      <c r="AU196" s="137" t="s">
        <v>85</v>
      </c>
      <c r="AV196" s="11" t="s">
        <v>85</v>
      </c>
      <c r="AW196" s="11" t="s">
        <v>37</v>
      </c>
      <c r="AX196" s="11" t="s">
        <v>75</v>
      </c>
      <c r="AY196" s="137" t="s">
        <v>266</v>
      </c>
    </row>
    <row r="197" spans="2:65" s="11" customFormat="1" ht="11.25">
      <c r="B197" s="135"/>
      <c r="D197" s="136" t="s">
        <v>274</v>
      </c>
      <c r="E197" s="137" t="s">
        <v>19</v>
      </c>
      <c r="F197" s="138" t="s">
        <v>3369</v>
      </c>
      <c r="H197" s="139">
        <v>2.4E-2</v>
      </c>
      <c r="I197" s="140"/>
      <c r="L197" s="135"/>
      <c r="M197" s="141"/>
      <c r="T197" s="142"/>
      <c r="AT197" s="137" t="s">
        <v>274</v>
      </c>
      <c r="AU197" s="137" t="s">
        <v>85</v>
      </c>
      <c r="AV197" s="11" t="s">
        <v>85</v>
      </c>
      <c r="AW197" s="11" t="s">
        <v>37</v>
      </c>
      <c r="AX197" s="11" t="s">
        <v>75</v>
      </c>
      <c r="AY197" s="137" t="s">
        <v>266</v>
      </c>
    </row>
    <row r="198" spans="2:65" s="12" customFormat="1" ht="11.25">
      <c r="B198" s="143"/>
      <c r="D198" s="136" t="s">
        <v>274</v>
      </c>
      <c r="E198" s="144" t="s">
        <v>19</v>
      </c>
      <c r="F198" s="145" t="s">
        <v>276</v>
      </c>
      <c r="H198" s="146">
        <v>4.3999999999999997E-2</v>
      </c>
      <c r="I198" s="147"/>
      <c r="L198" s="143"/>
      <c r="M198" s="148"/>
      <c r="T198" s="149"/>
      <c r="AT198" s="144" t="s">
        <v>274</v>
      </c>
      <c r="AU198" s="144" t="s">
        <v>85</v>
      </c>
      <c r="AV198" s="12" t="s">
        <v>272</v>
      </c>
      <c r="AW198" s="12" t="s">
        <v>37</v>
      </c>
      <c r="AX198" s="12" t="s">
        <v>83</v>
      </c>
      <c r="AY198" s="144" t="s">
        <v>266</v>
      </c>
    </row>
    <row r="199" spans="2:65" s="1" customFormat="1" ht="16.5" customHeight="1">
      <c r="B199" s="33"/>
      <c r="C199" s="122" t="s">
        <v>397</v>
      </c>
      <c r="D199" s="122" t="s">
        <v>267</v>
      </c>
      <c r="E199" s="123" t="s">
        <v>3370</v>
      </c>
      <c r="F199" s="124" t="s">
        <v>3371</v>
      </c>
      <c r="G199" s="125" t="s">
        <v>279</v>
      </c>
      <c r="H199" s="126">
        <v>1.44</v>
      </c>
      <c r="I199" s="127"/>
      <c r="J199" s="128">
        <f>ROUND(I199*H199,2)</f>
        <v>0</v>
      </c>
      <c r="K199" s="124" t="s">
        <v>3272</v>
      </c>
      <c r="L199" s="33"/>
      <c r="M199" s="129" t="s">
        <v>19</v>
      </c>
      <c r="N199" s="130" t="s">
        <v>46</v>
      </c>
      <c r="P199" s="131">
        <f>O199*H199</f>
        <v>0</v>
      </c>
      <c r="Q199" s="131">
        <v>0</v>
      </c>
      <c r="R199" s="131">
        <f>Q199*H199</f>
        <v>0</v>
      </c>
      <c r="S199" s="131">
        <v>0</v>
      </c>
      <c r="T199" s="132">
        <f>S199*H199</f>
        <v>0</v>
      </c>
      <c r="AR199" s="133" t="s">
        <v>272</v>
      </c>
      <c r="AT199" s="133" t="s">
        <v>267</v>
      </c>
      <c r="AU199" s="133" t="s">
        <v>85</v>
      </c>
      <c r="AY199" s="18" t="s">
        <v>266</v>
      </c>
      <c r="BE199" s="134">
        <f>IF(N199="základní",J199,0)</f>
        <v>0</v>
      </c>
      <c r="BF199" s="134">
        <f>IF(N199="snížená",J199,0)</f>
        <v>0</v>
      </c>
      <c r="BG199" s="134">
        <f>IF(N199="zákl. přenesená",J199,0)</f>
        <v>0</v>
      </c>
      <c r="BH199" s="134">
        <f>IF(N199="sníž. přenesená",J199,0)</f>
        <v>0</v>
      </c>
      <c r="BI199" s="134">
        <f>IF(N199="nulová",J199,0)</f>
        <v>0</v>
      </c>
      <c r="BJ199" s="18" t="s">
        <v>83</v>
      </c>
      <c r="BK199" s="134">
        <f>ROUND(I199*H199,2)</f>
        <v>0</v>
      </c>
      <c r="BL199" s="18" t="s">
        <v>272</v>
      </c>
      <c r="BM199" s="133" t="s">
        <v>3372</v>
      </c>
    </row>
    <row r="200" spans="2:65" s="1" customFormat="1" ht="11.25">
      <c r="B200" s="33"/>
      <c r="D200" s="186" t="s">
        <v>1068</v>
      </c>
      <c r="F200" s="187" t="s">
        <v>3373</v>
      </c>
      <c r="I200" s="151"/>
      <c r="L200" s="33"/>
      <c r="M200" s="152"/>
      <c r="T200" s="54"/>
      <c r="AT200" s="18" t="s">
        <v>1068</v>
      </c>
      <c r="AU200" s="18" t="s">
        <v>85</v>
      </c>
    </row>
    <row r="201" spans="2:65" s="11" customFormat="1" ht="11.25">
      <c r="B201" s="135"/>
      <c r="D201" s="136" t="s">
        <v>274</v>
      </c>
      <c r="E201" s="137" t="s">
        <v>19</v>
      </c>
      <c r="F201" s="138" t="s">
        <v>3374</v>
      </c>
      <c r="H201" s="139">
        <v>1.44</v>
      </c>
      <c r="I201" s="140"/>
      <c r="L201" s="135"/>
      <c r="M201" s="141"/>
      <c r="T201" s="142"/>
      <c r="AT201" s="137" t="s">
        <v>274</v>
      </c>
      <c r="AU201" s="137" t="s">
        <v>85</v>
      </c>
      <c r="AV201" s="11" t="s">
        <v>85</v>
      </c>
      <c r="AW201" s="11" t="s">
        <v>37</v>
      </c>
      <c r="AX201" s="11" t="s">
        <v>75</v>
      </c>
      <c r="AY201" s="137" t="s">
        <v>266</v>
      </c>
    </row>
    <row r="202" spans="2:65" s="12" customFormat="1" ht="11.25">
      <c r="B202" s="143"/>
      <c r="D202" s="136" t="s">
        <v>274</v>
      </c>
      <c r="E202" s="144" t="s">
        <v>19</v>
      </c>
      <c r="F202" s="145" t="s">
        <v>276</v>
      </c>
      <c r="H202" s="146">
        <v>1.44</v>
      </c>
      <c r="I202" s="147"/>
      <c r="L202" s="143"/>
      <c r="M202" s="148"/>
      <c r="T202" s="149"/>
      <c r="AT202" s="144" t="s">
        <v>274</v>
      </c>
      <c r="AU202" s="144" t="s">
        <v>85</v>
      </c>
      <c r="AV202" s="12" t="s">
        <v>272</v>
      </c>
      <c r="AW202" s="12" t="s">
        <v>37</v>
      </c>
      <c r="AX202" s="12" t="s">
        <v>83</v>
      </c>
      <c r="AY202" s="144" t="s">
        <v>266</v>
      </c>
    </row>
    <row r="203" spans="2:65" s="1" customFormat="1" ht="16.5" customHeight="1">
      <c r="B203" s="33"/>
      <c r="C203" s="122" t="s">
        <v>401</v>
      </c>
      <c r="D203" s="122" t="s">
        <v>267</v>
      </c>
      <c r="E203" s="123" t="s">
        <v>3375</v>
      </c>
      <c r="F203" s="124" t="s">
        <v>3376</v>
      </c>
      <c r="G203" s="125" t="s">
        <v>895</v>
      </c>
      <c r="H203" s="126">
        <v>14.64</v>
      </c>
      <c r="I203" s="127"/>
      <c r="J203" s="128">
        <f>ROUND(I203*H203,2)</f>
        <v>0</v>
      </c>
      <c r="K203" s="124" t="s">
        <v>3272</v>
      </c>
      <c r="L203" s="33"/>
      <c r="M203" s="129" t="s">
        <v>19</v>
      </c>
      <c r="N203" s="130" t="s">
        <v>46</v>
      </c>
      <c r="P203" s="131">
        <f>O203*H203</f>
        <v>0</v>
      </c>
      <c r="Q203" s="131">
        <v>0</v>
      </c>
      <c r="R203" s="131">
        <f>Q203*H203</f>
        <v>0</v>
      </c>
      <c r="S203" s="131">
        <v>0</v>
      </c>
      <c r="T203" s="132">
        <f>S203*H203</f>
        <v>0</v>
      </c>
      <c r="AR203" s="133" t="s">
        <v>272</v>
      </c>
      <c r="AT203" s="133" t="s">
        <v>267</v>
      </c>
      <c r="AU203" s="133" t="s">
        <v>85</v>
      </c>
      <c r="AY203" s="18" t="s">
        <v>266</v>
      </c>
      <c r="BE203" s="134">
        <f>IF(N203="základní",J203,0)</f>
        <v>0</v>
      </c>
      <c r="BF203" s="134">
        <f>IF(N203="snížená",J203,0)</f>
        <v>0</v>
      </c>
      <c r="BG203" s="134">
        <f>IF(N203="zákl. přenesená",J203,0)</f>
        <v>0</v>
      </c>
      <c r="BH203" s="134">
        <f>IF(N203="sníž. přenesená",J203,0)</f>
        <v>0</v>
      </c>
      <c r="BI203" s="134">
        <f>IF(N203="nulová",J203,0)</f>
        <v>0</v>
      </c>
      <c r="BJ203" s="18" t="s">
        <v>83</v>
      </c>
      <c r="BK203" s="134">
        <f>ROUND(I203*H203,2)</f>
        <v>0</v>
      </c>
      <c r="BL203" s="18" t="s">
        <v>272</v>
      </c>
      <c r="BM203" s="133" t="s">
        <v>3377</v>
      </c>
    </row>
    <row r="204" spans="2:65" s="1" customFormat="1" ht="11.25">
      <c r="B204" s="33"/>
      <c r="D204" s="186" t="s">
        <v>1068</v>
      </c>
      <c r="F204" s="187" t="s">
        <v>3378</v>
      </c>
      <c r="I204" s="151"/>
      <c r="L204" s="33"/>
      <c r="M204" s="152"/>
      <c r="T204" s="54"/>
      <c r="AT204" s="18" t="s">
        <v>1068</v>
      </c>
      <c r="AU204" s="18" t="s">
        <v>85</v>
      </c>
    </row>
    <row r="205" spans="2:65" s="11" customFormat="1" ht="11.25">
      <c r="B205" s="135"/>
      <c r="D205" s="136" t="s">
        <v>274</v>
      </c>
      <c r="E205" s="137" t="s">
        <v>19</v>
      </c>
      <c r="F205" s="138" t="s">
        <v>3379</v>
      </c>
      <c r="H205" s="139">
        <v>6.72</v>
      </c>
      <c r="I205" s="140"/>
      <c r="L205" s="135"/>
      <c r="M205" s="141"/>
      <c r="T205" s="142"/>
      <c r="AT205" s="137" t="s">
        <v>274</v>
      </c>
      <c r="AU205" s="137" t="s">
        <v>85</v>
      </c>
      <c r="AV205" s="11" t="s">
        <v>85</v>
      </c>
      <c r="AW205" s="11" t="s">
        <v>37</v>
      </c>
      <c r="AX205" s="11" t="s">
        <v>75</v>
      </c>
      <c r="AY205" s="137" t="s">
        <v>266</v>
      </c>
    </row>
    <row r="206" spans="2:65" s="11" customFormat="1" ht="11.25">
      <c r="B206" s="135"/>
      <c r="D206" s="136" t="s">
        <v>274</v>
      </c>
      <c r="E206" s="137" t="s">
        <v>19</v>
      </c>
      <c r="F206" s="138" t="s">
        <v>3361</v>
      </c>
      <c r="H206" s="139">
        <v>7.92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2" customFormat="1" ht="11.25">
      <c r="B207" s="143"/>
      <c r="D207" s="136" t="s">
        <v>274</v>
      </c>
      <c r="E207" s="144" t="s">
        <v>19</v>
      </c>
      <c r="F207" s="145" t="s">
        <v>276</v>
      </c>
      <c r="H207" s="146">
        <v>14.64</v>
      </c>
      <c r="I207" s="147"/>
      <c r="L207" s="143"/>
      <c r="M207" s="148"/>
      <c r="T207" s="149"/>
      <c r="AT207" s="144" t="s">
        <v>274</v>
      </c>
      <c r="AU207" s="144" t="s">
        <v>85</v>
      </c>
      <c r="AV207" s="12" t="s">
        <v>272</v>
      </c>
      <c r="AW207" s="12" t="s">
        <v>37</v>
      </c>
      <c r="AX207" s="12" t="s">
        <v>83</v>
      </c>
      <c r="AY207" s="144" t="s">
        <v>266</v>
      </c>
    </row>
    <row r="208" spans="2:65" s="10" customFormat="1" ht="22.9" customHeight="1">
      <c r="B208" s="112"/>
      <c r="D208" s="113" t="s">
        <v>74</v>
      </c>
      <c r="E208" s="162" t="s">
        <v>295</v>
      </c>
      <c r="F208" s="162" t="s">
        <v>1063</v>
      </c>
      <c r="I208" s="115"/>
      <c r="J208" s="163">
        <f>BK208</f>
        <v>0</v>
      </c>
      <c r="L208" s="112"/>
      <c r="M208" s="117"/>
      <c r="P208" s="118">
        <f>SUM(P209:P214)</f>
        <v>0</v>
      </c>
      <c r="R208" s="118">
        <f>SUM(R209:R214)</f>
        <v>0</v>
      </c>
      <c r="T208" s="119">
        <f>SUM(T209:T214)</f>
        <v>0</v>
      </c>
      <c r="AR208" s="113" t="s">
        <v>83</v>
      </c>
      <c r="AT208" s="120" t="s">
        <v>74</v>
      </c>
      <c r="AU208" s="120" t="s">
        <v>83</v>
      </c>
      <c r="AY208" s="113" t="s">
        <v>266</v>
      </c>
      <c r="BK208" s="121">
        <f>SUM(BK209:BK214)</f>
        <v>0</v>
      </c>
    </row>
    <row r="209" spans="2:65" s="1" customFormat="1" ht="16.5" customHeight="1">
      <c r="B209" s="33"/>
      <c r="C209" s="122" t="s">
        <v>405</v>
      </c>
      <c r="D209" s="122" t="s">
        <v>267</v>
      </c>
      <c r="E209" s="123" t="s">
        <v>3380</v>
      </c>
      <c r="F209" s="124" t="s">
        <v>3381</v>
      </c>
      <c r="G209" s="125" t="s">
        <v>291</v>
      </c>
      <c r="H209" s="126">
        <v>40.744999999999997</v>
      </c>
      <c r="I209" s="127"/>
      <c r="J209" s="128">
        <f>ROUND(I209*H209,2)</f>
        <v>0</v>
      </c>
      <c r="K209" s="124" t="s">
        <v>3272</v>
      </c>
      <c r="L209" s="33"/>
      <c r="M209" s="129" t="s">
        <v>19</v>
      </c>
      <c r="N209" s="130" t="s">
        <v>46</v>
      </c>
      <c r="P209" s="131">
        <f>O209*H209</f>
        <v>0</v>
      </c>
      <c r="Q209" s="131">
        <v>0</v>
      </c>
      <c r="R209" s="131">
        <f>Q209*H209</f>
        <v>0</v>
      </c>
      <c r="S209" s="131">
        <v>0</v>
      </c>
      <c r="T209" s="132">
        <f>S209*H209</f>
        <v>0</v>
      </c>
      <c r="AR209" s="133" t="s">
        <v>272</v>
      </c>
      <c r="AT209" s="133" t="s">
        <v>267</v>
      </c>
      <c r="AU209" s="133" t="s">
        <v>85</v>
      </c>
      <c r="AY209" s="18" t="s">
        <v>266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8" t="s">
        <v>83</v>
      </c>
      <c r="BK209" s="134">
        <f>ROUND(I209*H209,2)</f>
        <v>0</v>
      </c>
      <c r="BL209" s="18" t="s">
        <v>272</v>
      </c>
      <c r="BM209" s="133" t="s">
        <v>3382</v>
      </c>
    </row>
    <row r="210" spans="2:65" s="1" customFormat="1" ht="11.25">
      <c r="B210" s="33"/>
      <c r="D210" s="186" t="s">
        <v>1068</v>
      </c>
      <c r="F210" s="187" t="s">
        <v>3383</v>
      </c>
      <c r="I210" s="151"/>
      <c r="L210" s="33"/>
      <c r="M210" s="152"/>
      <c r="T210" s="54"/>
      <c r="AT210" s="18" t="s">
        <v>1068</v>
      </c>
      <c r="AU210" s="18" t="s">
        <v>85</v>
      </c>
    </row>
    <row r="211" spans="2:65" s="14" customFormat="1" ht="11.25">
      <c r="B211" s="164"/>
      <c r="D211" s="136" t="s">
        <v>274</v>
      </c>
      <c r="E211" s="165" t="s">
        <v>19</v>
      </c>
      <c r="F211" s="166" t="s">
        <v>3384</v>
      </c>
      <c r="H211" s="165" t="s">
        <v>19</v>
      </c>
      <c r="I211" s="167"/>
      <c r="L211" s="164"/>
      <c r="M211" s="168"/>
      <c r="T211" s="169"/>
      <c r="AT211" s="165" t="s">
        <v>274</v>
      </c>
      <c r="AU211" s="165" t="s">
        <v>85</v>
      </c>
      <c r="AV211" s="14" t="s">
        <v>83</v>
      </c>
      <c r="AW211" s="14" t="s">
        <v>37</v>
      </c>
      <c r="AX211" s="14" t="s">
        <v>75</v>
      </c>
      <c r="AY211" s="165" t="s">
        <v>266</v>
      </c>
    </row>
    <row r="212" spans="2:65" s="11" customFormat="1" ht="11.25">
      <c r="B212" s="135"/>
      <c r="D212" s="136" t="s">
        <v>274</v>
      </c>
      <c r="E212" s="137" t="s">
        <v>19</v>
      </c>
      <c r="F212" s="138" t="s">
        <v>3385</v>
      </c>
      <c r="H212" s="139">
        <v>21.9</v>
      </c>
      <c r="I212" s="140"/>
      <c r="L212" s="135"/>
      <c r="M212" s="141"/>
      <c r="T212" s="142"/>
      <c r="AT212" s="137" t="s">
        <v>274</v>
      </c>
      <c r="AU212" s="137" t="s">
        <v>85</v>
      </c>
      <c r="AV212" s="11" t="s">
        <v>85</v>
      </c>
      <c r="AW212" s="11" t="s">
        <v>37</v>
      </c>
      <c r="AX212" s="11" t="s">
        <v>75</v>
      </c>
      <c r="AY212" s="137" t="s">
        <v>266</v>
      </c>
    </row>
    <row r="213" spans="2:65" s="11" customFormat="1" ht="11.25">
      <c r="B213" s="135"/>
      <c r="D213" s="136" t="s">
        <v>274</v>
      </c>
      <c r="E213" s="137" t="s">
        <v>19</v>
      </c>
      <c r="F213" s="138" t="s">
        <v>3386</v>
      </c>
      <c r="H213" s="139">
        <v>18.844999999999999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2" customFormat="1" ht="11.25">
      <c r="B214" s="143"/>
      <c r="D214" s="136" t="s">
        <v>274</v>
      </c>
      <c r="E214" s="144" t="s">
        <v>19</v>
      </c>
      <c r="F214" s="145" t="s">
        <v>276</v>
      </c>
      <c r="H214" s="146">
        <v>40.744999999999997</v>
      </c>
      <c r="I214" s="147"/>
      <c r="L214" s="143"/>
      <c r="M214" s="148"/>
      <c r="T214" s="149"/>
      <c r="AT214" s="144" t="s">
        <v>274</v>
      </c>
      <c r="AU214" s="144" t="s">
        <v>85</v>
      </c>
      <c r="AV214" s="12" t="s">
        <v>272</v>
      </c>
      <c r="AW214" s="12" t="s">
        <v>37</v>
      </c>
      <c r="AX214" s="12" t="s">
        <v>83</v>
      </c>
      <c r="AY214" s="144" t="s">
        <v>266</v>
      </c>
    </row>
    <row r="215" spans="2:65" s="10" customFormat="1" ht="22.9" customHeight="1">
      <c r="B215" s="112"/>
      <c r="D215" s="113" t="s">
        <v>74</v>
      </c>
      <c r="E215" s="162" t="s">
        <v>307</v>
      </c>
      <c r="F215" s="162" t="s">
        <v>1071</v>
      </c>
      <c r="I215" s="115"/>
      <c r="J215" s="163">
        <f>BK215</f>
        <v>0</v>
      </c>
      <c r="L215" s="112"/>
      <c r="M215" s="117"/>
      <c r="P215" s="118">
        <f>SUM(P216:P232)</f>
        <v>0</v>
      </c>
      <c r="R215" s="118">
        <f>SUM(R216:R232)</f>
        <v>0</v>
      </c>
      <c r="T215" s="119">
        <f>SUM(T216:T232)</f>
        <v>0</v>
      </c>
      <c r="AR215" s="113" t="s">
        <v>83</v>
      </c>
      <c r="AT215" s="120" t="s">
        <v>74</v>
      </c>
      <c r="AU215" s="120" t="s">
        <v>83</v>
      </c>
      <c r="AY215" s="113" t="s">
        <v>266</v>
      </c>
      <c r="BK215" s="121">
        <f>SUM(BK216:BK232)</f>
        <v>0</v>
      </c>
    </row>
    <row r="216" spans="2:65" s="1" customFormat="1" ht="16.5" customHeight="1">
      <c r="B216" s="33"/>
      <c r="C216" s="122" t="s">
        <v>409</v>
      </c>
      <c r="D216" s="122" t="s">
        <v>267</v>
      </c>
      <c r="E216" s="123" t="s">
        <v>3157</v>
      </c>
      <c r="F216" s="124" t="s">
        <v>3158</v>
      </c>
      <c r="G216" s="125" t="s">
        <v>789</v>
      </c>
      <c r="H216" s="126">
        <v>1</v>
      </c>
      <c r="I216" s="127"/>
      <c r="J216" s="128">
        <f>ROUND(I216*H216,2)</f>
        <v>0</v>
      </c>
      <c r="K216" s="124" t="s">
        <v>3272</v>
      </c>
      <c r="L216" s="33"/>
      <c r="M216" s="129" t="s">
        <v>19</v>
      </c>
      <c r="N216" s="130" t="s">
        <v>46</v>
      </c>
      <c r="P216" s="131">
        <f>O216*H216</f>
        <v>0</v>
      </c>
      <c r="Q216" s="131">
        <v>0</v>
      </c>
      <c r="R216" s="131">
        <f>Q216*H216</f>
        <v>0</v>
      </c>
      <c r="S216" s="131">
        <v>0</v>
      </c>
      <c r="T216" s="132">
        <f>S216*H216</f>
        <v>0</v>
      </c>
      <c r="AR216" s="133" t="s">
        <v>272</v>
      </c>
      <c r="AT216" s="133" t="s">
        <v>267</v>
      </c>
      <c r="AU216" s="133" t="s">
        <v>85</v>
      </c>
      <c r="AY216" s="18" t="s">
        <v>266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8" t="s">
        <v>83</v>
      </c>
      <c r="BK216" s="134">
        <f>ROUND(I216*H216,2)</f>
        <v>0</v>
      </c>
      <c r="BL216" s="18" t="s">
        <v>272</v>
      </c>
      <c r="BM216" s="133" t="s">
        <v>3387</v>
      </c>
    </row>
    <row r="217" spans="2:65" s="1" customFormat="1" ht="11.25">
      <c r="B217" s="33"/>
      <c r="D217" s="186" t="s">
        <v>1068</v>
      </c>
      <c r="F217" s="187" t="s">
        <v>3160</v>
      </c>
      <c r="I217" s="151"/>
      <c r="L217" s="33"/>
      <c r="M217" s="152"/>
      <c r="T217" s="54"/>
      <c r="AT217" s="18" t="s">
        <v>1068</v>
      </c>
      <c r="AU217" s="18" t="s">
        <v>85</v>
      </c>
    </row>
    <row r="218" spans="2:65" s="1" customFormat="1" ht="16.5" customHeight="1">
      <c r="B218" s="33"/>
      <c r="C218" s="122" t="s">
        <v>413</v>
      </c>
      <c r="D218" s="122" t="s">
        <v>267</v>
      </c>
      <c r="E218" s="123" t="s">
        <v>3388</v>
      </c>
      <c r="F218" s="124" t="s">
        <v>3389</v>
      </c>
      <c r="G218" s="125" t="s">
        <v>279</v>
      </c>
      <c r="H218" s="126">
        <v>44.994999999999997</v>
      </c>
      <c r="I218" s="127"/>
      <c r="J218" s="128">
        <f>ROUND(I218*H218,2)</f>
        <v>0</v>
      </c>
      <c r="K218" s="124" t="s">
        <v>3272</v>
      </c>
      <c r="L218" s="33"/>
      <c r="M218" s="129" t="s">
        <v>19</v>
      </c>
      <c r="N218" s="130" t="s">
        <v>46</v>
      </c>
      <c r="P218" s="131">
        <f>O218*H218</f>
        <v>0</v>
      </c>
      <c r="Q218" s="131">
        <v>0</v>
      </c>
      <c r="R218" s="131">
        <f>Q218*H218</f>
        <v>0</v>
      </c>
      <c r="S218" s="131">
        <v>0</v>
      </c>
      <c r="T218" s="132">
        <f>S218*H218</f>
        <v>0</v>
      </c>
      <c r="AR218" s="133" t="s">
        <v>272</v>
      </c>
      <c r="AT218" s="133" t="s">
        <v>267</v>
      </c>
      <c r="AU218" s="133" t="s">
        <v>85</v>
      </c>
      <c r="AY218" s="18" t="s">
        <v>266</v>
      </c>
      <c r="BE218" s="134">
        <f>IF(N218="základní",J218,0)</f>
        <v>0</v>
      </c>
      <c r="BF218" s="134">
        <f>IF(N218="snížená",J218,0)</f>
        <v>0</v>
      </c>
      <c r="BG218" s="134">
        <f>IF(N218="zákl. přenesená",J218,0)</f>
        <v>0</v>
      </c>
      <c r="BH218" s="134">
        <f>IF(N218="sníž. přenesená",J218,0)</f>
        <v>0</v>
      </c>
      <c r="BI218" s="134">
        <f>IF(N218="nulová",J218,0)</f>
        <v>0</v>
      </c>
      <c r="BJ218" s="18" t="s">
        <v>83</v>
      </c>
      <c r="BK218" s="134">
        <f>ROUND(I218*H218,2)</f>
        <v>0</v>
      </c>
      <c r="BL218" s="18" t="s">
        <v>272</v>
      </c>
      <c r="BM218" s="133" t="s">
        <v>3390</v>
      </c>
    </row>
    <row r="219" spans="2:65" s="1" customFormat="1" ht="11.25">
      <c r="B219" s="33"/>
      <c r="D219" s="186" t="s">
        <v>1068</v>
      </c>
      <c r="F219" s="187" t="s">
        <v>3391</v>
      </c>
      <c r="I219" s="151"/>
      <c r="L219" s="33"/>
      <c r="M219" s="152"/>
      <c r="T219" s="54"/>
      <c r="AT219" s="18" t="s">
        <v>1068</v>
      </c>
      <c r="AU219" s="18" t="s">
        <v>85</v>
      </c>
    </row>
    <row r="220" spans="2:65" s="14" customFormat="1" ht="11.25">
      <c r="B220" s="164"/>
      <c r="D220" s="136" t="s">
        <v>274</v>
      </c>
      <c r="E220" s="165" t="s">
        <v>19</v>
      </c>
      <c r="F220" s="166" t="s">
        <v>3392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85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1" customFormat="1" ht="11.25">
      <c r="B221" s="135"/>
      <c r="D221" s="136" t="s">
        <v>274</v>
      </c>
      <c r="E221" s="137" t="s">
        <v>19</v>
      </c>
      <c r="F221" s="138" t="s">
        <v>3393</v>
      </c>
      <c r="H221" s="139">
        <v>24.96</v>
      </c>
      <c r="I221" s="140"/>
      <c r="L221" s="135"/>
      <c r="M221" s="141"/>
      <c r="T221" s="142"/>
      <c r="AT221" s="137" t="s">
        <v>274</v>
      </c>
      <c r="AU221" s="137" t="s">
        <v>85</v>
      </c>
      <c r="AV221" s="11" t="s">
        <v>85</v>
      </c>
      <c r="AW221" s="11" t="s">
        <v>37</v>
      </c>
      <c r="AX221" s="11" t="s">
        <v>75</v>
      </c>
      <c r="AY221" s="137" t="s">
        <v>266</v>
      </c>
    </row>
    <row r="222" spans="2:65" s="11" customFormat="1" ht="11.25">
      <c r="B222" s="135"/>
      <c r="D222" s="136" t="s">
        <v>274</v>
      </c>
      <c r="E222" s="137" t="s">
        <v>19</v>
      </c>
      <c r="F222" s="138" t="s">
        <v>3394</v>
      </c>
      <c r="H222" s="139">
        <v>5.016</v>
      </c>
      <c r="I222" s="140"/>
      <c r="L222" s="135"/>
      <c r="M222" s="141"/>
      <c r="T222" s="142"/>
      <c r="AT222" s="137" t="s">
        <v>274</v>
      </c>
      <c r="AU222" s="137" t="s">
        <v>85</v>
      </c>
      <c r="AV222" s="11" t="s">
        <v>85</v>
      </c>
      <c r="AW222" s="11" t="s">
        <v>37</v>
      </c>
      <c r="AX222" s="11" t="s">
        <v>75</v>
      </c>
      <c r="AY222" s="137" t="s">
        <v>266</v>
      </c>
    </row>
    <row r="223" spans="2:65" s="11" customFormat="1" ht="11.25">
      <c r="B223" s="135"/>
      <c r="D223" s="136" t="s">
        <v>274</v>
      </c>
      <c r="E223" s="137" t="s">
        <v>19</v>
      </c>
      <c r="F223" s="138" t="s">
        <v>3395</v>
      </c>
      <c r="H223" s="139">
        <v>1.76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1" customFormat="1" ht="11.25">
      <c r="B224" s="135"/>
      <c r="D224" s="136" t="s">
        <v>274</v>
      </c>
      <c r="E224" s="137" t="s">
        <v>19</v>
      </c>
      <c r="F224" s="138" t="s">
        <v>3396</v>
      </c>
      <c r="H224" s="139">
        <v>3.456</v>
      </c>
      <c r="I224" s="140"/>
      <c r="L224" s="135"/>
      <c r="M224" s="141"/>
      <c r="T224" s="142"/>
      <c r="AT224" s="137" t="s">
        <v>274</v>
      </c>
      <c r="AU224" s="137" t="s">
        <v>85</v>
      </c>
      <c r="AV224" s="11" t="s">
        <v>85</v>
      </c>
      <c r="AW224" s="11" t="s">
        <v>37</v>
      </c>
      <c r="AX224" s="11" t="s">
        <v>75</v>
      </c>
      <c r="AY224" s="137" t="s">
        <v>266</v>
      </c>
    </row>
    <row r="225" spans="2:65" s="11" customFormat="1" ht="11.25">
      <c r="B225" s="135"/>
      <c r="D225" s="136" t="s">
        <v>274</v>
      </c>
      <c r="E225" s="137" t="s">
        <v>19</v>
      </c>
      <c r="F225" s="138" t="s">
        <v>3397</v>
      </c>
      <c r="H225" s="139">
        <v>2.3039999999999998</v>
      </c>
      <c r="I225" s="140"/>
      <c r="L225" s="135"/>
      <c r="M225" s="141"/>
      <c r="T225" s="142"/>
      <c r="AT225" s="137" t="s">
        <v>274</v>
      </c>
      <c r="AU225" s="137" t="s">
        <v>85</v>
      </c>
      <c r="AV225" s="11" t="s">
        <v>85</v>
      </c>
      <c r="AW225" s="11" t="s">
        <v>37</v>
      </c>
      <c r="AX225" s="11" t="s">
        <v>75</v>
      </c>
      <c r="AY225" s="137" t="s">
        <v>266</v>
      </c>
    </row>
    <row r="226" spans="2:65" s="11" customFormat="1" ht="11.25">
      <c r="B226" s="135"/>
      <c r="D226" s="136" t="s">
        <v>274</v>
      </c>
      <c r="E226" s="137" t="s">
        <v>19</v>
      </c>
      <c r="F226" s="138" t="s">
        <v>3398</v>
      </c>
      <c r="H226" s="139">
        <v>7.4989999999999997</v>
      </c>
      <c r="I226" s="140"/>
      <c r="L226" s="135"/>
      <c r="M226" s="141"/>
      <c r="T226" s="142"/>
      <c r="AT226" s="137" t="s">
        <v>274</v>
      </c>
      <c r="AU226" s="137" t="s">
        <v>85</v>
      </c>
      <c r="AV226" s="11" t="s">
        <v>85</v>
      </c>
      <c r="AW226" s="11" t="s">
        <v>37</v>
      </c>
      <c r="AX226" s="11" t="s">
        <v>75</v>
      </c>
      <c r="AY226" s="137" t="s">
        <v>266</v>
      </c>
    </row>
    <row r="227" spans="2:65" s="12" customFormat="1" ht="11.25">
      <c r="B227" s="143"/>
      <c r="D227" s="136" t="s">
        <v>274</v>
      </c>
      <c r="E227" s="144" t="s">
        <v>19</v>
      </c>
      <c r="F227" s="145" t="s">
        <v>276</v>
      </c>
      <c r="H227" s="146">
        <v>44.995000000000005</v>
      </c>
      <c r="I227" s="147"/>
      <c r="L227" s="143"/>
      <c r="M227" s="148"/>
      <c r="T227" s="149"/>
      <c r="AT227" s="144" t="s">
        <v>274</v>
      </c>
      <c r="AU227" s="144" t="s">
        <v>85</v>
      </c>
      <c r="AV227" s="12" t="s">
        <v>272</v>
      </c>
      <c r="AW227" s="12" t="s">
        <v>37</v>
      </c>
      <c r="AX227" s="12" t="s">
        <v>83</v>
      </c>
      <c r="AY227" s="144" t="s">
        <v>266</v>
      </c>
    </row>
    <row r="228" spans="2:65" s="1" customFormat="1" ht="16.5" customHeight="1">
      <c r="B228" s="33"/>
      <c r="C228" s="122" t="s">
        <v>316</v>
      </c>
      <c r="D228" s="122" t="s">
        <v>267</v>
      </c>
      <c r="E228" s="123" t="s">
        <v>3399</v>
      </c>
      <c r="F228" s="124" t="s">
        <v>3400</v>
      </c>
      <c r="G228" s="125" t="s">
        <v>279</v>
      </c>
      <c r="H228" s="126">
        <v>0.627</v>
      </c>
      <c r="I228" s="127"/>
      <c r="J228" s="128">
        <f>ROUND(I228*H228,2)</f>
        <v>0</v>
      </c>
      <c r="K228" s="124" t="s">
        <v>3272</v>
      </c>
      <c r="L228" s="33"/>
      <c r="M228" s="129" t="s">
        <v>19</v>
      </c>
      <c r="N228" s="130" t="s">
        <v>46</v>
      </c>
      <c r="P228" s="131">
        <f>O228*H228</f>
        <v>0</v>
      </c>
      <c r="Q228" s="131">
        <v>0</v>
      </c>
      <c r="R228" s="131">
        <f>Q228*H228</f>
        <v>0</v>
      </c>
      <c r="S228" s="131">
        <v>0</v>
      </c>
      <c r="T228" s="132">
        <f>S228*H228</f>
        <v>0</v>
      </c>
      <c r="AR228" s="133" t="s">
        <v>272</v>
      </c>
      <c r="AT228" s="133" t="s">
        <v>267</v>
      </c>
      <c r="AU228" s="133" t="s">
        <v>85</v>
      </c>
      <c r="AY228" s="18" t="s">
        <v>266</v>
      </c>
      <c r="BE228" s="134">
        <f>IF(N228="základní",J228,0)</f>
        <v>0</v>
      </c>
      <c r="BF228" s="134">
        <f>IF(N228="snížená",J228,0)</f>
        <v>0</v>
      </c>
      <c r="BG228" s="134">
        <f>IF(N228="zákl. přenesená",J228,0)</f>
        <v>0</v>
      </c>
      <c r="BH228" s="134">
        <f>IF(N228="sníž. přenesená",J228,0)</f>
        <v>0</v>
      </c>
      <c r="BI228" s="134">
        <f>IF(N228="nulová",J228,0)</f>
        <v>0</v>
      </c>
      <c r="BJ228" s="18" t="s">
        <v>83</v>
      </c>
      <c r="BK228" s="134">
        <f>ROUND(I228*H228,2)</f>
        <v>0</v>
      </c>
      <c r="BL228" s="18" t="s">
        <v>272</v>
      </c>
      <c r="BM228" s="133" t="s">
        <v>3401</v>
      </c>
    </row>
    <row r="229" spans="2:65" s="1" customFormat="1" ht="11.25">
      <c r="B229" s="33"/>
      <c r="D229" s="186" t="s">
        <v>1068</v>
      </c>
      <c r="F229" s="187" t="s">
        <v>3402</v>
      </c>
      <c r="I229" s="151"/>
      <c r="L229" s="33"/>
      <c r="M229" s="152"/>
      <c r="T229" s="54"/>
      <c r="AT229" s="18" t="s">
        <v>1068</v>
      </c>
      <c r="AU229" s="18" t="s">
        <v>85</v>
      </c>
    </row>
    <row r="230" spans="2:65" s="14" customFormat="1" ht="11.25">
      <c r="B230" s="164"/>
      <c r="D230" s="136" t="s">
        <v>274</v>
      </c>
      <c r="E230" s="165" t="s">
        <v>19</v>
      </c>
      <c r="F230" s="166" t="s">
        <v>3403</v>
      </c>
      <c r="H230" s="165" t="s">
        <v>19</v>
      </c>
      <c r="I230" s="167"/>
      <c r="L230" s="164"/>
      <c r="M230" s="168"/>
      <c r="T230" s="169"/>
      <c r="AT230" s="165" t="s">
        <v>274</v>
      </c>
      <c r="AU230" s="165" t="s">
        <v>85</v>
      </c>
      <c r="AV230" s="14" t="s">
        <v>83</v>
      </c>
      <c r="AW230" s="14" t="s">
        <v>37</v>
      </c>
      <c r="AX230" s="14" t="s">
        <v>75</v>
      </c>
      <c r="AY230" s="165" t="s">
        <v>266</v>
      </c>
    </row>
    <row r="231" spans="2:65" s="11" customFormat="1" ht="11.25">
      <c r="B231" s="135"/>
      <c r="D231" s="136" t="s">
        <v>274</v>
      </c>
      <c r="E231" s="137" t="s">
        <v>19</v>
      </c>
      <c r="F231" s="138" t="s">
        <v>3404</v>
      </c>
      <c r="H231" s="139">
        <v>0.627</v>
      </c>
      <c r="I231" s="140"/>
      <c r="L231" s="135"/>
      <c r="M231" s="141"/>
      <c r="T231" s="142"/>
      <c r="AT231" s="137" t="s">
        <v>274</v>
      </c>
      <c r="AU231" s="137" t="s">
        <v>85</v>
      </c>
      <c r="AV231" s="11" t="s">
        <v>85</v>
      </c>
      <c r="AW231" s="11" t="s">
        <v>37</v>
      </c>
      <c r="AX231" s="11" t="s">
        <v>75</v>
      </c>
      <c r="AY231" s="137" t="s">
        <v>266</v>
      </c>
    </row>
    <row r="232" spans="2:65" s="12" customFormat="1" ht="11.25">
      <c r="B232" s="143"/>
      <c r="D232" s="136" t="s">
        <v>274</v>
      </c>
      <c r="E232" s="144" t="s">
        <v>19</v>
      </c>
      <c r="F232" s="145" t="s">
        <v>276</v>
      </c>
      <c r="H232" s="146">
        <v>0.627</v>
      </c>
      <c r="I232" s="147"/>
      <c r="L232" s="143"/>
      <c r="M232" s="148"/>
      <c r="T232" s="149"/>
      <c r="AT232" s="144" t="s">
        <v>274</v>
      </c>
      <c r="AU232" s="144" t="s">
        <v>85</v>
      </c>
      <c r="AV232" s="12" t="s">
        <v>272</v>
      </c>
      <c r="AW232" s="12" t="s">
        <v>37</v>
      </c>
      <c r="AX232" s="12" t="s">
        <v>83</v>
      </c>
      <c r="AY232" s="144" t="s">
        <v>266</v>
      </c>
    </row>
    <row r="233" spans="2:65" s="10" customFormat="1" ht="22.9" customHeight="1">
      <c r="B233" s="112"/>
      <c r="D233" s="113" t="s">
        <v>74</v>
      </c>
      <c r="E233" s="162" t="s">
        <v>1109</v>
      </c>
      <c r="F233" s="162" t="s">
        <v>1110</v>
      </c>
      <c r="I233" s="115"/>
      <c r="J233" s="163">
        <f>BK233</f>
        <v>0</v>
      </c>
      <c r="L233" s="112"/>
      <c r="M233" s="117"/>
      <c r="P233" s="118">
        <f>SUM(P234:P241)</f>
        <v>0</v>
      </c>
      <c r="R233" s="118">
        <f>SUM(R234:R241)</f>
        <v>0</v>
      </c>
      <c r="T233" s="119">
        <f>SUM(T234:T241)</f>
        <v>0</v>
      </c>
      <c r="AR233" s="113" t="s">
        <v>83</v>
      </c>
      <c r="AT233" s="120" t="s">
        <v>74</v>
      </c>
      <c r="AU233" s="120" t="s">
        <v>83</v>
      </c>
      <c r="AY233" s="113" t="s">
        <v>266</v>
      </c>
      <c r="BK233" s="121">
        <f>SUM(BK234:BK241)</f>
        <v>0</v>
      </c>
    </row>
    <row r="234" spans="2:65" s="1" customFormat="1" ht="16.5" customHeight="1">
      <c r="B234" s="33"/>
      <c r="C234" s="122" t="s">
        <v>328</v>
      </c>
      <c r="D234" s="122" t="s">
        <v>267</v>
      </c>
      <c r="E234" s="123" t="s">
        <v>1111</v>
      </c>
      <c r="F234" s="124" t="s">
        <v>1112</v>
      </c>
      <c r="G234" s="125" t="s">
        <v>845</v>
      </c>
      <c r="H234" s="126">
        <v>113.867</v>
      </c>
      <c r="I234" s="127"/>
      <c r="J234" s="128">
        <f>ROUND(I234*H234,2)</f>
        <v>0</v>
      </c>
      <c r="K234" s="124" t="s">
        <v>3405</v>
      </c>
      <c r="L234" s="33"/>
      <c r="M234" s="129" t="s">
        <v>19</v>
      </c>
      <c r="N234" s="130" t="s">
        <v>46</v>
      </c>
      <c r="P234" s="131">
        <f>O234*H234</f>
        <v>0</v>
      </c>
      <c r="Q234" s="131">
        <v>0</v>
      </c>
      <c r="R234" s="131">
        <f>Q234*H234</f>
        <v>0</v>
      </c>
      <c r="S234" s="131">
        <v>0</v>
      </c>
      <c r="T234" s="132">
        <f>S234*H234</f>
        <v>0</v>
      </c>
      <c r="AR234" s="133" t="s">
        <v>272</v>
      </c>
      <c r="AT234" s="133" t="s">
        <v>267</v>
      </c>
      <c r="AU234" s="133" t="s">
        <v>85</v>
      </c>
      <c r="AY234" s="18" t="s">
        <v>266</v>
      </c>
      <c r="BE234" s="134">
        <f>IF(N234="základní",J234,0)</f>
        <v>0</v>
      </c>
      <c r="BF234" s="134">
        <f>IF(N234="snížená",J234,0)</f>
        <v>0</v>
      </c>
      <c r="BG234" s="134">
        <f>IF(N234="zákl. přenesená",J234,0)</f>
        <v>0</v>
      </c>
      <c r="BH234" s="134">
        <f>IF(N234="sníž. přenesená",J234,0)</f>
        <v>0</v>
      </c>
      <c r="BI234" s="134">
        <f>IF(N234="nulová",J234,0)</f>
        <v>0</v>
      </c>
      <c r="BJ234" s="18" t="s">
        <v>83</v>
      </c>
      <c r="BK234" s="134">
        <f>ROUND(I234*H234,2)</f>
        <v>0</v>
      </c>
      <c r="BL234" s="18" t="s">
        <v>272</v>
      </c>
      <c r="BM234" s="133" t="s">
        <v>3406</v>
      </c>
    </row>
    <row r="235" spans="2:65" s="1" customFormat="1" ht="11.25">
      <c r="B235" s="33"/>
      <c r="D235" s="186" t="s">
        <v>1068</v>
      </c>
      <c r="F235" s="187" t="s">
        <v>3407</v>
      </c>
      <c r="I235" s="151"/>
      <c r="L235" s="33"/>
      <c r="M235" s="152"/>
      <c r="T235" s="54"/>
      <c r="AT235" s="18" t="s">
        <v>1068</v>
      </c>
      <c r="AU235" s="18" t="s">
        <v>85</v>
      </c>
    </row>
    <row r="236" spans="2:65" s="1" customFormat="1" ht="16.5" customHeight="1">
      <c r="B236" s="33"/>
      <c r="C236" s="122" t="s">
        <v>324</v>
      </c>
      <c r="D236" s="122" t="s">
        <v>267</v>
      </c>
      <c r="E236" s="123" t="s">
        <v>1115</v>
      </c>
      <c r="F236" s="124" t="s">
        <v>1116</v>
      </c>
      <c r="G236" s="125" t="s">
        <v>845</v>
      </c>
      <c r="H236" s="126">
        <v>1024.8030000000001</v>
      </c>
      <c r="I236" s="127"/>
      <c r="J236" s="128">
        <f>ROUND(I236*H236,2)</f>
        <v>0</v>
      </c>
      <c r="K236" s="124" t="s">
        <v>3405</v>
      </c>
      <c r="L236" s="33"/>
      <c r="M236" s="129" t="s">
        <v>19</v>
      </c>
      <c r="N236" s="130" t="s">
        <v>46</v>
      </c>
      <c r="P236" s="131">
        <f>O236*H236</f>
        <v>0</v>
      </c>
      <c r="Q236" s="131">
        <v>0</v>
      </c>
      <c r="R236" s="131">
        <f>Q236*H236</f>
        <v>0</v>
      </c>
      <c r="S236" s="131">
        <v>0</v>
      </c>
      <c r="T236" s="132">
        <f>S236*H236</f>
        <v>0</v>
      </c>
      <c r="AR236" s="133" t="s">
        <v>272</v>
      </c>
      <c r="AT236" s="133" t="s">
        <v>267</v>
      </c>
      <c r="AU236" s="133" t="s">
        <v>85</v>
      </c>
      <c r="AY236" s="18" t="s">
        <v>266</v>
      </c>
      <c r="BE236" s="134">
        <f>IF(N236="základní",J236,0)</f>
        <v>0</v>
      </c>
      <c r="BF236" s="134">
        <f>IF(N236="snížená",J236,0)</f>
        <v>0</v>
      </c>
      <c r="BG236" s="134">
        <f>IF(N236="zákl. přenesená",J236,0)</f>
        <v>0</v>
      </c>
      <c r="BH236" s="134">
        <f>IF(N236="sníž. přenesená",J236,0)</f>
        <v>0</v>
      </c>
      <c r="BI236" s="134">
        <f>IF(N236="nulová",J236,0)</f>
        <v>0</v>
      </c>
      <c r="BJ236" s="18" t="s">
        <v>83</v>
      </c>
      <c r="BK236" s="134">
        <f>ROUND(I236*H236,2)</f>
        <v>0</v>
      </c>
      <c r="BL236" s="18" t="s">
        <v>272</v>
      </c>
      <c r="BM236" s="133" t="s">
        <v>3408</v>
      </c>
    </row>
    <row r="237" spans="2:65" s="1" customFormat="1" ht="11.25">
      <c r="B237" s="33"/>
      <c r="D237" s="186" t="s">
        <v>1068</v>
      </c>
      <c r="F237" s="187" t="s">
        <v>3409</v>
      </c>
      <c r="I237" s="151"/>
      <c r="L237" s="33"/>
      <c r="M237" s="152"/>
      <c r="T237" s="54"/>
      <c r="AT237" s="18" t="s">
        <v>1068</v>
      </c>
      <c r="AU237" s="18" t="s">
        <v>85</v>
      </c>
    </row>
    <row r="238" spans="2:65" s="11" customFormat="1" ht="11.25">
      <c r="B238" s="135"/>
      <c r="D238" s="136" t="s">
        <v>274</v>
      </c>
      <c r="E238" s="137" t="s">
        <v>19</v>
      </c>
      <c r="F238" s="138" t="s">
        <v>3410</v>
      </c>
      <c r="H238" s="139">
        <v>1024.8030000000001</v>
      </c>
      <c r="I238" s="140"/>
      <c r="L238" s="135"/>
      <c r="M238" s="141"/>
      <c r="T238" s="142"/>
      <c r="AT238" s="137" t="s">
        <v>274</v>
      </c>
      <c r="AU238" s="137" t="s">
        <v>85</v>
      </c>
      <c r="AV238" s="11" t="s">
        <v>85</v>
      </c>
      <c r="AW238" s="11" t="s">
        <v>37</v>
      </c>
      <c r="AX238" s="11" t="s">
        <v>75</v>
      </c>
      <c r="AY238" s="137" t="s">
        <v>266</v>
      </c>
    </row>
    <row r="239" spans="2:65" s="12" customFormat="1" ht="11.25">
      <c r="B239" s="143"/>
      <c r="D239" s="136" t="s">
        <v>274</v>
      </c>
      <c r="E239" s="144" t="s">
        <v>19</v>
      </c>
      <c r="F239" s="145" t="s">
        <v>276</v>
      </c>
      <c r="H239" s="146">
        <v>1024.8030000000001</v>
      </c>
      <c r="I239" s="147"/>
      <c r="L239" s="143"/>
      <c r="M239" s="148"/>
      <c r="T239" s="149"/>
      <c r="AT239" s="144" t="s">
        <v>274</v>
      </c>
      <c r="AU239" s="144" t="s">
        <v>85</v>
      </c>
      <c r="AV239" s="12" t="s">
        <v>272</v>
      </c>
      <c r="AW239" s="12" t="s">
        <v>37</v>
      </c>
      <c r="AX239" s="12" t="s">
        <v>83</v>
      </c>
      <c r="AY239" s="144" t="s">
        <v>266</v>
      </c>
    </row>
    <row r="240" spans="2:65" s="1" customFormat="1" ht="16.5" customHeight="1">
      <c r="B240" s="33"/>
      <c r="C240" s="122" t="s">
        <v>320</v>
      </c>
      <c r="D240" s="122" t="s">
        <v>267</v>
      </c>
      <c r="E240" s="123" t="s">
        <v>1120</v>
      </c>
      <c r="F240" s="124" t="s">
        <v>1121</v>
      </c>
      <c r="G240" s="125" t="s">
        <v>845</v>
      </c>
      <c r="H240" s="126">
        <v>113.867</v>
      </c>
      <c r="I240" s="127"/>
      <c r="J240" s="128">
        <f>ROUND(I240*H240,2)</f>
        <v>0</v>
      </c>
      <c r="K240" s="124" t="s">
        <v>3405</v>
      </c>
      <c r="L240" s="33"/>
      <c r="M240" s="129" t="s">
        <v>19</v>
      </c>
      <c r="N240" s="130" t="s">
        <v>46</v>
      </c>
      <c r="P240" s="131">
        <f>O240*H240</f>
        <v>0</v>
      </c>
      <c r="Q240" s="131">
        <v>0</v>
      </c>
      <c r="R240" s="131">
        <f>Q240*H240</f>
        <v>0</v>
      </c>
      <c r="S240" s="131">
        <v>0</v>
      </c>
      <c r="T240" s="132">
        <f>S240*H240</f>
        <v>0</v>
      </c>
      <c r="AR240" s="133" t="s">
        <v>272</v>
      </c>
      <c r="AT240" s="133" t="s">
        <v>267</v>
      </c>
      <c r="AU240" s="133" t="s">
        <v>85</v>
      </c>
      <c r="AY240" s="18" t="s">
        <v>266</v>
      </c>
      <c r="BE240" s="134">
        <f>IF(N240="základní",J240,0)</f>
        <v>0</v>
      </c>
      <c r="BF240" s="134">
        <f>IF(N240="snížená",J240,0)</f>
        <v>0</v>
      </c>
      <c r="BG240" s="134">
        <f>IF(N240="zákl. přenesená",J240,0)</f>
        <v>0</v>
      </c>
      <c r="BH240" s="134">
        <f>IF(N240="sníž. přenesená",J240,0)</f>
        <v>0</v>
      </c>
      <c r="BI240" s="134">
        <f>IF(N240="nulová",J240,0)</f>
        <v>0</v>
      </c>
      <c r="BJ240" s="18" t="s">
        <v>83</v>
      </c>
      <c r="BK240" s="134">
        <f>ROUND(I240*H240,2)</f>
        <v>0</v>
      </c>
      <c r="BL240" s="18" t="s">
        <v>272</v>
      </c>
      <c r="BM240" s="133" t="s">
        <v>3411</v>
      </c>
    </row>
    <row r="241" spans="2:65" s="1" customFormat="1" ht="11.25">
      <c r="B241" s="33"/>
      <c r="D241" s="186" t="s">
        <v>1068</v>
      </c>
      <c r="F241" s="187" t="s">
        <v>3412</v>
      </c>
      <c r="I241" s="151"/>
      <c r="L241" s="33"/>
      <c r="M241" s="152"/>
      <c r="T241" s="54"/>
      <c r="AT241" s="18" t="s">
        <v>1068</v>
      </c>
      <c r="AU241" s="18" t="s">
        <v>85</v>
      </c>
    </row>
    <row r="242" spans="2:65" s="10" customFormat="1" ht="22.9" customHeight="1">
      <c r="B242" s="112"/>
      <c r="D242" s="113" t="s">
        <v>74</v>
      </c>
      <c r="E242" s="162" t="s">
        <v>1124</v>
      </c>
      <c r="F242" s="162" t="s">
        <v>1125</v>
      </c>
      <c r="I242" s="115"/>
      <c r="J242" s="163">
        <f>BK242</f>
        <v>0</v>
      </c>
      <c r="L242" s="112"/>
      <c r="M242" s="117"/>
      <c r="P242" s="118">
        <f>SUM(P243:P244)</f>
        <v>0</v>
      </c>
      <c r="R242" s="118">
        <f>SUM(R243:R244)</f>
        <v>0</v>
      </c>
      <c r="T242" s="119">
        <f>SUM(T243:T244)</f>
        <v>0</v>
      </c>
      <c r="AR242" s="113" t="s">
        <v>83</v>
      </c>
      <c r="AT242" s="120" t="s">
        <v>74</v>
      </c>
      <c r="AU242" s="120" t="s">
        <v>83</v>
      </c>
      <c r="AY242" s="113" t="s">
        <v>266</v>
      </c>
      <c r="BK242" s="121">
        <f>SUM(BK243:BK244)</f>
        <v>0</v>
      </c>
    </row>
    <row r="243" spans="2:65" s="1" customFormat="1" ht="16.5" customHeight="1">
      <c r="B243" s="33"/>
      <c r="C243" s="122" t="s">
        <v>332</v>
      </c>
      <c r="D243" s="122" t="s">
        <v>267</v>
      </c>
      <c r="E243" s="123" t="s">
        <v>1126</v>
      </c>
      <c r="F243" s="124" t="s">
        <v>1127</v>
      </c>
      <c r="G243" s="125" t="s">
        <v>845</v>
      </c>
      <c r="H243" s="126">
        <v>37.767000000000003</v>
      </c>
      <c r="I243" s="127"/>
      <c r="J243" s="128">
        <f>ROUND(I243*H243,2)</f>
        <v>0</v>
      </c>
      <c r="K243" s="124" t="s">
        <v>3272</v>
      </c>
      <c r="L243" s="33"/>
      <c r="M243" s="129" t="s">
        <v>19</v>
      </c>
      <c r="N243" s="130" t="s">
        <v>46</v>
      </c>
      <c r="P243" s="131">
        <f>O243*H243</f>
        <v>0</v>
      </c>
      <c r="Q243" s="131">
        <v>0</v>
      </c>
      <c r="R243" s="131">
        <f>Q243*H243</f>
        <v>0</v>
      </c>
      <c r="S243" s="131">
        <v>0</v>
      </c>
      <c r="T243" s="132">
        <f>S243*H243</f>
        <v>0</v>
      </c>
      <c r="AR243" s="133" t="s">
        <v>272</v>
      </c>
      <c r="AT243" s="133" t="s">
        <v>267</v>
      </c>
      <c r="AU243" s="133" t="s">
        <v>85</v>
      </c>
      <c r="AY243" s="18" t="s">
        <v>266</v>
      </c>
      <c r="BE243" s="134">
        <f>IF(N243="základní",J243,0)</f>
        <v>0</v>
      </c>
      <c r="BF243" s="134">
        <f>IF(N243="snížená",J243,0)</f>
        <v>0</v>
      </c>
      <c r="BG243" s="134">
        <f>IF(N243="zákl. přenesená",J243,0)</f>
        <v>0</v>
      </c>
      <c r="BH243" s="134">
        <f>IF(N243="sníž. přenesená",J243,0)</f>
        <v>0</v>
      </c>
      <c r="BI243" s="134">
        <f>IF(N243="nulová",J243,0)</f>
        <v>0</v>
      </c>
      <c r="BJ243" s="18" t="s">
        <v>83</v>
      </c>
      <c r="BK243" s="134">
        <f>ROUND(I243*H243,2)</f>
        <v>0</v>
      </c>
      <c r="BL243" s="18" t="s">
        <v>272</v>
      </c>
      <c r="BM243" s="133" t="s">
        <v>3413</v>
      </c>
    </row>
    <row r="244" spans="2:65" s="1" customFormat="1" ht="11.25">
      <c r="B244" s="33"/>
      <c r="D244" s="186" t="s">
        <v>1068</v>
      </c>
      <c r="F244" s="187" t="s">
        <v>1129</v>
      </c>
      <c r="I244" s="151"/>
      <c r="L244" s="33"/>
      <c r="M244" s="152"/>
      <c r="T244" s="54"/>
      <c r="AT244" s="18" t="s">
        <v>1068</v>
      </c>
      <c r="AU244" s="18" t="s">
        <v>85</v>
      </c>
    </row>
    <row r="245" spans="2:65" s="10" customFormat="1" ht="25.9" customHeight="1">
      <c r="B245" s="112"/>
      <c r="D245" s="113" t="s">
        <v>74</v>
      </c>
      <c r="E245" s="114" t="s">
        <v>1130</v>
      </c>
      <c r="F245" s="114" t="s">
        <v>1131</v>
      </c>
      <c r="I245" s="115"/>
      <c r="J245" s="116">
        <f>BK245</f>
        <v>0</v>
      </c>
      <c r="L245" s="112"/>
      <c r="M245" s="117"/>
      <c r="P245" s="118">
        <f>P246</f>
        <v>0</v>
      </c>
      <c r="R245" s="118">
        <f>R246</f>
        <v>0</v>
      </c>
      <c r="T245" s="119">
        <f>T246</f>
        <v>0</v>
      </c>
      <c r="AR245" s="113" t="s">
        <v>85</v>
      </c>
      <c r="AT245" s="120" t="s">
        <v>74</v>
      </c>
      <c r="AU245" s="120" t="s">
        <v>75</v>
      </c>
      <c r="AY245" s="113" t="s">
        <v>266</v>
      </c>
      <c r="BK245" s="121">
        <f>BK246</f>
        <v>0</v>
      </c>
    </row>
    <row r="246" spans="2:65" s="10" customFormat="1" ht="22.9" customHeight="1">
      <c r="B246" s="112"/>
      <c r="D246" s="113" t="s">
        <v>74</v>
      </c>
      <c r="E246" s="162" t="s">
        <v>3414</v>
      </c>
      <c r="F246" s="162" t="s">
        <v>3415</v>
      </c>
      <c r="I246" s="115"/>
      <c r="J246" s="163">
        <f>BK246</f>
        <v>0</v>
      </c>
      <c r="L246" s="112"/>
      <c r="M246" s="117"/>
      <c r="P246" s="118">
        <f>SUM(P247:P285)</f>
        <v>0</v>
      </c>
      <c r="R246" s="118">
        <f>SUM(R247:R285)</f>
        <v>0</v>
      </c>
      <c r="T246" s="119">
        <f>SUM(T247:T285)</f>
        <v>0</v>
      </c>
      <c r="AR246" s="113" t="s">
        <v>85</v>
      </c>
      <c r="AT246" s="120" t="s">
        <v>74</v>
      </c>
      <c r="AU246" s="120" t="s">
        <v>83</v>
      </c>
      <c r="AY246" s="113" t="s">
        <v>266</v>
      </c>
      <c r="BK246" s="121">
        <f>SUM(BK247:BK285)</f>
        <v>0</v>
      </c>
    </row>
    <row r="247" spans="2:65" s="1" customFormat="1" ht="16.5" customHeight="1">
      <c r="B247" s="33"/>
      <c r="C247" s="122" t="s">
        <v>417</v>
      </c>
      <c r="D247" s="122" t="s">
        <v>267</v>
      </c>
      <c r="E247" s="123" t="s">
        <v>3022</v>
      </c>
      <c r="F247" s="124" t="s">
        <v>3023</v>
      </c>
      <c r="G247" s="125" t="s">
        <v>895</v>
      </c>
      <c r="H247" s="126">
        <v>39.72</v>
      </c>
      <c r="I247" s="127"/>
      <c r="J247" s="128">
        <f>ROUND(I247*H247,2)</f>
        <v>0</v>
      </c>
      <c r="K247" s="124" t="s">
        <v>3272</v>
      </c>
      <c r="L247" s="33"/>
      <c r="M247" s="129" t="s">
        <v>19</v>
      </c>
      <c r="N247" s="130" t="s">
        <v>46</v>
      </c>
      <c r="P247" s="131">
        <f>O247*H247</f>
        <v>0</v>
      </c>
      <c r="Q247" s="131">
        <v>0</v>
      </c>
      <c r="R247" s="131">
        <f>Q247*H247</f>
        <v>0</v>
      </c>
      <c r="S247" s="131">
        <v>0</v>
      </c>
      <c r="T247" s="132">
        <f>S247*H247</f>
        <v>0</v>
      </c>
      <c r="AR247" s="133" t="s">
        <v>366</v>
      </c>
      <c r="AT247" s="133" t="s">
        <v>267</v>
      </c>
      <c r="AU247" s="133" t="s">
        <v>85</v>
      </c>
      <c r="AY247" s="18" t="s">
        <v>266</v>
      </c>
      <c r="BE247" s="134">
        <f>IF(N247="základní",J247,0)</f>
        <v>0</v>
      </c>
      <c r="BF247" s="134">
        <f>IF(N247="snížená",J247,0)</f>
        <v>0</v>
      </c>
      <c r="BG247" s="134">
        <f>IF(N247="zákl. přenesená",J247,0)</f>
        <v>0</v>
      </c>
      <c r="BH247" s="134">
        <f>IF(N247="sníž. přenesená",J247,0)</f>
        <v>0</v>
      </c>
      <c r="BI247" s="134">
        <f>IF(N247="nulová",J247,0)</f>
        <v>0</v>
      </c>
      <c r="BJ247" s="18" t="s">
        <v>83</v>
      </c>
      <c r="BK247" s="134">
        <f>ROUND(I247*H247,2)</f>
        <v>0</v>
      </c>
      <c r="BL247" s="18" t="s">
        <v>366</v>
      </c>
      <c r="BM247" s="133" t="s">
        <v>3416</v>
      </c>
    </row>
    <row r="248" spans="2:65" s="1" customFormat="1" ht="11.25">
      <c r="B248" s="33"/>
      <c r="D248" s="186" t="s">
        <v>1068</v>
      </c>
      <c r="F248" s="187" t="s">
        <v>3025</v>
      </c>
      <c r="I248" s="151"/>
      <c r="L248" s="33"/>
      <c r="M248" s="152"/>
      <c r="T248" s="54"/>
      <c r="AT248" s="18" t="s">
        <v>1068</v>
      </c>
      <c r="AU248" s="18" t="s">
        <v>85</v>
      </c>
    </row>
    <row r="249" spans="2:65" s="14" customFormat="1" ht="11.25">
      <c r="B249" s="164"/>
      <c r="D249" s="136" t="s">
        <v>274</v>
      </c>
      <c r="E249" s="165" t="s">
        <v>19</v>
      </c>
      <c r="F249" s="166" t="s">
        <v>3417</v>
      </c>
      <c r="H249" s="165" t="s">
        <v>19</v>
      </c>
      <c r="I249" s="167"/>
      <c r="L249" s="164"/>
      <c r="M249" s="168"/>
      <c r="T249" s="169"/>
      <c r="AT249" s="165" t="s">
        <v>274</v>
      </c>
      <c r="AU249" s="165" t="s">
        <v>85</v>
      </c>
      <c r="AV249" s="14" t="s">
        <v>83</v>
      </c>
      <c r="AW249" s="14" t="s">
        <v>37</v>
      </c>
      <c r="AX249" s="14" t="s">
        <v>75</v>
      </c>
      <c r="AY249" s="165" t="s">
        <v>266</v>
      </c>
    </row>
    <row r="250" spans="2:65" s="11" customFormat="1" ht="11.25">
      <c r="B250" s="135"/>
      <c r="D250" s="136" t="s">
        <v>274</v>
      </c>
      <c r="E250" s="137" t="s">
        <v>19</v>
      </c>
      <c r="F250" s="138" t="s">
        <v>3418</v>
      </c>
      <c r="H250" s="139">
        <v>26.498999999999999</v>
      </c>
      <c r="I250" s="140"/>
      <c r="L250" s="135"/>
      <c r="M250" s="141"/>
      <c r="T250" s="142"/>
      <c r="AT250" s="137" t="s">
        <v>274</v>
      </c>
      <c r="AU250" s="137" t="s">
        <v>85</v>
      </c>
      <c r="AV250" s="11" t="s">
        <v>85</v>
      </c>
      <c r="AW250" s="11" t="s">
        <v>37</v>
      </c>
      <c r="AX250" s="11" t="s">
        <v>75</v>
      </c>
      <c r="AY250" s="137" t="s">
        <v>266</v>
      </c>
    </row>
    <row r="251" spans="2:65" s="11" customFormat="1" ht="11.25">
      <c r="B251" s="135"/>
      <c r="D251" s="136" t="s">
        <v>274</v>
      </c>
      <c r="E251" s="137" t="s">
        <v>19</v>
      </c>
      <c r="F251" s="138" t="s">
        <v>3419</v>
      </c>
      <c r="H251" s="139">
        <v>12.308</v>
      </c>
      <c r="I251" s="140"/>
      <c r="L251" s="135"/>
      <c r="M251" s="141"/>
      <c r="T251" s="142"/>
      <c r="AT251" s="137" t="s">
        <v>274</v>
      </c>
      <c r="AU251" s="137" t="s">
        <v>85</v>
      </c>
      <c r="AV251" s="11" t="s">
        <v>85</v>
      </c>
      <c r="AW251" s="11" t="s">
        <v>37</v>
      </c>
      <c r="AX251" s="11" t="s">
        <v>75</v>
      </c>
      <c r="AY251" s="137" t="s">
        <v>266</v>
      </c>
    </row>
    <row r="252" spans="2:65" s="11" customFormat="1" ht="11.25">
      <c r="B252" s="135"/>
      <c r="D252" s="136" t="s">
        <v>274</v>
      </c>
      <c r="E252" s="137" t="s">
        <v>19</v>
      </c>
      <c r="F252" s="138" t="s">
        <v>3420</v>
      </c>
      <c r="H252" s="139">
        <v>0.91300000000000003</v>
      </c>
      <c r="I252" s="140"/>
      <c r="L252" s="135"/>
      <c r="M252" s="141"/>
      <c r="T252" s="142"/>
      <c r="AT252" s="137" t="s">
        <v>274</v>
      </c>
      <c r="AU252" s="137" t="s">
        <v>85</v>
      </c>
      <c r="AV252" s="11" t="s">
        <v>85</v>
      </c>
      <c r="AW252" s="11" t="s">
        <v>37</v>
      </c>
      <c r="AX252" s="11" t="s">
        <v>75</v>
      </c>
      <c r="AY252" s="137" t="s">
        <v>266</v>
      </c>
    </row>
    <row r="253" spans="2:65" s="12" customFormat="1" ht="11.25">
      <c r="B253" s="143"/>
      <c r="D253" s="136" t="s">
        <v>274</v>
      </c>
      <c r="E253" s="144" t="s">
        <v>19</v>
      </c>
      <c r="F253" s="145" t="s">
        <v>276</v>
      </c>
      <c r="H253" s="146">
        <v>39.72</v>
      </c>
      <c r="I253" s="147"/>
      <c r="L253" s="143"/>
      <c r="M253" s="148"/>
      <c r="T253" s="149"/>
      <c r="AT253" s="144" t="s">
        <v>274</v>
      </c>
      <c r="AU253" s="144" t="s">
        <v>85</v>
      </c>
      <c r="AV253" s="12" t="s">
        <v>272</v>
      </c>
      <c r="AW253" s="12" t="s">
        <v>37</v>
      </c>
      <c r="AX253" s="12" t="s">
        <v>83</v>
      </c>
      <c r="AY253" s="144" t="s">
        <v>266</v>
      </c>
    </row>
    <row r="254" spans="2:65" s="1" customFormat="1" ht="16.5" customHeight="1">
      <c r="B254" s="33"/>
      <c r="C254" s="170" t="s">
        <v>421</v>
      </c>
      <c r="D254" s="170" t="s">
        <v>298</v>
      </c>
      <c r="E254" s="171" t="s">
        <v>2992</v>
      </c>
      <c r="F254" s="172" t="s">
        <v>2993</v>
      </c>
      <c r="G254" s="173" t="s">
        <v>845</v>
      </c>
      <c r="H254" s="174">
        <v>1.2E-2</v>
      </c>
      <c r="I254" s="175"/>
      <c r="J254" s="176">
        <f>ROUND(I254*H254,2)</f>
        <v>0</v>
      </c>
      <c r="K254" s="172" t="s">
        <v>3272</v>
      </c>
      <c r="L254" s="177"/>
      <c r="M254" s="178" t="s">
        <v>19</v>
      </c>
      <c r="N254" s="179" t="s">
        <v>46</v>
      </c>
      <c r="P254" s="131">
        <f>O254*H254</f>
        <v>0</v>
      </c>
      <c r="Q254" s="131">
        <v>0</v>
      </c>
      <c r="R254" s="131">
        <f>Q254*H254</f>
        <v>0</v>
      </c>
      <c r="S254" s="131">
        <v>0</v>
      </c>
      <c r="T254" s="132">
        <f>S254*H254</f>
        <v>0</v>
      </c>
      <c r="AR254" s="133" t="s">
        <v>332</v>
      </c>
      <c r="AT254" s="133" t="s">
        <v>298</v>
      </c>
      <c r="AU254" s="133" t="s">
        <v>85</v>
      </c>
      <c r="AY254" s="18" t="s">
        <v>266</v>
      </c>
      <c r="BE254" s="134">
        <f>IF(N254="základní",J254,0)</f>
        <v>0</v>
      </c>
      <c r="BF254" s="134">
        <f>IF(N254="snížená",J254,0)</f>
        <v>0</v>
      </c>
      <c r="BG254" s="134">
        <f>IF(N254="zákl. přenesená",J254,0)</f>
        <v>0</v>
      </c>
      <c r="BH254" s="134">
        <f>IF(N254="sníž. přenesená",J254,0)</f>
        <v>0</v>
      </c>
      <c r="BI254" s="134">
        <f>IF(N254="nulová",J254,0)</f>
        <v>0</v>
      </c>
      <c r="BJ254" s="18" t="s">
        <v>83</v>
      </c>
      <c r="BK254" s="134">
        <f>ROUND(I254*H254,2)</f>
        <v>0</v>
      </c>
      <c r="BL254" s="18" t="s">
        <v>366</v>
      </c>
      <c r="BM254" s="133" t="s">
        <v>3421</v>
      </c>
    </row>
    <row r="255" spans="2:65" s="11" customFormat="1" ht="11.25">
      <c r="B255" s="135"/>
      <c r="D255" s="136" t="s">
        <v>274</v>
      </c>
      <c r="E255" s="137" t="s">
        <v>19</v>
      </c>
      <c r="F255" s="138" t="s">
        <v>3422</v>
      </c>
      <c r="H255" s="139">
        <v>1.2E-2</v>
      </c>
      <c r="I255" s="140"/>
      <c r="L255" s="135"/>
      <c r="M255" s="141"/>
      <c r="T255" s="142"/>
      <c r="AT255" s="137" t="s">
        <v>274</v>
      </c>
      <c r="AU255" s="137" t="s">
        <v>85</v>
      </c>
      <c r="AV255" s="11" t="s">
        <v>85</v>
      </c>
      <c r="AW255" s="11" t="s">
        <v>37</v>
      </c>
      <c r="AX255" s="11" t="s">
        <v>75</v>
      </c>
      <c r="AY255" s="137" t="s">
        <v>266</v>
      </c>
    </row>
    <row r="256" spans="2:65" s="12" customFormat="1" ht="11.25">
      <c r="B256" s="143"/>
      <c r="D256" s="136" t="s">
        <v>274</v>
      </c>
      <c r="E256" s="144" t="s">
        <v>19</v>
      </c>
      <c r="F256" s="145" t="s">
        <v>276</v>
      </c>
      <c r="H256" s="146">
        <v>1.2E-2</v>
      </c>
      <c r="I256" s="147"/>
      <c r="L256" s="143"/>
      <c r="M256" s="148"/>
      <c r="T256" s="149"/>
      <c r="AT256" s="144" t="s">
        <v>274</v>
      </c>
      <c r="AU256" s="144" t="s">
        <v>85</v>
      </c>
      <c r="AV256" s="12" t="s">
        <v>272</v>
      </c>
      <c r="AW256" s="12" t="s">
        <v>37</v>
      </c>
      <c r="AX256" s="12" t="s">
        <v>83</v>
      </c>
      <c r="AY256" s="144" t="s">
        <v>266</v>
      </c>
    </row>
    <row r="257" spans="2:65" s="1" customFormat="1" ht="16.5" customHeight="1">
      <c r="B257" s="33"/>
      <c r="C257" s="122" t="s">
        <v>425</v>
      </c>
      <c r="D257" s="122" t="s">
        <v>267</v>
      </c>
      <c r="E257" s="123" t="s">
        <v>3028</v>
      </c>
      <c r="F257" s="124" t="s">
        <v>3029</v>
      </c>
      <c r="G257" s="125" t="s">
        <v>895</v>
      </c>
      <c r="H257" s="126">
        <v>79.438999999999993</v>
      </c>
      <c r="I257" s="127"/>
      <c r="J257" s="128">
        <f>ROUND(I257*H257,2)</f>
        <v>0</v>
      </c>
      <c r="K257" s="124" t="s">
        <v>3272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366</v>
      </c>
      <c r="AT257" s="133" t="s">
        <v>267</v>
      </c>
      <c r="AU257" s="133" t="s">
        <v>85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366</v>
      </c>
      <c r="BM257" s="133" t="s">
        <v>3423</v>
      </c>
    </row>
    <row r="258" spans="2:65" s="1" customFormat="1" ht="11.25">
      <c r="B258" s="33"/>
      <c r="D258" s="186" t="s">
        <v>1068</v>
      </c>
      <c r="F258" s="187" t="s">
        <v>3031</v>
      </c>
      <c r="I258" s="151"/>
      <c r="L258" s="33"/>
      <c r="M258" s="152"/>
      <c r="T258" s="54"/>
      <c r="AT258" s="18" t="s">
        <v>1068</v>
      </c>
      <c r="AU258" s="18" t="s">
        <v>85</v>
      </c>
    </row>
    <row r="259" spans="2:65" s="14" customFormat="1" ht="11.25">
      <c r="B259" s="164"/>
      <c r="D259" s="136" t="s">
        <v>274</v>
      </c>
      <c r="E259" s="165" t="s">
        <v>19</v>
      </c>
      <c r="F259" s="166" t="s">
        <v>3417</v>
      </c>
      <c r="H259" s="165" t="s">
        <v>19</v>
      </c>
      <c r="I259" s="167"/>
      <c r="L259" s="164"/>
      <c r="M259" s="168"/>
      <c r="T259" s="169"/>
      <c r="AT259" s="165" t="s">
        <v>274</v>
      </c>
      <c r="AU259" s="165" t="s">
        <v>85</v>
      </c>
      <c r="AV259" s="14" t="s">
        <v>83</v>
      </c>
      <c r="AW259" s="14" t="s">
        <v>37</v>
      </c>
      <c r="AX259" s="14" t="s">
        <v>75</v>
      </c>
      <c r="AY259" s="165" t="s">
        <v>266</v>
      </c>
    </row>
    <row r="260" spans="2:65" s="11" customFormat="1" ht="11.25">
      <c r="B260" s="135"/>
      <c r="D260" s="136" t="s">
        <v>274</v>
      </c>
      <c r="E260" s="137" t="s">
        <v>19</v>
      </c>
      <c r="F260" s="138" t="s">
        <v>3424</v>
      </c>
      <c r="H260" s="139">
        <v>52.997999999999998</v>
      </c>
      <c r="I260" s="140"/>
      <c r="L260" s="135"/>
      <c r="M260" s="141"/>
      <c r="T260" s="142"/>
      <c r="AT260" s="137" t="s">
        <v>274</v>
      </c>
      <c r="AU260" s="137" t="s">
        <v>85</v>
      </c>
      <c r="AV260" s="11" t="s">
        <v>85</v>
      </c>
      <c r="AW260" s="11" t="s">
        <v>37</v>
      </c>
      <c r="AX260" s="11" t="s">
        <v>75</v>
      </c>
      <c r="AY260" s="137" t="s">
        <v>266</v>
      </c>
    </row>
    <row r="261" spans="2:65" s="11" customFormat="1" ht="11.25">
      <c r="B261" s="135"/>
      <c r="D261" s="136" t="s">
        <v>274</v>
      </c>
      <c r="E261" s="137" t="s">
        <v>19</v>
      </c>
      <c r="F261" s="138" t="s">
        <v>3425</v>
      </c>
      <c r="H261" s="139">
        <v>24.614999999999998</v>
      </c>
      <c r="I261" s="140"/>
      <c r="L261" s="135"/>
      <c r="M261" s="141"/>
      <c r="T261" s="142"/>
      <c r="AT261" s="137" t="s">
        <v>274</v>
      </c>
      <c r="AU261" s="137" t="s">
        <v>85</v>
      </c>
      <c r="AV261" s="11" t="s">
        <v>85</v>
      </c>
      <c r="AW261" s="11" t="s">
        <v>37</v>
      </c>
      <c r="AX261" s="11" t="s">
        <v>75</v>
      </c>
      <c r="AY261" s="137" t="s">
        <v>266</v>
      </c>
    </row>
    <row r="262" spans="2:65" s="11" customFormat="1" ht="11.25">
      <c r="B262" s="135"/>
      <c r="D262" s="136" t="s">
        <v>274</v>
      </c>
      <c r="E262" s="137" t="s">
        <v>19</v>
      </c>
      <c r="F262" s="138" t="s">
        <v>3426</v>
      </c>
      <c r="H262" s="139">
        <v>1.8260000000000001</v>
      </c>
      <c r="I262" s="140"/>
      <c r="L262" s="135"/>
      <c r="M262" s="141"/>
      <c r="T262" s="142"/>
      <c r="AT262" s="137" t="s">
        <v>274</v>
      </c>
      <c r="AU262" s="137" t="s">
        <v>85</v>
      </c>
      <c r="AV262" s="11" t="s">
        <v>85</v>
      </c>
      <c r="AW262" s="11" t="s">
        <v>37</v>
      </c>
      <c r="AX262" s="11" t="s">
        <v>75</v>
      </c>
      <c r="AY262" s="137" t="s">
        <v>266</v>
      </c>
    </row>
    <row r="263" spans="2:65" s="12" customFormat="1" ht="11.25">
      <c r="B263" s="143"/>
      <c r="D263" s="136" t="s">
        <v>274</v>
      </c>
      <c r="E263" s="144" t="s">
        <v>19</v>
      </c>
      <c r="F263" s="145" t="s">
        <v>276</v>
      </c>
      <c r="H263" s="146">
        <v>79.438999999999993</v>
      </c>
      <c r="I263" s="147"/>
      <c r="L263" s="143"/>
      <c r="M263" s="148"/>
      <c r="T263" s="149"/>
      <c r="AT263" s="144" t="s">
        <v>274</v>
      </c>
      <c r="AU263" s="144" t="s">
        <v>85</v>
      </c>
      <c r="AV263" s="12" t="s">
        <v>272</v>
      </c>
      <c r="AW263" s="12" t="s">
        <v>37</v>
      </c>
      <c r="AX263" s="12" t="s">
        <v>83</v>
      </c>
      <c r="AY263" s="144" t="s">
        <v>266</v>
      </c>
    </row>
    <row r="264" spans="2:65" s="1" customFormat="1" ht="16.5" customHeight="1">
      <c r="B264" s="33"/>
      <c r="C264" s="170" t="s">
        <v>433</v>
      </c>
      <c r="D264" s="170" t="s">
        <v>298</v>
      </c>
      <c r="E264" s="171" t="s">
        <v>2996</v>
      </c>
      <c r="F264" s="172" t="s">
        <v>3427</v>
      </c>
      <c r="G264" s="173" t="s">
        <v>845</v>
      </c>
      <c r="H264" s="174">
        <v>3.2000000000000001E-2</v>
      </c>
      <c r="I264" s="175"/>
      <c r="J264" s="176">
        <f>ROUND(I264*H264,2)</f>
        <v>0</v>
      </c>
      <c r="K264" s="172" t="s">
        <v>3272</v>
      </c>
      <c r="L264" s="177"/>
      <c r="M264" s="178" t="s">
        <v>19</v>
      </c>
      <c r="N264" s="179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332</v>
      </c>
      <c r="AT264" s="133" t="s">
        <v>298</v>
      </c>
      <c r="AU264" s="133" t="s">
        <v>85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366</v>
      </c>
      <c r="BM264" s="133" t="s">
        <v>3428</v>
      </c>
    </row>
    <row r="265" spans="2:65" s="11" customFormat="1" ht="11.25">
      <c r="B265" s="135"/>
      <c r="D265" s="136" t="s">
        <v>274</v>
      </c>
      <c r="E265" s="137" t="s">
        <v>19</v>
      </c>
      <c r="F265" s="138" t="s">
        <v>3429</v>
      </c>
      <c r="H265" s="139">
        <v>3.2000000000000001E-2</v>
      </c>
      <c r="I265" s="140"/>
      <c r="L265" s="135"/>
      <c r="M265" s="141"/>
      <c r="T265" s="142"/>
      <c r="AT265" s="137" t="s">
        <v>274</v>
      </c>
      <c r="AU265" s="137" t="s">
        <v>85</v>
      </c>
      <c r="AV265" s="11" t="s">
        <v>85</v>
      </c>
      <c r="AW265" s="11" t="s">
        <v>37</v>
      </c>
      <c r="AX265" s="11" t="s">
        <v>75</v>
      </c>
      <c r="AY265" s="137" t="s">
        <v>266</v>
      </c>
    </row>
    <row r="266" spans="2:65" s="12" customFormat="1" ht="11.25">
      <c r="B266" s="143"/>
      <c r="D266" s="136" t="s">
        <v>274</v>
      </c>
      <c r="E266" s="144" t="s">
        <v>19</v>
      </c>
      <c r="F266" s="145" t="s">
        <v>276</v>
      </c>
      <c r="H266" s="146">
        <v>3.2000000000000001E-2</v>
      </c>
      <c r="I266" s="147"/>
      <c r="L266" s="143"/>
      <c r="M266" s="148"/>
      <c r="T266" s="149"/>
      <c r="AT266" s="144" t="s">
        <v>274</v>
      </c>
      <c r="AU266" s="144" t="s">
        <v>85</v>
      </c>
      <c r="AV266" s="12" t="s">
        <v>272</v>
      </c>
      <c r="AW266" s="12" t="s">
        <v>37</v>
      </c>
      <c r="AX266" s="12" t="s">
        <v>83</v>
      </c>
      <c r="AY266" s="144" t="s">
        <v>266</v>
      </c>
    </row>
    <row r="267" spans="2:65" s="1" customFormat="1" ht="16.5" customHeight="1">
      <c r="B267" s="33"/>
      <c r="C267" s="122" t="s">
        <v>437</v>
      </c>
      <c r="D267" s="122" t="s">
        <v>267</v>
      </c>
      <c r="E267" s="123" t="s">
        <v>3045</v>
      </c>
      <c r="F267" s="124" t="s">
        <v>3046</v>
      </c>
      <c r="G267" s="125" t="s">
        <v>895</v>
      </c>
      <c r="H267" s="126">
        <v>3.0659999999999998</v>
      </c>
      <c r="I267" s="127"/>
      <c r="J267" s="128">
        <f>ROUND(I267*H267,2)</f>
        <v>0</v>
      </c>
      <c r="K267" s="124" t="s">
        <v>3272</v>
      </c>
      <c r="L267" s="33"/>
      <c r="M267" s="129" t="s">
        <v>19</v>
      </c>
      <c r="N267" s="130" t="s">
        <v>46</v>
      </c>
      <c r="P267" s="131">
        <f>O267*H267</f>
        <v>0</v>
      </c>
      <c r="Q267" s="131">
        <v>0</v>
      </c>
      <c r="R267" s="131">
        <f>Q267*H267</f>
        <v>0</v>
      </c>
      <c r="S267" s="131">
        <v>0</v>
      </c>
      <c r="T267" s="132">
        <f>S267*H267</f>
        <v>0</v>
      </c>
      <c r="AR267" s="133" t="s">
        <v>366</v>
      </c>
      <c r="AT267" s="133" t="s">
        <v>267</v>
      </c>
      <c r="AU267" s="133" t="s">
        <v>85</v>
      </c>
      <c r="AY267" s="18" t="s">
        <v>266</v>
      </c>
      <c r="BE267" s="134">
        <f>IF(N267="základní",J267,0)</f>
        <v>0</v>
      </c>
      <c r="BF267" s="134">
        <f>IF(N267="snížená",J267,0)</f>
        <v>0</v>
      </c>
      <c r="BG267" s="134">
        <f>IF(N267="zákl. přenesená",J267,0)</f>
        <v>0</v>
      </c>
      <c r="BH267" s="134">
        <f>IF(N267="sníž. přenesená",J267,0)</f>
        <v>0</v>
      </c>
      <c r="BI267" s="134">
        <f>IF(N267="nulová",J267,0)</f>
        <v>0</v>
      </c>
      <c r="BJ267" s="18" t="s">
        <v>83</v>
      </c>
      <c r="BK267" s="134">
        <f>ROUND(I267*H267,2)</f>
        <v>0</v>
      </c>
      <c r="BL267" s="18" t="s">
        <v>366</v>
      </c>
      <c r="BM267" s="133" t="s">
        <v>3430</v>
      </c>
    </row>
    <row r="268" spans="2:65" s="1" customFormat="1" ht="11.25">
      <c r="B268" s="33"/>
      <c r="D268" s="186" t="s">
        <v>1068</v>
      </c>
      <c r="F268" s="187" t="s">
        <v>3048</v>
      </c>
      <c r="I268" s="151"/>
      <c r="L268" s="33"/>
      <c r="M268" s="152"/>
      <c r="T268" s="54"/>
      <c r="AT268" s="18" t="s">
        <v>1068</v>
      </c>
      <c r="AU268" s="18" t="s">
        <v>85</v>
      </c>
    </row>
    <row r="269" spans="2:65" s="14" customFormat="1" ht="11.25">
      <c r="B269" s="164"/>
      <c r="D269" s="136" t="s">
        <v>274</v>
      </c>
      <c r="E269" s="165" t="s">
        <v>19</v>
      </c>
      <c r="F269" s="166" t="s">
        <v>3431</v>
      </c>
      <c r="H269" s="165" t="s">
        <v>19</v>
      </c>
      <c r="I269" s="167"/>
      <c r="L269" s="164"/>
      <c r="M269" s="168"/>
      <c r="T269" s="169"/>
      <c r="AT269" s="165" t="s">
        <v>274</v>
      </c>
      <c r="AU269" s="165" t="s">
        <v>85</v>
      </c>
      <c r="AV269" s="14" t="s">
        <v>83</v>
      </c>
      <c r="AW269" s="14" t="s">
        <v>37</v>
      </c>
      <c r="AX269" s="14" t="s">
        <v>75</v>
      </c>
      <c r="AY269" s="165" t="s">
        <v>266</v>
      </c>
    </row>
    <row r="270" spans="2:65" s="14" customFormat="1" ht="11.25">
      <c r="B270" s="164"/>
      <c r="D270" s="136" t="s">
        <v>274</v>
      </c>
      <c r="E270" s="165" t="s">
        <v>19</v>
      </c>
      <c r="F270" s="166" t="s">
        <v>3432</v>
      </c>
      <c r="H270" s="165" t="s">
        <v>19</v>
      </c>
      <c r="I270" s="167"/>
      <c r="L270" s="164"/>
      <c r="M270" s="168"/>
      <c r="T270" s="169"/>
      <c r="AT270" s="165" t="s">
        <v>274</v>
      </c>
      <c r="AU270" s="165" t="s">
        <v>85</v>
      </c>
      <c r="AV270" s="14" t="s">
        <v>83</v>
      </c>
      <c r="AW270" s="14" t="s">
        <v>37</v>
      </c>
      <c r="AX270" s="14" t="s">
        <v>75</v>
      </c>
      <c r="AY270" s="165" t="s">
        <v>266</v>
      </c>
    </row>
    <row r="271" spans="2:65" s="11" customFormat="1" ht="11.25">
      <c r="B271" s="135"/>
      <c r="D271" s="136" t="s">
        <v>274</v>
      </c>
      <c r="E271" s="137" t="s">
        <v>19</v>
      </c>
      <c r="F271" s="138" t="s">
        <v>3433</v>
      </c>
      <c r="H271" s="139">
        <v>1.752</v>
      </c>
      <c r="I271" s="140"/>
      <c r="L271" s="135"/>
      <c r="M271" s="141"/>
      <c r="T271" s="142"/>
      <c r="AT271" s="137" t="s">
        <v>274</v>
      </c>
      <c r="AU271" s="137" t="s">
        <v>85</v>
      </c>
      <c r="AV271" s="11" t="s">
        <v>85</v>
      </c>
      <c r="AW271" s="11" t="s">
        <v>37</v>
      </c>
      <c r="AX271" s="11" t="s">
        <v>75</v>
      </c>
      <c r="AY271" s="137" t="s">
        <v>266</v>
      </c>
    </row>
    <row r="272" spans="2:65" s="11" customFormat="1" ht="11.25">
      <c r="B272" s="135"/>
      <c r="D272" s="136" t="s">
        <v>274</v>
      </c>
      <c r="E272" s="137" t="s">
        <v>19</v>
      </c>
      <c r="F272" s="138" t="s">
        <v>3434</v>
      </c>
      <c r="H272" s="139">
        <v>1.3140000000000001</v>
      </c>
      <c r="I272" s="140"/>
      <c r="L272" s="135"/>
      <c r="M272" s="141"/>
      <c r="T272" s="142"/>
      <c r="AT272" s="137" t="s">
        <v>274</v>
      </c>
      <c r="AU272" s="137" t="s">
        <v>85</v>
      </c>
      <c r="AV272" s="11" t="s">
        <v>85</v>
      </c>
      <c r="AW272" s="11" t="s">
        <v>37</v>
      </c>
      <c r="AX272" s="11" t="s">
        <v>75</v>
      </c>
      <c r="AY272" s="137" t="s">
        <v>266</v>
      </c>
    </row>
    <row r="273" spans="2:65" s="12" customFormat="1" ht="11.25">
      <c r="B273" s="143"/>
      <c r="D273" s="136" t="s">
        <v>274</v>
      </c>
      <c r="E273" s="144" t="s">
        <v>19</v>
      </c>
      <c r="F273" s="145" t="s">
        <v>276</v>
      </c>
      <c r="H273" s="146">
        <v>3.0659999999999998</v>
      </c>
      <c r="I273" s="147"/>
      <c r="L273" s="143"/>
      <c r="M273" s="148"/>
      <c r="T273" s="149"/>
      <c r="AT273" s="144" t="s">
        <v>274</v>
      </c>
      <c r="AU273" s="144" t="s">
        <v>85</v>
      </c>
      <c r="AV273" s="12" t="s">
        <v>272</v>
      </c>
      <c r="AW273" s="12" t="s">
        <v>37</v>
      </c>
      <c r="AX273" s="12" t="s">
        <v>83</v>
      </c>
      <c r="AY273" s="144" t="s">
        <v>266</v>
      </c>
    </row>
    <row r="274" spans="2:65" s="1" customFormat="1" ht="16.5" customHeight="1">
      <c r="B274" s="33"/>
      <c r="C274" s="170" t="s">
        <v>441</v>
      </c>
      <c r="D274" s="170" t="s">
        <v>298</v>
      </c>
      <c r="E274" s="171" t="s">
        <v>3003</v>
      </c>
      <c r="F274" s="172" t="s">
        <v>3435</v>
      </c>
      <c r="G274" s="173" t="s">
        <v>895</v>
      </c>
      <c r="H274" s="174">
        <v>3.7410000000000001</v>
      </c>
      <c r="I274" s="175"/>
      <c r="J274" s="176">
        <f>ROUND(I274*H274,2)</f>
        <v>0</v>
      </c>
      <c r="K274" s="172" t="s">
        <v>3272</v>
      </c>
      <c r="L274" s="177"/>
      <c r="M274" s="178" t="s">
        <v>19</v>
      </c>
      <c r="N274" s="179" t="s">
        <v>46</v>
      </c>
      <c r="P274" s="131">
        <f>O274*H274</f>
        <v>0</v>
      </c>
      <c r="Q274" s="131">
        <v>0</v>
      </c>
      <c r="R274" s="131">
        <f>Q274*H274</f>
        <v>0</v>
      </c>
      <c r="S274" s="131">
        <v>0</v>
      </c>
      <c r="T274" s="132">
        <f>S274*H274</f>
        <v>0</v>
      </c>
      <c r="AR274" s="133" t="s">
        <v>332</v>
      </c>
      <c r="AT274" s="133" t="s">
        <v>298</v>
      </c>
      <c r="AU274" s="133" t="s">
        <v>85</v>
      </c>
      <c r="AY274" s="18" t="s">
        <v>266</v>
      </c>
      <c r="BE274" s="134">
        <f>IF(N274="základní",J274,0)</f>
        <v>0</v>
      </c>
      <c r="BF274" s="134">
        <f>IF(N274="snížená",J274,0)</f>
        <v>0</v>
      </c>
      <c r="BG274" s="134">
        <f>IF(N274="zákl. přenesená",J274,0)</f>
        <v>0</v>
      </c>
      <c r="BH274" s="134">
        <f>IF(N274="sníž. přenesená",J274,0)</f>
        <v>0</v>
      </c>
      <c r="BI274" s="134">
        <f>IF(N274="nulová",J274,0)</f>
        <v>0</v>
      </c>
      <c r="BJ274" s="18" t="s">
        <v>83</v>
      </c>
      <c r="BK274" s="134">
        <f>ROUND(I274*H274,2)</f>
        <v>0</v>
      </c>
      <c r="BL274" s="18" t="s">
        <v>366</v>
      </c>
      <c r="BM274" s="133" t="s">
        <v>3436</v>
      </c>
    </row>
    <row r="275" spans="2:65" s="11" customFormat="1" ht="11.25">
      <c r="B275" s="135"/>
      <c r="D275" s="136" t="s">
        <v>274</v>
      </c>
      <c r="E275" s="137" t="s">
        <v>19</v>
      </c>
      <c r="F275" s="138" t="s">
        <v>3437</v>
      </c>
      <c r="H275" s="139">
        <v>3.7410000000000001</v>
      </c>
      <c r="I275" s="140"/>
      <c r="L275" s="135"/>
      <c r="M275" s="141"/>
      <c r="T275" s="142"/>
      <c r="AT275" s="137" t="s">
        <v>274</v>
      </c>
      <c r="AU275" s="137" t="s">
        <v>85</v>
      </c>
      <c r="AV275" s="11" t="s">
        <v>85</v>
      </c>
      <c r="AW275" s="11" t="s">
        <v>37</v>
      </c>
      <c r="AX275" s="11" t="s">
        <v>75</v>
      </c>
      <c r="AY275" s="137" t="s">
        <v>266</v>
      </c>
    </row>
    <row r="276" spans="2:65" s="12" customFormat="1" ht="11.25">
      <c r="B276" s="143"/>
      <c r="D276" s="136" t="s">
        <v>274</v>
      </c>
      <c r="E276" s="144" t="s">
        <v>19</v>
      </c>
      <c r="F276" s="145" t="s">
        <v>276</v>
      </c>
      <c r="H276" s="146">
        <v>3.7410000000000001</v>
      </c>
      <c r="I276" s="147"/>
      <c r="L276" s="143"/>
      <c r="M276" s="148"/>
      <c r="T276" s="149"/>
      <c r="AT276" s="144" t="s">
        <v>274</v>
      </c>
      <c r="AU276" s="144" t="s">
        <v>85</v>
      </c>
      <c r="AV276" s="12" t="s">
        <v>272</v>
      </c>
      <c r="AW276" s="12" t="s">
        <v>37</v>
      </c>
      <c r="AX276" s="12" t="s">
        <v>83</v>
      </c>
      <c r="AY276" s="144" t="s">
        <v>266</v>
      </c>
    </row>
    <row r="277" spans="2:65" s="1" customFormat="1" ht="16.5" customHeight="1">
      <c r="B277" s="33"/>
      <c r="C277" s="122" t="s">
        <v>445</v>
      </c>
      <c r="D277" s="122" t="s">
        <v>267</v>
      </c>
      <c r="E277" s="123" t="s">
        <v>3051</v>
      </c>
      <c r="F277" s="124" t="s">
        <v>3052</v>
      </c>
      <c r="G277" s="125" t="s">
        <v>895</v>
      </c>
      <c r="H277" s="126">
        <v>1.3140000000000001</v>
      </c>
      <c r="I277" s="127"/>
      <c r="J277" s="128">
        <f>ROUND(I277*H277,2)</f>
        <v>0</v>
      </c>
      <c r="K277" s="124" t="s">
        <v>3272</v>
      </c>
      <c r="L277" s="33"/>
      <c r="M277" s="129" t="s">
        <v>19</v>
      </c>
      <c r="N277" s="130" t="s">
        <v>46</v>
      </c>
      <c r="P277" s="131">
        <f>O277*H277</f>
        <v>0</v>
      </c>
      <c r="Q277" s="131">
        <v>0</v>
      </c>
      <c r="R277" s="131">
        <f>Q277*H277</f>
        <v>0</v>
      </c>
      <c r="S277" s="131">
        <v>0</v>
      </c>
      <c r="T277" s="132">
        <f>S277*H277</f>
        <v>0</v>
      </c>
      <c r="AR277" s="133" t="s">
        <v>366</v>
      </c>
      <c r="AT277" s="133" t="s">
        <v>267</v>
      </c>
      <c r="AU277" s="133" t="s">
        <v>85</v>
      </c>
      <c r="AY277" s="18" t="s">
        <v>266</v>
      </c>
      <c r="BE277" s="134">
        <f>IF(N277="základní",J277,0)</f>
        <v>0</v>
      </c>
      <c r="BF277" s="134">
        <f>IF(N277="snížená",J277,0)</f>
        <v>0</v>
      </c>
      <c r="BG277" s="134">
        <f>IF(N277="zákl. přenesená",J277,0)</f>
        <v>0</v>
      </c>
      <c r="BH277" s="134">
        <f>IF(N277="sníž. přenesená",J277,0)</f>
        <v>0</v>
      </c>
      <c r="BI277" s="134">
        <f>IF(N277="nulová",J277,0)</f>
        <v>0</v>
      </c>
      <c r="BJ277" s="18" t="s">
        <v>83</v>
      </c>
      <c r="BK277" s="134">
        <f>ROUND(I277*H277,2)</f>
        <v>0</v>
      </c>
      <c r="BL277" s="18" t="s">
        <v>366</v>
      </c>
      <c r="BM277" s="133" t="s">
        <v>3438</v>
      </c>
    </row>
    <row r="278" spans="2:65" s="1" customFormat="1" ht="11.25">
      <c r="B278" s="33"/>
      <c r="D278" s="186" t="s">
        <v>1068</v>
      </c>
      <c r="F278" s="187" t="s">
        <v>3054</v>
      </c>
      <c r="I278" s="151"/>
      <c r="L278" s="33"/>
      <c r="M278" s="152"/>
      <c r="T278" s="54"/>
      <c r="AT278" s="18" t="s">
        <v>1068</v>
      </c>
      <c r="AU278" s="18" t="s">
        <v>85</v>
      </c>
    </row>
    <row r="279" spans="2:65" s="14" customFormat="1" ht="11.25">
      <c r="B279" s="164"/>
      <c r="D279" s="136" t="s">
        <v>274</v>
      </c>
      <c r="E279" s="165" t="s">
        <v>19</v>
      </c>
      <c r="F279" s="166" t="s">
        <v>3439</v>
      </c>
      <c r="H279" s="165" t="s">
        <v>19</v>
      </c>
      <c r="I279" s="167"/>
      <c r="L279" s="164"/>
      <c r="M279" s="168"/>
      <c r="T279" s="169"/>
      <c r="AT279" s="165" t="s">
        <v>274</v>
      </c>
      <c r="AU279" s="165" t="s">
        <v>85</v>
      </c>
      <c r="AV279" s="14" t="s">
        <v>83</v>
      </c>
      <c r="AW279" s="14" t="s">
        <v>37</v>
      </c>
      <c r="AX279" s="14" t="s">
        <v>75</v>
      </c>
      <c r="AY279" s="165" t="s">
        <v>266</v>
      </c>
    </row>
    <row r="280" spans="2:65" s="14" customFormat="1" ht="11.25">
      <c r="B280" s="164"/>
      <c r="D280" s="136" t="s">
        <v>274</v>
      </c>
      <c r="E280" s="165" t="s">
        <v>19</v>
      </c>
      <c r="F280" s="166" t="s">
        <v>3440</v>
      </c>
      <c r="H280" s="165" t="s">
        <v>19</v>
      </c>
      <c r="I280" s="167"/>
      <c r="L280" s="164"/>
      <c r="M280" s="168"/>
      <c r="T280" s="169"/>
      <c r="AT280" s="165" t="s">
        <v>274</v>
      </c>
      <c r="AU280" s="165" t="s">
        <v>85</v>
      </c>
      <c r="AV280" s="14" t="s">
        <v>83</v>
      </c>
      <c r="AW280" s="14" t="s">
        <v>37</v>
      </c>
      <c r="AX280" s="14" t="s">
        <v>75</v>
      </c>
      <c r="AY280" s="165" t="s">
        <v>266</v>
      </c>
    </row>
    <row r="281" spans="2:65" s="11" customFormat="1" ht="11.25">
      <c r="B281" s="135"/>
      <c r="D281" s="136" t="s">
        <v>274</v>
      </c>
      <c r="E281" s="137" t="s">
        <v>19</v>
      </c>
      <c r="F281" s="138" t="s">
        <v>3441</v>
      </c>
      <c r="H281" s="139">
        <v>1.3140000000000001</v>
      </c>
      <c r="I281" s="140"/>
      <c r="L281" s="135"/>
      <c r="M281" s="141"/>
      <c r="T281" s="142"/>
      <c r="AT281" s="137" t="s">
        <v>274</v>
      </c>
      <c r="AU281" s="137" t="s">
        <v>85</v>
      </c>
      <c r="AV281" s="11" t="s">
        <v>85</v>
      </c>
      <c r="AW281" s="11" t="s">
        <v>37</v>
      </c>
      <c r="AX281" s="11" t="s">
        <v>75</v>
      </c>
      <c r="AY281" s="137" t="s">
        <v>266</v>
      </c>
    </row>
    <row r="282" spans="2:65" s="12" customFormat="1" ht="11.25">
      <c r="B282" s="143"/>
      <c r="D282" s="136" t="s">
        <v>274</v>
      </c>
      <c r="E282" s="144" t="s">
        <v>19</v>
      </c>
      <c r="F282" s="145" t="s">
        <v>276</v>
      </c>
      <c r="H282" s="146">
        <v>1.3140000000000001</v>
      </c>
      <c r="I282" s="147"/>
      <c r="L282" s="143"/>
      <c r="M282" s="148"/>
      <c r="T282" s="149"/>
      <c r="AT282" s="144" t="s">
        <v>274</v>
      </c>
      <c r="AU282" s="144" t="s">
        <v>85</v>
      </c>
      <c r="AV282" s="12" t="s">
        <v>272</v>
      </c>
      <c r="AW282" s="12" t="s">
        <v>37</v>
      </c>
      <c r="AX282" s="12" t="s">
        <v>83</v>
      </c>
      <c r="AY282" s="144" t="s">
        <v>266</v>
      </c>
    </row>
    <row r="283" spans="2:65" s="1" customFormat="1" ht="16.5" customHeight="1">
      <c r="B283" s="33"/>
      <c r="C283" s="170" t="s">
        <v>449</v>
      </c>
      <c r="D283" s="170" t="s">
        <v>298</v>
      </c>
      <c r="E283" s="171" t="s">
        <v>3018</v>
      </c>
      <c r="F283" s="172" t="s">
        <v>3019</v>
      </c>
      <c r="G283" s="173" t="s">
        <v>895</v>
      </c>
      <c r="H283" s="174">
        <v>1.3140000000000001</v>
      </c>
      <c r="I283" s="175"/>
      <c r="J283" s="176">
        <f>ROUND(I283*H283,2)</f>
        <v>0</v>
      </c>
      <c r="K283" s="172" t="s">
        <v>3272</v>
      </c>
      <c r="L283" s="177"/>
      <c r="M283" s="178" t="s">
        <v>19</v>
      </c>
      <c r="N283" s="179" t="s">
        <v>46</v>
      </c>
      <c r="P283" s="131">
        <f>O283*H283</f>
        <v>0</v>
      </c>
      <c r="Q283" s="131">
        <v>0</v>
      </c>
      <c r="R283" s="131">
        <f>Q283*H283</f>
        <v>0</v>
      </c>
      <c r="S283" s="131">
        <v>0</v>
      </c>
      <c r="T283" s="132">
        <f>S283*H283</f>
        <v>0</v>
      </c>
      <c r="AR283" s="133" t="s">
        <v>332</v>
      </c>
      <c r="AT283" s="133" t="s">
        <v>298</v>
      </c>
      <c r="AU283" s="133" t="s">
        <v>85</v>
      </c>
      <c r="AY283" s="18" t="s">
        <v>266</v>
      </c>
      <c r="BE283" s="134">
        <f>IF(N283="základní",J283,0)</f>
        <v>0</v>
      </c>
      <c r="BF283" s="134">
        <f>IF(N283="snížená",J283,0)</f>
        <v>0</v>
      </c>
      <c r="BG283" s="134">
        <f>IF(N283="zákl. přenesená",J283,0)</f>
        <v>0</v>
      </c>
      <c r="BH283" s="134">
        <f>IF(N283="sníž. přenesená",J283,0)</f>
        <v>0</v>
      </c>
      <c r="BI283" s="134">
        <f>IF(N283="nulová",J283,0)</f>
        <v>0</v>
      </c>
      <c r="BJ283" s="18" t="s">
        <v>83</v>
      </c>
      <c r="BK283" s="134">
        <f>ROUND(I283*H283,2)</f>
        <v>0</v>
      </c>
      <c r="BL283" s="18" t="s">
        <v>366</v>
      </c>
      <c r="BM283" s="133" t="s">
        <v>3442</v>
      </c>
    </row>
    <row r="284" spans="2:65" s="1" customFormat="1" ht="16.5" customHeight="1">
      <c r="B284" s="33"/>
      <c r="C284" s="122" t="s">
        <v>453</v>
      </c>
      <c r="D284" s="122" t="s">
        <v>267</v>
      </c>
      <c r="E284" s="123" t="s">
        <v>3069</v>
      </c>
      <c r="F284" s="124" t="s">
        <v>3070</v>
      </c>
      <c r="G284" s="125" t="s">
        <v>845</v>
      </c>
      <c r="H284" s="126">
        <v>7.0999999999999994E-2</v>
      </c>
      <c r="I284" s="127"/>
      <c r="J284" s="128">
        <f>ROUND(I284*H284,2)</f>
        <v>0</v>
      </c>
      <c r="K284" s="124" t="s">
        <v>3272</v>
      </c>
      <c r="L284" s="33"/>
      <c r="M284" s="129" t="s">
        <v>19</v>
      </c>
      <c r="N284" s="130" t="s">
        <v>46</v>
      </c>
      <c r="P284" s="131">
        <f>O284*H284</f>
        <v>0</v>
      </c>
      <c r="Q284" s="131">
        <v>0</v>
      </c>
      <c r="R284" s="131">
        <f>Q284*H284</f>
        <v>0</v>
      </c>
      <c r="S284" s="131">
        <v>0</v>
      </c>
      <c r="T284" s="132">
        <f>S284*H284</f>
        <v>0</v>
      </c>
      <c r="AR284" s="133" t="s">
        <v>366</v>
      </c>
      <c r="AT284" s="133" t="s">
        <v>267</v>
      </c>
      <c r="AU284" s="133" t="s">
        <v>85</v>
      </c>
      <c r="AY284" s="18" t="s">
        <v>266</v>
      </c>
      <c r="BE284" s="134">
        <f>IF(N284="základní",J284,0)</f>
        <v>0</v>
      </c>
      <c r="BF284" s="134">
        <f>IF(N284="snížená",J284,0)</f>
        <v>0</v>
      </c>
      <c r="BG284" s="134">
        <f>IF(N284="zákl. přenesená",J284,0)</f>
        <v>0</v>
      </c>
      <c r="BH284" s="134">
        <f>IF(N284="sníž. přenesená",J284,0)</f>
        <v>0</v>
      </c>
      <c r="BI284" s="134">
        <f>IF(N284="nulová",J284,0)</f>
        <v>0</v>
      </c>
      <c r="BJ284" s="18" t="s">
        <v>83</v>
      </c>
      <c r="BK284" s="134">
        <f>ROUND(I284*H284,2)</f>
        <v>0</v>
      </c>
      <c r="BL284" s="18" t="s">
        <v>366</v>
      </c>
      <c r="BM284" s="133" t="s">
        <v>3443</v>
      </c>
    </row>
    <row r="285" spans="2:65" s="1" customFormat="1" ht="11.25">
      <c r="B285" s="33"/>
      <c r="D285" s="186" t="s">
        <v>1068</v>
      </c>
      <c r="F285" s="187" t="s">
        <v>3072</v>
      </c>
      <c r="I285" s="151"/>
      <c r="L285" s="33"/>
      <c r="M285" s="152"/>
      <c r="T285" s="54"/>
      <c r="AT285" s="18" t="s">
        <v>1068</v>
      </c>
      <c r="AU285" s="18" t="s">
        <v>85</v>
      </c>
    </row>
    <row r="286" spans="2:65" s="10" customFormat="1" ht="25.9" customHeight="1">
      <c r="B286" s="112"/>
      <c r="D286" s="113" t="s">
        <v>74</v>
      </c>
      <c r="E286" s="114" t="s">
        <v>2561</v>
      </c>
      <c r="F286" s="114" t="s">
        <v>2562</v>
      </c>
      <c r="I286" s="115"/>
      <c r="J286" s="116">
        <f>BK286</f>
        <v>0</v>
      </c>
      <c r="L286" s="112"/>
      <c r="M286" s="117"/>
      <c r="P286" s="118">
        <f>P287+P296</f>
        <v>0</v>
      </c>
      <c r="R286" s="118">
        <f>R287+R296</f>
        <v>0</v>
      </c>
      <c r="T286" s="119">
        <f>T287+T296</f>
        <v>0</v>
      </c>
      <c r="AR286" s="113" t="s">
        <v>264</v>
      </c>
      <c r="AT286" s="120" t="s">
        <v>74</v>
      </c>
      <c r="AU286" s="120" t="s">
        <v>75</v>
      </c>
      <c r="AY286" s="113" t="s">
        <v>266</v>
      </c>
      <c r="BK286" s="121">
        <f>BK287+BK296</f>
        <v>0</v>
      </c>
    </row>
    <row r="287" spans="2:65" s="10" customFormat="1" ht="22.9" customHeight="1">
      <c r="B287" s="112"/>
      <c r="D287" s="113" t="s">
        <v>74</v>
      </c>
      <c r="E287" s="162" t="s">
        <v>2572</v>
      </c>
      <c r="F287" s="162" t="s">
        <v>3444</v>
      </c>
      <c r="I287" s="115"/>
      <c r="J287" s="163">
        <f>BK287</f>
        <v>0</v>
      </c>
      <c r="L287" s="112"/>
      <c r="M287" s="117"/>
      <c r="P287" s="118">
        <f>SUM(P288:P295)</f>
        <v>0</v>
      </c>
      <c r="R287" s="118">
        <f>SUM(R288:R295)</f>
        <v>0</v>
      </c>
      <c r="T287" s="119">
        <f>SUM(T288:T295)</f>
        <v>0</v>
      </c>
      <c r="AR287" s="113" t="s">
        <v>264</v>
      </c>
      <c r="AT287" s="120" t="s">
        <v>74</v>
      </c>
      <c r="AU287" s="120" t="s">
        <v>83</v>
      </c>
      <c r="AY287" s="113" t="s">
        <v>266</v>
      </c>
      <c r="BK287" s="121">
        <f>SUM(BK288:BK295)</f>
        <v>0</v>
      </c>
    </row>
    <row r="288" spans="2:65" s="1" customFormat="1" ht="16.5" customHeight="1">
      <c r="B288" s="33"/>
      <c r="C288" s="122" t="s">
        <v>457</v>
      </c>
      <c r="D288" s="122" t="s">
        <v>267</v>
      </c>
      <c r="E288" s="123" t="s">
        <v>3445</v>
      </c>
      <c r="F288" s="124" t="s">
        <v>3446</v>
      </c>
      <c r="G288" s="125" t="s">
        <v>912</v>
      </c>
      <c r="H288" s="126">
        <v>1</v>
      </c>
      <c r="I288" s="127"/>
      <c r="J288" s="128">
        <f>ROUND(I288*H288,2)</f>
        <v>0</v>
      </c>
      <c r="K288" s="124" t="s">
        <v>3272</v>
      </c>
      <c r="L288" s="33"/>
      <c r="M288" s="129" t="s">
        <v>19</v>
      </c>
      <c r="N288" s="130" t="s">
        <v>46</v>
      </c>
      <c r="P288" s="131">
        <f>O288*H288</f>
        <v>0</v>
      </c>
      <c r="Q288" s="131">
        <v>0</v>
      </c>
      <c r="R288" s="131">
        <f>Q288*H288</f>
        <v>0</v>
      </c>
      <c r="S288" s="131">
        <v>0</v>
      </c>
      <c r="T288" s="132">
        <f>S288*H288</f>
        <v>0</v>
      </c>
      <c r="AR288" s="133" t="s">
        <v>272</v>
      </c>
      <c r="AT288" s="133" t="s">
        <v>267</v>
      </c>
      <c r="AU288" s="133" t="s">
        <v>85</v>
      </c>
      <c r="AY288" s="18" t="s">
        <v>266</v>
      </c>
      <c r="BE288" s="134">
        <f>IF(N288="základní",J288,0)</f>
        <v>0</v>
      </c>
      <c r="BF288" s="134">
        <f>IF(N288="snížená",J288,0)</f>
        <v>0</v>
      </c>
      <c r="BG288" s="134">
        <f>IF(N288="zákl. přenesená",J288,0)</f>
        <v>0</v>
      </c>
      <c r="BH288" s="134">
        <f>IF(N288="sníž. přenesená",J288,0)</f>
        <v>0</v>
      </c>
      <c r="BI288" s="134">
        <f>IF(N288="nulová",J288,0)</f>
        <v>0</v>
      </c>
      <c r="BJ288" s="18" t="s">
        <v>83</v>
      </c>
      <c r="BK288" s="134">
        <f>ROUND(I288*H288,2)</f>
        <v>0</v>
      </c>
      <c r="BL288" s="18" t="s">
        <v>272</v>
      </c>
      <c r="BM288" s="133" t="s">
        <v>3447</v>
      </c>
    </row>
    <row r="289" spans="2:65" s="1" customFormat="1" ht="11.25">
      <c r="B289" s="33"/>
      <c r="D289" s="186" t="s">
        <v>1068</v>
      </c>
      <c r="F289" s="187" t="s">
        <v>3448</v>
      </c>
      <c r="I289" s="151"/>
      <c r="L289" s="33"/>
      <c r="M289" s="152"/>
      <c r="T289" s="54"/>
      <c r="AT289" s="18" t="s">
        <v>1068</v>
      </c>
      <c r="AU289" s="18" t="s">
        <v>85</v>
      </c>
    </row>
    <row r="290" spans="2:65" s="1" customFormat="1" ht="16.5" customHeight="1">
      <c r="B290" s="33"/>
      <c r="C290" s="122" t="s">
        <v>461</v>
      </c>
      <c r="D290" s="122" t="s">
        <v>267</v>
      </c>
      <c r="E290" s="123" t="s">
        <v>2593</v>
      </c>
      <c r="F290" s="124" t="s">
        <v>3449</v>
      </c>
      <c r="G290" s="125" t="s">
        <v>912</v>
      </c>
      <c r="H290" s="126">
        <v>1</v>
      </c>
      <c r="I290" s="127"/>
      <c r="J290" s="128">
        <f>ROUND(I290*H290,2)</f>
        <v>0</v>
      </c>
      <c r="K290" s="124" t="s">
        <v>3272</v>
      </c>
      <c r="L290" s="33"/>
      <c r="M290" s="129" t="s">
        <v>19</v>
      </c>
      <c r="N290" s="130" t="s">
        <v>46</v>
      </c>
      <c r="P290" s="131">
        <f>O290*H290</f>
        <v>0</v>
      </c>
      <c r="Q290" s="131">
        <v>0</v>
      </c>
      <c r="R290" s="131">
        <f>Q290*H290</f>
        <v>0</v>
      </c>
      <c r="S290" s="131">
        <v>0</v>
      </c>
      <c r="T290" s="132">
        <f>S290*H290</f>
        <v>0</v>
      </c>
      <c r="AR290" s="133" t="s">
        <v>272</v>
      </c>
      <c r="AT290" s="133" t="s">
        <v>267</v>
      </c>
      <c r="AU290" s="133" t="s">
        <v>85</v>
      </c>
      <c r="AY290" s="18" t="s">
        <v>266</v>
      </c>
      <c r="BE290" s="134">
        <f>IF(N290="základní",J290,0)</f>
        <v>0</v>
      </c>
      <c r="BF290" s="134">
        <f>IF(N290="snížená",J290,0)</f>
        <v>0</v>
      </c>
      <c r="BG290" s="134">
        <f>IF(N290="zákl. přenesená",J290,0)</f>
        <v>0</v>
      </c>
      <c r="BH290" s="134">
        <f>IF(N290="sníž. přenesená",J290,0)</f>
        <v>0</v>
      </c>
      <c r="BI290" s="134">
        <f>IF(N290="nulová",J290,0)</f>
        <v>0</v>
      </c>
      <c r="BJ290" s="18" t="s">
        <v>83</v>
      </c>
      <c r="BK290" s="134">
        <f>ROUND(I290*H290,2)</f>
        <v>0</v>
      </c>
      <c r="BL290" s="18" t="s">
        <v>272</v>
      </c>
      <c r="BM290" s="133" t="s">
        <v>3450</v>
      </c>
    </row>
    <row r="291" spans="2:65" s="1" customFormat="1" ht="11.25">
      <c r="B291" s="33"/>
      <c r="D291" s="186" t="s">
        <v>1068</v>
      </c>
      <c r="F291" s="187" t="s">
        <v>2597</v>
      </c>
      <c r="I291" s="151"/>
      <c r="L291" s="33"/>
      <c r="M291" s="152"/>
      <c r="T291" s="54"/>
      <c r="AT291" s="18" t="s">
        <v>1068</v>
      </c>
      <c r="AU291" s="18" t="s">
        <v>85</v>
      </c>
    </row>
    <row r="292" spans="2:65" s="1" customFormat="1" ht="16.5" customHeight="1">
      <c r="B292" s="33"/>
      <c r="C292" s="122" t="s">
        <v>522</v>
      </c>
      <c r="D292" s="122" t="s">
        <v>267</v>
      </c>
      <c r="E292" s="123" t="s">
        <v>3451</v>
      </c>
      <c r="F292" s="124" t="s">
        <v>3452</v>
      </c>
      <c r="G292" s="125" t="s">
        <v>3453</v>
      </c>
      <c r="H292" s="126">
        <v>1</v>
      </c>
      <c r="I292" s="127"/>
      <c r="J292" s="128">
        <f>ROUND(I292*H292,2)</f>
        <v>0</v>
      </c>
      <c r="K292" s="124" t="s">
        <v>3272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272</v>
      </c>
      <c r="AT292" s="133" t="s">
        <v>267</v>
      </c>
      <c r="AU292" s="133" t="s">
        <v>85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272</v>
      </c>
      <c r="BM292" s="133" t="s">
        <v>3454</v>
      </c>
    </row>
    <row r="293" spans="2:65" s="1" customFormat="1" ht="11.25">
      <c r="B293" s="33"/>
      <c r="D293" s="186" t="s">
        <v>1068</v>
      </c>
      <c r="F293" s="187" t="s">
        <v>3455</v>
      </c>
      <c r="I293" s="151"/>
      <c r="L293" s="33"/>
      <c r="M293" s="152"/>
      <c r="T293" s="54"/>
      <c r="AT293" s="18" t="s">
        <v>1068</v>
      </c>
      <c r="AU293" s="18" t="s">
        <v>85</v>
      </c>
    </row>
    <row r="294" spans="2:65" s="11" customFormat="1" ht="11.25">
      <c r="B294" s="135"/>
      <c r="D294" s="136" t="s">
        <v>274</v>
      </c>
      <c r="E294" s="137" t="s">
        <v>19</v>
      </c>
      <c r="F294" s="138" t="s">
        <v>3456</v>
      </c>
      <c r="H294" s="139">
        <v>1</v>
      </c>
      <c r="I294" s="140"/>
      <c r="L294" s="135"/>
      <c r="M294" s="141"/>
      <c r="T294" s="142"/>
      <c r="AT294" s="137" t="s">
        <v>274</v>
      </c>
      <c r="AU294" s="137" t="s">
        <v>85</v>
      </c>
      <c r="AV294" s="11" t="s">
        <v>85</v>
      </c>
      <c r="AW294" s="11" t="s">
        <v>37</v>
      </c>
      <c r="AX294" s="11" t="s">
        <v>75</v>
      </c>
      <c r="AY294" s="137" t="s">
        <v>266</v>
      </c>
    </row>
    <row r="295" spans="2:65" s="12" customFormat="1" ht="11.25">
      <c r="B295" s="143"/>
      <c r="D295" s="136" t="s">
        <v>274</v>
      </c>
      <c r="E295" s="144" t="s">
        <v>19</v>
      </c>
      <c r="F295" s="145" t="s">
        <v>276</v>
      </c>
      <c r="H295" s="146">
        <v>1</v>
      </c>
      <c r="I295" s="147"/>
      <c r="L295" s="143"/>
      <c r="M295" s="148"/>
      <c r="T295" s="149"/>
      <c r="AT295" s="144" t="s">
        <v>274</v>
      </c>
      <c r="AU295" s="144" t="s">
        <v>85</v>
      </c>
      <c r="AV295" s="12" t="s">
        <v>272</v>
      </c>
      <c r="AW295" s="12" t="s">
        <v>37</v>
      </c>
      <c r="AX295" s="12" t="s">
        <v>83</v>
      </c>
      <c r="AY295" s="144" t="s">
        <v>266</v>
      </c>
    </row>
    <row r="296" spans="2:65" s="10" customFormat="1" ht="22.9" customHeight="1">
      <c r="B296" s="112"/>
      <c r="D296" s="113" t="s">
        <v>74</v>
      </c>
      <c r="E296" s="162" t="s">
        <v>3457</v>
      </c>
      <c r="F296" s="162" t="s">
        <v>3458</v>
      </c>
      <c r="I296" s="115"/>
      <c r="J296" s="163">
        <f>BK296</f>
        <v>0</v>
      </c>
      <c r="L296" s="112"/>
      <c r="M296" s="117"/>
      <c r="P296" s="118">
        <f>SUM(P297:P300)</f>
        <v>0</v>
      </c>
      <c r="R296" s="118">
        <f>SUM(R297:R300)</f>
        <v>0</v>
      </c>
      <c r="T296" s="119">
        <f>SUM(T297:T300)</f>
        <v>0</v>
      </c>
      <c r="AR296" s="113" t="s">
        <v>264</v>
      </c>
      <c r="AT296" s="120" t="s">
        <v>74</v>
      </c>
      <c r="AU296" s="120" t="s">
        <v>83</v>
      </c>
      <c r="AY296" s="113" t="s">
        <v>266</v>
      </c>
      <c r="BK296" s="121">
        <f>SUM(BK297:BK300)</f>
        <v>0</v>
      </c>
    </row>
    <row r="297" spans="2:65" s="1" customFormat="1" ht="16.5" customHeight="1">
      <c r="B297" s="33"/>
      <c r="C297" s="122" t="s">
        <v>518</v>
      </c>
      <c r="D297" s="122" t="s">
        <v>267</v>
      </c>
      <c r="E297" s="123" t="s">
        <v>2602</v>
      </c>
      <c r="F297" s="124" t="s">
        <v>2603</v>
      </c>
      <c r="G297" s="125" t="s">
        <v>912</v>
      </c>
      <c r="H297" s="126">
        <v>1</v>
      </c>
      <c r="I297" s="127"/>
      <c r="J297" s="128">
        <f>ROUND(I297*H297,2)</f>
        <v>0</v>
      </c>
      <c r="K297" s="124" t="s">
        <v>3272</v>
      </c>
      <c r="L297" s="33"/>
      <c r="M297" s="129" t="s">
        <v>19</v>
      </c>
      <c r="N297" s="130" t="s">
        <v>46</v>
      </c>
      <c r="P297" s="131">
        <f>O297*H297</f>
        <v>0</v>
      </c>
      <c r="Q297" s="131">
        <v>0</v>
      </c>
      <c r="R297" s="131">
        <f>Q297*H297</f>
        <v>0</v>
      </c>
      <c r="S297" s="131">
        <v>0</v>
      </c>
      <c r="T297" s="132">
        <f>S297*H297</f>
        <v>0</v>
      </c>
      <c r="AR297" s="133" t="s">
        <v>272</v>
      </c>
      <c r="AT297" s="133" t="s">
        <v>267</v>
      </c>
      <c r="AU297" s="133" t="s">
        <v>85</v>
      </c>
      <c r="AY297" s="18" t="s">
        <v>266</v>
      </c>
      <c r="BE297" s="134">
        <f>IF(N297="základní",J297,0)</f>
        <v>0</v>
      </c>
      <c r="BF297" s="134">
        <f>IF(N297="snížená",J297,0)</f>
        <v>0</v>
      </c>
      <c r="BG297" s="134">
        <f>IF(N297="zákl. přenesená",J297,0)</f>
        <v>0</v>
      </c>
      <c r="BH297" s="134">
        <f>IF(N297="sníž. přenesená",J297,0)</f>
        <v>0</v>
      </c>
      <c r="BI297" s="134">
        <f>IF(N297="nulová",J297,0)</f>
        <v>0</v>
      </c>
      <c r="BJ297" s="18" t="s">
        <v>83</v>
      </c>
      <c r="BK297" s="134">
        <f>ROUND(I297*H297,2)</f>
        <v>0</v>
      </c>
      <c r="BL297" s="18" t="s">
        <v>272</v>
      </c>
      <c r="BM297" s="133" t="s">
        <v>3459</v>
      </c>
    </row>
    <row r="298" spans="2:65" s="1" customFormat="1" ht="11.25">
      <c r="B298" s="33"/>
      <c r="D298" s="186" t="s">
        <v>1068</v>
      </c>
      <c r="F298" s="187" t="s">
        <v>2605</v>
      </c>
      <c r="I298" s="151"/>
      <c r="L298" s="33"/>
      <c r="M298" s="152"/>
      <c r="T298" s="54"/>
      <c r="AT298" s="18" t="s">
        <v>1068</v>
      </c>
      <c r="AU298" s="18" t="s">
        <v>85</v>
      </c>
    </row>
    <row r="299" spans="2:65" s="11" customFormat="1" ht="11.25">
      <c r="B299" s="135"/>
      <c r="D299" s="136" t="s">
        <v>274</v>
      </c>
      <c r="E299" s="137" t="s">
        <v>19</v>
      </c>
      <c r="F299" s="138" t="s">
        <v>3460</v>
      </c>
      <c r="H299" s="139">
        <v>1</v>
      </c>
      <c r="I299" s="140"/>
      <c r="L299" s="135"/>
      <c r="M299" s="141"/>
      <c r="T299" s="142"/>
      <c r="AT299" s="137" t="s">
        <v>274</v>
      </c>
      <c r="AU299" s="137" t="s">
        <v>85</v>
      </c>
      <c r="AV299" s="11" t="s">
        <v>85</v>
      </c>
      <c r="AW299" s="11" t="s">
        <v>37</v>
      </c>
      <c r="AX299" s="11" t="s">
        <v>75</v>
      </c>
      <c r="AY299" s="137" t="s">
        <v>266</v>
      </c>
    </row>
    <row r="300" spans="2:65" s="12" customFormat="1" ht="11.25">
      <c r="B300" s="143"/>
      <c r="D300" s="136" t="s">
        <v>274</v>
      </c>
      <c r="E300" s="144" t="s">
        <v>19</v>
      </c>
      <c r="F300" s="145" t="s">
        <v>276</v>
      </c>
      <c r="H300" s="146">
        <v>1</v>
      </c>
      <c r="I300" s="147"/>
      <c r="L300" s="143"/>
      <c r="M300" s="183"/>
      <c r="N300" s="184"/>
      <c r="O300" s="184"/>
      <c r="P300" s="184"/>
      <c r="Q300" s="184"/>
      <c r="R300" s="184"/>
      <c r="S300" s="184"/>
      <c r="T300" s="185"/>
      <c r="AT300" s="144" t="s">
        <v>274</v>
      </c>
      <c r="AU300" s="144" t="s">
        <v>85</v>
      </c>
      <c r="AV300" s="12" t="s">
        <v>272</v>
      </c>
      <c r="AW300" s="12" t="s">
        <v>37</v>
      </c>
      <c r="AX300" s="12" t="s">
        <v>83</v>
      </c>
      <c r="AY300" s="144" t="s">
        <v>266</v>
      </c>
    </row>
    <row r="301" spans="2:65" s="1" customFormat="1" ht="6.95" customHeight="1">
      <c r="B301" s="42"/>
      <c r="C301" s="43"/>
      <c r="D301" s="43"/>
      <c r="E301" s="43"/>
      <c r="F301" s="43"/>
      <c r="G301" s="43"/>
      <c r="H301" s="43"/>
      <c r="I301" s="43"/>
      <c r="J301" s="43"/>
      <c r="K301" s="43"/>
      <c r="L301" s="33"/>
    </row>
  </sheetData>
  <sheetProtection algorithmName="SHA-512" hashValue="bm1ZJ/lsDoGass9GsXCmRA/rjTITVUBedrBqJf6kasjE3aCY3eMNvc0kxlMW1mgrEQDQzJ7vck1sHhZ2NMLSSA==" saltValue="lLfZDdYus4wO+T6VVB9vbv3pCrKndCGzO7CnnKSYG/QKVE6RFHW67XyAscjqS1JwWBlslMNIeFPQpUv5CHWkQg==" spinCount="100000" sheet="1" objects="1" scenarios="1" formatColumns="0" formatRows="0" autoFilter="0"/>
  <autoFilter ref="C92:K300" xr:uid="{00000000-0009-0000-0000-000015000000}"/>
  <mergeCells count="9">
    <mergeCell ref="E50:H50"/>
    <mergeCell ref="E83:H83"/>
    <mergeCell ref="E85:H85"/>
    <mergeCell ref="L2:V2"/>
    <mergeCell ref="E7:H7"/>
    <mergeCell ref="E9:H9"/>
    <mergeCell ref="E18:H18"/>
    <mergeCell ref="E27:H27"/>
    <mergeCell ref="E48:H48"/>
  </mergeCells>
  <hyperlinks>
    <hyperlink ref="F97" r:id="rId1" xr:uid="{00000000-0004-0000-1500-000000000000}"/>
    <hyperlink ref="F111" r:id="rId2" xr:uid="{00000000-0004-0000-1500-000001000000}"/>
    <hyperlink ref="F115" r:id="rId3" xr:uid="{00000000-0004-0000-1500-000002000000}"/>
    <hyperlink ref="F119" r:id="rId4" xr:uid="{00000000-0004-0000-1500-000003000000}"/>
    <hyperlink ref="F123" r:id="rId5" xr:uid="{00000000-0004-0000-1500-000004000000}"/>
    <hyperlink ref="F126" r:id="rId6" xr:uid="{00000000-0004-0000-1500-000005000000}"/>
    <hyperlink ref="F136" r:id="rId7" xr:uid="{00000000-0004-0000-1500-000006000000}"/>
    <hyperlink ref="F142" r:id="rId8" xr:uid="{00000000-0004-0000-1500-000007000000}"/>
    <hyperlink ref="F148" r:id="rId9" xr:uid="{00000000-0004-0000-1500-000008000000}"/>
    <hyperlink ref="F150" r:id="rId10" xr:uid="{00000000-0004-0000-1500-000009000000}"/>
    <hyperlink ref="F159" r:id="rId11" xr:uid="{00000000-0004-0000-1500-00000A000000}"/>
    <hyperlink ref="F161" r:id="rId12" xr:uid="{00000000-0004-0000-1500-00000B000000}"/>
    <hyperlink ref="F165" r:id="rId13" xr:uid="{00000000-0004-0000-1500-00000C000000}"/>
    <hyperlink ref="F169" r:id="rId14" xr:uid="{00000000-0004-0000-1500-00000D000000}"/>
    <hyperlink ref="F171" r:id="rId15" xr:uid="{00000000-0004-0000-1500-00000E000000}"/>
    <hyperlink ref="F175" r:id="rId16" xr:uid="{00000000-0004-0000-1500-00000F000000}"/>
    <hyperlink ref="F178" r:id="rId17" xr:uid="{00000000-0004-0000-1500-000010000000}"/>
    <hyperlink ref="F182" r:id="rId18" xr:uid="{00000000-0004-0000-1500-000011000000}"/>
    <hyperlink ref="F188" r:id="rId19" xr:uid="{00000000-0004-0000-1500-000012000000}"/>
    <hyperlink ref="F194" r:id="rId20" xr:uid="{00000000-0004-0000-1500-000013000000}"/>
    <hyperlink ref="F200" r:id="rId21" xr:uid="{00000000-0004-0000-1500-000014000000}"/>
    <hyperlink ref="F204" r:id="rId22" xr:uid="{00000000-0004-0000-1500-000015000000}"/>
    <hyperlink ref="F210" r:id="rId23" xr:uid="{00000000-0004-0000-1500-000016000000}"/>
    <hyperlink ref="F217" r:id="rId24" xr:uid="{00000000-0004-0000-1500-000017000000}"/>
    <hyperlink ref="F219" r:id="rId25" xr:uid="{00000000-0004-0000-1500-000018000000}"/>
    <hyperlink ref="F229" r:id="rId26" xr:uid="{00000000-0004-0000-1500-000019000000}"/>
    <hyperlink ref="F235" r:id="rId27" xr:uid="{00000000-0004-0000-1500-00001A000000}"/>
    <hyperlink ref="F237" r:id="rId28" xr:uid="{00000000-0004-0000-1500-00001B000000}"/>
    <hyperlink ref="F241" r:id="rId29" xr:uid="{00000000-0004-0000-1500-00001C000000}"/>
    <hyperlink ref="F244" r:id="rId30" xr:uid="{00000000-0004-0000-1500-00001D000000}"/>
    <hyperlink ref="F248" r:id="rId31" xr:uid="{00000000-0004-0000-1500-00001E000000}"/>
    <hyperlink ref="F258" r:id="rId32" xr:uid="{00000000-0004-0000-1500-00001F000000}"/>
    <hyperlink ref="F268" r:id="rId33" xr:uid="{00000000-0004-0000-1500-000020000000}"/>
    <hyperlink ref="F278" r:id="rId34" xr:uid="{00000000-0004-0000-1500-000021000000}"/>
    <hyperlink ref="F285" r:id="rId35" xr:uid="{00000000-0004-0000-1500-000022000000}"/>
    <hyperlink ref="F289" r:id="rId36" xr:uid="{00000000-0004-0000-1500-000023000000}"/>
    <hyperlink ref="F291" r:id="rId37" xr:uid="{00000000-0004-0000-1500-000024000000}"/>
    <hyperlink ref="F293" r:id="rId38" xr:uid="{00000000-0004-0000-1500-000025000000}"/>
    <hyperlink ref="F298" r:id="rId39" xr:uid="{00000000-0004-0000-1500-000026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4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14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148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3461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ROUND(J85,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ROUND((SUM(BE85:BE145)),  2)</f>
        <v>0</v>
      </c>
      <c r="I33" s="90">
        <v>0.21</v>
      </c>
      <c r="J33" s="89">
        <f>ROUND(((SUM(BE85:BE145))*I33),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ROUND((SUM(BF85:BF145)),  2)</f>
        <v>0</v>
      </c>
      <c r="I34" s="90">
        <v>0.12</v>
      </c>
      <c r="J34" s="89">
        <f>ROUND(((SUM(BF85:BF145))*I34),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ROUND((SUM(BG85:BG145)),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ROUND((SUM(BH85:BH145)),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ROUND((SUM(BI85:BI145)),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11-21-02 - Oprava propustku, evid. km 12,852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J85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2580</v>
      </c>
      <c r="E60" s="102"/>
      <c r="F60" s="102"/>
      <c r="G60" s="102"/>
      <c r="H60" s="102"/>
      <c r="I60" s="102"/>
      <c r="J60" s="103">
        <f>J86</f>
        <v>0</v>
      </c>
      <c r="L60" s="100"/>
    </row>
    <row r="61" spans="2:47" s="8" customFormat="1" ht="24.95" customHeight="1">
      <c r="B61" s="100"/>
      <c r="D61" s="101" t="s">
        <v>2581</v>
      </c>
      <c r="E61" s="102"/>
      <c r="F61" s="102"/>
      <c r="G61" s="102"/>
      <c r="H61" s="102"/>
      <c r="I61" s="102"/>
      <c r="J61" s="103">
        <f>J102</f>
        <v>0</v>
      </c>
      <c r="L61" s="100"/>
    </row>
    <row r="62" spans="2:47" s="8" customFormat="1" ht="24.95" customHeight="1">
      <c r="B62" s="100"/>
      <c r="D62" s="101" t="s">
        <v>2583</v>
      </c>
      <c r="E62" s="102"/>
      <c r="F62" s="102"/>
      <c r="G62" s="102"/>
      <c r="H62" s="102"/>
      <c r="I62" s="102"/>
      <c r="J62" s="103">
        <f>J106</f>
        <v>0</v>
      </c>
      <c r="L62" s="100"/>
    </row>
    <row r="63" spans="2:47" s="8" customFormat="1" ht="24.95" customHeight="1">
      <c r="B63" s="100"/>
      <c r="D63" s="101" t="s">
        <v>2584</v>
      </c>
      <c r="E63" s="102"/>
      <c r="F63" s="102"/>
      <c r="G63" s="102"/>
      <c r="H63" s="102"/>
      <c r="I63" s="102"/>
      <c r="J63" s="103">
        <f>J122</f>
        <v>0</v>
      </c>
      <c r="L63" s="100"/>
    </row>
    <row r="64" spans="2:47" s="8" customFormat="1" ht="24.95" customHeight="1">
      <c r="B64" s="100"/>
      <c r="D64" s="101" t="s">
        <v>250</v>
      </c>
      <c r="E64" s="102"/>
      <c r="F64" s="102"/>
      <c r="G64" s="102"/>
      <c r="H64" s="102"/>
      <c r="I64" s="102"/>
      <c r="J64" s="103">
        <f>J129</f>
        <v>0</v>
      </c>
      <c r="L64" s="100"/>
    </row>
    <row r="65" spans="2:12" s="8" customFormat="1" ht="24.95" customHeight="1">
      <c r="B65" s="100"/>
      <c r="D65" s="101" t="s">
        <v>2586</v>
      </c>
      <c r="E65" s="102"/>
      <c r="F65" s="102"/>
      <c r="G65" s="102"/>
      <c r="H65" s="102"/>
      <c r="I65" s="102"/>
      <c r="J65" s="103">
        <f>J133</f>
        <v>0</v>
      </c>
      <c r="L65" s="100"/>
    </row>
    <row r="66" spans="2:12" s="1" customFormat="1" ht="21.75" customHeight="1">
      <c r="B66" s="33"/>
      <c r="L66" s="33"/>
    </row>
    <row r="67" spans="2:12" s="1" customFormat="1" ht="6.95" customHeight="1"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33"/>
    </row>
    <row r="71" spans="2:12" s="1" customFormat="1" ht="6.95" customHeight="1">
      <c r="B71" s="44"/>
      <c r="C71" s="45"/>
      <c r="D71" s="45"/>
      <c r="E71" s="45"/>
      <c r="F71" s="45"/>
      <c r="G71" s="45"/>
      <c r="H71" s="45"/>
      <c r="I71" s="45"/>
      <c r="J71" s="45"/>
      <c r="K71" s="45"/>
      <c r="L71" s="33"/>
    </row>
    <row r="72" spans="2:12" s="1" customFormat="1" ht="24.95" customHeight="1">
      <c r="B72" s="33"/>
      <c r="C72" s="22" t="s">
        <v>251</v>
      </c>
      <c r="L72" s="33"/>
    </row>
    <row r="73" spans="2:12" s="1" customFormat="1" ht="6.95" customHeight="1">
      <c r="B73" s="33"/>
      <c r="L73" s="33"/>
    </row>
    <row r="74" spans="2:12" s="1" customFormat="1" ht="12" customHeight="1">
      <c r="B74" s="33"/>
      <c r="C74" s="28" t="s">
        <v>16</v>
      </c>
      <c r="L74" s="33"/>
    </row>
    <row r="75" spans="2:12" s="1" customFormat="1" ht="26.25" customHeight="1">
      <c r="B75" s="33"/>
      <c r="E75" s="319" t="str">
        <f>E7</f>
        <v>Odstranění havarijního stavu po povodních 2024 - komplexní oprava trati v úseku Vápenná - Javorník ve Slezsku - PD</v>
      </c>
      <c r="F75" s="320"/>
      <c r="G75" s="320"/>
      <c r="H75" s="320"/>
      <c r="L75" s="33"/>
    </row>
    <row r="76" spans="2:12" s="1" customFormat="1" ht="12" customHeight="1">
      <c r="B76" s="33"/>
      <c r="C76" s="28" t="s">
        <v>243</v>
      </c>
      <c r="L76" s="33"/>
    </row>
    <row r="77" spans="2:12" s="1" customFormat="1" ht="16.5" customHeight="1">
      <c r="B77" s="33"/>
      <c r="E77" s="315" t="str">
        <f>E9</f>
        <v>SO 11-21-02 - Oprava propustku, evid. km 12,852</v>
      </c>
      <c r="F77" s="321"/>
      <c r="G77" s="321"/>
      <c r="H77" s="321"/>
      <c r="L77" s="33"/>
    </row>
    <row r="78" spans="2:12" s="1" customFormat="1" ht="6.95" customHeight="1">
      <c r="B78" s="33"/>
      <c r="L78" s="33"/>
    </row>
    <row r="79" spans="2:12" s="1" customFormat="1" ht="12" customHeight="1">
      <c r="B79" s="33"/>
      <c r="C79" s="28" t="s">
        <v>21</v>
      </c>
      <c r="F79" s="26" t="str">
        <f>F12</f>
        <v xml:space="preserve"> </v>
      </c>
      <c r="I79" s="28" t="s">
        <v>23</v>
      </c>
      <c r="J79" s="50" t="str">
        <f>IF(J12="","",J12)</f>
        <v>10. 4. 2025</v>
      </c>
      <c r="L79" s="33"/>
    </row>
    <row r="80" spans="2:12" s="1" customFormat="1" ht="6.95" customHeight="1">
      <c r="B80" s="33"/>
      <c r="L80" s="33"/>
    </row>
    <row r="81" spans="2:65" s="1" customFormat="1" ht="15.2" customHeight="1">
      <c r="B81" s="33"/>
      <c r="C81" s="28" t="s">
        <v>25</v>
      </c>
      <c r="F81" s="26" t="str">
        <f>E15</f>
        <v xml:space="preserve">Správa železnic, státní organizace </v>
      </c>
      <c r="I81" s="28" t="s">
        <v>33</v>
      </c>
      <c r="J81" s="31" t="str">
        <f>E21</f>
        <v>Prodin a.s.</v>
      </c>
      <c r="L81" s="33"/>
    </row>
    <row r="82" spans="2:65" s="1" customFormat="1" ht="15.2" customHeight="1">
      <c r="B82" s="33"/>
      <c r="C82" s="28" t="s">
        <v>31</v>
      </c>
      <c r="F82" s="26" t="str">
        <f>IF(E18="","",E18)</f>
        <v>Vyplň údaj</v>
      </c>
      <c r="I82" s="28" t="s">
        <v>38</v>
      </c>
      <c r="J82" s="31" t="str">
        <f>E24</f>
        <v xml:space="preserve"> </v>
      </c>
      <c r="L82" s="33"/>
    </row>
    <row r="83" spans="2:65" s="1" customFormat="1" ht="10.35" customHeight="1">
      <c r="B83" s="33"/>
      <c r="L83" s="33"/>
    </row>
    <row r="84" spans="2:65" s="9" customFormat="1" ht="29.25" customHeight="1">
      <c r="B84" s="104"/>
      <c r="C84" s="105" t="s">
        <v>252</v>
      </c>
      <c r="D84" s="106" t="s">
        <v>60</v>
      </c>
      <c r="E84" s="106" t="s">
        <v>56</v>
      </c>
      <c r="F84" s="106" t="s">
        <v>57</v>
      </c>
      <c r="G84" s="106" t="s">
        <v>253</v>
      </c>
      <c r="H84" s="106" t="s">
        <v>254</v>
      </c>
      <c r="I84" s="106" t="s">
        <v>255</v>
      </c>
      <c r="J84" s="106" t="s">
        <v>247</v>
      </c>
      <c r="K84" s="107" t="s">
        <v>256</v>
      </c>
      <c r="L84" s="104"/>
      <c r="M84" s="57" t="s">
        <v>19</v>
      </c>
      <c r="N84" s="58" t="s">
        <v>45</v>
      </c>
      <c r="O84" s="58" t="s">
        <v>257</v>
      </c>
      <c r="P84" s="58" t="s">
        <v>258</v>
      </c>
      <c r="Q84" s="58" t="s">
        <v>259</v>
      </c>
      <c r="R84" s="58" t="s">
        <v>260</v>
      </c>
      <c r="S84" s="58" t="s">
        <v>261</v>
      </c>
      <c r="T84" s="59" t="s">
        <v>262</v>
      </c>
    </row>
    <row r="85" spans="2:65" s="1" customFormat="1" ht="22.9" customHeight="1">
      <c r="B85" s="33"/>
      <c r="C85" s="62" t="s">
        <v>263</v>
      </c>
      <c r="J85" s="108">
        <f>BK85</f>
        <v>0</v>
      </c>
      <c r="L85" s="33"/>
      <c r="M85" s="60"/>
      <c r="N85" s="51"/>
      <c r="O85" s="51"/>
      <c r="P85" s="109">
        <f>P86+P102+P106+P122+P129+P133</f>
        <v>0</v>
      </c>
      <c r="Q85" s="51"/>
      <c r="R85" s="109">
        <f>R86+R102+R106+R122+R129+R133</f>
        <v>0</v>
      </c>
      <c r="S85" s="51"/>
      <c r="T85" s="110">
        <f>T86+T102+T106+T122+T129+T133</f>
        <v>0</v>
      </c>
      <c r="AT85" s="18" t="s">
        <v>74</v>
      </c>
      <c r="AU85" s="18" t="s">
        <v>248</v>
      </c>
      <c r="BK85" s="111">
        <f>BK86+BK102+BK106+BK122+BK129+BK133</f>
        <v>0</v>
      </c>
    </row>
    <row r="86" spans="2:65" s="10" customFormat="1" ht="25.9" customHeight="1">
      <c r="B86" s="112"/>
      <c r="D86" s="113" t="s">
        <v>74</v>
      </c>
      <c r="E86" s="114" t="s">
        <v>83</v>
      </c>
      <c r="F86" s="114" t="s">
        <v>1143</v>
      </c>
      <c r="I86" s="115"/>
      <c r="J86" s="116">
        <f>BK86</f>
        <v>0</v>
      </c>
      <c r="L86" s="112"/>
      <c r="M86" s="117"/>
      <c r="P86" s="118">
        <f>SUM(P87:P101)</f>
        <v>0</v>
      </c>
      <c r="R86" s="118">
        <f>SUM(R87:R101)</f>
        <v>0</v>
      </c>
      <c r="T86" s="119">
        <f>SUM(T87:T101)</f>
        <v>0</v>
      </c>
      <c r="AR86" s="113" t="s">
        <v>83</v>
      </c>
      <c r="AT86" s="120" t="s">
        <v>74</v>
      </c>
      <c r="AU86" s="120" t="s">
        <v>75</v>
      </c>
      <c r="AY86" s="113" t="s">
        <v>266</v>
      </c>
      <c r="BK86" s="121">
        <f>SUM(BK87:BK101)</f>
        <v>0</v>
      </c>
    </row>
    <row r="87" spans="2:65" s="1" customFormat="1" ht="21.75" customHeight="1">
      <c r="B87" s="33"/>
      <c r="C87" s="122" t="s">
        <v>83</v>
      </c>
      <c r="D87" s="122" t="s">
        <v>267</v>
      </c>
      <c r="E87" s="123" t="s">
        <v>2629</v>
      </c>
      <c r="F87" s="124" t="s">
        <v>2630</v>
      </c>
      <c r="G87" s="125" t="s">
        <v>270</v>
      </c>
      <c r="H87" s="126">
        <v>8</v>
      </c>
      <c r="I87" s="127"/>
      <c r="J87" s="128">
        <f>ROUND(I87*H87,2)</f>
        <v>0</v>
      </c>
      <c r="K87" s="124" t="s">
        <v>1066</v>
      </c>
      <c r="L87" s="33"/>
      <c r="M87" s="129" t="s">
        <v>19</v>
      </c>
      <c r="N87" s="130" t="s">
        <v>46</v>
      </c>
      <c r="P87" s="131">
        <f>O87*H87</f>
        <v>0</v>
      </c>
      <c r="Q87" s="131">
        <v>0</v>
      </c>
      <c r="R87" s="131">
        <f>Q87*H87</f>
        <v>0</v>
      </c>
      <c r="S87" s="131">
        <v>0</v>
      </c>
      <c r="T87" s="132">
        <f>S87*H87</f>
        <v>0</v>
      </c>
      <c r="AR87" s="133" t="s">
        <v>272</v>
      </c>
      <c r="AT87" s="133" t="s">
        <v>267</v>
      </c>
      <c r="AU87" s="133" t="s">
        <v>83</v>
      </c>
      <c r="AY87" s="18" t="s">
        <v>266</v>
      </c>
      <c r="BE87" s="134">
        <f>IF(N87="základní",J87,0)</f>
        <v>0</v>
      </c>
      <c r="BF87" s="134">
        <f>IF(N87="snížená",J87,0)</f>
        <v>0</v>
      </c>
      <c r="BG87" s="134">
        <f>IF(N87="zákl. přenesená",J87,0)</f>
        <v>0</v>
      </c>
      <c r="BH87" s="134">
        <f>IF(N87="sníž. přenesená",J87,0)</f>
        <v>0</v>
      </c>
      <c r="BI87" s="134">
        <f>IF(N87="nulová",J87,0)</f>
        <v>0</v>
      </c>
      <c r="BJ87" s="18" t="s">
        <v>83</v>
      </c>
      <c r="BK87" s="134">
        <f>ROUND(I87*H87,2)</f>
        <v>0</v>
      </c>
      <c r="BL87" s="18" t="s">
        <v>272</v>
      </c>
      <c r="BM87" s="133" t="s">
        <v>3462</v>
      </c>
    </row>
    <row r="88" spans="2:65" s="1" customFormat="1" ht="11.25">
      <c r="B88" s="33"/>
      <c r="D88" s="186" t="s">
        <v>1068</v>
      </c>
      <c r="F88" s="187" t="s">
        <v>2632</v>
      </c>
      <c r="I88" s="151"/>
      <c r="L88" s="33"/>
      <c r="M88" s="152"/>
      <c r="T88" s="54"/>
      <c r="AT88" s="18" t="s">
        <v>1068</v>
      </c>
      <c r="AU88" s="18" t="s">
        <v>83</v>
      </c>
    </row>
    <row r="89" spans="2:65" s="1" customFormat="1" ht="29.25">
      <c r="B89" s="33"/>
      <c r="D89" s="136" t="s">
        <v>341</v>
      </c>
      <c r="F89" s="150" t="s">
        <v>2633</v>
      </c>
      <c r="I89" s="151"/>
      <c r="L89" s="33"/>
      <c r="M89" s="152"/>
      <c r="T89" s="54"/>
      <c r="AT89" s="18" t="s">
        <v>341</v>
      </c>
      <c r="AU89" s="18" t="s">
        <v>83</v>
      </c>
    </row>
    <row r="90" spans="2:65" s="1" customFormat="1" ht="21.75" customHeight="1">
      <c r="B90" s="33"/>
      <c r="C90" s="122" t="s">
        <v>85</v>
      </c>
      <c r="D90" s="122" t="s">
        <v>267</v>
      </c>
      <c r="E90" s="123" t="s">
        <v>1296</v>
      </c>
      <c r="F90" s="124" t="s">
        <v>1297</v>
      </c>
      <c r="G90" s="125" t="s">
        <v>270</v>
      </c>
      <c r="H90" s="126">
        <v>8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3463</v>
      </c>
    </row>
    <row r="91" spans="2:65" s="1" customFormat="1" ht="11.25">
      <c r="B91" s="33"/>
      <c r="D91" s="186" t="s">
        <v>1068</v>
      </c>
      <c r="F91" s="187" t="s">
        <v>1299</v>
      </c>
      <c r="I91" s="151"/>
      <c r="L91" s="33"/>
      <c r="M91" s="152"/>
      <c r="T91" s="54"/>
      <c r="AT91" s="18" t="s">
        <v>1068</v>
      </c>
      <c r="AU91" s="18" t="s">
        <v>83</v>
      </c>
    </row>
    <row r="92" spans="2:65" s="1" customFormat="1" ht="29.25">
      <c r="B92" s="33"/>
      <c r="D92" s="136" t="s">
        <v>341</v>
      </c>
      <c r="F92" s="150" t="s">
        <v>2712</v>
      </c>
      <c r="I92" s="151"/>
      <c r="L92" s="33"/>
      <c r="M92" s="152"/>
      <c r="T92" s="54"/>
      <c r="AT92" s="18" t="s">
        <v>341</v>
      </c>
      <c r="AU92" s="18" t="s">
        <v>83</v>
      </c>
    </row>
    <row r="93" spans="2:65" s="1" customFormat="1" ht="24.2" customHeight="1">
      <c r="B93" s="33"/>
      <c r="C93" s="122" t="s">
        <v>285</v>
      </c>
      <c r="D93" s="122" t="s">
        <v>267</v>
      </c>
      <c r="E93" s="123" t="s">
        <v>1300</v>
      </c>
      <c r="F93" s="124" t="s">
        <v>1301</v>
      </c>
      <c r="G93" s="125" t="s">
        <v>270</v>
      </c>
      <c r="H93" s="126">
        <v>80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3464</v>
      </c>
    </row>
    <row r="94" spans="2:65" s="1" customFormat="1" ht="11.25">
      <c r="B94" s="33"/>
      <c r="D94" s="186" t="s">
        <v>1068</v>
      </c>
      <c r="F94" s="187" t="s">
        <v>1303</v>
      </c>
      <c r="I94" s="151"/>
      <c r="L94" s="33"/>
      <c r="M94" s="152"/>
      <c r="T94" s="54"/>
      <c r="AT94" s="18" t="s">
        <v>1068</v>
      </c>
      <c r="AU94" s="18" t="s">
        <v>83</v>
      </c>
    </row>
    <row r="95" spans="2:65" s="1" customFormat="1" ht="39">
      <c r="B95" s="33"/>
      <c r="D95" s="136" t="s">
        <v>341</v>
      </c>
      <c r="F95" s="150" t="s">
        <v>2714</v>
      </c>
      <c r="I95" s="151"/>
      <c r="L95" s="33"/>
      <c r="M95" s="152"/>
      <c r="T95" s="54"/>
      <c r="AT95" s="18" t="s">
        <v>341</v>
      </c>
      <c r="AU95" s="18" t="s">
        <v>83</v>
      </c>
    </row>
    <row r="96" spans="2:65" s="1" customFormat="1" ht="16.5" customHeight="1">
      <c r="B96" s="33"/>
      <c r="C96" s="122" t="s">
        <v>272</v>
      </c>
      <c r="D96" s="122" t="s">
        <v>267</v>
      </c>
      <c r="E96" s="123" t="s">
        <v>2720</v>
      </c>
      <c r="F96" s="124" t="s">
        <v>2721</v>
      </c>
      <c r="G96" s="125" t="s">
        <v>2636</v>
      </c>
      <c r="H96" s="126">
        <v>16</v>
      </c>
      <c r="I96" s="127"/>
      <c r="J96" s="128">
        <f>ROUND(I96*H96,2)</f>
        <v>0</v>
      </c>
      <c r="K96" s="124" t="s">
        <v>1066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83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3465</v>
      </c>
    </row>
    <row r="97" spans="2:65" s="1" customFormat="1" ht="11.25">
      <c r="B97" s="33"/>
      <c r="D97" s="186" t="s">
        <v>1068</v>
      </c>
      <c r="F97" s="187" t="s">
        <v>2723</v>
      </c>
      <c r="I97" s="151"/>
      <c r="L97" s="33"/>
      <c r="M97" s="152"/>
      <c r="T97" s="54"/>
      <c r="AT97" s="18" t="s">
        <v>1068</v>
      </c>
      <c r="AU97" s="18" t="s">
        <v>83</v>
      </c>
    </row>
    <row r="98" spans="2:65" s="1" customFormat="1" ht="39">
      <c r="B98" s="33"/>
      <c r="D98" s="136" t="s">
        <v>341</v>
      </c>
      <c r="F98" s="150" t="s">
        <v>2724</v>
      </c>
      <c r="I98" s="151"/>
      <c r="L98" s="33"/>
      <c r="M98" s="152"/>
      <c r="T98" s="54"/>
      <c r="AT98" s="18" t="s">
        <v>341</v>
      </c>
      <c r="AU98" s="18" t="s">
        <v>83</v>
      </c>
    </row>
    <row r="99" spans="2:65" s="1" customFormat="1" ht="16.5" customHeight="1">
      <c r="B99" s="33"/>
      <c r="C99" s="122" t="s">
        <v>264</v>
      </c>
      <c r="D99" s="122" t="s">
        <v>267</v>
      </c>
      <c r="E99" s="123" t="s">
        <v>2725</v>
      </c>
      <c r="F99" s="124" t="s">
        <v>2726</v>
      </c>
      <c r="G99" s="125" t="s">
        <v>270</v>
      </c>
      <c r="H99" s="126">
        <v>8</v>
      </c>
      <c r="I99" s="127"/>
      <c r="J99" s="128">
        <f>ROUND(I99*H99,2)</f>
        <v>0</v>
      </c>
      <c r="K99" s="124" t="s">
        <v>1066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83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3466</v>
      </c>
    </row>
    <row r="100" spans="2:65" s="1" customFormat="1" ht="11.25">
      <c r="B100" s="33"/>
      <c r="D100" s="186" t="s">
        <v>1068</v>
      </c>
      <c r="F100" s="187" t="s">
        <v>2728</v>
      </c>
      <c r="I100" s="151"/>
      <c r="L100" s="33"/>
      <c r="M100" s="152"/>
      <c r="T100" s="54"/>
      <c r="AT100" s="18" t="s">
        <v>1068</v>
      </c>
      <c r="AU100" s="18" t="s">
        <v>83</v>
      </c>
    </row>
    <row r="101" spans="2:65" s="1" customFormat="1" ht="19.5">
      <c r="B101" s="33"/>
      <c r="D101" s="136" t="s">
        <v>341</v>
      </c>
      <c r="F101" s="150" t="s">
        <v>2729</v>
      </c>
      <c r="I101" s="151"/>
      <c r="L101" s="33"/>
      <c r="M101" s="152"/>
      <c r="T101" s="54"/>
      <c r="AT101" s="18" t="s">
        <v>341</v>
      </c>
      <c r="AU101" s="18" t="s">
        <v>83</v>
      </c>
    </row>
    <row r="102" spans="2:65" s="10" customFormat="1" ht="25.9" customHeight="1">
      <c r="B102" s="112"/>
      <c r="D102" s="113" t="s">
        <v>74</v>
      </c>
      <c r="E102" s="114" t="s">
        <v>85</v>
      </c>
      <c r="F102" s="114" t="s">
        <v>2753</v>
      </c>
      <c r="I102" s="115"/>
      <c r="J102" s="116">
        <f>BK102</f>
        <v>0</v>
      </c>
      <c r="L102" s="112"/>
      <c r="M102" s="117"/>
      <c r="P102" s="118">
        <f>SUM(P103:P105)</f>
        <v>0</v>
      </c>
      <c r="R102" s="118">
        <f>SUM(R103:R105)</f>
        <v>0</v>
      </c>
      <c r="T102" s="119">
        <f>SUM(T103:T105)</f>
        <v>0</v>
      </c>
      <c r="AR102" s="113" t="s">
        <v>83</v>
      </c>
      <c r="AT102" s="120" t="s">
        <v>74</v>
      </c>
      <c r="AU102" s="120" t="s">
        <v>75</v>
      </c>
      <c r="AY102" s="113" t="s">
        <v>266</v>
      </c>
      <c r="BK102" s="121">
        <f>SUM(BK103:BK105)</f>
        <v>0</v>
      </c>
    </row>
    <row r="103" spans="2:65" s="1" customFormat="1" ht="16.5" customHeight="1">
      <c r="B103" s="33"/>
      <c r="C103" s="122" t="s">
        <v>295</v>
      </c>
      <c r="D103" s="122" t="s">
        <v>267</v>
      </c>
      <c r="E103" s="123" t="s">
        <v>3336</v>
      </c>
      <c r="F103" s="124" t="s">
        <v>3337</v>
      </c>
      <c r="G103" s="125" t="s">
        <v>270</v>
      </c>
      <c r="H103" s="126">
        <v>0.9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3467</v>
      </c>
    </row>
    <row r="104" spans="2:65" s="1" customFormat="1" ht="11.25">
      <c r="B104" s="33"/>
      <c r="D104" s="186" t="s">
        <v>1068</v>
      </c>
      <c r="F104" s="187" t="s">
        <v>3339</v>
      </c>
      <c r="I104" s="151"/>
      <c r="L104" s="33"/>
      <c r="M104" s="152"/>
      <c r="T104" s="54"/>
      <c r="AT104" s="18" t="s">
        <v>1068</v>
      </c>
      <c r="AU104" s="18" t="s">
        <v>83</v>
      </c>
    </row>
    <row r="105" spans="2:65" s="1" customFormat="1" ht="19.5">
      <c r="B105" s="33"/>
      <c r="D105" s="136" t="s">
        <v>341</v>
      </c>
      <c r="F105" s="150" t="s">
        <v>3468</v>
      </c>
      <c r="I105" s="151"/>
      <c r="L105" s="33"/>
      <c r="M105" s="152"/>
      <c r="T105" s="54"/>
      <c r="AT105" s="18" t="s">
        <v>341</v>
      </c>
      <c r="AU105" s="18" t="s">
        <v>83</v>
      </c>
    </row>
    <row r="106" spans="2:65" s="10" customFormat="1" ht="25.9" customHeight="1">
      <c r="B106" s="112"/>
      <c r="D106" s="113" t="s">
        <v>74</v>
      </c>
      <c r="E106" s="114" t="s">
        <v>272</v>
      </c>
      <c r="F106" s="114" t="s">
        <v>1211</v>
      </c>
      <c r="I106" s="115"/>
      <c r="J106" s="116">
        <f>BK106</f>
        <v>0</v>
      </c>
      <c r="L106" s="112"/>
      <c r="M106" s="117"/>
      <c r="P106" s="118">
        <f>SUM(P107:P121)</f>
        <v>0</v>
      </c>
      <c r="R106" s="118">
        <f>SUM(R107:R121)</f>
        <v>0</v>
      </c>
      <c r="T106" s="119">
        <f>SUM(T107:T121)</f>
        <v>0</v>
      </c>
      <c r="AR106" s="113" t="s">
        <v>83</v>
      </c>
      <c r="AT106" s="120" t="s">
        <v>74</v>
      </c>
      <c r="AU106" s="120" t="s">
        <v>75</v>
      </c>
      <c r="AY106" s="113" t="s">
        <v>266</v>
      </c>
      <c r="BK106" s="121">
        <f>SUM(BK107:BK121)</f>
        <v>0</v>
      </c>
    </row>
    <row r="107" spans="2:65" s="1" customFormat="1" ht="16.5" customHeight="1">
      <c r="B107" s="33"/>
      <c r="C107" s="122" t="s">
        <v>293</v>
      </c>
      <c r="D107" s="122" t="s">
        <v>267</v>
      </c>
      <c r="E107" s="123" t="s">
        <v>3469</v>
      </c>
      <c r="F107" s="124" t="s">
        <v>3470</v>
      </c>
      <c r="G107" s="125" t="s">
        <v>2609</v>
      </c>
      <c r="H107" s="126">
        <v>3.5</v>
      </c>
      <c r="I107" s="127"/>
      <c r="J107" s="128">
        <f>ROUND(I107*H107,2)</f>
        <v>0</v>
      </c>
      <c r="K107" s="124" t="s">
        <v>1066</v>
      </c>
      <c r="L107" s="33"/>
      <c r="M107" s="129" t="s">
        <v>19</v>
      </c>
      <c r="N107" s="130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272</v>
      </c>
      <c r="AT107" s="133" t="s">
        <v>267</v>
      </c>
      <c r="AU107" s="133" t="s">
        <v>83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3471</v>
      </c>
    </row>
    <row r="108" spans="2:65" s="1" customFormat="1" ht="11.25">
      <c r="B108" s="33"/>
      <c r="D108" s="186" t="s">
        <v>1068</v>
      </c>
      <c r="F108" s="187" t="s">
        <v>3472</v>
      </c>
      <c r="I108" s="151"/>
      <c r="L108" s="33"/>
      <c r="M108" s="152"/>
      <c r="T108" s="54"/>
      <c r="AT108" s="18" t="s">
        <v>1068</v>
      </c>
      <c r="AU108" s="18" t="s">
        <v>83</v>
      </c>
    </row>
    <row r="109" spans="2:65" s="1" customFormat="1" ht="19.5">
      <c r="B109" s="33"/>
      <c r="D109" s="136" t="s">
        <v>341</v>
      </c>
      <c r="F109" s="150" t="s">
        <v>3473</v>
      </c>
      <c r="I109" s="151"/>
      <c r="L109" s="33"/>
      <c r="M109" s="152"/>
      <c r="T109" s="54"/>
      <c r="AT109" s="18" t="s">
        <v>341</v>
      </c>
      <c r="AU109" s="18" t="s">
        <v>83</v>
      </c>
    </row>
    <row r="110" spans="2:65" s="1" customFormat="1" ht="16.5" customHeight="1">
      <c r="B110" s="33"/>
      <c r="C110" s="122" t="s">
        <v>303</v>
      </c>
      <c r="D110" s="122" t="s">
        <v>267</v>
      </c>
      <c r="E110" s="123" t="s">
        <v>2935</v>
      </c>
      <c r="F110" s="124" t="s">
        <v>2936</v>
      </c>
      <c r="G110" s="125" t="s">
        <v>2609</v>
      </c>
      <c r="H110" s="126">
        <v>3.5</v>
      </c>
      <c r="I110" s="127"/>
      <c r="J110" s="128">
        <f>ROUND(I110*H110,2)</f>
        <v>0</v>
      </c>
      <c r="K110" s="124" t="s">
        <v>1066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83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3474</v>
      </c>
    </row>
    <row r="111" spans="2:65" s="1" customFormat="1" ht="11.25">
      <c r="B111" s="33"/>
      <c r="D111" s="186" t="s">
        <v>1068</v>
      </c>
      <c r="F111" s="187" t="s">
        <v>2938</v>
      </c>
      <c r="I111" s="151"/>
      <c r="L111" s="33"/>
      <c r="M111" s="152"/>
      <c r="T111" s="54"/>
      <c r="AT111" s="18" t="s">
        <v>1068</v>
      </c>
      <c r="AU111" s="18" t="s">
        <v>83</v>
      </c>
    </row>
    <row r="112" spans="2:65" s="1" customFormat="1" ht="19.5">
      <c r="B112" s="33"/>
      <c r="D112" s="136" t="s">
        <v>341</v>
      </c>
      <c r="F112" s="150" t="s">
        <v>2939</v>
      </c>
      <c r="I112" s="151"/>
      <c r="L112" s="33"/>
      <c r="M112" s="152"/>
      <c r="T112" s="54"/>
      <c r="AT112" s="18" t="s">
        <v>341</v>
      </c>
      <c r="AU112" s="18" t="s">
        <v>83</v>
      </c>
    </row>
    <row r="113" spans="2:65" s="1" customFormat="1" ht="16.5" customHeight="1">
      <c r="B113" s="33"/>
      <c r="C113" s="122" t="s">
        <v>307</v>
      </c>
      <c r="D113" s="122" t="s">
        <v>267</v>
      </c>
      <c r="E113" s="123" t="s">
        <v>1222</v>
      </c>
      <c r="F113" s="124" t="s">
        <v>1223</v>
      </c>
      <c r="G113" s="125" t="s">
        <v>2636</v>
      </c>
      <c r="H113" s="126">
        <v>1.2999999999999999E-2</v>
      </c>
      <c r="I113" s="127"/>
      <c r="J113" s="128">
        <f>ROUND(I113*H113,2)</f>
        <v>0</v>
      </c>
      <c r="K113" s="124" t="s">
        <v>1066</v>
      </c>
      <c r="L113" s="33"/>
      <c r="M113" s="129" t="s">
        <v>19</v>
      </c>
      <c r="N113" s="130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272</v>
      </c>
      <c r="AT113" s="133" t="s">
        <v>267</v>
      </c>
      <c r="AU113" s="133" t="s">
        <v>83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3475</v>
      </c>
    </row>
    <row r="114" spans="2:65" s="1" customFormat="1" ht="11.25">
      <c r="B114" s="33"/>
      <c r="D114" s="186" t="s">
        <v>1068</v>
      </c>
      <c r="F114" s="187" t="s">
        <v>1225</v>
      </c>
      <c r="I114" s="151"/>
      <c r="L114" s="33"/>
      <c r="M114" s="152"/>
      <c r="T114" s="54"/>
      <c r="AT114" s="18" t="s">
        <v>1068</v>
      </c>
      <c r="AU114" s="18" t="s">
        <v>83</v>
      </c>
    </row>
    <row r="115" spans="2:65" s="1" customFormat="1" ht="19.5">
      <c r="B115" s="33"/>
      <c r="D115" s="136" t="s">
        <v>341</v>
      </c>
      <c r="F115" s="150" t="s">
        <v>2943</v>
      </c>
      <c r="I115" s="151"/>
      <c r="L115" s="33"/>
      <c r="M115" s="152"/>
      <c r="T115" s="54"/>
      <c r="AT115" s="18" t="s">
        <v>341</v>
      </c>
      <c r="AU115" s="18" t="s">
        <v>83</v>
      </c>
    </row>
    <row r="116" spans="2:65" s="1" customFormat="1" ht="16.5" customHeight="1">
      <c r="B116" s="33"/>
      <c r="C116" s="122" t="s">
        <v>312</v>
      </c>
      <c r="D116" s="122" t="s">
        <v>267</v>
      </c>
      <c r="E116" s="123" t="s">
        <v>2958</v>
      </c>
      <c r="F116" s="124" t="s">
        <v>2959</v>
      </c>
      <c r="G116" s="125" t="s">
        <v>270</v>
      </c>
      <c r="H116" s="126">
        <v>6</v>
      </c>
      <c r="I116" s="127"/>
      <c r="J116" s="128">
        <f>ROUND(I116*H116,2)</f>
        <v>0</v>
      </c>
      <c r="K116" s="124" t="s">
        <v>1066</v>
      </c>
      <c r="L116" s="33"/>
      <c r="M116" s="129" t="s">
        <v>19</v>
      </c>
      <c r="N116" s="130" t="s">
        <v>46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272</v>
      </c>
      <c r="AT116" s="133" t="s">
        <v>267</v>
      </c>
      <c r="AU116" s="133" t="s">
        <v>83</v>
      </c>
      <c r="AY116" s="18" t="s">
        <v>266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8" t="s">
        <v>83</v>
      </c>
      <c r="BK116" s="134">
        <f>ROUND(I116*H116,2)</f>
        <v>0</v>
      </c>
      <c r="BL116" s="18" t="s">
        <v>272</v>
      </c>
      <c r="BM116" s="133" t="s">
        <v>3476</v>
      </c>
    </row>
    <row r="117" spans="2:65" s="1" customFormat="1" ht="11.25">
      <c r="B117" s="33"/>
      <c r="D117" s="186" t="s">
        <v>1068</v>
      </c>
      <c r="F117" s="187" t="s">
        <v>2961</v>
      </c>
      <c r="I117" s="151"/>
      <c r="L117" s="33"/>
      <c r="M117" s="152"/>
      <c r="T117" s="54"/>
      <c r="AT117" s="18" t="s">
        <v>1068</v>
      </c>
      <c r="AU117" s="18" t="s">
        <v>83</v>
      </c>
    </row>
    <row r="118" spans="2:65" s="1" customFormat="1" ht="19.5">
      <c r="B118" s="33"/>
      <c r="D118" s="136" t="s">
        <v>341</v>
      </c>
      <c r="F118" s="150" t="s">
        <v>2962</v>
      </c>
      <c r="I118" s="151"/>
      <c r="L118" s="33"/>
      <c r="M118" s="152"/>
      <c r="T118" s="54"/>
      <c r="AT118" s="18" t="s">
        <v>341</v>
      </c>
      <c r="AU118" s="18" t="s">
        <v>83</v>
      </c>
    </row>
    <row r="119" spans="2:65" s="1" customFormat="1" ht="21.75" customHeight="1">
      <c r="B119" s="33"/>
      <c r="C119" s="122" t="s">
        <v>351</v>
      </c>
      <c r="D119" s="122" t="s">
        <v>267</v>
      </c>
      <c r="E119" s="123" t="s">
        <v>2963</v>
      </c>
      <c r="F119" s="124" t="s">
        <v>2964</v>
      </c>
      <c r="G119" s="125" t="s">
        <v>2609</v>
      </c>
      <c r="H119" s="126">
        <v>3.5</v>
      </c>
      <c r="I119" s="127"/>
      <c r="J119" s="128">
        <f>ROUND(I119*H119,2)</f>
        <v>0</v>
      </c>
      <c r="K119" s="124" t="s">
        <v>1066</v>
      </c>
      <c r="L119" s="33"/>
      <c r="M119" s="129" t="s">
        <v>19</v>
      </c>
      <c r="N119" s="130" t="s">
        <v>46</v>
      </c>
      <c r="P119" s="131">
        <f>O119*H119</f>
        <v>0</v>
      </c>
      <c r="Q119" s="131">
        <v>0</v>
      </c>
      <c r="R119" s="131">
        <f>Q119*H119</f>
        <v>0</v>
      </c>
      <c r="S119" s="131">
        <v>0</v>
      </c>
      <c r="T119" s="132">
        <f>S119*H119</f>
        <v>0</v>
      </c>
      <c r="AR119" s="133" t="s">
        <v>272</v>
      </c>
      <c r="AT119" s="133" t="s">
        <v>267</v>
      </c>
      <c r="AU119" s="133" t="s">
        <v>83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272</v>
      </c>
      <c r="BM119" s="133" t="s">
        <v>3477</v>
      </c>
    </row>
    <row r="120" spans="2:65" s="1" customFormat="1" ht="11.25">
      <c r="B120" s="33"/>
      <c r="D120" s="186" t="s">
        <v>1068</v>
      </c>
      <c r="F120" s="187" t="s">
        <v>2966</v>
      </c>
      <c r="I120" s="151"/>
      <c r="L120" s="33"/>
      <c r="M120" s="152"/>
      <c r="T120" s="54"/>
      <c r="AT120" s="18" t="s">
        <v>1068</v>
      </c>
      <c r="AU120" s="18" t="s">
        <v>83</v>
      </c>
    </row>
    <row r="121" spans="2:65" s="1" customFormat="1" ht="29.25">
      <c r="B121" s="33"/>
      <c r="D121" s="136" t="s">
        <v>341</v>
      </c>
      <c r="F121" s="150" t="s">
        <v>2967</v>
      </c>
      <c r="I121" s="151"/>
      <c r="L121" s="33"/>
      <c r="M121" s="152"/>
      <c r="T121" s="54"/>
      <c r="AT121" s="18" t="s">
        <v>341</v>
      </c>
      <c r="AU121" s="18" t="s">
        <v>83</v>
      </c>
    </row>
    <row r="122" spans="2:65" s="10" customFormat="1" ht="25.9" customHeight="1">
      <c r="B122" s="112"/>
      <c r="D122" s="113" t="s">
        <v>74</v>
      </c>
      <c r="E122" s="114" t="s">
        <v>295</v>
      </c>
      <c r="F122" s="114" t="s">
        <v>2982</v>
      </c>
      <c r="I122" s="115"/>
      <c r="J122" s="116">
        <f>BK122</f>
        <v>0</v>
      </c>
      <c r="L122" s="112"/>
      <c r="M122" s="117"/>
      <c r="P122" s="118">
        <f>SUM(P123:P128)</f>
        <v>0</v>
      </c>
      <c r="R122" s="118">
        <f>SUM(R123:R128)</f>
        <v>0</v>
      </c>
      <c r="T122" s="119">
        <f>SUM(T123:T128)</f>
        <v>0</v>
      </c>
      <c r="AR122" s="113" t="s">
        <v>83</v>
      </c>
      <c r="AT122" s="120" t="s">
        <v>74</v>
      </c>
      <c r="AU122" s="120" t="s">
        <v>75</v>
      </c>
      <c r="AY122" s="113" t="s">
        <v>266</v>
      </c>
      <c r="BK122" s="121">
        <f>SUM(BK123:BK128)</f>
        <v>0</v>
      </c>
    </row>
    <row r="123" spans="2:65" s="1" customFormat="1" ht="21.75" customHeight="1">
      <c r="B123" s="33"/>
      <c r="C123" s="122" t="s">
        <v>8</v>
      </c>
      <c r="D123" s="122" t="s">
        <v>267</v>
      </c>
      <c r="E123" s="123" t="s">
        <v>1064</v>
      </c>
      <c r="F123" s="124" t="s">
        <v>1065</v>
      </c>
      <c r="G123" s="125" t="s">
        <v>2609</v>
      </c>
      <c r="H123" s="126">
        <v>8.0909999999999993</v>
      </c>
      <c r="I123" s="127"/>
      <c r="J123" s="128">
        <f>ROUND(I123*H123,2)</f>
        <v>0</v>
      </c>
      <c r="K123" s="124" t="s">
        <v>1066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83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3478</v>
      </c>
    </row>
    <row r="124" spans="2:65" s="1" customFormat="1" ht="11.25">
      <c r="B124" s="33"/>
      <c r="D124" s="186" t="s">
        <v>1068</v>
      </c>
      <c r="F124" s="187" t="s">
        <v>1069</v>
      </c>
      <c r="I124" s="151"/>
      <c r="L124" s="33"/>
      <c r="M124" s="152"/>
      <c r="T124" s="54"/>
      <c r="AT124" s="18" t="s">
        <v>1068</v>
      </c>
      <c r="AU124" s="18" t="s">
        <v>83</v>
      </c>
    </row>
    <row r="125" spans="2:65" s="1" customFormat="1" ht="29.25">
      <c r="B125" s="33"/>
      <c r="D125" s="136" t="s">
        <v>341</v>
      </c>
      <c r="F125" s="150" t="s">
        <v>3479</v>
      </c>
      <c r="I125" s="151"/>
      <c r="L125" s="33"/>
      <c r="M125" s="152"/>
      <c r="T125" s="54"/>
      <c r="AT125" s="18" t="s">
        <v>341</v>
      </c>
      <c r="AU125" s="18" t="s">
        <v>83</v>
      </c>
    </row>
    <row r="126" spans="2:65" s="1" customFormat="1" ht="21.75" customHeight="1">
      <c r="B126" s="33"/>
      <c r="C126" s="122" t="s">
        <v>358</v>
      </c>
      <c r="D126" s="122" t="s">
        <v>267</v>
      </c>
      <c r="E126" s="123" t="s">
        <v>2987</v>
      </c>
      <c r="F126" s="124" t="s">
        <v>2988</v>
      </c>
      <c r="G126" s="125" t="s">
        <v>2609</v>
      </c>
      <c r="H126" s="126">
        <v>7</v>
      </c>
      <c r="I126" s="127"/>
      <c r="J126" s="128">
        <f>ROUND(I126*H126,2)</f>
        <v>0</v>
      </c>
      <c r="K126" s="124" t="s">
        <v>1066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83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3480</v>
      </c>
    </row>
    <row r="127" spans="2:65" s="1" customFormat="1" ht="11.25">
      <c r="B127" s="33"/>
      <c r="D127" s="186" t="s">
        <v>1068</v>
      </c>
      <c r="F127" s="187" t="s">
        <v>2990</v>
      </c>
      <c r="I127" s="151"/>
      <c r="L127" s="33"/>
      <c r="M127" s="152"/>
      <c r="T127" s="54"/>
      <c r="AT127" s="18" t="s">
        <v>1068</v>
      </c>
      <c r="AU127" s="18" t="s">
        <v>83</v>
      </c>
    </row>
    <row r="128" spans="2:65" s="1" customFormat="1" ht="29.25">
      <c r="B128" s="33"/>
      <c r="D128" s="136" t="s">
        <v>341</v>
      </c>
      <c r="F128" s="150" t="s">
        <v>2991</v>
      </c>
      <c r="I128" s="151"/>
      <c r="L128" s="33"/>
      <c r="M128" s="152"/>
      <c r="T128" s="54"/>
      <c r="AT128" s="18" t="s">
        <v>341</v>
      </c>
      <c r="AU128" s="18" t="s">
        <v>83</v>
      </c>
    </row>
    <row r="129" spans="2:65" s="10" customFormat="1" ht="25.9" customHeight="1">
      <c r="B129" s="112"/>
      <c r="D129" s="113" t="s">
        <v>74</v>
      </c>
      <c r="E129" s="114" t="s">
        <v>293</v>
      </c>
      <c r="F129" s="114" t="s">
        <v>294</v>
      </c>
      <c r="I129" s="115"/>
      <c r="J129" s="116">
        <f>BK129</f>
        <v>0</v>
      </c>
      <c r="L129" s="112"/>
      <c r="M129" s="117"/>
      <c r="P129" s="118">
        <f>SUM(P130:P132)</f>
        <v>0</v>
      </c>
      <c r="R129" s="118">
        <f>SUM(R130:R132)</f>
        <v>0</v>
      </c>
      <c r="T129" s="119">
        <f>SUM(T130:T132)</f>
        <v>0</v>
      </c>
      <c r="AR129" s="113" t="s">
        <v>83</v>
      </c>
      <c r="AT129" s="120" t="s">
        <v>74</v>
      </c>
      <c r="AU129" s="120" t="s">
        <v>75</v>
      </c>
      <c r="AY129" s="113" t="s">
        <v>266</v>
      </c>
      <c r="BK129" s="121">
        <f>SUM(BK130:BK132)</f>
        <v>0</v>
      </c>
    </row>
    <row r="130" spans="2:65" s="1" customFormat="1" ht="16.5" customHeight="1">
      <c r="B130" s="33"/>
      <c r="C130" s="122" t="s">
        <v>362</v>
      </c>
      <c r="D130" s="122" t="s">
        <v>267</v>
      </c>
      <c r="E130" s="123" t="s">
        <v>1134</v>
      </c>
      <c r="F130" s="124" t="s">
        <v>1135</v>
      </c>
      <c r="G130" s="125" t="s">
        <v>2609</v>
      </c>
      <c r="H130" s="126">
        <v>8.0909999999999993</v>
      </c>
      <c r="I130" s="127"/>
      <c r="J130" s="128">
        <f>ROUND(I130*H130,2)</f>
        <v>0</v>
      </c>
      <c r="K130" s="124" t="s">
        <v>1066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3481</v>
      </c>
    </row>
    <row r="131" spans="2:65" s="1" customFormat="1" ht="11.25">
      <c r="B131" s="33"/>
      <c r="D131" s="186" t="s">
        <v>1068</v>
      </c>
      <c r="F131" s="187" t="s">
        <v>1137</v>
      </c>
      <c r="I131" s="151"/>
      <c r="L131" s="33"/>
      <c r="M131" s="152"/>
      <c r="T131" s="54"/>
      <c r="AT131" s="18" t="s">
        <v>1068</v>
      </c>
      <c r="AU131" s="18" t="s">
        <v>83</v>
      </c>
    </row>
    <row r="132" spans="2:65" s="1" customFormat="1" ht="29.25">
      <c r="B132" s="33"/>
      <c r="D132" s="136" t="s">
        <v>341</v>
      </c>
      <c r="F132" s="150" t="s">
        <v>3482</v>
      </c>
      <c r="I132" s="151"/>
      <c r="L132" s="33"/>
      <c r="M132" s="152"/>
      <c r="T132" s="54"/>
      <c r="AT132" s="18" t="s">
        <v>341</v>
      </c>
      <c r="AU132" s="18" t="s">
        <v>83</v>
      </c>
    </row>
    <row r="133" spans="2:65" s="10" customFormat="1" ht="25.9" customHeight="1">
      <c r="B133" s="112"/>
      <c r="D133" s="113" t="s">
        <v>74</v>
      </c>
      <c r="E133" s="114" t="s">
        <v>307</v>
      </c>
      <c r="F133" s="114" t="s">
        <v>3080</v>
      </c>
      <c r="I133" s="115"/>
      <c r="J133" s="116">
        <f>BK133</f>
        <v>0</v>
      </c>
      <c r="L133" s="112"/>
      <c r="M133" s="117"/>
      <c r="P133" s="118">
        <f>SUM(P134:P145)</f>
        <v>0</v>
      </c>
      <c r="R133" s="118">
        <f>SUM(R134:R145)</f>
        <v>0</v>
      </c>
      <c r="T133" s="119">
        <f>SUM(T134:T145)</f>
        <v>0</v>
      </c>
      <c r="AR133" s="113" t="s">
        <v>83</v>
      </c>
      <c r="AT133" s="120" t="s">
        <v>74</v>
      </c>
      <c r="AU133" s="120" t="s">
        <v>75</v>
      </c>
      <c r="AY133" s="113" t="s">
        <v>266</v>
      </c>
      <c r="BK133" s="121">
        <f>SUM(BK134:BK145)</f>
        <v>0</v>
      </c>
    </row>
    <row r="134" spans="2:65" s="1" customFormat="1" ht="16.5" customHeight="1">
      <c r="B134" s="33"/>
      <c r="C134" s="122" t="s">
        <v>370</v>
      </c>
      <c r="D134" s="122" t="s">
        <v>267</v>
      </c>
      <c r="E134" s="123" t="s">
        <v>1087</v>
      </c>
      <c r="F134" s="124" t="s">
        <v>1088</v>
      </c>
      <c r="G134" s="125" t="s">
        <v>2609</v>
      </c>
      <c r="H134" s="126">
        <v>39</v>
      </c>
      <c r="I134" s="127"/>
      <c r="J134" s="128">
        <f>ROUND(I134*H134,2)</f>
        <v>0</v>
      </c>
      <c r="K134" s="124" t="s">
        <v>1066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83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3483</v>
      </c>
    </row>
    <row r="135" spans="2:65" s="1" customFormat="1" ht="11.25">
      <c r="B135" s="33"/>
      <c r="D135" s="186" t="s">
        <v>1068</v>
      </c>
      <c r="F135" s="187" t="s">
        <v>1090</v>
      </c>
      <c r="I135" s="151"/>
      <c r="L135" s="33"/>
      <c r="M135" s="152"/>
      <c r="T135" s="54"/>
      <c r="AT135" s="18" t="s">
        <v>1068</v>
      </c>
      <c r="AU135" s="18" t="s">
        <v>83</v>
      </c>
    </row>
    <row r="136" spans="2:65" s="1" customFormat="1" ht="19.5">
      <c r="B136" s="33"/>
      <c r="D136" s="136" t="s">
        <v>341</v>
      </c>
      <c r="F136" s="150" t="s">
        <v>3224</v>
      </c>
      <c r="I136" s="151"/>
      <c r="L136" s="33"/>
      <c r="M136" s="152"/>
      <c r="T136" s="54"/>
      <c r="AT136" s="18" t="s">
        <v>341</v>
      </c>
      <c r="AU136" s="18" t="s">
        <v>83</v>
      </c>
    </row>
    <row r="137" spans="2:65" s="1" customFormat="1" ht="16.5" customHeight="1">
      <c r="B137" s="33"/>
      <c r="C137" s="122" t="s">
        <v>366</v>
      </c>
      <c r="D137" s="122" t="s">
        <v>267</v>
      </c>
      <c r="E137" s="123" t="s">
        <v>1094</v>
      </c>
      <c r="F137" s="124" t="s">
        <v>1095</v>
      </c>
      <c r="G137" s="125" t="s">
        <v>2609</v>
      </c>
      <c r="H137" s="126">
        <v>3</v>
      </c>
      <c r="I137" s="127"/>
      <c r="J137" s="128">
        <f>ROUND(I137*H137,2)</f>
        <v>0</v>
      </c>
      <c r="K137" s="124" t="s">
        <v>1066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83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3484</v>
      </c>
    </row>
    <row r="138" spans="2:65" s="1" customFormat="1" ht="11.25">
      <c r="B138" s="33"/>
      <c r="D138" s="186" t="s">
        <v>1068</v>
      </c>
      <c r="F138" s="187" t="s">
        <v>1097</v>
      </c>
      <c r="I138" s="151"/>
      <c r="L138" s="33"/>
      <c r="M138" s="152"/>
      <c r="T138" s="54"/>
      <c r="AT138" s="18" t="s">
        <v>1068</v>
      </c>
      <c r="AU138" s="18" t="s">
        <v>83</v>
      </c>
    </row>
    <row r="139" spans="2:65" s="1" customFormat="1" ht="19.5">
      <c r="B139" s="33"/>
      <c r="D139" s="136" t="s">
        <v>341</v>
      </c>
      <c r="F139" s="150" t="s">
        <v>3485</v>
      </c>
      <c r="I139" s="151"/>
      <c r="L139" s="33"/>
      <c r="M139" s="152"/>
      <c r="T139" s="54"/>
      <c r="AT139" s="18" t="s">
        <v>341</v>
      </c>
      <c r="AU139" s="18" t="s">
        <v>83</v>
      </c>
    </row>
    <row r="140" spans="2:65" s="1" customFormat="1" ht="16.5" customHeight="1">
      <c r="B140" s="33"/>
      <c r="C140" s="122" t="s">
        <v>382</v>
      </c>
      <c r="D140" s="122" t="s">
        <v>267</v>
      </c>
      <c r="E140" s="123" t="s">
        <v>1104</v>
      </c>
      <c r="F140" s="124" t="s">
        <v>1105</v>
      </c>
      <c r="G140" s="125" t="s">
        <v>2609</v>
      </c>
      <c r="H140" s="126">
        <v>3</v>
      </c>
      <c r="I140" s="127"/>
      <c r="J140" s="128">
        <f>ROUND(I140*H140,2)</f>
        <v>0</v>
      </c>
      <c r="K140" s="124" t="s">
        <v>1066</v>
      </c>
      <c r="L140" s="33"/>
      <c r="M140" s="129" t="s">
        <v>19</v>
      </c>
      <c r="N140" s="130" t="s">
        <v>46</v>
      </c>
      <c r="P140" s="131">
        <f>O140*H140</f>
        <v>0</v>
      </c>
      <c r="Q140" s="131">
        <v>0</v>
      </c>
      <c r="R140" s="131">
        <f>Q140*H140</f>
        <v>0</v>
      </c>
      <c r="S140" s="131">
        <v>0</v>
      </c>
      <c r="T140" s="132">
        <f>S140*H140</f>
        <v>0</v>
      </c>
      <c r="AR140" s="133" t="s">
        <v>272</v>
      </c>
      <c r="AT140" s="133" t="s">
        <v>267</v>
      </c>
      <c r="AU140" s="133" t="s">
        <v>83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272</v>
      </c>
      <c r="BM140" s="133" t="s">
        <v>3486</v>
      </c>
    </row>
    <row r="141" spans="2:65" s="1" customFormat="1" ht="11.25">
      <c r="B141" s="33"/>
      <c r="D141" s="186" t="s">
        <v>1068</v>
      </c>
      <c r="F141" s="187" t="s">
        <v>1107</v>
      </c>
      <c r="I141" s="151"/>
      <c r="L141" s="33"/>
      <c r="M141" s="152"/>
      <c r="T141" s="54"/>
      <c r="AT141" s="18" t="s">
        <v>1068</v>
      </c>
      <c r="AU141" s="18" t="s">
        <v>83</v>
      </c>
    </row>
    <row r="142" spans="2:65" s="1" customFormat="1" ht="19.5">
      <c r="B142" s="33"/>
      <c r="D142" s="136" t="s">
        <v>341</v>
      </c>
      <c r="F142" s="150" t="s">
        <v>3487</v>
      </c>
      <c r="I142" s="151"/>
      <c r="L142" s="33"/>
      <c r="M142" s="152"/>
      <c r="T142" s="54"/>
      <c r="AT142" s="18" t="s">
        <v>341</v>
      </c>
      <c r="AU142" s="18" t="s">
        <v>83</v>
      </c>
    </row>
    <row r="143" spans="2:65" s="1" customFormat="1" ht="16.5" customHeight="1">
      <c r="B143" s="33"/>
      <c r="C143" s="122" t="s">
        <v>374</v>
      </c>
      <c r="D143" s="122" t="s">
        <v>267</v>
      </c>
      <c r="E143" s="123" t="s">
        <v>1126</v>
      </c>
      <c r="F143" s="124" t="s">
        <v>1127</v>
      </c>
      <c r="G143" s="125" t="s">
        <v>2636</v>
      </c>
      <c r="H143" s="126">
        <v>20.327999999999999</v>
      </c>
      <c r="I143" s="127"/>
      <c r="J143" s="128">
        <f>ROUND(I143*H143,2)</f>
        <v>0</v>
      </c>
      <c r="K143" s="124" t="s">
        <v>1066</v>
      </c>
      <c r="L143" s="33"/>
      <c r="M143" s="129" t="s">
        <v>19</v>
      </c>
      <c r="N143" s="130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272</v>
      </c>
      <c r="AT143" s="133" t="s">
        <v>267</v>
      </c>
      <c r="AU143" s="133" t="s">
        <v>83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3488</v>
      </c>
    </row>
    <row r="144" spans="2:65" s="1" customFormat="1" ht="11.25">
      <c r="B144" s="33"/>
      <c r="D144" s="186" t="s">
        <v>1068</v>
      </c>
      <c r="F144" s="187" t="s">
        <v>1129</v>
      </c>
      <c r="I144" s="151"/>
      <c r="L144" s="33"/>
      <c r="M144" s="152"/>
      <c r="T144" s="54"/>
      <c r="AT144" s="18" t="s">
        <v>1068</v>
      </c>
      <c r="AU144" s="18" t="s">
        <v>83</v>
      </c>
    </row>
    <row r="145" spans="2:47" s="1" customFormat="1" ht="29.25">
      <c r="B145" s="33"/>
      <c r="D145" s="136" t="s">
        <v>341</v>
      </c>
      <c r="F145" s="150" t="s">
        <v>3265</v>
      </c>
      <c r="I145" s="151"/>
      <c r="L145" s="33"/>
      <c r="M145" s="188"/>
      <c r="N145" s="155"/>
      <c r="O145" s="155"/>
      <c r="P145" s="155"/>
      <c r="Q145" s="155"/>
      <c r="R145" s="155"/>
      <c r="S145" s="155"/>
      <c r="T145" s="189"/>
      <c r="AT145" s="18" t="s">
        <v>341</v>
      </c>
      <c r="AU145" s="18" t="s">
        <v>83</v>
      </c>
    </row>
    <row r="146" spans="2:47" s="1" customFormat="1" ht="6.95" customHeight="1">
      <c r="B146" s="42"/>
      <c r="C146" s="43"/>
      <c r="D146" s="43"/>
      <c r="E146" s="43"/>
      <c r="F146" s="43"/>
      <c r="G146" s="43"/>
      <c r="H146" s="43"/>
      <c r="I146" s="43"/>
      <c r="J146" s="43"/>
      <c r="K146" s="43"/>
      <c r="L146" s="33"/>
    </row>
  </sheetData>
  <sheetProtection algorithmName="SHA-512" hashValue="MCjt1pv9JuCxJQ6Nl28vDpaiTqOBu+VomrRcikQbDW1ijwM1i/4wLm282CC4kqNRuf+3umHPlh8FNJVuWaAOsw==" saltValue="JxVxlFG+eG87OUHUgIfHLRw7ulmBoCM8OP7lq9x2eg2p2K6FJ7jH45qvnfIg7bqvCHdH8TmMC6bp9mpTkveWEg==" spinCount="100000" sheet="1" objects="1" scenarios="1" formatColumns="0" formatRows="0" autoFilter="0"/>
  <autoFilter ref="C84:K145" xr:uid="{00000000-0009-0000-0000-000016000000}"/>
  <mergeCells count="9">
    <mergeCell ref="E50:H50"/>
    <mergeCell ref="E75:H75"/>
    <mergeCell ref="E77:H77"/>
    <mergeCell ref="L2:V2"/>
    <mergeCell ref="E7:H7"/>
    <mergeCell ref="E9:H9"/>
    <mergeCell ref="E18:H18"/>
    <mergeCell ref="E27:H27"/>
    <mergeCell ref="E48:H48"/>
  </mergeCells>
  <hyperlinks>
    <hyperlink ref="F88" r:id="rId1" xr:uid="{00000000-0004-0000-1600-000000000000}"/>
    <hyperlink ref="F91" r:id="rId2" xr:uid="{00000000-0004-0000-1600-000001000000}"/>
    <hyperlink ref="F94" r:id="rId3" xr:uid="{00000000-0004-0000-1600-000002000000}"/>
    <hyperlink ref="F97" r:id="rId4" xr:uid="{00000000-0004-0000-1600-000003000000}"/>
    <hyperlink ref="F100" r:id="rId5" xr:uid="{00000000-0004-0000-1600-000004000000}"/>
    <hyperlink ref="F104" r:id="rId6" xr:uid="{00000000-0004-0000-1600-000005000000}"/>
    <hyperlink ref="F108" r:id="rId7" xr:uid="{00000000-0004-0000-1600-000006000000}"/>
    <hyperlink ref="F111" r:id="rId8" xr:uid="{00000000-0004-0000-1600-000007000000}"/>
    <hyperlink ref="F114" r:id="rId9" xr:uid="{00000000-0004-0000-1600-000008000000}"/>
    <hyperlink ref="F117" r:id="rId10" xr:uid="{00000000-0004-0000-1600-000009000000}"/>
    <hyperlink ref="F120" r:id="rId11" xr:uid="{00000000-0004-0000-1600-00000A000000}"/>
    <hyperlink ref="F124" r:id="rId12" xr:uid="{00000000-0004-0000-1600-00000B000000}"/>
    <hyperlink ref="F127" r:id="rId13" xr:uid="{00000000-0004-0000-1600-00000C000000}"/>
    <hyperlink ref="F131" r:id="rId14" xr:uid="{00000000-0004-0000-1600-00000D000000}"/>
    <hyperlink ref="F135" r:id="rId15" xr:uid="{00000000-0004-0000-1600-00000E000000}"/>
    <hyperlink ref="F138" r:id="rId16" xr:uid="{00000000-0004-0000-1600-00000F000000}"/>
    <hyperlink ref="F141" r:id="rId17" xr:uid="{00000000-0004-0000-1600-000010000000}"/>
    <hyperlink ref="F144" r:id="rId18" xr:uid="{00000000-0004-0000-1600-00001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9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64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151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3489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ROUND(J91,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ROUND((SUM(BE91:BE641)),  2)</f>
        <v>0</v>
      </c>
      <c r="I33" s="90">
        <v>0.21</v>
      </c>
      <c r="J33" s="89">
        <f>ROUND(((SUM(BE91:BE641))*I33),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ROUND((SUM(BF91:BF641)),  2)</f>
        <v>0</v>
      </c>
      <c r="I34" s="90">
        <v>0.12</v>
      </c>
      <c r="J34" s="89">
        <f>ROUND(((SUM(BF91:BF641))*I34),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ROUND((SUM(BG91:BG641)),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ROUND((SUM(BH91:BH641)),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ROUND((SUM(BI91:BI641)),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11-23-01 - Obnova opěrné zdi, km 12,600 - km 12,800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J91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J92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J93</f>
        <v>0</v>
      </c>
      <c r="L61" s="158"/>
    </row>
    <row r="62" spans="2:47" s="13" customFormat="1" ht="19.899999999999999" customHeight="1">
      <c r="B62" s="158"/>
      <c r="D62" s="159" t="s">
        <v>1140</v>
      </c>
      <c r="E62" s="160"/>
      <c r="F62" s="160"/>
      <c r="G62" s="160"/>
      <c r="H62" s="160"/>
      <c r="I62" s="160"/>
      <c r="J62" s="161">
        <f>J259</f>
        <v>0</v>
      </c>
      <c r="L62" s="158"/>
    </row>
    <row r="63" spans="2:47" s="13" customFormat="1" ht="19.899999999999999" customHeight="1">
      <c r="B63" s="158"/>
      <c r="D63" s="159" t="s">
        <v>1141</v>
      </c>
      <c r="E63" s="160"/>
      <c r="F63" s="160"/>
      <c r="G63" s="160"/>
      <c r="H63" s="160"/>
      <c r="I63" s="160"/>
      <c r="J63" s="161">
        <f>J330</f>
        <v>0</v>
      </c>
      <c r="L63" s="158"/>
    </row>
    <row r="64" spans="2:47" s="13" customFormat="1" ht="19.899999999999999" customHeight="1">
      <c r="B64" s="158"/>
      <c r="D64" s="159" t="s">
        <v>1142</v>
      </c>
      <c r="E64" s="160"/>
      <c r="F64" s="160"/>
      <c r="G64" s="160"/>
      <c r="H64" s="160"/>
      <c r="I64" s="160"/>
      <c r="J64" s="161">
        <f>J390</f>
        <v>0</v>
      </c>
      <c r="L64" s="158"/>
    </row>
    <row r="65" spans="2:12" s="13" customFormat="1" ht="19.899999999999999" customHeight="1">
      <c r="B65" s="158"/>
      <c r="D65" s="159" t="s">
        <v>826</v>
      </c>
      <c r="E65" s="160"/>
      <c r="F65" s="160"/>
      <c r="G65" s="160"/>
      <c r="H65" s="160"/>
      <c r="I65" s="160"/>
      <c r="J65" s="161">
        <f>J455</f>
        <v>0</v>
      </c>
      <c r="L65" s="158"/>
    </row>
    <row r="66" spans="2:12" s="13" customFormat="1" ht="19.899999999999999" customHeight="1">
      <c r="B66" s="158"/>
      <c r="D66" s="159" t="s">
        <v>1058</v>
      </c>
      <c r="E66" s="160"/>
      <c r="F66" s="160"/>
      <c r="G66" s="160"/>
      <c r="H66" s="160"/>
      <c r="I66" s="160"/>
      <c r="J66" s="161">
        <f>J479</f>
        <v>0</v>
      </c>
      <c r="L66" s="158"/>
    </row>
    <row r="67" spans="2:12" s="13" customFormat="1" ht="19.899999999999999" customHeight="1">
      <c r="B67" s="158"/>
      <c r="D67" s="159" t="s">
        <v>3490</v>
      </c>
      <c r="E67" s="160"/>
      <c r="F67" s="160"/>
      <c r="G67" s="160"/>
      <c r="H67" s="160"/>
      <c r="I67" s="160"/>
      <c r="J67" s="161">
        <f>J564</f>
        <v>0</v>
      </c>
      <c r="L67" s="158"/>
    </row>
    <row r="68" spans="2:12" s="13" customFormat="1" ht="19.899999999999999" customHeight="1">
      <c r="B68" s="158"/>
      <c r="D68" s="159" t="s">
        <v>1060</v>
      </c>
      <c r="E68" s="160"/>
      <c r="F68" s="160"/>
      <c r="G68" s="160"/>
      <c r="H68" s="160"/>
      <c r="I68" s="160"/>
      <c r="J68" s="161">
        <f>J573</f>
        <v>0</v>
      </c>
      <c r="L68" s="158"/>
    </row>
    <row r="69" spans="2:12" s="8" customFormat="1" ht="24.95" customHeight="1">
      <c r="B69" s="100"/>
      <c r="D69" s="101" t="s">
        <v>1061</v>
      </c>
      <c r="E69" s="102"/>
      <c r="F69" s="102"/>
      <c r="G69" s="102"/>
      <c r="H69" s="102"/>
      <c r="I69" s="102"/>
      <c r="J69" s="103">
        <f>J580</f>
        <v>0</v>
      </c>
      <c r="L69" s="100"/>
    </row>
    <row r="70" spans="2:12" s="13" customFormat="1" ht="19.899999999999999" customHeight="1">
      <c r="B70" s="158"/>
      <c r="D70" s="159" t="s">
        <v>3267</v>
      </c>
      <c r="E70" s="160"/>
      <c r="F70" s="160"/>
      <c r="G70" s="160"/>
      <c r="H70" s="160"/>
      <c r="I70" s="160"/>
      <c r="J70" s="161">
        <f>J581</f>
        <v>0</v>
      </c>
      <c r="L70" s="158"/>
    </row>
    <row r="71" spans="2:12" s="13" customFormat="1" ht="19.899999999999999" customHeight="1">
      <c r="B71" s="158"/>
      <c r="D71" s="159" t="s">
        <v>3491</v>
      </c>
      <c r="E71" s="160"/>
      <c r="F71" s="160"/>
      <c r="G71" s="160"/>
      <c r="H71" s="160"/>
      <c r="I71" s="160"/>
      <c r="J71" s="161">
        <f>J637</f>
        <v>0</v>
      </c>
      <c r="L71" s="158"/>
    </row>
    <row r="72" spans="2:12" s="1" customFormat="1" ht="21.75" customHeight="1">
      <c r="B72" s="33"/>
      <c r="L72" s="33"/>
    </row>
    <row r="73" spans="2:12" s="1" customFormat="1" ht="6.95" customHeight="1"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33"/>
    </row>
    <row r="77" spans="2:12" s="1" customFormat="1" ht="6.9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3"/>
    </row>
    <row r="78" spans="2:12" s="1" customFormat="1" ht="24.95" customHeight="1">
      <c r="B78" s="33"/>
      <c r="C78" s="22" t="s">
        <v>251</v>
      </c>
      <c r="L78" s="33"/>
    </row>
    <row r="79" spans="2:12" s="1" customFormat="1" ht="6.95" customHeight="1">
      <c r="B79" s="33"/>
      <c r="L79" s="33"/>
    </row>
    <row r="80" spans="2:12" s="1" customFormat="1" ht="12" customHeight="1">
      <c r="B80" s="33"/>
      <c r="C80" s="28" t="s">
        <v>16</v>
      </c>
      <c r="L80" s="33"/>
    </row>
    <row r="81" spans="2:65" s="1" customFormat="1" ht="26.25" customHeight="1">
      <c r="B81" s="33"/>
      <c r="E81" s="319" t="str">
        <f>E7</f>
        <v>Odstranění havarijního stavu po povodních 2024 - komplexní oprava trati v úseku Vápenná - Javorník ve Slezsku - PD</v>
      </c>
      <c r="F81" s="320"/>
      <c r="G81" s="320"/>
      <c r="H81" s="320"/>
      <c r="L81" s="33"/>
    </row>
    <row r="82" spans="2:65" s="1" customFormat="1" ht="12" customHeight="1">
      <c r="B82" s="33"/>
      <c r="C82" s="28" t="s">
        <v>243</v>
      </c>
      <c r="L82" s="33"/>
    </row>
    <row r="83" spans="2:65" s="1" customFormat="1" ht="16.5" customHeight="1">
      <c r="B83" s="33"/>
      <c r="E83" s="315" t="str">
        <f>E9</f>
        <v>SO 11-23-01 - Obnova opěrné zdi, km 12,600 - km 12,800</v>
      </c>
      <c r="F83" s="321"/>
      <c r="G83" s="321"/>
      <c r="H83" s="321"/>
      <c r="L83" s="33"/>
    </row>
    <row r="84" spans="2:65" s="1" customFormat="1" ht="6.95" customHeight="1">
      <c r="B84" s="33"/>
      <c r="L84" s="33"/>
    </row>
    <row r="85" spans="2:65" s="1" customFormat="1" ht="12" customHeight="1">
      <c r="B85" s="33"/>
      <c r="C85" s="28" t="s">
        <v>21</v>
      </c>
      <c r="F85" s="26" t="str">
        <f>F12</f>
        <v xml:space="preserve"> </v>
      </c>
      <c r="I85" s="28" t="s">
        <v>23</v>
      </c>
      <c r="J85" s="50" t="str">
        <f>IF(J12="","",J12)</f>
        <v>10. 4. 2025</v>
      </c>
      <c r="L85" s="33"/>
    </row>
    <row r="86" spans="2:65" s="1" customFormat="1" ht="6.95" customHeight="1">
      <c r="B86" s="33"/>
      <c r="L86" s="33"/>
    </row>
    <row r="87" spans="2:65" s="1" customFormat="1" ht="15.2" customHeight="1">
      <c r="B87" s="33"/>
      <c r="C87" s="28" t="s">
        <v>25</v>
      </c>
      <c r="F87" s="26" t="str">
        <f>E15</f>
        <v xml:space="preserve">Správa železnic, státní organizace </v>
      </c>
      <c r="I87" s="28" t="s">
        <v>33</v>
      </c>
      <c r="J87" s="31" t="str">
        <f>E21</f>
        <v>Prodin a.s.</v>
      </c>
      <c r="L87" s="33"/>
    </row>
    <row r="88" spans="2:65" s="1" customFormat="1" ht="15.2" customHeight="1">
      <c r="B88" s="33"/>
      <c r="C88" s="28" t="s">
        <v>31</v>
      </c>
      <c r="F88" s="26" t="str">
        <f>IF(E18="","",E18)</f>
        <v>Vyplň údaj</v>
      </c>
      <c r="I88" s="28" t="s">
        <v>38</v>
      </c>
      <c r="J88" s="31" t="str">
        <f>E24</f>
        <v xml:space="preserve"> </v>
      </c>
      <c r="L88" s="33"/>
    </row>
    <row r="89" spans="2:65" s="1" customFormat="1" ht="10.35" customHeight="1">
      <c r="B89" s="33"/>
      <c r="L89" s="33"/>
    </row>
    <row r="90" spans="2:65" s="9" customFormat="1" ht="29.25" customHeight="1">
      <c r="B90" s="104"/>
      <c r="C90" s="105" t="s">
        <v>252</v>
      </c>
      <c r="D90" s="106" t="s">
        <v>60</v>
      </c>
      <c r="E90" s="106" t="s">
        <v>56</v>
      </c>
      <c r="F90" s="106" t="s">
        <v>57</v>
      </c>
      <c r="G90" s="106" t="s">
        <v>253</v>
      </c>
      <c r="H90" s="106" t="s">
        <v>254</v>
      </c>
      <c r="I90" s="106" t="s">
        <v>255</v>
      </c>
      <c r="J90" s="106" t="s">
        <v>247</v>
      </c>
      <c r="K90" s="107" t="s">
        <v>256</v>
      </c>
      <c r="L90" s="104"/>
      <c r="M90" s="57" t="s">
        <v>19</v>
      </c>
      <c r="N90" s="58" t="s">
        <v>45</v>
      </c>
      <c r="O90" s="58" t="s">
        <v>257</v>
      </c>
      <c r="P90" s="58" t="s">
        <v>258</v>
      </c>
      <c r="Q90" s="58" t="s">
        <v>259</v>
      </c>
      <c r="R90" s="58" t="s">
        <v>260</v>
      </c>
      <c r="S90" s="58" t="s">
        <v>261</v>
      </c>
      <c r="T90" s="59" t="s">
        <v>262</v>
      </c>
    </row>
    <row r="91" spans="2:65" s="1" customFormat="1" ht="22.9" customHeight="1">
      <c r="B91" s="33"/>
      <c r="C91" s="62" t="s">
        <v>263</v>
      </c>
      <c r="J91" s="108">
        <f>BK91</f>
        <v>0</v>
      </c>
      <c r="L91" s="33"/>
      <c r="M91" s="60"/>
      <c r="N91" s="51"/>
      <c r="O91" s="51"/>
      <c r="P91" s="109">
        <f>P92+P580</f>
        <v>0</v>
      </c>
      <c r="Q91" s="51"/>
      <c r="R91" s="109">
        <f>R92+R580</f>
        <v>2598.7809349999998</v>
      </c>
      <c r="S91" s="51"/>
      <c r="T91" s="110">
        <f>T92+T580</f>
        <v>0</v>
      </c>
      <c r="AT91" s="18" t="s">
        <v>74</v>
      </c>
      <c r="AU91" s="18" t="s">
        <v>248</v>
      </c>
      <c r="BK91" s="111">
        <f>BK92+BK580</f>
        <v>0</v>
      </c>
    </row>
    <row r="92" spans="2:65" s="10" customFormat="1" ht="25.9" customHeight="1">
      <c r="B92" s="112"/>
      <c r="D92" s="113" t="s">
        <v>74</v>
      </c>
      <c r="E92" s="114" t="s">
        <v>828</v>
      </c>
      <c r="F92" s="114" t="s">
        <v>829</v>
      </c>
      <c r="I92" s="115"/>
      <c r="J92" s="116">
        <f>BK92</f>
        <v>0</v>
      </c>
      <c r="L92" s="112"/>
      <c r="M92" s="117"/>
      <c r="P92" s="118">
        <f>P93+P259+P330+P390+P455+P479+P564+P573</f>
        <v>0</v>
      </c>
      <c r="R92" s="118">
        <f>R93+R259+R330+R390+R455+R479+R564+R573</f>
        <v>2598.7809349999998</v>
      </c>
      <c r="T92" s="119">
        <f>T93+T259+T330+T390+T455+T479+T564+T573</f>
        <v>0</v>
      </c>
      <c r="AR92" s="113" t="s">
        <v>83</v>
      </c>
      <c r="AT92" s="120" t="s">
        <v>74</v>
      </c>
      <c r="AU92" s="120" t="s">
        <v>75</v>
      </c>
      <c r="AY92" s="113" t="s">
        <v>266</v>
      </c>
      <c r="BK92" s="121">
        <f>BK93+BK259+BK330+BK390+BK455+BK479+BK564+BK573</f>
        <v>0</v>
      </c>
    </row>
    <row r="93" spans="2:65" s="10" customFormat="1" ht="22.9" customHeight="1">
      <c r="B93" s="112"/>
      <c r="D93" s="113" t="s">
        <v>74</v>
      </c>
      <c r="E93" s="162" t="s">
        <v>83</v>
      </c>
      <c r="F93" s="162" t="s">
        <v>1143</v>
      </c>
      <c r="I93" s="115"/>
      <c r="J93" s="163">
        <f>BK93</f>
        <v>0</v>
      </c>
      <c r="L93" s="112"/>
      <c r="M93" s="117"/>
      <c r="P93" s="118">
        <f>SUM(P94:P258)</f>
        <v>0</v>
      </c>
      <c r="R93" s="118">
        <f>SUM(R94:R258)</f>
        <v>2598.77</v>
      </c>
      <c r="T93" s="119">
        <f>SUM(T94:T258)</f>
        <v>0</v>
      </c>
      <c r="AR93" s="113" t="s">
        <v>83</v>
      </c>
      <c r="AT93" s="120" t="s">
        <v>74</v>
      </c>
      <c r="AU93" s="120" t="s">
        <v>83</v>
      </c>
      <c r="AY93" s="113" t="s">
        <v>266</v>
      </c>
      <c r="BK93" s="121">
        <f>SUM(BK94:BK258)</f>
        <v>0</v>
      </c>
    </row>
    <row r="94" spans="2:65" s="1" customFormat="1" ht="16.5" customHeight="1">
      <c r="B94" s="33"/>
      <c r="C94" s="122" t="s">
        <v>83</v>
      </c>
      <c r="D94" s="122" t="s">
        <v>267</v>
      </c>
      <c r="E94" s="123" t="s">
        <v>2607</v>
      </c>
      <c r="F94" s="124" t="s">
        <v>2608</v>
      </c>
      <c r="G94" s="125" t="s">
        <v>895</v>
      </c>
      <c r="H94" s="126">
        <v>816</v>
      </c>
      <c r="I94" s="127"/>
      <c r="J94" s="128">
        <f>ROUND(I94*H94,2)</f>
        <v>0</v>
      </c>
      <c r="K94" s="124" t="s">
        <v>3272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3492</v>
      </c>
    </row>
    <row r="95" spans="2:65" s="1" customFormat="1" ht="11.25">
      <c r="B95" s="33"/>
      <c r="D95" s="186" t="s">
        <v>1068</v>
      </c>
      <c r="F95" s="187" t="s">
        <v>2611</v>
      </c>
      <c r="I95" s="151"/>
      <c r="L95" s="33"/>
      <c r="M95" s="152"/>
      <c r="T95" s="54"/>
      <c r="AT95" s="18" t="s">
        <v>1068</v>
      </c>
      <c r="AU95" s="18" t="s">
        <v>85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3493</v>
      </c>
      <c r="H96" s="139">
        <v>816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75</v>
      </c>
      <c r="AY96" s="137" t="s">
        <v>266</v>
      </c>
    </row>
    <row r="97" spans="2:65" s="12" customFormat="1" ht="11.25">
      <c r="B97" s="143"/>
      <c r="D97" s="136" t="s">
        <v>274</v>
      </c>
      <c r="E97" s="144" t="s">
        <v>19</v>
      </c>
      <c r="F97" s="145" t="s">
        <v>276</v>
      </c>
      <c r="H97" s="146">
        <v>816</v>
      </c>
      <c r="I97" s="147"/>
      <c r="L97" s="143"/>
      <c r="M97" s="148"/>
      <c r="T97" s="149"/>
      <c r="AT97" s="144" t="s">
        <v>274</v>
      </c>
      <c r="AU97" s="144" t="s">
        <v>85</v>
      </c>
      <c r="AV97" s="12" t="s">
        <v>272</v>
      </c>
      <c r="AW97" s="12" t="s">
        <v>37</v>
      </c>
      <c r="AX97" s="12" t="s">
        <v>83</v>
      </c>
      <c r="AY97" s="144" t="s">
        <v>266</v>
      </c>
    </row>
    <row r="98" spans="2:65" s="1" customFormat="1" ht="16.5" customHeight="1">
      <c r="B98" s="33"/>
      <c r="C98" s="122" t="s">
        <v>85</v>
      </c>
      <c r="D98" s="122" t="s">
        <v>267</v>
      </c>
      <c r="E98" s="123" t="s">
        <v>2613</v>
      </c>
      <c r="F98" s="124" t="s">
        <v>2614</v>
      </c>
      <c r="G98" s="125" t="s">
        <v>279</v>
      </c>
      <c r="H98" s="126">
        <v>266.10000000000002</v>
      </c>
      <c r="I98" s="127"/>
      <c r="J98" s="128">
        <f>ROUND(I98*H98,2)</f>
        <v>0</v>
      </c>
      <c r="K98" s="124" t="s">
        <v>3272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85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3494</v>
      </c>
    </row>
    <row r="99" spans="2:65" s="1" customFormat="1" ht="11.25">
      <c r="B99" s="33"/>
      <c r="D99" s="186" t="s">
        <v>1068</v>
      </c>
      <c r="F99" s="187" t="s">
        <v>2616</v>
      </c>
      <c r="I99" s="151"/>
      <c r="L99" s="33"/>
      <c r="M99" s="152"/>
      <c r="T99" s="54"/>
      <c r="AT99" s="18" t="s">
        <v>1068</v>
      </c>
      <c r="AU99" s="18" t="s">
        <v>85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3495</v>
      </c>
      <c r="H100" s="139">
        <v>266.10000000000002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2" customFormat="1" ht="11.25">
      <c r="B101" s="143"/>
      <c r="D101" s="136" t="s">
        <v>274</v>
      </c>
      <c r="E101" s="144" t="s">
        <v>19</v>
      </c>
      <c r="F101" s="145" t="s">
        <v>276</v>
      </c>
      <c r="H101" s="146">
        <v>266.10000000000002</v>
      </c>
      <c r="I101" s="147"/>
      <c r="L101" s="143"/>
      <c r="M101" s="148"/>
      <c r="T101" s="149"/>
      <c r="AT101" s="144" t="s">
        <v>274</v>
      </c>
      <c r="AU101" s="144" t="s">
        <v>85</v>
      </c>
      <c r="AV101" s="12" t="s">
        <v>272</v>
      </c>
      <c r="AW101" s="12" t="s">
        <v>37</v>
      </c>
      <c r="AX101" s="12" t="s">
        <v>83</v>
      </c>
      <c r="AY101" s="144" t="s">
        <v>266</v>
      </c>
    </row>
    <row r="102" spans="2:65" s="1" customFormat="1" ht="16.5" customHeight="1">
      <c r="B102" s="33"/>
      <c r="C102" s="122" t="s">
        <v>285</v>
      </c>
      <c r="D102" s="122" t="s">
        <v>267</v>
      </c>
      <c r="E102" s="123" t="s">
        <v>3496</v>
      </c>
      <c r="F102" s="124" t="s">
        <v>3497</v>
      </c>
      <c r="G102" s="125" t="s">
        <v>291</v>
      </c>
      <c r="H102" s="126">
        <v>81</v>
      </c>
      <c r="I102" s="127"/>
      <c r="J102" s="128">
        <f>ROUND(I102*H102,2)</f>
        <v>0</v>
      </c>
      <c r="K102" s="124" t="s">
        <v>3272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3498</v>
      </c>
    </row>
    <row r="103" spans="2:65" s="1" customFormat="1" ht="11.25">
      <c r="B103" s="33"/>
      <c r="D103" s="186" t="s">
        <v>1068</v>
      </c>
      <c r="F103" s="187" t="s">
        <v>3499</v>
      </c>
      <c r="I103" s="151"/>
      <c r="L103" s="33"/>
      <c r="M103" s="152"/>
      <c r="T103" s="54"/>
      <c r="AT103" s="18" t="s">
        <v>1068</v>
      </c>
      <c r="AU103" s="18" t="s">
        <v>85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3500</v>
      </c>
      <c r="H104" s="139">
        <v>81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2" customFormat="1" ht="11.25">
      <c r="B105" s="143"/>
      <c r="D105" s="136" t="s">
        <v>274</v>
      </c>
      <c r="E105" s="144" t="s">
        <v>19</v>
      </c>
      <c r="F105" s="145" t="s">
        <v>276</v>
      </c>
      <c r="H105" s="146">
        <v>81</v>
      </c>
      <c r="I105" s="147"/>
      <c r="L105" s="143"/>
      <c r="M105" s="148"/>
      <c r="T105" s="149"/>
      <c r="AT105" s="144" t="s">
        <v>274</v>
      </c>
      <c r="AU105" s="144" t="s">
        <v>85</v>
      </c>
      <c r="AV105" s="12" t="s">
        <v>272</v>
      </c>
      <c r="AW105" s="12" t="s">
        <v>37</v>
      </c>
      <c r="AX105" s="12" t="s">
        <v>83</v>
      </c>
      <c r="AY105" s="144" t="s">
        <v>266</v>
      </c>
    </row>
    <row r="106" spans="2:65" s="1" customFormat="1" ht="16.5" customHeight="1">
      <c r="B106" s="33"/>
      <c r="C106" s="122" t="s">
        <v>272</v>
      </c>
      <c r="D106" s="122" t="s">
        <v>267</v>
      </c>
      <c r="E106" s="123" t="s">
        <v>1154</v>
      </c>
      <c r="F106" s="124" t="s">
        <v>1155</v>
      </c>
      <c r="G106" s="125" t="s">
        <v>639</v>
      </c>
      <c r="H106" s="126">
        <v>21600</v>
      </c>
      <c r="I106" s="127"/>
      <c r="J106" s="128">
        <f>ROUND(I106*H106,2)</f>
        <v>0</v>
      </c>
      <c r="K106" s="124" t="s">
        <v>3272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3501</v>
      </c>
    </row>
    <row r="107" spans="2:65" s="1" customFormat="1" ht="11.25">
      <c r="B107" s="33"/>
      <c r="D107" s="186" t="s">
        <v>1068</v>
      </c>
      <c r="F107" s="187" t="s">
        <v>1157</v>
      </c>
      <c r="I107" s="151"/>
      <c r="L107" s="33"/>
      <c r="M107" s="152"/>
      <c r="T107" s="54"/>
      <c r="AT107" s="18" t="s">
        <v>1068</v>
      </c>
      <c r="AU107" s="18" t="s">
        <v>85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3502</v>
      </c>
      <c r="H108" s="139">
        <v>21600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2" customFormat="1" ht="11.25">
      <c r="B109" s="143"/>
      <c r="D109" s="136" t="s">
        <v>274</v>
      </c>
      <c r="E109" s="144" t="s">
        <v>19</v>
      </c>
      <c r="F109" s="145" t="s">
        <v>276</v>
      </c>
      <c r="H109" s="146">
        <v>21600</v>
      </c>
      <c r="I109" s="147"/>
      <c r="L109" s="143"/>
      <c r="M109" s="148"/>
      <c r="T109" s="149"/>
      <c r="AT109" s="144" t="s">
        <v>274</v>
      </c>
      <c r="AU109" s="144" t="s">
        <v>85</v>
      </c>
      <c r="AV109" s="12" t="s">
        <v>272</v>
      </c>
      <c r="AW109" s="12" t="s">
        <v>37</v>
      </c>
      <c r="AX109" s="12" t="s">
        <v>83</v>
      </c>
      <c r="AY109" s="144" t="s">
        <v>266</v>
      </c>
    </row>
    <row r="110" spans="2:65" s="1" customFormat="1" ht="16.5" customHeight="1">
      <c r="B110" s="33"/>
      <c r="C110" s="122" t="s">
        <v>264</v>
      </c>
      <c r="D110" s="122" t="s">
        <v>267</v>
      </c>
      <c r="E110" s="123" t="s">
        <v>1159</v>
      </c>
      <c r="F110" s="124" t="s">
        <v>1160</v>
      </c>
      <c r="G110" s="125" t="s">
        <v>1161</v>
      </c>
      <c r="H110" s="126">
        <v>120</v>
      </c>
      <c r="I110" s="127"/>
      <c r="J110" s="128">
        <f>ROUND(I110*H110,2)</f>
        <v>0</v>
      </c>
      <c r="K110" s="124" t="s">
        <v>3272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3503</v>
      </c>
    </row>
    <row r="111" spans="2:65" s="1" customFormat="1" ht="11.25">
      <c r="B111" s="33"/>
      <c r="D111" s="186" t="s">
        <v>1068</v>
      </c>
      <c r="F111" s="187" t="s">
        <v>1163</v>
      </c>
      <c r="I111" s="151"/>
      <c r="L111" s="33"/>
      <c r="M111" s="152"/>
      <c r="T111" s="54"/>
      <c r="AT111" s="18" t="s">
        <v>1068</v>
      </c>
      <c r="AU111" s="18" t="s">
        <v>85</v>
      </c>
    </row>
    <row r="112" spans="2:65" s="1" customFormat="1" ht="16.5" customHeight="1">
      <c r="B112" s="33"/>
      <c r="C112" s="122" t="s">
        <v>295</v>
      </c>
      <c r="D112" s="122" t="s">
        <v>267</v>
      </c>
      <c r="E112" s="123" t="s">
        <v>3504</v>
      </c>
      <c r="F112" s="124" t="s">
        <v>3505</v>
      </c>
      <c r="G112" s="125" t="s">
        <v>895</v>
      </c>
      <c r="H112" s="126">
        <v>391.95</v>
      </c>
      <c r="I112" s="127"/>
      <c r="J112" s="128">
        <f>ROUND(I112*H112,2)</f>
        <v>0</v>
      </c>
      <c r="K112" s="124" t="s">
        <v>3272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3506</v>
      </c>
    </row>
    <row r="113" spans="2:65" s="1" customFormat="1" ht="11.25">
      <c r="B113" s="33"/>
      <c r="D113" s="186" t="s">
        <v>1068</v>
      </c>
      <c r="F113" s="187" t="s">
        <v>3507</v>
      </c>
      <c r="I113" s="151"/>
      <c r="L113" s="33"/>
      <c r="M113" s="152"/>
      <c r="T113" s="54"/>
      <c r="AT113" s="18" t="s">
        <v>1068</v>
      </c>
      <c r="AU113" s="18" t="s">
        <v>85</v>
      </c>
    </row>
    <row r="114" spans="2:65" s="11" customFormat="1" ht="11.25">
      <c r="B114" s="135"/>
      <c r="D114" s="136" t="s">
        <v>274</v>
      </c>
      <c r="E114" s="137" t="s">
        <v>19</v>
      </c>
      <c r="F114" s="138" t="s">
        <v>3508</v>
      </c>
      <c r="H114" s="139">
        <v>81.45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75</v>
      </c>
      <c r="AY114" s="137" t="s">
        <v>266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3509</v>
      </c>
      <c r="H115" s="139">
        <v>310.5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65" s="12" customFormat="1" ht="11.25">
      <c r="B116" s="143"/>
      <c r="D116" s="136" t="s">
        <v>274</v>
      </c>
      <c r="E116" s="144" t="s">
        <v>19</v>
      </c>
      <c r="F116" s="145" t="s">
        <v>276</v>
      </c>
      <c r="H116" s="146">
        <v>391.95</v>
      </c>
      <c r="I116" s="147"/>
      <c r="L116" s="143"/>
      <c r="M116" s="148"/>
      <c r="T116" s="149"/>
      <c r="AT116" s="144" t="s">
        <v>274</v>
      </c>
      <c r="AU116" s="144" t="s">
        <v>85</v>
      </c>
      <c r="AV116" s="12" t="s">
        <v>272</v>
      </c>
      <c r="AW116" s="12" t="s">
        <v>37</v>
      </c>
      <c r="AX116" s="12" t="s">
        <v>83</v>
      </c>
      <c r="AY116" s="144" t="s">
        <v>266</v>
      </c>
    </row>
    <row r="117" spans="2:65" s="1" customFormat="1" ht="24.2" customHeight="1">
      <c r="B117" s="33"/>
      <c r="C117" s="122" t="s">
        <v>293</v>
      </c>
      <c r="D117" s="122" t="s">
        <v>267</v>
      </c>
      <c r="E117" s="123" t="s">
        <v>3510</v>
      </c>
      <c r="F117" s="124" t="s">
        <v>3511</v>
      </c>
      <c r="G117" s="125" t="s">
        <v>279</v>
      </c>
      <c r="H117" s="126">
        <v>697.83</v>
      </c>
      <c r="I117" s="127"/>
      <c r="J117" s="128">
        <f>ROUND(I117*H117,2)</f>
        <v>0</v>
      </c>
      <c r="K117" s="124" t="s">
        <v>3272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3512</v>
      </c>
    </row>
    <row r="118" spans="2:65" s="1" customFormat="1" ht="11.25">
      <c r="B118" s="33"/>
      <c r="D118" s="186" t="s">
        <v>1068</v>
      </c>
      <c r="F118" s="187" t="s">
        <v>3513</v>
      </c>
      <c r="I118" s="151"/>
      <c r="L118" s="33"/>
      <c r="M118" s="152"/>
      <c r="T118" s="54"/>
      <c r="AT118" s="18" t="s">
        <v>1068</v>
      </c>
      <c r="AU118" s="18" t="s">
        <v>85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3514</v>
      </c>
      <c r="H119" s="139">
        <v>697.83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2" customFormat="1" ht="11.25">
      <c r="B120" s="143"/>
      <c r="D120" s="136" t="s">
        <v>274</v>
      </c>
      <c r="E120" s="144" t="s">
        <v>19</v>
      </c>
      <c r="F120" s="145" t="s">
        <v>276</v>
      </c>
      <c r="H120" s="146">
        <v>697.83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21.75" customHeight="1">
      <c r="B121" s="33"/>
      <c r="C121" s="122" t="s">
        <v>303</v>
      </c>
      <c r="D121" s="122" t="s">
        <v>267</v>
      </c>
      <c r="E121" s="123" t="s">
        <v>2629</v>
      </c>
      <c r="F121" s="124" t="s">
        <v>2630</v>
      </c>
      <c r="G121" s="125" t="s">
        <v>279</v>
      </c>
      <c r="H121" s="126">
        <v>125</v>
      </c>
      <c r="I121" s="127"/>
      <c r="J121" s="128">
        <f>ROUND(I121*H121,2)</f>
        <v>0</v>
      </c>
      <c r="K121" s="124" t="s">
        <v>3272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3515</v>
      </c>
    </row>
    <row r="122" spans="2:65" s="1" customFormat="1" ht="11.25">
      <c r="B122" s="33"/>
      <c r="D122" s="186" t="s">
        <v>1068</v>
      </c>
      <c r="F122" s="187" t="s">
        <v>2632</v>
      </c>
      <c r="I122" s="151"/>
      <c r="L122" s="33"/>
      <c r="M122" s="152"/>
      <c r="T122" s="54"/>
      <c r="AT122" s="18" t="s">
        <v>1068</v>
      </c>
      <c r="AU122" s="18" t="s">
        <v>85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3516</v>
      </c>
      <c r="H123" s="139">
        <v>125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2" customFormat="1" ht="11.25">
      <c r="B124" s="143"/>
      <c r="D124" s="136" t="s">
        <v>274</v>
      </c>
      <c r="E124" s="144" t="s">
        <v>19</v>
      </c>
      <c r="F124" s="145" t="s">
        <v>276</v>
      </c>
      <c r="H124" s="146">
        <v>125</v>
      </c>
      <c r="I124" s="147"/>
      <c r="L124" s="143"/>
      <c r="M124" s="148"/>
      <c r="T124" s="149"/>
      <c r="AT124" s="144" t="s">
        <v>274</v>
      </c>
      <c r="AU124" s="144" t="s">
        <v>85</v>
      </c>
      <c r="AV124" s="12" t="s">
        <v>272</v>
      </c>
      <c r="AW124" s="12" t="s">
        <v>37</v>
      </c>
      <c r="AX124" s="12" t="s">
        <v>83</v>
      </c>
      <c r="AY124" s="144" t="s">
        <v>266</v>
      </c>
    </row>
    <row r="125" spans="2:65" s="1" customFormat="1" ht="16.5" customHeight="1">
      <c r="B125" s="33"/>
      <c r="C125" s="122" t="s">
        <v>307</v>
      </c>
      <c r="D125" s="122" t="s">
        <v>267</v>
      </c>
      <c r="E125" s="123" t="s">
        <v>3517</v>
      </c>
      <c r="F125" s="124" t="s">
        <v>3518</v>
      </c>
      <c r="G125" s="125" t="s">
        <v>279</v>
      </c>
      <c r="H125" s="126">
        <v>7722.95</v>
      </c>
      <c r="I125" s="127"/>
      <c r="J125" s="128">
        <f>ROUND(I125*H125,2)</f>
        <v>0</v>
      </c>
      <c r="K125" s="124" t="s">
        <v>3272</v>
      </c>
      <c r="L125" s="33"/>
      <c r="M125" s="129" t="s">
        <v>19</v>
      </c>
      <c r="N125" s="130" t="s">
        <v>46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272</v>
      </c>
      <c r="AT125" s="133" t="s">
        <v>267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3519</v>
      </c>
    </row>
    <row r="126" spans="2:65" s="1" customFormat="1" ht="11.25">
      <c r="B126" s="33"/>
      <c r="D126" s="186" t="s">
        <v>1068</v>
      </c>
      <c r="F126" s="187" t="s">
        <v>3520</v>
      </c>
      <c r="I126" s="151"/>
      <c r="L126" s="33"/>
      <c r="M126" s="152"/>
      <c r="T126" s="54"/>
      <c r="AT126" s="18" t="s">
        <v>1068</v>
      </c>
      <c r="AU126" s="18" t="s">
        <v>85</v>
      </c>
    </row>
    <row r="127" spans="2:65" s="14" customFormat="1" ht="11.25">
      <c r="B127" s="164"/>
      <c r="D127" s="136" t="s">
        <v>274</v>
      </c>
      <c r="E127" s="165" t="s">
        <v>19</v>
      </c>
      <c r="F127" s="166" t="s">
        <v>3521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85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4" customFormat="1" ht="11.25">
      <c r="B128" s="164"/>
      <c r="D128" s="136" t="s">
        <v>274</v>
      </c>
      <c r="E128" s="165" t="s">
        <v>19</v>
      </c>
      <c r="F128" s="166" t="s">
        <v>3522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3523</v>
      </c>
      <c r="H129" s="139">
        <v>7360.08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4" customFormat="1" ht="11.25">
      <c r="B130" s="164"/>
      <c r="D130" s="136" t="s">
        <v>274</v>
      </c>
      <c r="E130" s="165" t="s">
        <v>19</v>
      </c>
      <c r="F130" s="166" t="s">
        <v>3524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3525</v>
      </c>
      <c r="H131" s="139">
        <v>115.57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75</v>
      </c>
      <c r="AY131" s="137" t="s">
        <v>266</v>
      </c>
    </row>
    <row r="132" spans="2:65" s="14" customFormat="1" ht="11.25">
      <c r="B132" s="164"/>
      <c r="D132" s="136" t="s">
        <v>274</v>
      </c>
      <c r="E132" s="165" t="s">
        <v>19</v>
      </c>
      <c r="F132" s="166" t="s">
        <v>3526</v>
      </c>
      <c r="H132" s="165" t="s">
        <v>19</v>
      </c>
      <c r="I132" s="167"/>
      <c r="L132" s="164"/>
      <c r="M132" s="168"/>
      <c r="T132" s="169"/>
      <c r="AT132" s="165" t="s">
        <v>274</v>
      </c>
      <c r="AU132" s="165" t="s">
        <v>85</v>
      </c>
      <c r="AV132" s="14" t="s">
        <v>83</v>
      </c>
      <c r="AW132" s="14" t="s">
        <v>37</v>
      </c>
      <c r="AX132" s="14" t="s">
        <v>75</v>
      </c>
      <c r="AY132" s="165" t="s">
        <v>266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3527</v>
      </c>
      <c r="H133" s="139">
        <v>247.3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2" customFormat="1" ht="11.25">
      <c r="B134" s="143"/>
      <c r="D134" s="136" t="s">
        <v>274</v>
      </c>
      <c r="E134" s="144" t="s">
        <v>19</v>
      </c>
      <c r="F134" s="145" t="s">
        <v>276</v>
      </c>
      <c r="H134" s="146">
        <v>7722.95</v>
      </c>
      <c r="I134" s="147"/>
      <c r="L134" s="143"/>
      <c r="M134" s="148"/>
      <c r="T134" s="149"/>
      <c r="AT134" s="144" t="s">
        <v>274</v>
      </c>
      <c r="AU134" s="144" t="s">
        <v>85</v>
      </c>
      <c r="AV134" s="12" t="s">
        <v>272</v>
      </c>
      <c r="AW134" s="12" t="s">
        <v>37</v>
      </c>
      <c r="AX134" s="12" t="s">
        <v>83</v>
      </c>
      <c r="AY134" s="144" t="s">
        <v>266</v>
      </c>
    </row>
    <row r="135" spans="2:65" s="1" customFormat="1" ht="16.5" customHeight="1">
      <c r="B135" s="33"/>
      <c r="C135" s="122" t="s">
        <v>312</v>
      </c>
      <c r="D135" s="122" t="s">
        <v>267</v>
      </c>
      <c r="E135" s="123" t="s">
        <v>2647</v>
      </c>
      <c r="F135" s="124" t="s">
        <v>2648</v>
      </c>
      <c r="G135" s="125" t="s">
        <v>895</v>
      </c>
      <c r="H135" s="126">
        <v>624</v>
      </c>
      <c r="I135" s="127"/>
      <c r="J135" s="128">
        <f>ROUND(I135*H135,2)</f>
        <v>0</v>
      </c>
      <c r="K135" s="124" t="s">
        <v>3272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272</v>
      </c>
      <c r="AT135" s="133" t="s">
        <v>267</v>
      </c>
      <c r="AU135" s="133" t="s">
        <v>85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3528</v>
      </c>
    </row>
    <row r="136" spans="2:65" s="1" customFormat="1" ht="11.25">
      <c r="B136" s="33"/>
      <c r="D136" s="186" t="s">
        <v>1068</v>
      </c>
      <c r="F136" s="187" t="s">
        <v>2650</v>
      </c>
      <c r="I136" s="151"/>
      <c r="L136" s="33"/>
      <c r="M136" s="152"/>
      <c r="T136" s="54"/>
      <c r="AT136" s="18" t="s">
        <v>1068</v>
      </c>
      <c r="AU136" s="18" t="s">
        <v>85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3529</v>
      </c>
      <c r="H137" s="139">
        <v>624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2" customFormat="1" ht="11.25">
      <c r="B138" s="143"/>
      <c r="D138" s="136" t="s">
        <v>274</v>
      </c>
      <c r="E138" s="144" t="s">
        <v>19</v>
      </c>
      <c r="F138" s="145" t="s">
        <v>276</v>
      </c>
      <c r="H138" s="146">
        <v>624</v>
      </c>
      <c r="I138" s="147"/>
      <c r="L138" s="143"/>
      <c r="M138" s="148"/>
      <c r="T138" s="149"/>
      <c r="AT138" s="144" t="s">
        <v>274</v>
      </c>
      <c r="AU138" s="144" t="s">
        <v>85</v>
      </c>
      <c r="AV138" s="12" t="s">
        <v>272</v>
      </c>
      <c r="AW138" s="12" t="s">
        <v>37</v>
      </c>
      <c r="AX138" s="12" t="s">
        <v>83</v>
      </c>
      <c r="AY138" s="144" t="s">
        <v>266</v>
      </c>
    </row>
    <row r="139" spans="2:65" s="1" customFormat="1" ht="16.5" customHeight="1">
      <c r="B139" s="33"/>
      <c r="C139" s="170" t="s">
        <v>351</v>
      </c>
      <c r="D139" s="170" t="s">
        <v>298</v>
      </c>
      <c r="E139" s="171" t="s">
        <v>2749</v>
      </c>
      <c r="F139" s="172" t="s">
        <v>2750</v>
      </c>
      <c r="G139" s="173" t="s">
        <v>279</v>
      </c>
      <c r="H139" s="174">
        <v>93.6</v>
      </c>
      <c r="I139" s="175"/>
      <c r="J139" s="176">
        <f>ROUND(I139*H139,2)</f>
        <v>0</v>
      </c>
      <c r="K139" s="172" t="s">
        <v>3272</v>
      </c>
      <c r="L139" s="177"/>
      <c r="M139" s="178" t="s">
        <v>19</v>
      </c>
      <c r="N139" s="179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303</v>
      </c>
      <c r="AT139" s="133" t="s">
        <v>298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3530</v>
      </c>
    </row>
    <row r="140" spans="2:65" s="11" customFormat="1" ht="11.25">
      <c r="B140" s="135"/>
      <c r="D140" s="136" t="s">
        <v>274</v>
      </c>
      <c r="E140" s="137" t="s">
        <v>19</v>
      </c>
      <c r="F140" s="138" t="s">
        <v>3531</v>
      </c>
      <c r="H140" s="139">
        <v>93.6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75</v>
      </c>
      <c r="AY140" s="137" t="s">
        <v>266</v>
      </c>
    </row>
    <row r="141" spans="2:65" s="12" customFormat="1" ht="11.25">
      <c r="B141" s="143"/>
      <c r="D141" s="136" t="s">
        <v>274</v>
      </c>
      <c r="E141" s="144" t="s">
        <v>19</v>
      </c>
      <c r="F141" s="145" t="s">
        <v>276</v>
      </c>
      <c r="H141" s="146">
        <v>93.6</v>
      </c>
      <c r="I141" s="147"/>
      <c r="L141" s="143"/>
      <c r="M141" s="148"/>
      <c r="T141" s="149"/>
      <c r="AT141" s="144" t="s">
        <v>274</v>
      </c>
      <c r="AU141" s="144" t="s">
        <v>85</v>
      </c>
      <c r="AV141" s="12" t="s">
        <v>272</v>
      </c>
      <c r="AW141" s="12" t="s">
        <v>37</v>
      </c>
      <c r="AX141" s="12" t="s">
        <v>83</v>
      </c>
      <c r="AY141" s="144" t="s">
        <v>266</v>
      </c>
    </row>
    <row r="142" spans="2:65" s="1" customFormat="1" ht="16.5" customHeight="1">
      <c r="B142" s="33"/>
      <c r="C142" s="122" t="s">
        <v>8</v>
      </c>
      <c r="D142" s="122" t="s">
        <v>267</v>
      </c>
      <c r="E142" s="123" t="s">
        <v>2652</v>
      </c>
      <c r="F142" s="124" t="s">
        <v>2653</v>
      </c>
      <c r="G142" s="125" t="s">
        <v>895</v>
      </c>
      <c r="H142" s="126">
        <v>624</v>
      </c>
      <c r="I142" s="127"/>
      <c r="J142" s="128">
        <f>ROUND(I142*H142,2)</f>
        <v>0</v>
      </c>
      <c r="K142" s="124" t="s">
        <v>3272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3532</v>
      </c>
    </row>
    <row r="143" spans="2:65" s="1" customFormat="1" ht="11.25">
      <c r="B143" s="33"/>
      <c r="D143" s="186" t="s">
        <v>1068</v>
      </c>
      <c r="F143" s="187" t="s">
        <v>2655</v>
      </c>
      <c r="I143" s="151"/>
      <c r="L143" s="33"/>
      <c r="M143" s="152"/>
      <c r="T143" s="54"/>
      <c r="AT143" s="18" t="s">
        <v>1068</v>
      </c>
      <c r="AU143" s="18" t="s">
        <v>85</v>
      </c>
    </row>
    <row r="144" spans="2:65" s="1" customFormat="1" ht="16.5" customHeight="1">
      <c r="B144" s="33"/>
      <c r="C144" s="122" t="s">
        <v>358</v>
      </c>
      <c r="D144" s="122" t="s">
        <v>267</v>
      </c>
      <c r="E144" s="123" t="s">
        <v>3533</v>
      </c>
      <c r="F144" s="124" t="s">
        <v>3534</v>
      </c>
      <c r="G144" s="125" t="s">
        <v>291</v>
      </c>
      <c r="H144" s="126">
        <v>729</v>
      </c>
      <c r="I144" s="127"/>
      <c r="J144" s="128">
        <f>ROUND(I144*H144,2)</f>
        <v>0</v>
      </c>
      <c r="K144" s="124" t="s">
        <v>3272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85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3535</v>
      </c>
    </row>
    <row r="145" spans="2:65" s="1" customFormat="1" ht="11.25">
      <c r="B145" s="33"/>
      <c r="D145" s="186" t="s">
        <v>1068</v>
      </c>
      <c r="F145" s="187" t="s">
        <v>3536</v>
      </c>
      <c r="I145" s="151"/>
      <c r="L145" s="33"/>
      <c r="M145" s="152"/>
      <c r="T145" s="54"/>
      <c r="AT145" s="18" t="s">
        <v>1068</v>
      </c>
      <c r="AU145" s="18" t="s">
        <v>85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3537</v>
      </c>
      <c r="H146" s="139">
        <v>729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2" customFormat="1" ht="11.25">
      <c r="B147" s="143"/>
      <c r="D147" s="136" t="s">
        <v>274</v>
      </c>
      <c r="E147" s="144" t="s">
        <v>19</v>
      </c>
      <c r="F147" s="145" t="s">
        <v>276</v>
      </c>
      <c r="H147" s="146">
        <v>729</v>
      </c>
      <c r="I147" s="147"/>
      <c r="L147" s="143"/>
      <c r="M147" s="148"/>
      <c r="T147" s="149"/>
      <c r="AT147" s="144" t="s">
        <v>274</v>
      </c>
      <c r="AU147" s="144" t="s">
        <v>85</v>
      </c>
      <c r="AV147" s="12" t="s">
        <v>272</v>
      </c>
      <c r="AW147" s="12" t="s">
        <v>37</v>
      </c>
      <c r="AX147" s="12" t="s">
        <v>83</v>
      </c>
      <c r="AY147" s="144" t="s">
        <v>266</v>
      </c>
    </row>
    <row r="148" spans="2:65" s="1" customFormat="1" ht="16.5" customHeight="1">
      <c r="B148" s="33"/>
      <c r="C148" s="170" t="s">
        <v>362</v>
      </c>
      <c r="D148" s="170" t="s">
        <v>298</v>
      </c>
      <c r="E148" s="171" t="s">
        <v>3538</v>
      </c>
      <c r="F148" s="172" t="s">
        <v>3539</v>
      </c>
      <c r="G148" s="173" t="s">
        <v>845</v>
      </c>
      <c r="H148" s="174">
        <v>44.688000000000002</v>
      </c>
      <c r="I148" s="175"/>
      <c r="J148" s="176">
        <f>ROUND(I148*H148,2)</f>
        <v>0</v>
      </c>
      <c r="K148" s="172" t="s">
        <v>3272</v>
      </c>
      <c r="L148" s="177"/>
      <c r="M148" s="178" t="s">
        <v>19</v>
      </c>
      <c r="N148" s="179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303</v>
      </c>
      <c r="AT148" s="133" t="s">
        <v>298</v>
      </c>
      <c r="AU148" s="133" t="s">
        <v>85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3540</v>
      </c>
    </row>
    <row r="149" spans="2:65" s="11" customFormat="1" ht="11.25">
      <c r="B149" s="135"/>
      <c r="D149" s="136" t="s">
        <v>274</v>
      </c>
      <c r="E149" s="137" t="s">
        <v>19</v>
      </c>
      <c r="F149" s="138" t="s">
        <v>3541</v>
      </c>
      <c r="H149" s="139">
        <v>44.688000000000002</v>
      </c>
      <c r="I149" s="140"/>
      <c r="L149" s="135"/>
      <c r="M149" s="141"/>
      <c r="T149" s="142"/>
      <c r="AT149" s="137" t="s">
        <v>274</v>
      </c>
      <c r="AU149" s="137" t="s">
        <v>85</v>
      </c>
      <c r="AV149" s="11" t="s">
        <v>85</v>
      </c>
      <c r="AW149" s="11" t="s">
        <v>37</v>
      </c>
      <c r="AX149" s="11" t="s">
        <v>75</v>
      </c>
      <c r="AY149" s="137" t="s">
        <v>266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3542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2" customFormat="1" ht="11.25">
      <c r="B151" s="143"/>
      <c r="D151" s="136" t="s">
        <v>274</v>
      </c>
      <c r="E151" s="144" t="s">
        <v>19</v>
      </c>
      <c r="F151" s="145" t="s">
        <v>276</v>
      </c>
      <c r="H151" s="146">
        <v>44.688000000000002</v>
      </c>
      <c r="I151" s="147"/>
      <c r="L151" s="143"/>
      <c r="M151" s="148"/>
      <c r="T151" s="149"/>
      <c r="AT151" s="144" t="s">
        <v>274</v>
      </c>
      <c r="AU151" s="144" t="s">
        <v>85</v>
      </c>
      <c r="AV151" s="12" t="s">
        <v>272</v>
      </c>
      <c r="AW151" s="12" t="s">
        <v>37</v>
      </c>
      <c r="AX151" s="12" t="s">
        <v>83</v>
      </c>
      <c r="AY151" s="144" t="s">
        <v>266</v>
      </c>
    </row>
    <row r="152" spans="2:65" s="1" customFormat="1" ht="16.5" customHeight="1">
      <c r="B152" s="33"/>
      <c r="C152" s="122" t="s">
        <v>370</v>
      </c>
      <c r="D152" s="122" t="s">
        <v>267</v>
      </c>
      <c r="E152" s="123" t="s">
        <v>3543</v>
      </c>
      <c r="F152" s="124" t="s">
        <v>3544</v>
      </c>
      <c r="G152" s="125" t="s">
        <v>291</v>
      </c>
      <c r="H152" s="126">
        <v>729</v>
      </c>
      <c r="I152" s="127"/>
      <c r="J152" s="128">
        <f>ROUND(I152*H152,2)</f>
        <v>0</v>
      </c>
      <c r="K152" s="124" t="s">
        <v>3272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272</v>
      </c>
      <c r="AT152" s="133" t="s">
        <v>267</v>
      </c>
      <c r="AU152" s="133" t="s">
        <v>85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272</v>
      </c>
      <c r="BM152" s="133" t="s">
        <v>3545</v>
      </c>
    </row>
    <row r="153" spans="2:65" s="1" customFormat="1" ht="11.25">
      <c r="B153" s="33"/>
      <c r="D153" s="186" t="s">
        <v>1068</v>
      </c>
      <c r="F153" s="187" t="s">
        <v>3546</v>
      </c>
      <c r="I153" s="151"/>
      <c r="L153" s="33"/>
      <c r="M153" s="152"/>
      <c r="T153" s="54"/>
      <c r="AT153" s="18" t="s">
        <v>1068</v>
      </c>
      <c r="AU153" s="18" t="s">
        <v>85</v>
      </c>
    </row>
    <row r="154" spans="2:65" s="1" customFormat="1" ht="16.5" customHeight="1">
      <c r="B154" s="33"/>
      <c r="C154" s="122" t="s">
        <v>366</v>
      </c>
      <c r="D154" s="122" t="s">
        <v>267</v>
      </c>
      <c r="E154" s="123" t="s">
        <v>2667</v>
      </c>
      <c r="F154" s="124" t="s">
        <v>2668</v>
      </c>
      <c r="G154" s="125" t="s">
        <v>291</v>
      </c>
      <c r="H154" s="126">
        <v>217.8</v>
      </c>
      <c r="I154" s="127"/>
      <c r="J154" s="128">
        <f>ROUND(I154*H154,2)</f>
        <v>0</v>
      </c>
      <c r="K154" s="124" t="s">
        <v>3272</v>
      </c>
      <c r="L154" s="33"/>
      <c r="M154" s="129" t="s">
        <v>19</v>
      </c>
      <c r="N154" s="130" t="s">
        <v>46</v>
      </c>
      <c r="P154" s="131">
        <f>O154*H154</f>
        <v>0</v>
      </c>
      <c r="Q154" s="131">
        <v>0</v>
      </c>
      <c r="R154" s="131">
        <f>Q154*H154</f>
        <v>0</v>
      </c>
      <c r="S154" s="131">
        <v>0</v>
      </c>
      <c r="T154" s="132">
        <f>S154*H154</f>
        <v>0</v>
      </c>
      <c r="AR154" s="133" t="s">
        <v>272</v>
      </c>
      <c r="AT154" s="133" t="s">
        <v>267</v>
      </c>
      <c r="AU154" s="133" t="s">
        <v>85</v>
      </c>
      <c r="AY154" s="18" t="s">
        <v>266</v>
      </c>
      <c r="BE154" s="134">
        <f>IF(N154="základní",J154,0)</f>
        <v>0</v>
      </c>
      <c r="BF154" s="134">
        <f>IF(N154="snížená",J154,0)</f>
        <v>0</v>
      </c>
      <c r="BG154" s="134">
        <f>IF(N154="zákl. přenesená",J154,0)</f>
        <v>0</v>
      </c>
      <c r="BH154" s="134">
        <f>IF(N154="sníž. přenesená",J154,0)</f>
        <v>0</v>
      </c>
      <c r="BI154" s="134">
        <f>IF(N154="nulová",J154,0)</f>
        <v>0</v>
      </c>
      <c r="BJ154" s="18" t="s">
        <v>83</v>
      </c>
      <c r="BK154" s="134">
        <f>ROUND(I154*H154,2)</f>
        <v>0</v>
      </c>
      <c r="BL154" s="18" t="s">
        <v>272</v>
      </c>
      <c r="BM154" s="133" t="s">
        <v>3547</v>
      </c>
    </row>
    <row r="155" spans="2:65" s="1" customFormat="1" ht="11.25">
      <c r="B155" s="33"/>
      <c r="D155" s="186" t="s">
        <v>1068</v>
      </c>
      <c r="F155" s="187" t="s">
        <v>2670</v>
      </c>
      <c r="I155" s="151"/>
      <c r="L155" s="33"/>
      <c r="M155" s="152"/>
      <c r="T155" s="54"/>
      <c r="AT155" s="18" t="s">
        <v>1068</v>
      </c>
      <c r="AU155" s="18" t="s">
        <v>85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3548</v>
      </c>
      <c r="H156" s="139">
        <v>145.80000000000001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3549</v>
      </c>
      <c r="H157" s="139">
        <v>72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2" customFormat="1" ht="11.25">
      <c r="B158" s="143"/>
      <c r="D158" s="136" t="s">
        <v>274</v>
      </c>
      <c r="E158" s="144" t="s">
        <v>19</v>
      </c>
      <c r="F158" s="145" t="s">
        <v>276</v>
      </c>
      <c r="H158" s="146">
        <v>217.8</v>
      </c>
      <c r="I158" s="147"/>
      <c r="L158" s="143"/>
      <c r="M158" s="148"/>
      <c r="T158" s="149"/>
      <c r="AT158" s="144" t="s">
        <v>274</v>
      </c>
      <c r="AU158" s="144" t="s">
        <v>85</v>
      </c>
      <c r="AV158" s="12" t="s">
        <v>272</v>
      </c>
      <c r="AW158" s="12" t="s">
        <v>37</v>
      </c>
      <c r="AX158" s="12" t="s">
        <v>83</v>
      </c>
      <c r="AY158" s="144" t="s">
        <v>266</v>
      </c>
    </row>
    <row r="159" spans="2:65" s="1" customFormat="1" ht="16.5" customHeight="1">
      <c r="B159" s="33"/>
      <c r="C159" s="122" t="s">
        <v>382</v>
      </c>
      <c r="D159" s="122" t="s">
        <v>267</v>
      </c>
      <c r="E159" s="123" t="s">
        <v>2672</v>
      </c>
      <c r="F159" s="124" t="s">
        <v>2673</v>
      </c>
      <c r="G159" s="125" t="s">
        <v>291</v>
      </c>
      <c r="H159" s="126">
        <v>217.8</v>
      </c>
      <c r="I159" s="127"/>
      <c r="J159" s="128">
        <f>ROUND(I159*H159,2)</f>
        <v>0</v>
      </c>
      <c r="K159" s="124" t="s">
        <v>3272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85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3550</v>
      </c>
    </row>
    <row r="160" spans="2:65" s="1" customFormat="1" ht="11.25">
      <c r="B160" s="33"/>
      <c r="D160" s="186" t="s">
        <v>1068</v>
      </c>
      <c r="F160" s="187" t="s">
        <v>2675</v>
      </c>
      <c r="I160" s="151"/>
      <c r="L160" s="33"/>
      <c r="M160" s="152"/>
      <c r="T160" s="54"/>
      <c r="AT160" s="18" t="s">
        <v>1068</v>
      </c>
      <c r="AU160" s="18" t="s">
        <v>85</v>
      </c>
    </row>
    <row r="161" spans="2:65" s="1" customFormat="1" ht="16.5" customHeight="1">
      <c r="B161" s="33"/>
      <c r="C161" s="122" t="s">
        <v>374</v>
      </c>
      <c r="D161" s="122" t="s">
        <v>267</v>
      </c>
      <c r="E161" s="123" t="s">
        <v>1164</v>
      </c>
      <c r="F161" s="124" t="s">
        <v>1165</v>
      </c>
      <c r="G161" s="125" t="s">
        <v>895</v>
      </c>
      <c r="H161" s="126">
        <v>763</v>
      </c>
      <c r="I161" s="127"/>
      <c r="J161" s="128">
        <f>ROUND(I161*H161,2)</f>
        <v>0</v>
      </c>
      <c r="K161" s="124" t="s">
        <v>3272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3551</v>
      </c>
    </row>
    <row r="162" spans="2:65" s="1" customFormat="1" ht="11.25">
      <c r="B162" s="33"/>
      <c r="D162" s="186" t="s">
        <v>1068</v>
      </c>
      <c r="F162" s="187" t="s">
        <v>1167</v>
      </c>
      <c r="I162" s="151"/>
      <c r="L162" s="33"/>
      <c r="M162" s="152"/>
      <c r="T162" s="54"/>
      <c r="AT162" s="18" t="s">
        <v>1068</v>
      </c>
      <c r="AU162" s="18" t="s">
        <v>85</v>
      </c>
    </row>
    <row r="163" spans="2:65" s="11" customFormat="1" ht="11.25">
      <c r="B163" s="135"/>
      <c r="D163" s="136" t="s">
        <v>274</v>
      </c>
      <c r="E163" s="137" t="s">
        <v>19</v>
      </c>
      <c r="F163" s="138" t="s">
        <v>3552</v>
      </c>
      <c r="H163" s="139">
        <v>763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2" customFormat="1" ht="11.25">
      <c r="B164" s="143"/>
      <c r="D164" s="136" t="s">
        <v>274</v>
      </c>
      <c r="E164" s="144" t="s">
        <v>19</v>
      </c>
      <c r="F164" s="145" t="s">
        <v>276</v>
      </c>
      <c r="H164" s="146">
        <v>763</v>
      </c>
      <c r="I164" s="147"/>
      <c r="L164" s="143"/>
      <c r="M164" s="148"/>
      <c r="T164" s="149"/>
      <c r="AT164" s="144" t="s">
        <v>274</v>
      </c>
      <c r="AU164" s="144" t="s">
        <v>85</v>
      </c>
      <c r="AV164" s="12" t="s">
        <v>272</v>
      </c>
      <c r="AW164" s="12" t="s">
        <v>37</v>
      </c>
      <c r="AX164" s="12" t="s">
        <v>83</v>
      </c>
      <c r="AY164" s="144" t="s">
        <v>266</v>
      </c>
    </row>
    <row r="165" spans="2:65" s="1" customFormat="1" ht="16.5" customHeight="1">
      <c r="B165" s="33"/>
      <c r="C165" s="170" t="s">
        <v>378</v>
      </c>
      <c r="D165" s="170" t="s">
        <v>298</v>
      </c>
      <c r="E165" s="171" t="s">
        <v>2702</v>
      </c>
      <c r="F165" s="172" t="s">
        <v>3553</v>
      </c>
      <c r="G165" s="173" t="s">
        <v>845</v>
      </c>
      <c r="H165" s="174">
        <v>94.230999999999995</v>
      </c>
      <c r="I165" s="175"/>
      <c r="J165" s="176">
        <f>ROUND(I165*H165,2)</f>
        <v>0</v>
      </c>
      <c r="K165" s="172" t="s">
        <v>19</v>
      </c>
      <c r="L165" s="177"/>
      <c r="M165" s="178" t="s">
        <v>19</v>
      </c>
      <c r="N165" s="179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303</v>
      </c>
      <c r="AT165" s="133" t="s">
        <v>298</v>
      </c>
      <c r="AU165" s="133" t="s">
        <v>85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3554</v>
      </c>
    </row>
    <row r="166" spans="2:65" s="11" customFormat="1" ht="11.25">
      <c r="B166" s="135"/>
      <c r="D166" s="136" t="s">
        <v>274</v>
      </c>
      <c r="E166" s="137" t="s">
        <v>19</v>
      </c>
      <c r="F166" s="138" t="s">
        <v>3555</v>
      </c>
      <c r="H166" s="139">
        <v>94.230999999999995</v>
      </c>
      <c r="I166" s="140"/>
      <c r="L166" s="135"/>
      <c r="M166" s="141"/>
      <c r="T166" s="142"/>
      <c r="AT166" s="137" t="s">
        <v>274</v>
      </c>
      <c r="AU166" s="137" t="s">
        <v>85</v>
      </c>
      <c r="AV166" s="11" t="s">
        <v>85</v>
      </c>
      <c r="AW166" s="11" t="s">
        <v>37</v>
      </c>
      <c r="AX166" s="11" t="s">
        <v>75</v>
      </c>
      <c r="AY166" s="137" t="s">
        <v>266</v>
      </c>
    </row>
    <row r="167" spans="2:65" s="12" customFormat="1" ht="11.25">
      <c r="B167" s="143"/>
      <c r="D167" s="136" t="s">
        <v>274</v>
      </c>
      <c r="E167" s="144" t="s">
        <v>19</v>
      </c>
      <c r="F167" s="145" t="s">
        <v>276</v>
      </c>
      <c r="H167" s="146">
        <v>94.230999999999995</v>
      </c>
      <c r="I167" s="147"/>
      <c r="L167" s="143"/>
      <c r="M167" s="148"/>
      <c r="T167" s="149"/>
      <c r="AT167" s="144" t="s">
        <v>274</v>
      </c>
      <c r="AU167" s="144" t="s">
        <v>85</v>
      </c>
      <c r="AV167" s="12" t="s">
        <v>272</v>
      </c>
      <c r="AW167" s="12" t="s">
        <v>37</v>
      </c>
      <c r="AX167" s="12" t="s">
        <v>83</v>
      </c>
      <c r="AY167" s="144" t="s">
        <v>266</v>
      </c>
    </row>
    <row r="168" spans="2:65" s="1" customFormat="1" ht="16.5" customHeight="1">
      <c r="B168" s="33"/>
      <c r="C168" s="122" t="s">
        <v>386</v>
      </c>
      <c r="D168" s="122" t="s">
        <v>267</v>
      </c>
      <c r="E168" s="123" t="s">
        <v>3556</v>
      </c>
      <c r="F168" s="124" t="s">
        <v>3557</v>
      </c>
      <c r="G168" s="125" t="s">
        <v>895</v>
      </c>
      <c r="H168" s="126">
        <v>558</v>
      </c>
      <c r="I168" s="127"/>
      <c r="J168" s="128">
        <f>ROUND(I168*H168,2)</f>
        <v>0</v>
      </c>
      <c r="K168" s="124" t="s">
        <v>3272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85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3558</v>
      </c>
    </row>
    <row r="169" spans="2:65" s="1" customFormat="1" ht="11.25">
      <c r="B169" s="33"/>
      <c r="D169" s="186" t="s">
        <v>1068</v>
      </c>
      <c r="F169" s="187" t="s">
        <v>3559</v>
      </c>
      <c r="I169" s="151"/>
      <c r="L169" s="33"/>
      <c r="M169" s="152"/>
      <c r="T169" s="54"/>
      <c r="AT169" s="18" t="s">
        <v>1068</v>
      </c>
      <c r="AU169" s="18" t="s">
        <v>85</v>
      </c>
    </row>
    <row r="170" spans="2:65" s="11" customFormat="1" ht="11.25">
      <c r="B170" s="135"/>
      <c r="D170" s="136" t="s">
        <v>274</v>
      </c>
      <c r="E170" s="137" t="s">
        <v>19</v>
      </c>
      <c r="F170" s="138" t="s">
        <v>3560</v>
      </c>
      <c r="H170" s="139">
        <v>558</v>
      </c>
      <c r="I170" s="140"/>
      <c r="L170" s="135"/>
      <c r="M170" s="141"/>
      <c r="T170" s="142"/>
      <c r="AT170" s="137" t="s">
        <v>274</v>
      </c>
      <c r="AU170" s="137" t="s">
        <v>85</v>
      </c>
      <c r="AV170" s="11" t="s">
        <v>85</v>
      </c>
      <c r="AW170" s="11" t="s">
        <v>37</v>
      </c>
      <c r="AX170" s="11" t="s">
        <v>75</v>
      </c>
      <c r="AY170" s="137" t="s">
        <v>266</v>
      </c>
    </row>
    <row r="171" spans="2:65" s="12" customFormat="1" ht="11.25">
      <c r="B171" s="143"/>
      <c r="D171" s="136" t="s">
        <v>274</v>
      </c>
      <c r="E171" s="144" t="s">
        <v>19</v>
      </c>
      <c r="F171" s="145" t="s">
        <v>276</v>
      </c>
      <c r="H171" s="146">
        <v>558</v>
      </c>
      <c r="I171" s="147"/>
      <c r="L171" s="143"/>
      <c r="M171" s="148"/>
      <c r="T171" s="149"/>
      <c r="AT171" s="144" t="s">
        <v>274</v>
      </c>
      <c r="AU171" s="144" t="s">
        <v>85</v>
      </c>
      <c r="AV171" s="12" t="s">
        <v>272</v>
      </c>
      <c r="AW171" s="12" t="s">
        <v>37</v>
      </c>
      <c r="AX171" s="12" t="s">
        <v>83</v>
      </c>
      <c r="AY171" s="144" t="s">
        <v>266</v>
      </c>
    </row>
    <row r="172" spans="2:65" s="1" customFormat="1" ht="16.5" customHeight="1">
      <c r="B172" s="33"/>
      <c r="C172" s="170" t="s">
        <v>7</v>
      </c>
      <c r="D172" s="170" t="s">
        <v>298</v>
      </c>
      <c r="E172" s="171" t="s">
        <v>2702</v>
      </c>
      <c r="F172" s="172" t="s">
        <v>3553</v>
      </c>
      <c r="G172" s="173" t="s">
        <v>845</v>
      </c>
      <c r="H172" s="174">
        <v>68.912999999999997</v>
      </c>
      <c r="I172" s="175"/>
      <c r="J172" s="176">
        <f>ROUND(I172*H172,2)</f>
        <v>0</v>
      </c>
      <c r="K172" s="172" t="s">
        <v>19</v>
      </c>
      <c r="L172" s="177"/>
      <c r="M172" s="178" t="s">
        <v>19</v>
      </c>
      <c r="N172" s="179" t="s">
        <v>46</v>
      </c>
      <c r="P172" s="131">
        <f>O172*H172</f>
        <v>0</v>
      </c>
      <c r="Q172" s="131">
        <v>0</v>
      </c>
      <c r="R172" s="131">
        <f>Q172*H172</f>
        <v>0</v>
      </c>
      <c r="S172" s="131">
        <v>0</v>
      </c>
      <c r="T172" s="132">
        <f>S172*H172</f>
        <v>0</v>
      </c>
      <c r="AR172" s="133" t="s">
        <v>303</v>
      </c>
      <c r="AT172" s="133" t="s">
        <v>298</v>
      </c>
      <c r="AU172" s="133" t="s">
        <v>85</v>
      </c>
      <c r="AY172" s="18" t="s">
        <v>266</v>
      </c>
      <c r="BE172" s="134">
        <f>IF(N172="základní",J172,0)</f>
        <v>0</v>
      </c>
      <c r="BF172" s="134">
        <f>IF(N172="snížená",J172,0)</f>
        <v>0</v>
      </c>
      <c r="BG172" s="134">
        <f>IF(N172="zákl. přenesená",J172,0)</f>
        <v>0</v>
      </c>
      <c r="BH172" s="134">
        <f>IF(N172="sníž. přenesená",J172,0)</f>
        <v>0</v>
      </c>
      <c r="BI172" s="134">
        <f>IF(N172="nulová",J172,0)</f>
        <v>0</v>
      </c>
      <c r="BJ172" s="18" t="s">
        <v>83</v>
      </c>
      <c r="BK172" s="134">
        <f>ROUND(I172*H172,2)</f>
        <v>0</v>
      </c>
      <c r="BL172" s="18" t="s">
        <v>272</v>
      </c>
      <c r="BM172" s="133" t="s">
        <v>3561</v>
      </c>
    </row>
    <row r="173" spans="2:65" s="11" customFormat="1" ht="11.25">
      <c r="B173" s="135"/>
      <c r="D173" s="136" t="s">
        <v>274</v>
      </c>
      <c r="E173" s="137" t="s">
        <v>19</v>
      </c>
      <c r="F173" s="138" t="s">
        <v>3562</v>
      </c>
      <c r="H173" s="139">
        <v>68.912999999999997</v>
      </c>
      <c r="I173" s="140"/>
      <c r="L173" s="135"/>
      <c r="M173" s="141"/>
      <c r="T173" s="142"/>
      <c r="AT173" s="137" t="s">
        <v>274</v>
      </c>
      <c r="AU173" s="137" t="s">
        <v>85</v>
      </c>
      <c r="AV173" s="11" t="s">
        <v>85</v>
      </c>
      <c r="AW173" s="11" t="s">
        <v>37</v>
      </c>
      <c r="AX173" s="11" t="s">
        <v>75</v>
      </c>
      <c r="AY173" s="137" t="s">
        <v>266</v>
      </c>
    </row>
    <row r="174" spans="2:65" s="12" customFormat="1" ht="11.25">
      <c r="B174" s="143"/>
      <c r="D174" s="136" t="s">
        <v>274</v>
      </c>
      <c r="E174" s="144" t="s">
        <v>19</v>
      </c>
      <c r="F174" s="145" t="s">
        <v>276</v>
      </c>
      <c r="H174" s="146">
        <v>68.912999999999997</v>
      </c>
      <c r="I174" s="147"/>
      <c r="L174" s="143"/>
      <c r="M174" s="148"/>
      <c r="T174" s="149"/>
      <c r="AT174" s="144" t="s">
        <v>274</v>
      </c>
      <c r="AU174" s="144" t="s">
        <v>85</v>
      </c>
      <c r="AV174" s="12" t="s">
        <v>272</v>
      </c>
      <c r="AW174" s="12" t="s">
        <v>37</v>
      </c>
      <c r="AX174" s="12" t="s">
        <v>83</v>
      </c>
      <c r="AY174" s="144" t="s">
        <v>266</v>
      </c>
    </row>
    <row r="175" spans="2:65" s="1" customFormat="1" ht="21.75" customHeight="1">
      <c r="B175" s="33"/>
      <c r="C175" s="122" t="s">
        <v>393</v>
      </c>
      <c r="D175" s="122" t="s">
        <v>267</v>
      </c>
      <c r="E175" s="123" t="s">
        <v>1173</v>
      </c>
      <c r="F175" s="124" t="s">
        <v>1174</v>
      </c>
      <c r="G175" s="125" t="s">
        <v>895</v>
      </c>
      <c r="H175" s="126">
        <v>763</v>
      </c>
      <c r="I175" s="127"/>
      <c r="J175" s="128">
        <f>ROUND(I175*H175,2)</f>
        <v>0</v>
      </c>
      <c r="K175" s="124" t="s">
        <v>3272</v>
      </c>
      <c r="L175" s="33"/>
      <c r="M175" s="129" t="s">
        <v>19</v>
      </c>
      <c r="N175" s="130" t="s">
        <v>46</v>
      </c>
      <c r="P175" s="131">
        <f>O175*H175</f>
        <v>0</v>
      </c>
      <c r="Q175" s="131">
        <v>0</v>
      </c>
      <c r="R175" s="131">
        <f>Q175*H175</f>
        <v>0</v>
      </c>
      <c r="S175" s="131">
        <v>0</v>
      </c>
      <c r="T175" s="132">
        <f>S175*H175</f>
        <v>0</v>
      </c>
      <c r="AR175" s="133" t="s">
        <v>272</v>
      </c>
      <c r="AT175" s="133" t="s">
        <v>267</v>
      </c>
      <c r="AU175" s="133" t="s">
        <v>85</v>
      </c>
      <c r="AY175" s="18" t="s">
        <v>266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8" t="s">
        <v>83</v>
      </c>
      <c r="BK175" s="134">
        <f>ROUND(I175*H175,2)</f>
        <v>0</v>
      </c>
      <c r="BL175" s="18" t="s">
        <v>272</v>
      </c>
      <c r="BM175" s="133" t="s">
        <v>3563</v>
      </c>
    </row>
    <row r="176" spans="2:65" s="1" customFormat="1" ht="11.25">
      <c r="B176" s="33"/>
      <c r="D176" s="186" t="s">
        <v>1068</v>
      </c>
      <c r="F176" s="187" t="s">
        <v>1176</v>
      </c>
      <c r="I176" s="151"/>
      <c r="L176" s="33"/>
      <c r="M176" s="152"/>
      <c r="T176" s="54"/>
      <c r="AT176" s="18" t="s">
        <v>1068</v>
      </c>
      <c r="AU176" s="18" t="s">
        <v>85</v>
      </c>
    </row>
    <row r="177" spans="2:65" s="1" customFormat="1" ht="21.75" customHeight="1">
      <c r="B177" s="33"/>
      <c r="C177" s="122" t="s">
        <v>397</v>
      </c>
      <c r="D177" s="122" t="s">
        <v>267</v>
      </c>
      <c r="E177" s="123" t="s">
        <v>3564</v>
      </c>
      <c r="F177" s="124" t="s">
        <v>3565</v>
      </c>
      <c r="G177" s="125" t="s">
        <v>895</v>
      </c>
      <c r="H177" s="126">
        <v>558</v>
      </c>
      <c r="I177" s="127"/>
      <c r="J177" s="128">
        <f>ROUND(I177*H177,2)</f>
        <v>0</v>
      </c>
      <c r="K177" s="124" t="s">
        <v>3272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85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3566</v>
      </c>
    </row>
    <row r="178" spans="2:65" s="1" customFormat="1" ht="11.25">
      <c r="B178" s="33"/>
      <c r="D178" s="186" t="s">
        <v>1068</v>
      </c>
      <c r="F178" s="187" t="s">
        <v>3567</v>
      </c>
      <c r="I178" s="151"/>
      <c r="L178" s="33"/>
      <c r="M178" s="152"/>
      <c r="T178" s="54"/>
      <c r="AT178" s="18" t="s">
        <v>1068</v>
      </c>
      <c r="AU178" s="18" t="s">
        <v>85</v>
      </c>
    </row>
    <row r="179" spans="2:65" s="1" customFormat="1" ht="16.5" customHeight="1">
      <c r="B179" s="33"/>
      <c r="C179" s="122" t="s">
        <v>401</v>
      </c>
      <c r="D179" s="122" t="s">
        <v>267</v>
      </c>
      <c r="E179" s="123" t="s">
        <v>3568</v>
      </c>
      <c r="F179" s="124" t="s">
        <v>3569</v>
      </c>
      <c r="G179" s="125" t="s">
        <v>291</v>
      </c>
      <c r="H179" s="126">
        <v>1473</v>
      </c>
      <c r="I179" s="127"/>
      <c r="J179" s="128">
        <f>ROUND(I179*H179,2)</f>
        <v>0</v>
      </c>
      <c r="K179" s="124" t="s">
        <v>3272</v>
      </c>
      <c r="L179" s="33"/>
      <c r="M179" s="129" t="s">
        <v>19</v>
      </c>
      <c r="N179" s="130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272</v>
      </c>
      <c r="AT179" s="133" t="s">
        <v>267</v>
      </c>
      <c r="AU179" s="133" t="s">
        <v>85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3570</v>
      </c>
    </row>
    <row r="180" spans="2:65" s="1" customFormat="1" ht="11.25">
      <c r="B180" s="33"/>
      <c r="D180" s="186" t="s">
        <v>1068</v>
      </c>
      <c r="F180" s="187" t="s">
        <v>3571</v>
      </c>
      <c r="I180" s="151"/>
      <c r="L180" s="33"/>
      <c r="M180" s="152"/>
      <c r="T180" s="54"/>
      <c r="AT180" s="18" t="s">
        <v>1068</v>
      </c>
      <c r="AU180" s="18" t="s">
        <v>85</v>
      </c>
    </row>
    <row r="181" spans="2:65" s="11" customFormat="1" ht="11.25">
      <c r="B181" s="135"/>
      <c r="D181" s="136" t="s">
        <v>274</v>
      </c>
      <c r="E181" s="137" t="s">
        <v>19</v>
      </c>
      <c r="F181" s="138" t="s">
        <v>3572</v>
      </c>
      <c r="H181" s="139">
        <v>1053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75</v>
      </c>
      <c r="AY181" s="137" t="s">
        <v>266</v>
      </c>
    </row>
    <row r="182" spans="2:65" s="11" customFormat="1" ht="11.25">
      <c r="B182" s="135"/>
      <c r="D182" s="136" t="s">
        <v>274</v>
      </c>
      <c r="E182" s="137" t="s">
        <v>19</v>
      </c>
      <c r="F182" s="138" t="s">
        <v>3573</v>
      </c>
      <c r="H182" s="139">
        <v>420</v>
      </c>
      <c r="I182" s="140"/>
      <c r="L182" s="135"/>
      <c r="M182" s="141"/>
      <c r="T182" s="142"/>
      <c r="AT182" s="137" t="s">
        <v>274</v>
      </c>
      <c r="AU182" s="137" t="s">
        <v>85</v>
      </c>
      <c r="AV182" s="11" t="s">
        <v>85</v>
      </c>
      <c r="AW182" s="11" t="s">
        <v>37</v>
      </c>
      <c r="AX182" s="11" t="s">
        <v>75</v>
      </c>
      <c r="AY182" s="137" t="s">
        <v>266</v>
      </c>
    </row>
    <row r="183" spans="2:65" s="14" customFormat="1" ht="11.25">
      <c r="B183" s="164"/>
      <c r="D183" s="136" t="s">
        <v>274</v>
      </c>
      <c r="E183" s="165" t="s">
        <v>19</v>
      </c>
      <c r="F183" s="166" t="s">
        <v>3574</v>
      </c>
      <c r="H183" s="165" t="s">
        <v>19</v>
      </c>
      <c r="I183" s="167"/>
      <c r="L183" s="164"/>
      <c r="M183" s="168"/>
      <c r="T183" s="169"/>
      <c r="AT183" s="165" t="s">
        <v>274</v>
      </c>
      <c r="AU183" s="165" t="s">
        <v>85</v>
      </c>
      <c r="AV183" s="14" t="s">
        <v>83</v>
      </c>
      <c r="AW183" s="14" t="s">
        <v>37</v>
      </c>
      <c r="AX183" s="14" t="s">
        <v>75</v>
      </c>
      <c r="AY183" s="165" t="s">
        <v>266</v>
      </c>
    </row>
    <row r="184" spans="2:65" s="12" customFormat="1" ht="11.25">
      <c r="B184" s="143"/>
      <c r="D184" s="136" t="s">
        <v>274</v>
      </c>
      <c r="E184" s="144" t="s">
        <v>19</v>
      </c>
      <c r="F184" s="145" t="s">
        <v>276</v>
      </c>
      <c r="H184" s="146">
        <v>1473</v>
      </c>
      <c r="I184" s="147"/>
      <c r="L184" s="143"/>
      <c r="M184" s="148"/>
      <c r="T184" s="149"/>
      <c r="AT184" s="144" t="s">
        <v>274</v>
      </c>
      <c r="AU184" s="144" t="s">
        <v>85</v>
      </c>
      <c r="AV184" s="12" t="s">
        <v>272</v>
      </c>
      <c r="AW184" s="12" t="s">
        <v>37</v>
      </c>
      <c r="AX184" s="12" t="s">
        <v>83</v>
      </c>
      <c r="AY184" s="144" t="s">
        <v>266</v>
      </c>
    </row>
    <row r="185" spans="2:65" s="1" customFormat="1" ht="16.5" customHeight="1">
      <c r="B185" s="33"/>
      <c r="C185" s="170" t="s">
        <v>405</v>
      </c>
      <c r="D185" s="170" t="s">
        <v>298</v>
      </c>
      <c r="E185" s="171" t="s">
        <v>3575</v>
      </c>
      <c r="F185" s="172" t="s">
        <v>3576</v>
      </c>
      <c r="G185" s="173" t="s">
        <v>291</v>
      </c>
      <c r="H185" s="174">
        <v>1473</v>
      </c>
      <c r="I185" s="175"/>
      <c r="J185" s="176">
        <f>ROUND(I185*H185,2)</f>
        <v>0</v>
      </c>
      <c r="K185" s="172" t="s">
        <v>3272</v>
      </c>
      <c r="L185" s="177"/>
      <c r="M185" s="178" t="s">
        <v>19</v>
      </c>
      <c r="N185" s="179" t="s">
        <v>46</v>
      </c>
      <c r="P185" s="131">
        <f>O185*H185</f>
        <v>0</v>
      </c>
      <c r="Q185" s="131">
        <v>0</v>
      </c>
      <c r="R185" s="131">
        <f>Q185*H185</f>
        <v>0</v>
      </c>
      <c r="S185" s="131">
        <v>0</v>
      </c>
      <c r="T185" s="132">
        <f>S185*H185</f>
        <v>0</v>
      </c>
      <c r="AR185" s="133" t="s">
        <v>303</v>
      </c>
      <c r="AT185" s="133" t="s">
        <v>298</v>
      </c>
      <c r="AU185" s="133" t="s">
        <v>85</v>
      </c>
      <c r="AY185" s="18" t="s">
        <v>266</v>
      </c>
      <c r="BE185" s="134">
        <f>IF(N185="základní",J185,0)</f>
        <v>0</v>
      </c>
      <c r="BF185" s="134">
        <f>IF(N185="snížená",J185,0)</f>
        <v>0</v>
      </c>
      <c r="BG185" s="134">
        <f>IF(N185="zákl. přenesená",J185,0)</f>
        <v>0</v>
      </c>
      <c r="BH185" s="134">
        <f>IF(N185="sníž. přenesená",J185,0)</f>
        <v>0</v>
      </c>
      <c r="BI185" s="134">
        <f>IF(N185="nulová",J185,0)</f>
        <v>0</v>
      </c>
      <c r="BJ185" s="18" t="s">
        <v>83</v>
      </c>
      <c r="BK185" s="134">
        <f>ROUND(I185*H185,2)</f>
        <v>0</v>
      </c>
      <c r="BL185" s="18" t="s">
        <v>272</v>
      </c>
      <c r="BM185" s="133" t="s">
        <v>3577</v>
      </c>
    </row>
    <row r="186" spans="2:65" s="1" customFormat="1" ht="16.5" customHeight="1">
      <c r="B186" s="33"/>
      <c r="C186" s="170" t="s">
        <v>409</v>
      </c>
      <c r="D186" s="170" t="s">
        <v>298</v>
      </c>
      <c r="E186" s="171" t="s">
        <v>3578</v>
      </c>
      <c r="F186" s="172" t="s">
        <v>3579</v>
      </c>
      <c r="G186" s="173" t="s">
        <v>279</v>
      </c>
      <c r="H186" s="174">
        <v>38.783000000000001</v>
      </c>
      <c r="I186" s="175"/>
      <c r="J186" s="176">
        <f>ROUND(I186*H186,2)</f>
        <v>0</v>
      </c>
      <c r="K186" s="172" t="s">
        <v>3272</v>
      </c>
      <c r="L186" s="177"/>
      <c r="M186" s="178" t="s">
        <v>19</v>
      </c>
      <c r="N186" s="179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303</v>
      </c>
      <c r="AT186" s="133" t="s">
        <v>298</v>
      </c>
      <c r="AU186" s="133" t="s">
        <v>85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3580</v>
      </c>
    </row>
    <row r="187" spans="2:65" s="11" customFormat="1" ht="11.25">
      <c r="B187" s="135"/>
      <c r="D187" s="136" t="s">
        <v>274</v>
      </c>
      <c r="E187" s="137" t="s">
        <v>19</v>
      </c>
      <c r="F187" s="138" t="s">
        <v>3581</v>
      </c>
      <c r="H187" s="139">
        <v>38.783000000000001</v>
      </c>
      <c r="I187" s="140"/>
      <c r="L187" s="135"/>
      <c r="M187" s="141"/>
      <c r="T187" s="142"/>
      <c r="AT187" s="137" t="s">
        <v>274</v>
      </c>
      <c r="AU187" s="137" t="s">
        <v>85</v>
      </c>
      <c r="AV187" s="11" t="s">
        <v>85</v>
      </c>
      <c r="AW187" s="11" t="s">
        <v>37</v>
      </c>
      <c r="AX187" s="11" t="s">
        <v>75</v>
      </c>
      <c r="AY187" s="137" t="s">
        <v>266</v>
      </c>
    </row>
    <row r="188" spans="2:65" s="12" customFormat="1" ht="11.25">
      <c r="B188" s="143"/>
      <c r="D188" s="136" t="s">
        <v>274</v>
      </c>
      <c r="E188" s="144" t="s">
        <v>19</v>
      </c>
      <c r="F188" s="145" t="s">
        <v>276</v>
      </c>
      <c r="H188" s="146">
        <v>38.783000000000001</v>
      </c>
      <c r="I188" s="147"/>
      <c r="L188" s="143"/>
      <c r="M188" s="148"/>
      <c r="T188" s="149"/>
      <c r="AT188" s="144" t="s">
        <v>274</v>
      </c>
      <c r="AU188" s="144" t="s">
        <v>85</v>
      </c>
      <c r="AV188" s="12" t="s">
        <v>272</v>
      </c>
      <c r="AW188" s="12" t="s">
        <v>37</v>
      </c>
      <c r="AX188" s="12" t="s">
        <v>83</v>
      </c>
      <c r="AY188" s="144" t="s">
        <v>266</v>
      </c>
    </row>
    <row r="189" spans="2:65" s="1" customFormat="1" ht="16.5" customHeight="1">
      <c r="B189" s="33"/>
      <c r="C189" s="122" t="s">
        <v>413</v>
      </c>
      <c r="D189" s="122" t="s">
        <v>267</v>
      </c>
      <c r="E189" s="123" t="s">
        <v>3582</v>
      </c>
      <c r="F189" s="124" t="s">
        <v>3583</v>
      </c>
      <c r="G189" s="125" t="s">
        <v>789</v>
      </c>
      <c r="H189" s="126">
        <v>121</v>
      </c>
      <c r="I189" s="127"/>
      <c r="J189" s="128">
        <f>ROUND(I189*H189,2)</f>
        <v>0</v>
      </c>
      <c r="K189" s="124" t="s">
        <v>3272</v>
      </c>
      <c r="L189" s="33"/>
      <c r="M189" s="129" t="s">
        <v>19</v>
      </c>
      <c r="N189" s="130" t="s">
        <v>46</v>
      </c>
      <c r="P189" s="131">
        <f>O189*H189</f>
        <v>0</v>
      </c>
      <c r="Q189" s="131">
        <v>0</v>
      </c>
      <c r="R189" s="131">
        <f>Q189*H189</f>
        <v>0</v>
      </c>
      <c r="S189" s="131">
        <v>0</v>
      </c>
      <c r="T189" s="132">
        <f>S189*H189</f>
        <v>0</v>
      </c>
      <c r="AR189" s="133" t="s">
        <v>272</v>
      </c>
      <c r="AT189" s="133" t="s">
        <v>267</v>
      </c>
      <c r="AU189" s="133" t="s">
        <v>85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3584</v>
      </c>
    </row>
    <row r="190" spans="2:65" s="1" customFormat="1" ht="11.25">
      <c r="B190" s="33"/>
      <c r="D190" s="186" t="s">
        <v>1068</v>
      </c>
      <c r="F190" s="187" t="s">
        <v>3585</v>
      </c>
      <c r="I190" s="151"/>
      <c r="L190" s="33"/>
      <c r="M190" s="152"/>
      <c r="T190" s="54"/>
      <c r="AT190" s="18" t="s">
        <v>1068</v>
      </c>
      <c r="AU190" s="18" t="s">
        <v>85</v>
      </c>
    </row>
    <row r="191" spans="2:65" s="11" customFormat="1" ht="11.25">
      <c r="B191" s="135"/>
      <c r="D191" s="136" t="s">
        <v>274</v>
      </c>
      <c r="E191" s="137" t="s">
        <v>19</v>
      </c>
      <c r="F191" s="138" t="s">
        <v>3586</v>
      </c>
      <c r="H191" s="139">
        <v>121</v>
      </c>
      <c r="I191" s="140"/>
      <c r="L191" s="135"/>
      <c r="M191" s="141"/>
      <c r="T191" s="142"/>
      <c r="AT191" s="137" t="s">
        <v>274</v>
      </c>
      <c r="AU191" s="137" t="s">
        <v>85</v>
      </c>
      <c r="AV191" s="11" t="s">
        <v>85</v>
      </c>
      <c r="AW191" s="11" t="s">
        <v>37</v>
      </c>
      <c r="AX191" s="11" t="s">
        <v>75</v>
      </c>
      <c r="AY191" s="137" t="s">
        <v>266</v>
      </c>
    </row>
    <row r="192" spans="2:65" s="12" customFormat="1" ht="11.25">
      <c r="B192" s="143"/>
      <c r="D192" s="136" t="s">
        <v>274</v>
      </c>
      <c r="E192" s="144" t="s">
        <v>19</v>
      </c>
      <c r="F192" s="145" t="s">
        <v>276</v>
      </c>
      <c r="H192" s="146">
        <v>121</v>
      </c>
      <c r="I192" s="147"/>
      <c r="L192" s="143"/>
      <c r="M192" s="148"/>
      <c r="T192" s="149"/>
      <c r="AT192" s="144" t="s">
        <v>274</v>
      </c>
      <c r="AU192" s="144" t="s">
        <v>85</v>
      </c>
      <c r="AV192" s="12" t="s">
        <v>272</v>
      </c>
      <c r="AW192" s="12" t="s">
        <v>37</v>
      </c>
      <c r="AX192" s="12" t="s">
        <v>83</v>
      </c>
      <c r="AY192" s="144" t="s">
        <v>266</v>
      </c>
    </row>
    <row r="193" spans="2:65" s="1" customFormat="1" ht="16.5" customHeight="1">
      <c r="B193" s="33"/>
      <c r="C193" s="122" t="s">
        <v>316</v>
      </c>
      <c r="D193" s="122" t="s">
        <v>267</v>
      </c>
      <c r="E193" s="123" t="s">
        <v>3587</v>
      </c>
      <c r="F193" s="124" t="s">
        <v>3588</v>
      </c>
      <c r="G193" s="125" t="s">
        <v>789</v>
      </c>
      <c r="H193" s="126">
        <v>121</v>
      </c>
      <c r="I193" s="127"/>
      <c r="J193" s="128">
        <f>ROUND(I193*H193,2)</f>
        <v>0</v>
      </c>
      <c r="K193" s="124" t="s">
        <v>3272</v>
      </c>
      <c r="L193" s="33"/>
      <c r="M193" s="129" t="s">
        <v>19</v>
      </c>
      <c r="N193" s="130" t="s">
        <v>46</v>
      </c>
      <c r="P193" s="131">
        <f>O193*H193</f>
        <v>0</v>
      </c>
      <c r="Q193" s="131">
        <v>0</v>
      </c>
      <c r="R193" s="131">
        <f>Q193*H193</f>
        <v>0</v>
      </c>
      <c r="S193" s="131">
        <v>0</v>
      </c>
      <c r="T193" s="132">
        <f>S193*H193</f>
        <v>0</v>
      </c>
      <c r="AR193" s="133" t="s">
        <v>272</v>
      </c>
      <c r="AT193" s="133" t="s">
        <v>267</v>
      </c>
      <c r="AU193" s="133" t="s">
        <v>85</v>
      </c>
      <c r="AY193" s="18" t="s">
        <v>266</v>
      </c>
      <c r="BE193" s="134">
        <f>IF(N193="základní",J193,0)</f>
        <v>0</v>
      </c>
      <c r="BF193" s="134">
        <f>IF(N193="snížená",J193,0)</f>
        <v>0</v>
      </c>
      <c r="BG193" s="134">
        <f>IF(N193="zákl. přenesená",J193,0)</f>
        <v>0</v>
      </c>
      <c r="BH193" s="134">
        <f>IF(N193="sníž. přenesená",J193,0)</f>
        <v>0</v>
      </c>
      <c r="BI193" s="134">
        <f>IF(N193="nulová",J193,0)</f>
        <v>0</v>
      </c>
      <c r="BJ193" s="18" t="s">
        <v>83</v>
      </c>
      <c r="BK193" s="134">
        <f>ROUND(I193*H193,2)</f>
        <v>0</v>
      </c>
      <c r="BL193" s="18" t="s">
        <v>272</v>
      </c>
      <c r="BM193" s="133" t="s">
        <v>3589</v>
      </c>
    </row>
    <row r="194" spans="2:65" s="1" customFormat="1" ht="11.25">
      <c r="B194" s="33"/>
      <c r="D194" s="186" t="s">
        <v>1068</v>
      </c>
      <c r="F194" s="187" t="s">
        <v>3590</v>
      </c>
      <c r="I194" s="151"/>
      <c r="L194" s="33"/>
      <c r="M194" s="152"/>
      <c r="T194" s="54"/>
      <c r="AT194" s="18" t="s">
        <v>1068</v>
      </c>
      <c r="AU194" s="18" t="s">
        <v>85</v>
      </c>
    </row>
    <row r="195" spans="2:65" s="11" customFormat="1" ht="11.25">
      <c r="B195" s="135"/>
      <c r="D195" s="136" t="s">
        <v>274</v>
      </c>
      <c r="E195" s="137" t="s">
        <v>19</v>
      </c>
      <c r="F195" s="138" t="s">
        <v>3591</v>
      </c>
      <c r="H195" s="139">
        <v>121</v>
      </c>
      <c r="I195" s="140"/>
      <c r="L195" s="135"/>
      <c r="M195" s="141"/>
      <c r="T195" s="142"/>
      <c r="AT195" s="137" t="s">
        <v>274</v>
      </c>
      <c r="AU195" s="137" t="s">
        <v>85</v>
      </c>
      <c r="AV195" s="11" t="s">
        <v>85</v>
      </c>
      <c r="AW195" s="11" t="s">
        <v>37</v>
      </c>
      <c r="AX195" s="11" t="s">
        <v>75</v>
      </c>
      <c r="AY195" s="137" t="s">
        <v>266</v>
      </c>
    </row>
    <row r="196" spans="2:65" s="12" customFormat="1" ht="11.25">
      <c r="B196" s="143"/>
      <c r="D196" s="136" t="s">
        <v>274</v>
      </c>
      <c r="E196" s="144" t="s">
        <v>19</v>
      </c>
      <c r="F196" s="145" t="s">
        <v>276</v>
      </c>
      <c r="H196" s="146">
        <v>121</v>
      </c>
      <c r="I196" s="147"/>
      <c r="L196" s="143"/>
      <c r="M196" s="148"/>
      <c r="T196" s="149"/>
      <c r="AT196" s="144" t="s">
        <v>274</v>
      </c>
      <c r="AU196" s="144" t="s">
        <v>85</v>
      </c>
      <c r="AV196" s="12" t="s">
        <v>272</v>
      </c>
      <c r="AW196" s="12" t="s">
        <v>37</v>
      </c>
      <c r="AX196" s="12" t="s">
        <v>83</v>
      </c>
      <c r="AY196" s="144" t="s">
        <v>266</v>
      </c>
    </row>
    <row r="197" spans="2:65" s="1" customFormat="1" ht="21.75" customHeight="1">
      <c r="B197" s="33"/>
      <c r="C197" s="122" t="s">
        <v>328</v>
      </c>
      <c r="D197" s="122" t="s">
        <v>267</v>
      </c>
      <c r="E197" s="123" t="s">
        <v>2706</v>
      </c>
      <c r="F197" s="124" t="s">
        <v>2707</v>
      </c>
      <c r="G197" s="125" t="s">
        <v>279</v>
      </c>
      <c r="H197" s="126">
        <v>6789.26</v>
      </c>
      <c r="I197" s="127"/>
      <c r="J197" s="128">
        <f>ROUND(I197*H197,2)</f>
        <v>0</v>
      </c>
      <c r="K197" s="124" t="s">
        <v>3272</v>
      </c>
      <c r="L197" s="33"/>
      <c r="M197" s="129" t="s">
        <v>19</v>
      </c>
      <c r="N197" s="130" t="s">
        <v>46</v>
      </c>
      <c r="P197" s="131">
        <f>O197*H197</f>
        <v>0</v>
      </c>
      <c r="Q197" s="131">
        <v>0</v>
      </c>
      <c r="R197" s="131">
        <f>Q197*H197</f>
        <v>0</v>
      </c>
      <c r="S197" s="131">
        <v>0</v>
      </c>
      <c r="T197" s="132">
        <f>S197*H197</f>
        <v>0</v>
      </c>
      <c r="AR197" s="133" t="s">
        <v>272</v>
      </c>
      <c r="AT197" s="133" t="s">
        <v>267</v>
      </c>
      <c r="AU197" s="133" t="s">
        <v>85</v>
      </c>
      <c r="AY197" s="18" t="s">
        <v>266</v>
      </c>
      <c r="BE197" s="134">
        <f>IF(N197="základní",J197,0)</f>
        <v>0</v>
      </c>
      <c r="BF197" s="134">
        <f>IF(N197="snížená",J197,0)</f>
        <v>0</v>
      </c>
      <c r="BG197" s="134">
        <f>IF(N197="zákl. přenesená",J197,0)</f>
        <v>0</v>
      </c>
      <c r="BH197" s="134">
        <f>IF(N197="sníž. přenesená",J197,0)</f>
        <v>0</v>
      </c>
      <c r="BI197" s="134">
        <f>IF(N197="nulová",J197,0)</f>
        <v>0</v>
      </c>
      <c r="BJ197" s="18" t="s">
        <v>83</v>
      </c>
      <c r="BK197" s="134">
        <f>ROUND(I197*H197,2)</f>
        <v>0</v>
      </c>
      <c r="BL197" s="18" t="s">
        <v>272</v>
      </c>
      <c r="BM197" s="133" t="s">
        <v>3592</v>
      </c>
    </row>
    <row r="198" spans="2:65" s="1" customFormat="1" ht="11.25">
      <c r="B198" s="33"/>
      <c r="D198" s="186" t="s">
        <v>1068</v>
      </c>
      <c r="F198" s="187" t="s">
        <v>2709</v>
      </c>
      <c r="I198" s="151"/>
      <c r="L198" s="33"/>
      <c r="M198" s="152"/>
      <c r="T198" s="54"/>
      <c r="AT198" s="18" t="s">
        <v>1068</v>
      </c>
      <c r="AU198" s="18" t="s">
        <v>85</v>
      </c>
    </row>
    <row r="199" spans="2:65" s="11" customFormat="1" ht="11.25">
      <c r="B199" s="135"/>
      <c r="D199" s="136" t="s">
        <v>274</v>
      </c>
      <c r="E199" s="137" t="s">
        <v>19</v>
      </c>
      <c r="F199" s="138" t="s">
        <v>3593</v>
      </c>
      <c r="H199" s="139">
        <v>6789.26</v>
      </c>
      <c r="I199" s="140"/>
      <c r="L199" s="135"/>
      <c r="M199" s="141"/>
      <c r="T199" s="142"/>
      <c r="AT199" s="137" t="s">
        <v>274</v>
      </c>
      <c r="AU199" s="137" t="s">
        <v>85</v>
      </c>
      <c r="AV199" s="11" t="s">
        <v>85</v>
      </c>
      <c r="AW199" s="11" t="s">
        <v>37</v>
      </c>
      <c r="AX199" s="11" t="s">
        <v>75</v>
      </c>
      <c r="AY199" s="137" t="s">
        <v>266</v>
      </c>
    </row>
    <row r="200" spans="2:65" s="12" customFormat="1" ht="11.25">
      <c r="B200" s="143"/>
      <c r="D200" s="136" t="s">
        <v>274</v>
      </c>
      <c r="E200" s="144" t="s">
        <v>19</v>
      </c>
      <c r="F200" s="145" t="s">
        <v>276</v>
      </c>
      <c r="H200" s="146">
        <v>6789.26</v>
      </c>
      <c r="I200" s="147"/>
      <c r="L200" s="143"/>
      <c r="M200" s="148"/>
      <c r="T200" s="149"/>
      <c r="AT200" s="144" t="s">
        <v>274</v>
      </c>
      <c r="AU200" s="144" t="s">
        <v>85</v>
      </c>
      <c r="AV200" s="12" t="s">
        <v>272</v>
      </c>
      <c r="AW200" s="12" t="s">
        <v>37</v>
      </c>
      <c r="AX200" s="12" t="s">
        <v>83</v>
      </c>
      <c r="AY200" s="144" t="s">
        <v>266</v>
      </c>
    </row>
    <row r="201" spans="2:65" s="1" customFormat="1" ht="21.75" customHeight="1">
      <c r="B201" s="33"/>
      <c r="C201" s="122" t="s">
        <v>324</v>
      </c>
      <c r="D201" s="122" t="s">
        <v>267</v>
      </c>
      <c r="E201" s="123" t="s">
        <v>1296</v>
      </c>
      <c r="F201" s="124" t="s">
        <v>1297</v>
      </c>
      <c r="G201" s="125" t="s">
        <v>279</v>
      </c>
      <c r="H201" s="126">
        <v>4651.3280000000004</v>
      </c>
      <c r="I201" s="127"/>
      <c r="J201" s="128">
        <f>ROUND(I201*H201,2)</f>
        <v>0</v>
      </c>
      <c r="K201" s="124" t="s">
        <v>3272</v>
      </c>
      <c r="L201" s="33"/>
      <c r="M201" s="129" t="s">
        <v>19</v>
      </c>
      <c r="N201" s="130" t="s">
        <v>46</v>
      </c>
      <c r="P201" s="131">
        <f>O201*H201</f>
        <v>0</v>
      </c>
      <c r="Q201" s="131">
        <v>0</v>
      </c>
      <c r="R201" s="131">
        <f>Q201*H201</f>
        <v>0</v>
      </c>
      <c r="S201" s="131">
        <v>0</v>
      </c>
      <c r="T201" s="132">
        <f>S201*H201</f>
        <v>0</v>
      </c>
      <c r="AR201" s="133" t="s">
        <v>272</v>
      </c>
      <c r="AT201" s="133" t="s">
        <v>267</v>
      </c>
      <c r="AU201" s="133" t="s">
        <v>85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3594</v>
      </c>
    </row>
    <row r="202" spans="2:65" s="1" customFormat="1" ht="11.25">
      <c r="B202" s="33"/>
      <c r="D202" s="186" t="s">
        <v>1068</v>
      </c>
      <c r="F202" s="187" t="s">
        <v>1299</v>
      </c>
      <c r="I202" s="151"/>
      <c r="L202" s="33"/>
      <c r="M202" s="152"/>
      <c r="T202" s="54"/>
      <c r="AT202" s="18" t="s">
        <v>1068</v>
      </c>
      <c r="AU202" s="18" t="s">
        <v>85</v>
      </c>
    </row>
    <row r="203" spans="2:65" s="11" customFormat="1" ht="11.25">
      <c r="B203" s="135"/>
      <c r="D203" s="136" t="s">
        <v>274</v>
      </c>
      <c r="E203" s="137" t="s">
        <v>19</v>
      </c>
      <c r="F203" s="138" t="s">
        <v>3595</v>
      </c>
      <c r="H203" s="139">
        <v>4328.32</v>
      </c>
      <c r="I203" s="140"/>
      <c r="L203" s="135"/>
      <c r="M203" s="141"/>
      <c r="T203" s="142"/>
      <c r="AT203" s="137" t="s">
        <v>274</v>
      </c>
      <c r="AU203" s="137" t="s">
        <v>85</v>
      </c>
      <c r="AV203" s="11" t="s">
        <v>85</v>
      </c>
      <c r="AW203" s="11" t="s">
        <v>37</v>
      </c>
      <c r="AX203" s="11" t="s">
        <v>75</v>
      </c>
      <c r="AY203" s="137" t="s">
        <v>266</v>
      </c>
    </row>
    <row r="204" spans="2:65" s="11" customFormat="1" ht="11.25">
      <c r="B204" s="135"/>
      <c r="D204" s="136" t="s">
        <v>274</v>
      </c>
      <c r="E204" s="137" t="s">
        <v>19</v>
      </c>
      <c r="F204" s="138" t="s">
        <v>3596</v>
      </c>
      <c r="H204" s="139">
        <v>125</v>
      </c>
      <c r="I204" s="140"/>
      <c r="L204" s="135"/>
      <c r="M204" s="141"/>
      <c r="T204" s="142"/>
      <c r="AT204" s="137" t="s">
        <v>274</v>
      </c>
      <c r="AU204" s="137" t="s">
        <v>85</v>
      </c>
      <c r="AV204" s="11" t="s">
        <v>85</v>
      </c>
      <c r="AW204" s="11" t="s">
        <v>37</v>
      </c>
      <c r="AX204" s="11" t="s">
        <v>75</v>
      </c>
      <c r="AY204" s="137" t="s">
        <v>266</v>
      </c>
    </row>
    <row r="205" spans="2:65" s="11" customFormat="1" ht="11.25">
      <c r="B205" s="135"/>
      <c r="D205" s="136" t="s">
        <v>274</v>
      </c>
      <c r="E205" s="137" t="s">
        <v>19</v>
      </c>
      <c r="F205" s="138" t="s">
        <v>3597</v>
      </c>
      <c r="H205" s="139">
        <v>91.561999999999998</v>
      </c>
      <c r="I205" s="140"/>
      <c r="L205" s="135"/>
      <c r="M205" s="141"/>
      <c r="T205" s="142"/>
      <c r="AT205" s="137" t="s">
        <v>274</v>
      </c>
      <c r="AU205" s="137" t="s">
        <v>85</v>
      </c>
      <c r="AV205" s="11" t="s">
        <v>85</v>
      </c>
      <c r="AW205" s="11" t="s">
        <v>37</v>
      </c>
      <c r="AX205" s="11" t="s">
        <v>75</v>
      </c>
      <c r="AY205" s="137" t="s">
        <v>266</v>
      </c>
    </row>
    <row r="206" spans="2:65" s="11" customFormat="1" ht="11.25">
      <c r="B206" s="135"/>
      <c r="D206" s="136" t="s">
        <v>274</v>
      </c>
      <c r="E206" s="137" t="s">
        <v>19</v>
      </c>
      <c r="F206" s="138" t="s">
        <v>3598</v>
      </c>
      <c r="H206" s="139">
        <v>106.446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2" customFormat="1" ht="11.25">
      <c r="B207" s="143"/>
      <c r="D207" s="136" t="s">
        <v>274</v>
      </c>
      <c r="E207" s="144" t="s">
        <v>19</v>
      </c>
      <c r="F207" s="145" t="s">
        <v>276</v>
      </c>
      <c r="H207" s="146">
        <v>4651.3280000000004</v>
      </c>
      <c r="I207" s="147"/>
      <c r="L207" s="143"/>
      <c r="M207" s="148"/>
      <c r="T207" s="149"/>
      <c r="AT207" s="144" t="s">
        <v>274</v>
      </c>
      <c r="AU207" s="144" t="s">
        <v>85</v>
      </c>
      <c r="AV207" s="12" t="s">
        <v>272</v>
      </c>
      <c r="AW207" s="12" t="s">
        <v>37</v>
      </c>
      <c r="AX207" s="12" t="s">
        <v>83</v>
      </c>
      <c r="AY207" s="144" t="s">
        <v>266</v>
      </c>
    </row>
    <row r="208" spans="2:65" s="1" customFormat="1" ht="24.2" customHeight="1">
      <c r="B208" s="33"/>
      <c r="C208" s="122" t="s">
        <v>320</v>
      </c>
      <c r="D208" s="122" t="s">
        <v>267</v>
      </c>
      <c r="E208" s="123" t="s">
        <v>1300</v>
      </c>
      <c r="F208" s="124" t="s">
        <v>1301</v>
      </c>
      <c r="G208" s="125" t="s">
        <v>279</v>
      </c>
      <c r="H208" s="126">
        <v>46513.279999999999</v>
      </c>
      <c r="I208" s="127"/>
      <c r="J208" s="128">
        <f>ROUND(I208*H208,2)</f>
        <v>0</v>
      </c>
      <c r="K208" s="124" t="s">
        <v>3272</v>
      </c>
      <c r="L208" s="33"/>
      <c r="M208" s="129" t="s">
        <v>19</v>
      </c>
      <c r="N208" s="130" t="s">
        <v>46</v>
      </c>
      <c r="P208" s="131">
        <f>O208*H208</f>
        <v>0</v>
      </c>
      <c r="Q208" s="131">
        <v>0</v>
      </c>
      <c r="R208" s="131">
        <f>Q208*H208</f>
        <v>0</v>
      </c>
      <c r="S208" s="131">
        <v>0</v>
      </c>
      <c r="T208" s="132">
        <f>S208*H208</f>
        <v>0</v>
      </c>
      <c r="AR208" s="133" t="s">
        <v>272</v>
      </c>
      <c r="AT208" s="133" t="s">
        <v>267</v>
      </c>
      <c r="AU208" s="133" t="s">
        <v>85</v>
      </c>
      <c r="AY208" s="18" t="s">
        <v>266</v>
      </c>
      <c r="BE208" s="134">
        <f>IF(N208="základní",J208,0)</f>
        <v>0</v>
      </c>
      <c r="BF208" s="134">
        <f>IF(N208="snížená",J208,0)</f>
        <v>0</v>
      </c>
      <c r="BG208" s="134">
        <f>IF(N208="zákl. přenesená",J208,0)</f>
        <v>0</v>
      </c>
      <c r="BH208" s="134">
        <f>IF(N208="sníž. přenesená",J208,0)</f>
        <v>0</v>
      </c>
      <c r="BI208" s="134">
        <f>IF(N208="nulová",J208,0)</f>
        <v>0</v>
      </c>
      <c r="BJ208" s="18" t="s">
        <v>83</v>
      </c>
      <c r="BK208" s="134">
        <f>ROUND(I208*H208,2)</f>
        <v>0</v>
      </c>
      <c r="BL208" s="18" t="s">
        <v>272</v>
      </c>
      <c r="BM208" s="133" t="s">
        <v>3599</v>
      </c>
    </row>
    <row r="209" spans="2:65" s="1" customFormat="1" ht="11.25">
      <c r="B209" s="33"/>
      <c r="D209" s="186" t="s">
        <v>1068</v>
      </c>
      <c r="F209" s="187" t="s">
        <v>1303</v>
      </c>
      <c r="I209" s="151"/>
      <c r="L209" s="33"/>
      <c r="M209" s="152"/>
      <c r="T209" s="54"/>
      <c r="AT209" s="18" t="s">
        <v>1068</v>
      </c>
      <c r="AU209" s="18" t="s">
        <v>85</v>
      </c>
    </row>
    <row r="210" spans="2:65" s="11" customFormat="1" ht="11.25">
      <c r="B210" s="135"/>
      <c r="D210" s="136" t="s">
        <v>274</v>
      </c>
      <c r="E210" s="137" t="s">
        <v>19</v>
      </c>
      <c r="F210" s="138" t="s">
        <v>3600</v>
      </c>
      <c r="H210" s="139">
        <v>46513.279999999999</v>
      </c>
      <c r="I210" s="140"/>
      <c r="L210" s="135"/>
      <c r="M210" s="141"/>
      <c r="T210" s="142"/>
      <c r="AT210" s="137" t="s">
        <v>274</v>
      </c>
      <c r="AU210" s="137" t="s">
        <v>85</v>
      </c>
      <c r="AV210" s="11" t="s">
        <v>85</v>
      </c>
      <c r="AW210" s="11" t="s">
        <v>37</v>
      </c>
      <c r="AX210" s="11" t="s">
        <v>75</v>
      </c>
      <c r="AY210" s="137" t="s">
        <v>266</v>
      </c>
    </row>
    <row r="211" spans="2:65" s="12" customFormat="1" ht="11.25">
      <c r="B211" s="143"/>
      <c r="D211" s="136" t="s">
        <v>274</v>
      </c>
      <c r="E211" s="144" t="s">
        <v>19</v>
      </c>
      <c r="F211" s="145" t="s">
        <v>276</v>
      </c>
      <c r="H211" s="146">
        <v>46513.279999999999</v>
      </c>
      <c r="I211" s="147"/>
      <c r="L211" s="143"/>
      <c r="M211" s="148"/>
      <c r="T211" s="149"/>
      <c r="AT211" s="144" t="s">
        <v>274</v>
      </c>
      <c r="AU211" s="144" t="s">
        <v>85</v>
      </c>
      <c r="AV211" s="12" t="s">
        <v>272</v>
      </c>
      <c r="AW211" s="12" t="s">
        <v>37</v>
      </c>
      <c r="AX211" s="12" t="s">
        <v>83</v>
      </c>
      <c r="AY211" s="144" t="s">
        <v>266</v>
      </c>
    </row>
    <row r="212" spans="2:65" s="1" customFormat="1" ht="16.5" customHeight="1">
      <c r="B212" s="33"/>
      <c r="C212" s="122" t="s">
        <v>332</v>
      </c>
      <c r="D212" s="122" t="s">
        <v>267</v>
      </c>
      <c r="E212" s="123" t="s">
        <v>2715</v>
      </c>
      <c r="F212" s="124" t="s">
        <v>2716</v>
      </c>
      <c r="G212" s="125" t="s">
        <v>279</v>
      </c>
      <c r="H212" s="126">
        <v>3394.63</v>
      </c>
      <c r="I212" s="127"/>
      <c r="J212" s="128">
        <f>ROUND(I212*H212,2)</f>
        <v>0</v>
      </c>
      <c r="K212" s="124" t="s">
        <v>3272</v>
      </c>
      <c r="L212" s="33"/>
      <c r="M212" s="129" t="s">
        <v>19</v>
      </c>
      <c r="N212" s="130" t="s">
        <v>46</v>
      </c>
      <c r="P212" s="131">
        <f>O212*H212</f>
        <v>0</v>
      </c>
      <c r="Q212" s="131">
        <v>0</v>
      </c>
      <c r="R212" s="131">
        <f>Q212*H212</f>
        <v>0</v>
      </c>
      <c r="S212" s="131">
        <v>0</v>
      </c>
      <c r="T212" s="132">
        <f>S212*H212</f>
        <v>0</v>
      </c>
      <c r="AR212" s="133" t="s">
        <v>272</v>
      </c>
      <c r="AT212" s="133" t="s">
        <v>267</v>
      </c>
      <c r="AU212" s="133" t="s">
        <v>85</v>
      </c>
      <c r="AY212" s="18" t="s">
        <v>266</v>
      </c>
      <c r="BE212" s="134">
        <f>IF(N212="základní",J212,0)</f>
        <v>0</v>
      </c>
      <c r="BF212" s="134">
        <f>IF(N212="snížená",J212,0)</f>
        <v>0</v>
      </c>
      <c r="BG212" s="134">
        <f>IF(N212="zákl. přenesená",J212,0)</f>
        <v>0</v>
      </c>
      <c r="BH212" s="134">
        <f>IF(N212="sníž. přenesená",J212,0)</f>
        <v>0</v>
      </c>
      <c r="BI212" s="134">
        <f>IF(N212="nulová",J212,0)</f>
        <v>0</v>
      </c>
      <c r="BJ212" s="18" t="s">
        <v>83</v>
      </c>
      <c r="BK212" s="134">
        <f>ROUND(I212*H212,2)</f>
        <v>0</v>
      </c>
      <c r="BL212" s="18" t="s">
        <v>272</v>
      </c>
      <c r="BM212" s="133" t="s">
        <v>3601</v>
      </c>
    </row>
    <row r="213" spans="2:65" s="1" customFormat="1" ht="11.25">
      <c r="B213" s="33"/>
      <c r="D213" s="186" t="s">
        <v>1068</v>
      </c>
      <c r="F213" s="187" t="s">
        <v>2718</v>
      </c>
      <c r="I213" s="151"/>
      <c r="L213" s="33"/>
      <c r="M213" s="152"/>
      <c r="T213" s="54"/>
      <c r="AT213" s="18" t="s">
        <v>1068</v>
      </c>
      <c r="AU213" s="18" t="s">
        <v>85</v>
      </c>
    </row>
    <row r="214" spans="2:65" s="14" customFormat="1" ht="11.25">
      <c r="B214" s="164"/>
      <c r="D214" s="136" t="s">
        <v>274</v>
      </c>
      <c r="E214" s="165" t="s">
        <v>19</v>
      </c>
      <c r="F214" s="166" t="s">
        <v>3602</v>
      </c>
      <c r="H214" s="165" t="s">
        <v>19</v>
      </c>
      <c r="I214" s="167"/>
      <c r="L214" s="164"/>
      <c r="M214" s="168"/>
      <c r="T214" s="169"/>
      <c r="AT214" s="165" t="s">
        <v>274</v>
      </c>
      <c r="AU214" s="165" t="s">
        <v>85</v>
      </c>
      <c r="AV214" s="14" t="s">
        <v>83</v>
      </c>
      <c r="AW214" s="14" t="s">
        <v>37</v>
      </c>
      <c r="AX214" s="14" t="s">
        <v>75</v>
      </c>
      <c r="AY214" s="165" t="s">
        <v>266</v>
      </c>
    </row>
    <row r="215" spans="2:65" s="11" customFormat="1" ht="11.25">
      <c r="B215" s="135"/>
      <c r="D215" s="136" t="s">
        <v>274</v>
      </c>
      <c r="E215" s="137" t="s">
        <v>19</v>
      </c>
      <c r="F215" s="138" t="s">
        <v>3603</v>
      </c>
      <c r="H215" s="139">
        <v>697.83</v>
      </c>
      <c r="I215" s="140"/>
      <c r="L215" s="135"/>
      <c r="M215" s="141"/>
      <c r="T215" s="142"/>
      <c r="AT215" s="137" t="s">
        <v>274</v>
      </c>
      <c r="AU215" s="137" t="s">
        <v>85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1" customFormat="1" ht="11.25">
      <c r="B216" s="135"/>
      <c r="D216" s="136" t="s">
        <v>274</v>
      </c>
      <c r="E216" s="137" t="s">
        <v>19</v>
      </c>
      <c r="F216" s="138" t="s">
        <v>3604</v>
      </c>
      <c r="H216" s="139">
        <v>2696.8</v>
      </c>
      <c r="I216" s="140"/>
      <c r="L216" s="135"/>
      <c r="M216" s="141"/>
      <c r="T216" s="142"/>
      <c r="AT216" s="137" t="s">
        <v>274</v>
      </c>
      <c r="AU216" s="137" t="s">
        <v>85</v>
      </c>
      <c r="AV216" s="11" t="s">
        <v>85</v>
      </c>
      <c r="AW216" s="11" t="s">
        <v>37</v>
      </c>
      <c r="AX216" s="11" t="s">
        <v>75</v>
      </c>
      <c r="AY216" s="137" t="s">
        <v>266</v>
      </c>
    </row>
    <row r="217" spans="2:65" s="12" customFormat="1" ht="11.25">
      <c r="B217" s="143"/>
      <c r="D217" s="136" t="s">
        <v>274</v>
      </c>
      <c r="E217" s="144" t="s">
        <v>19</v>
      </c>
      <c r="F217" s="145" t="s">
        <v>276</v>
      </c>
      <c r="H217" s="146">
        <v>3394.63</v>
      </c>
      <c r="I217" s="147"/>
      <c r="L217" s="143"/>
      <c r="M217" s="148"/>
      <c r="T217" s="149"/>
      <c r="AT217" s="144" t="s">
        <v>274</v>
      </c>
      <c r="AU217" s="144" t="s">
        <v>85</v>
      </c>
      <c r="AV217" s="12" t="s">
        <v>272</v>
      </c>
      <c r="AW217" s="12" t="s">
        <v>37</v>
      </c>
      <c r="AX217" s="12" t="s">
        <v>83</v>
      </c>
      <c r="AY217" s="144" t="s">
        <v>266</v>
      </c>
    </row>
    <row r="218" spans="2:65" s="1" customFormat="1" ht="16.5" customHeight="1">
      <c r="B218" s="33"/>
      <c r="C218" s="122" t="s">
        <v>417</v>
      </c>
      <c r="D218" s="122" t="s">
        <v>267</v>
      </c>
      <c r="E218" s="123" t="s">
        <v>3605</v>
      </c>
      <c r="F218" s="124" t="s">
        <v>3606</v>
      </c>
      <c r="G218" s="125" t="s">
        <v>279</v>
      </c>
      <c r="H218" s="126">
        <v>697.83</v>
      </c>
      <c r="I218" s="127"/>
      <c r="J218" s="128">
        <f>ROUND(I218*H218,2)</f>
        <v>0</v>
      </c>
      <c r="K218" s="124" t="s">
        <v>3272</v>
      </c>
      <c r="L218" s="33"/>
      <c r="M218" s="129" t="s">
        <v>19</v>
      </c>
      <c r="N218" s="130" t="s">
        <v>46</v>
      </c>
      <c r="P218" s="131">
        <f>O218*H218</f>
        <v>0</v>
      </c>
      <c r="Q218" s="131">
        <v>0</v>
      </c>
      <c r="R218" s="131">
        <f>Q218*H218</f>
        <v>0</v>
      </c>
      <c r="S218" s="131">
        <v>0</v>
      </c>
      <c r="T218" s="132">
        <f>S218*H218</f>
        <v>0</v>
      </c>
      <c r="AR218" s="133" t="s">
        <v>272</v>
      </c>
      <c r="AT218" s="133" t="s">
        <v>267</v>
      </c>
      <c r="AU218" s="133" t="s">
        <v>85</v>
      </c>
      <c r="AY218" s="18" t="s">
        <v>266</v>
      </c>
      <c r="BE218" s="134">
        <f>IF(N218="základní",J218,0)</f>
        <v>0</v>
      </c>
      <c r="BF218" s="134">
        <f>IF(N218="snížená",J218,0)</f>
        <v>0</v>
      </c>
      <c r="BG218" s="134">
        <f>IF(N218="zákl. přenesená",J218,0)</f>
        <v>0</v>
      </c>
      <c r="BH218" s="134">
        <f>IF(N218="sníž. přenesená",J218,0)</f>
        <v>0</v>
      </c>
      <c r="BI218" s="134">
        <f>IF(N218="nulová",J218,0)</f>
        <v>0</v>
      </c>
      <c r="BJ218" s="18" t="s">
        <v>83</v>
      </c>
      <c r="BK218" s="134">
        <f>ROUND(I218*H218,2)</f>
        <v>0</v>
      </c>
      <c r="BL218" s="18" t="s">
        <v>272</v>
      </c>
      <c r="BM218" s="133" t="s">
        <v>3607</v>
      </c>
    </row>
    <row r="219" spans="2:65" s="1" customFormat="1" ht="11.25">
      <c r="B219" s="33"/>
      <c r="D219" s="186" t="s">
        <v>1068</v>
      </c>
      <c r="F219" s="187" t="s">
        <v>3608</v>
      </c>
      <c r="I219" s="151"/>
      <c r="L219" s="33"/>
      <c r="M219" s="152"/>
      <c r="T219" s="54"/>
      <c r="AT219" s="18" t="s">
        <v>1068</v>
      </c>
      <c r="AU219" s="18" t="s">
        <v>85</v>
      </c>
    </row>
    <row r="220" spans="2:65" s="11" customFormat="1" ht="11.25">
      <c r="B220" s="135"/>
      <c r="D220" s="136" t="s">
        <v>274</v>
      </c>
      <c r="E220" s="137" t="s">
        <v>19</v>
      </c>
      <c r="F220" s="138" t="s">
        <v>3609</v>
      </c>
      <c r="H220" s="139">
        <v>133.79</v>
      </c>
      <c r="I220" s="140"/>
      <c r="L220" s="135"/>
      <c r="M220" s="141"/>
      <c r="T220" s="142"/>
      <c r="AT220" s="137" t="s">
        <v>274</v>
      </c>
      <c r="AU220" s="137" t="s">
        <v>85</v>
      </c>
      <c r="AV220" s="11" t="s">
        <v>85</v>
      </c>
      <c r="AW220" s="11" t="s">
        <v>37</v>
      </c>
      <c r="AX220" s="11" t="s">
        <v>75</v>
      </c>
      <c r="AY220" s="137" t="s">
        <v>266</v>
      </c>
    </row>
    <row r="221" spans="2:65" s="11" customFormat="1" ht="11.25">
      <c r="B221" s="135"/>
      <c r="D221" s="136" t="s">
        <v>274</v>
      </c>
      <c r="E221" s="137" t="s">
        <v>19</v>
      </c>
      <c r="F221" s="138" t="s">
        <v>3610</v>
      </c>
      <c r="H221" s="139">
        <v>456.22</v>
      </c>
      <c r="I221" s="140"/>
      <c r="L221" s="135"/>
      <c r="M221" s="141"/>
      <c r="T221" s="142"/>
      <c r="AT221" s="137" t="s">
        <v>274</v>
      </c>
      <c r="AU221" s="137" t="s">
        <v>85</v>
      </c>
      <c r="AV221" s="11" t="s">
        <v>85</v>
      </c>
      <c r="AW221" s="11" t="s">
        <v>37</v>
      </c>
      <c r="AX221" s="11" t="s">
        <v>75</v>
      </c>
      <c r="AY221" s="137" t="s">
        <v>266</v>
      </c>
    </row>
    <row r="222" spans="2:65" s="11" customFormat="1" ht="11.25">
      <c r="B222" s="135"/>
      <c r="D222" s="136" t="s">
        <v>274</v>
      </c>
      <c r="E222" s="137" t="s">
        <v>19</v>
      </c>
      <c r="F222" s="138" t="s">
        <v>3611</v>
      </c>
      <c r="H222" s="139">
        <v>90.3</v>
      </c>
      <c r="I222" s="140"/>
      <c r="L222" s="135"/>
      <c r="M222" s="141"/>
      <c r="T222" s="142"/>
      <c r="AT222" s="137" t="s">
        <v>274</v>
      </c>
      <c r="AU222" s="137" t="s">
        <v>85</v>
      </c>
      <c r="AV222" s="11" t="s">
        <v>85</v>
      </c>
      <c r="AW222" s="11" t="s">
        <v>37</v>
      </c>
      <c r="AX222" s="11" t="s">
        <v>75</v>
      </c>
      <c r="AY222" s="137" t="s">
        <v>266</v>
      </c>
    </row>
    <row r="223" spans="2:65" s="11" customFormat="1" ht="11.25">
      <c r="B223" s="135"/>
      <c r="D223" s="136" t="s">
        <v>274</v>
      </c>
      <c r="E223" s="137" t="s">
        <v>19</v>
      </c>
      <c r="F223" s="138" t="s">
        <v>3612</v>
      </c>
      <c r="H223" s="139">
        <v>17.52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2" customFormat="1" ht="11.25">
      <c r="B224" s="143"/>
      <c r="D224" s="136" t="s">
        <v>274</v>
      </c>
      <c r="E224" s="144" t="s">
        <v>19</v>
      </c>
      <c r="F224" s="145" t="s">
        <v>276</v>
      </c>
      <c r="H224" s="146">
        <v>697.83</v>
      </c>
      <c r="I224" s="147"/>
      <c r="L224" s="143"/>
      <c r="M224" s="148"/>
      <c r="T224" s="149"/>
      <c r="AT224" s="144" t="s">
        <v>274</v>
      </c>
      <c r="AU224" s="144" t="s">
        <v>85</v>
      </c>
      <c r="AV224" s="12" t="s">
        <v>272</v>
      </c>
      <c r="AW224" s="12" t="s">
        <v>37</v>
      </c>
      <c r="AX224" s="12" t="s">
        <v>83</v>
      </c>
      <c r="AY224" s="144" t="s">
        <v>266</v>
      </c>
    </row>
    <row r="225" spans="2:65" s="1" customFormat="1" ht="16.5" customHeight="1">
      <c r="B225" s="33"/>
      <c r="C225" s="122" t="s">
        <v>421</v>
      </c>
      <c r="D225" s="122" t="s">
        <v>267</v>
      </c>
      <c r="E225" s="123" t="s">
        <v>2720</v>
      </c>
      <c r="F225" s="124" t="s">
        <v>2721</v>
      </c>
      <c r="G225" s="125" t="s">
        <v>845</v>
      </c>
      <c r="H225" s="126">
        <v>9302.6560000000009</v>
      </c>
      <c r="I225" s="127"/>
      <c r="J225" s="128">
        <f>ROUND(I225*H225,2)</f>
        <v>0</v>
      </c>
      <c r="K225" s="124" t="s">
        <v>3272</v>
      </c>
      <c r="L225" s="33"/>
      <c r="M225" s="129" t="s">
        <v>19</v>
      </c>
      <c r="N225" s="130" t="s">
        <v>46</v>
      </c>
      <c r="P225" s="131">
        <f>O225*H225</f>
        <v>0</v>
      </c>
      <c r="Q225" s="131">
        <v>0</v>
      </c>
      <c r="R225" s="131">
        <f>Q225*H225</f>
        <v>0</v>
      </c>
      <c r="S225" s="131">
        <v>0</v>
      </c>
      <c r="T225" s="132">
        <f>S225*H225</f>
        <v>0</v>
      </c>
      <c r="AR225" s="133" t="s">
        <v>272</v>
      </c>
      <c r="AT225" s="133" t="s">
        <v>267</v>
      </c>
      <c r="AU225" s="133" t="s">
        <v>85</v>
      </c>
      <c r="AY225" s="18" t="s">
        <v>266</v>
      </c>
      <c r="BE225" s="134">
        <f>IF(N225="základní",J225,0)</f>
        <v>0</v>
      </c>
      <c r="BF225" s="134">
        <f>IF(N225="snížená",J225,0)</f>
        <v>0</v>
      </c>
      <c r="BG225" s="134">
        <f>IF(N225="zákl. přenesená",J225,0)</f>
        <v>0</v>
      </c>
      <c r="BH225" s="134">
        <f>IF(N225="sníž. přenesená",J225,0)</f>
        <v>0</v>
      </c>
      <c r="BI225" s="134">
        <f>IF(N225="nulová",J225,0)</f>
        <v>0</v>
      </c>
      <c r="BJ225" s="18" t="s">
        <v>83</v>
      </c>
      <c r="BK225" s="134">
        <f>ROUND(I225*H225,2)</f>
        <v>0</v>
      </c>
      <c r="BL225" s="18" t="s">
        <v>272</v>
      </c>
      <c r="BM225" s="133" t="s">
        <v>3613</v>
      </c>
    </row>
    <row r="226" spans="2:65" s="1" customFormat="1" ht="11.25">
      <c r="B226" s="33"/>
      <c r="D226" s="186" t="s">
        <v>1068</v>
      </c>
      <c r="F226" s="187" t="s">
        <v>2723</v>
      </c>
      <c r="I226" s="151"/>
      <c r="L226" s="33"/>
      <c r="M226" s="152"/>
      <c r="T226" s="54"/>
      <c r="AT226" s="18" t="s">
        <v>1068</v>
      </c>
      <c r="AU226" s="18" t="s">
        <v>85</v>
      </c>
    </row>
    <row r="227" spans="2:65" s="11" customFormat="1" ht="11.25">
      <c r="B227" s="135"/>
      <c r="D227" s="136" t="s">
        <v>274</v>
      </c>
      <c r="E227" s="137" t="s">
        <v>19</v>
      </c>
      <c r="F227" s="138" t="s">
        <v>3614</v>
      </c>
      <c r="H227" s="139">
        <v>9302.6560000000009</v>
      </c>
      <c r="I227" s="140"/>
      <c r="L227" s="135"/>
      <c r="M227" s="141"/>
      <c r="T227" s="142"/>
      <c r="AT227" s="137" t="s">
        <v>274</v>
      </c>
      <c r="AU227" s="137" t="s">
        <v>85</v>
      </c>
      <c r="AV227" s="11" t="s">
        <v>85</v>
      </c>
      <c r="AW227" s="11" t="s">
        <v>37</v>
      </c>
      <c r="AX227" s="11" t="s">
        <v>75</v>
      </c>
      <c r="AY227" s="137" t="s">
        <v>266</v>
      </c>
    </row>
    <row r="228" spans="2:65" s="12" customFormat="1" ht="11.25">
      <c r="B228" s="143"/>
      <c r="D228" s="136" t="s">
        <v>274</v>
      </c>
      <c r="E228" s="144" t="s">
        <v>19</v>
      </c>
      <c r="F228" s="145" t="s">
        <v>276</v>
      </c>
      <c r="H228" s="146">
        <v>9302.6560000000009</v>
      </c>
      <c r="I228" s="147"/>
      <c r="L228" s="143"/>
      <c r="M228" s="148"/>
      <c r="T228" s="149"/>
      <c r="AT228" s="144" t="s">
        <v>274</v>
      </c>
      <c r="AU228" s="144" t="s">
        <v>85</v>
      </c>
      <c r="AV228" s="12" t="s">
        <v>272</v>
      </c>
      <c r="AW228" s="12" t="s">
        <v>37</v>
      </c>
      <c r="AX228" s="12" t="s">
        <v>83</v>
      </c>
      <c r="AY228" s="144" t="s">
        <v>266</v>
      </c>
    </row>
    <row r="229" spans="2:65" s="1" customFormat="1" ht="16.5" customHeight="1">
      <c r="B229" s="33"/>
      <c r="C229" s="122" t="s">
        <v>425</v>
      </c>
      <c r="D229" s="122" t="s">
        <v>267</v>
      </c>
      <c r="E229" s="123" t="s">
        <v>2725</v>
      </c>
      <c r="F229" s="124" t="s">
        <v>2726</v>
      </c>
      <c r="G229" s="125" t="s">
        <v>279</v>
      </c>
      <c r="H229" s="126">
        <v>8045.9579999999996</v>
      </c>
      <c r="I229" s="127"/>
      <c r="J229" s="128">
        <f>ROUND(I229*H229,2)</f>
        <v>0</v>
      </c>
      <c r="K229" s="124" t="s">
        <v>3272</v>
      </c>
      <c r="L229" s="33"/>
      <c r="M229" s="129" t="s">
        <v>19</v>
      </c>
      <c r="N229" s="130" t="s">
        <v>46</v>
      </c>
      <c r="P229" s="131">
        <f>O229*H229</f>
        <v>0</v>
      </c>
      <c r="Q229" s="131">
        <v>0</v>
      </c>
      <c r="R229" s="131">
        <f>Q229*H229</f>
        <v>0</v>
      </c>
      <c r="S229" s="131">
        <v>0</v>
      </c>
      <c r="T229" s="132">
        <f>S229*H229</f>
        <v>0</v>
      </c>
      <c r="AR229" s="133" t="s">
        <v>272</v>
      </c>
      <c r="AT229" s="133" t="s">
        <v>267</v>
      </c>
      <c r="AU229" s="133" t="s">
        <v>85</v>
      </c>
      <c r="AY229" s="18" t="s">
        <v>266</v>
      </c>
      <c r="BE229" s="134">
        <f>IF(N229="základní",J229,0)</f>
        <v>0</v>
      </c>
      <c r="BF229" s="134">
        <f>IF(N229="snížená",J229,0)</f>
        <v>0</v>
      </c>
      <c r="BG229" s="134">
        <f>IF(N229="zákl. přenesená",J229,0)</f>
        <v>0</v>
      </c>
      <c r="BH229" s="134">
        <f>IF(N229="sníž. přenesená",J229,0)</f>
        <v>0</v>
      </c>
      <c r="BI229" s="134">
        <f>IF(N229="nulová",J229,0)</f>
        <v>0</v>
      </c>
      <c r="BJ229" s="18" t="s">
        <v>83</v>
      </c>
      <c r="BK229" s="134">
        <f>ROUND(I229*H229,2)</f>
        <v>0</v>
      </c>
      <c r="BL229" s="18" t="s">
        <v>272</v>
      </c>
      <c r="BM229" s="133" t="s">
        <v>3615</v>
      </c>
    </row>
    <row r="230" spans="2:65" s="1" customFormat="1" ht="11.25">
      <c r="B230" s="33"/>
      <c r="D230" s="186" t="s">
        <v>1068</v>
      </c>
      <c r="F230" s="187" t="s">
        <v>2728</v>
      </c>
      <c r="I230" s="151"/>
      <c r="L230" s="33"/>
      <c r="M230" s="152"/>
      <c r="T230" s="54"/>
      <c r="AT230" s="18" t="s">
        <v>1068</v>
      </c>
      <c r="AU230" s="18" t="s">
        <v>85</v>
      </c>
    </row>
    <row r="231" spans="2:65" s="11" customFormat="1" ht="11.25">
      <c r="B231" s="135"/>
      <c r="D231" s="136" t="s">
        <v>274</v>
      </c>
      <c r="E231" s="137" t="s">
        <v>19</v>
      </c>
      <c r="F231" s="138" t="s">
        <v>3616</v>
      </c>
      <c r="H231" s="139">
        <v>3394.63</v>
      </c>
      <c r="I231" s="140"/>
      <c r="L231" s="135"/>
      <c r="M231" s="141"/>
      <c r="T231" s="142"/>
      <c r="AT231" s="137" t="s">
        <v>274</v>
      </c>
      <c r="AU231" s="137" t="s">
        <v>85</v>
      </c>
      <c r="AV231" s="11" t="s">
        <v>85</v>
      </c>
      <c r="AW231" s="11" t="s">
        <v>37</v>
      </c>
      <c r="AX231" s="11" t="s">
        <v>75</v>
      </c>
      <c r="AY231" s="137" t="s">
        <v>266</v>
      </c>
    </row>
    <row r="232" spans="2:65" s="11" customFormat="1" ht="11.25">
      <c r="B232" s="135"/>
      <c r="D232" s="136" t="s">
        <v>274</v>
      </c>
      <c r="E232" s="137" t="s">
        <v>19</v>
      </c>
      <c r="F232" s="138" t="s">
        <v>3617</v>
      </c>
      <c r="H232" s="139">
        <v>4328.32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75</v>
      </c>
      <c r="AY232" s="137" t="s">
        <v>266</v>
      </c>
    </row>
    <row r="233" spans="2:65" s="11" customFormat="1" ht="11.25">
      <c r="B233" s="135"/>
      <c r="D233" s="136" t="s">
        <v>274</v>
      </c>
      <c r="E233" s="137" t="s">
        <v>19</v>
      </c>
      <c r="F233" s="138" t="s">
        <v>3618</v>
      </c>
      <c r="H233" s="139">
        <v>125</v>
      </c>
      <c r="I233" s="140"/>
      <c r="L233" s="135"/>
      <c r="M233" s="141"/>
      <c r="T233" s="142"/>
      <c r="AT233" s="137" t="s">
        <v>274</v>
      </c>
      <c r="AU233" s="137" t="s">
        <v>85</v>
      </c>
      <c r="AV233" s="11" t="s">
        <v>85</v>
      </c>
      <c r="AW233" s="11" t="s">
        <v>37</v>
      </c>
      <c r="AX233" s="11" t="s">
        <v>75</v>
      </c>
      <c r="AY233" s="137" t="s">
        <v>266</v>
      </c>
    </row>
    <row r="234" spans="2:65" s="11" customFormat="1" ht="11.25">
      <c r="B234" s="135"/>
      <c r="D234" s="136" t="s">
        <v>274</v>
      </c>
      <c r="E234" s="137" t="s">
        <v>19</v>
      </c>
      <c r="F234" s="138" t="s">
        <v>3619</v>
      </c>
      <c r="H234" s="139">
        <v>198.00800000000001</v>
      </c>
      <c r="I234" s="140"/>
      <c r="L234" s="135"/>
      <c r="M234" s="141"/>
      <c r="T234" s="142"/>
      <c r="AT234" s="137" t="s">
        <v>274</v>
      </c>
      <c r="AU234" s="137" t="s">
        <v>85</v>
      </c>
      <c r="AV234" s="11" t="s">
        <v>85</v>
      </c>
      <c r="AW234" s="11" t="s">
        <v>37</v>
      </c>
      <c r="AX234" s="11" t="s">
        <v>75</v>
      </c>
      <c r="AY234" s="137" t="s">
        <v>266</v>
      </c>
    </row>
    <row r="235" spans="2:65" s="12" customFormat="1" ht="11.25">
      <c r="B235" s="143"/>
      <c r="D235" s="136" t="s">
        <v>274</v>
      </c>
      <c r="E235" s="144" t="s">
        <v>19</v>
      </c>
      <c r="F235" s="145" t="s">
        <v>276</v>
      </c>
      <c r="H235" s="146">
        <v>8045.9579999999996</v>
      </c>
      <c r="I235" s="147"/>
      <c r="L235" s="143"/>
      <c r="M235" s="148"/>
      <c r="T235" s="149"/>
      <c r="AT235" s="144" t="s">
        <v>274</v>
      </c>
      <c r="AU235" s="144" t="s">
        <v>85</v>
      </c>
      <c r="AV235" s="12" t="s">
        <v>272</v>
      </c>
      <c r="AW235" s="12" t="s">
        <v>37</v>
      </c>
      <c r="AX235" s="12" t="s">
        <v>83</v>
      </c>
      <c r="AY235" s="144" t="s">
        <v>266</v>
      </c>
    </row>
    <row r="236" spans="2:65" s="1" customFormat="1" ht="16.5" customHeight="1">
      <c r="B236" s="33"/>
      <c r="C236" s="122" t="s">
        <v>433</v>
      </c>
      <c r="D236" s="122" t="s">
        <v>267</v>
      </c>
      <c r="E236" s="123" t="s">
        <v>3620</v>
      </c>
      <c r="F236" s="124" t="s">
        <v>3621</v>
      </c>
      <c r="G236" s="125" t="s">
        <v>279</v>
      </c>
      <c r="H236" s="126">
        <v>2696.8</v>
      </c>
      <c r="I236" s="127"/>
      <c r="J236" s="128">
        <f>ROUND(I236*H236,2)</f>
        <v>0</v>
      </c>
      <c r="K236" s="124" t="s">
        <v>3272</v>
      </c>
      <c r="L236" s="33"/>
      <c r="M236" s="129" t="s">
        <v>19</v>
      </c>
      <c r="N236" s="130" t="s">
        <v>46</v>
      </c>
      <c r="P236" s="131">
        <f>O236*H236</f>
        <v>0</v>
      </c>
      <c r="Q236" s="131">
        <v>0</v>
      </c>
      <c r="R236" s="131">
        <f>Q236*H236</f>
        <v>0</v>
      </c>
      <c r="S236" s="131">
        <v>0</v>
      </c>
      <c r="T236" s="132">
        <f>S236*H236</f>
        <v>0</v>
      </c>
      <c r="AR236" s="133" t="s">
        <v>272</v>
      </c>
      <c r="AT236" s="133" t="s">
        <v>267</v>
      </c>
      <c r="AU236" s="133" t="s">
        <v>85</v>
      </c>
      <c r="AY236" s="18" t="s">
        <v>266</v>
      </c>
      <c r="BE236" s="134">
        <f>IF(N236="základní",J236,0)</f>
        <v>0</v>
      </c>
      <c r="BF236" s="134">
        <f>IF(N236="snížená",J236,0)</f>
        <v>0</v>
      </c>
      <c r="BG236" s="134">
        <f>IF(N236="zákl. přenesená",J236,0)</f>
        <v>0</v>
      </c>
      <c r="BH236" s="134">
        <f>IF(N236="sníž. přenesená",J236,0)</f>
        <v>0</v>
      </c>
      <c r="BI236" s="134">
        <f>IF(N236="nulová",J236,0)</f>
        <v>0</v>
      </c>
      <c r="BJ236" s="18" t="s">
        <v>83</v>
      </c>
      <c r="BK236" s="134">
        <f>ROUND(I236*H236,2)</f>
        <v>0</v>
      </c>
      <c r="BL236" s="18" t="s">
        <v>272</v>
      </c>
      <c r="BM236" s="133" t="s">
        <v>3622</v>
      </c>
    </row>
    <row r="237" spans="2:65" s="1" customFormat="1" ht="11.25">
      <c r="B237" s="33"/>
      <c r="D237" s="186" t="s">
        <v>1068</v>
      </c>
      <c r="F237" s="187" t="s">
        <v>3623</v>
      </c>
      <c r="I237" s="151"/>
      <c r="L237" s="33"/>
      <c r="M237" s="152"/>
      <c r="T237" s="54"/>
      <c r="AT237" s="18" t="s">
        <v>1068</v>
      </c>
      <c r="AU237" s="18" t="s">
        <v>85</v>
      </c>
    </row>
    <row r="238" spans="2:65" s="11" customFormat="1" ht="11.25">
      <c r="B238" s="135"/>
      <c r="D238" s="136" t="s">
        <v>274</v>
      </c>
      <c r="E238" s="137" t="s">
        <v>19</v>
      </c>
      <c r="F238" s="138" t="s">
        <v>3624</v>
      </c>
      <c r="H238" s="139">
        <v>2191.3200000000002</v>
      </c>
      <c r="I238" s="140"/>
      <c r="L238" s="135"/>
      <c r="M238" s="141"/>
      <c r="T238" s="142"/>
      <c r="AT238" s="137" t="s">
        <v>274</v>
      </c>
      <c r="AU238" s="137" t="s">
        <v>85</v>
      </c>
      <c r="AV238" s="11" t="s">
        <v>85</v>
      </c>
      <c r="AW238" s="11" t="s">
        <v>37</v>
      </c>
      <c r="AX238" s="11" t="s">
        <v>75</v>
      </c>
      <c r="AY238" s="137" t="s">
        <v>266</v>
      </c>
    </row>
    <row r="239" spans="2:65" s="11" customFormat="1" ht="11.25">
      <c r="B239" s="135"/>
      <c r="D239" s="136" t="s">
        <v>274</v>
      </c>
      <c r="E239" s="137" t="s">
        <v>19</v>
      </c>
      <c r="F239" s="138" t="s">
        <v>3625</v>
      </c>
      <c r="H239" s="139">
        <v>289.98</v>
      </c>
      <c r="I239" s="140"/>
      <c r="L239" s="135"/>
      <c r="M239" s="141"/>
      <c r="T239" s="142"/>
      <c r="AT239" s="137" t="s">
        <v>274</v>
      </c>
      <c r="AU239" s="137" t="s">
        <v>85</v>
      </c>
      <c r="AV239" s="11" t="s">
        <v>85</v>
      </c>
      <c r="AW239" s="11" t="s">
        <v>37</v>
      </c>
      <c r="AX239" s="11" t="s">
        <v>75</v>
      </c>
      <c r="AY239" s="137" t="s">
        <v>266</v>
      </c>
    </row>
    <row r="240" spans="2:65" s="11" customFormat="1" ht="11.25">
      <c r="B240" s="135"/>
      <c r="D240" s="136" t="s">
        <v>274</v>
      </c>
      <c r="E240" s="137" t="s">
        <v>19</v>
      </c>
      <c r="F240" s="138" t="s">
        <v>3626</v>
      </c>
      <c r="H240" s="139">
        <v>215.5</v>
      </c>
      <c r="I240" s="140"/>
      <c r="L240" s="135"/>
      <c r="M240" s="141"/>
      <c r="T240" s="142"/>
      <c r="AT240" s="137" t="s">
        <v>274</v>
      </c>
      <c r="AU240" s="137" t="s">
        <v>85</v>
      </c>
      <c r="AV240" s="11" t="s">
        <v>85</v>
      </c>
      <c r="AW240" s="11" t="s">
        <v>37</v>
      </c>
      <c r="AX240" s="11" t="s">
        <v>75</v>
      </c>
      <c r="AY240" s="137" t="s">
        <v>266</v>
      </c>
    </row>
    <row r="241" spans="2:65" s="12" customFormat="1" ht="11.25">
      <c r="B241" s="143"/>
      <c r="D241" s="136" t="s">
        <v>274</v>
      </c>
      <c r="E241" s="144" t="s">
        <v>19</v>
      </c>
      <c r="F241" s="145" t="s">
        <v>276</v>
      </c>
      <c r="H241" s="146">
        <v>2696.8</v>
      </c>
      <c r="I241" s="147"/>
      <c r="L241" s="143"/>
      <c r="M241" s="148"/>
      <c r="T241" s="149"/>
      <c r="AT241" s="144" t="s">
        <v>274</v>
      </c>
      <c r="AU241" s="144" t="s">
        <v>85</v>
      </c>
      <c r="AV241" s="12" t="s">
        <v>272</v>
      </c>
      <c r="AW241" s="12" t="s">
        <v>37</v>
      </c>
      <c r="AX241" s="12" t="s">
        <v>83</v>
      </c>
      <c r="AY241" s="144" t="s">
        <v>266</v>
      </c>
    </row>
    <row r="242" spans="2:65" s="1" customFormat="1" ht="16.5" customHeight="1">
      <c r="B242" s="33"/>
      <c r="C242" s="122" t="s">
        <v>437</v>
      </c>
      <c r="D242" s="122" t="s">
        <v>267</v>
      </c>
      <c r="E242" s="123" t="s">
        <v>2730</v>
      </c>
      <c r="F242" s="124" t="s">
        <v>2731</v>
      </c>
      <c r="G242" s="125" t="s">
        <v>279</v>
      </c>
      <c r="H242" s="126">
        <v>1129.9000000000001</v>
      </c>
      <c r="I242" s="127"/>
      <c r="J242" s="128">
        <f>ROUND(I242*H242,2)</f>
        <v>0</v>
      </c>
      <c r="K242" s="124" t="s">
        <v>3272</v>
      </c>
      <c r="L242" s="33"/>
      <c r="M242" s="129" t="s">
        <v>19</v>
      </c>
      <c r="N242" s="130" t="s">
        <v>46</v>
      </c>
      <c r="P242" s="131">
        <f>O242*H242</f>
        <v>0</v>
      </c>
      <c r="Q242" s="131">
        <v>0</v>
      </c>
      <c r="R242" s="131">
        <f>Q242*H242</f>
        <v>0</v>
      </c>
      <c r="S242" s="131">
        <v>0</v>
      </c>
      <c r="T242" s="132">
        <f>S242*H242</f>
        <v>0</v>
      </c>
      <c r="AR242" s="133" t="s">
        <v>272</v>
      </c>
      <c r="AT242" s="133" t="s">
        <v>267</v>
      </c>
      <c r="AU242" s="133" t="s">
        <v>85</v>
      </c>
      <c r="AY242" s="18" t="s">
        <v>266</v>
      </c>
      <c r="BE242" s="134">
        <f>IF(N242="základní",J242,0)</f>
        <v>0</v>
      </c>
      <c r="BF242" s="134">
        <f>IF(N242="snížená",J242,0)</f>
        <v>0</v>
      </c>
      <c r="BG242" s="134">
        <f>IF(N242="zákl. přenesená",J242,0)</f>
        <v>0</v>
      </c>
      <c r="BH242" s="134">
        <f>IF(N242="sníž. přenesená",J242,0)</f>
        <v>0</v>
      </c>
      <c r="BI242" s="134">
        <f>IF(N242="nulová",J242,0)</f>
        <v>0</v>
      </c>
      <c r="BJ242" s="18" t="s">
        <v>83</v>
      </c>
      <c r="BK242" s="134">
        <f>ROUND(I242*H242,2)</f>
        <v>0</v>
      </c>
      <c r="BL242" s="18" t="s">
        <v>272</v>
      </c>
      <c r="BM242" s="133" t="s">
        <v>3627</v>
      </c>
    </row>
    <row r="243" spans="2:65" s="1" customFormat="1" ht="11.25">
      <c r="B243" s="33"/>
      <c r="D243" s="186" t="s">
        <v>1068</v>
      </c>
      <c r="F243" s="187" t="s">
        <v>2733</v>
      </c>
      <c r="I243" s="151"/>
      <c r="L243" s="33"/>
      <c r="M243" s="152"/>
      <c r="T243" s="54"/>
      <c r="AT243" s="18" t="s">
        <v>1068</v>
      </c>
      <c r="AU243" s="18" t="s">
        <v>85</v>
      </c>
    </row>
    <row r="244" spans="2:65" s="11" customFormat="1" ht="11.25">
      <c r="B244" s="135"/>
      <c r="D244" s="136" t="s">
        <v>274</v>
      </c>
      <c r="E244" s="137" t="s">
        <v>19</v>
      </c>
      <c r="F244" s="138" t="s">
        <v>3628</v>
      </c>
      <c r="H244" s="139">
        <v>62.4</v>
      </c>
      <c r="I244" s="140"/>
      <c r="L244" s="135"/>
      <c r="M244" s="141"/>
      <c r="T244" s="142"/>
      <c r="AT244" s="137" t="s">
        <v>274</v>
      </c>
      <c r="AU244" s="137" t="s">
        <v>85</v>
      </c>
      <c r="AV244" s="11" t="s">
        <v>85</v>
      </c>
      <c r="AW244" s="11" t="s">
        <v>37</v>
      </c>
      <c r="AX244" s="11" t="s">
        <v>75</v>
      </c>
      <c r="AY244" s="137" t="s">
        <v>266</v>
      </c>
    </row>
    <row r="245" spans="2:65" s="11" customFormat="1" ht="11.25">
      <c r="B245" s="135"/>
      <c r="D245" s="136" t="s">
        <v>274</v>
      </c>
      <c r="E245" s="137" t="s">
        <v>19</v>
      </c>
      <c r="F245" s="138" t="s">
        <v>3629</v>
      </c>
      <c r="H245" s="139">
        <v>1067.5</v>
      </c>
      <c r="I245" s="140"/>
      <c r="L245" s="135"/>
      <c r="M245" s="141"/>
      <c r="T245" s="142"/>
      <c r="AT245" s="137" t="s">
        <v>274</v>
      </c>
      <c r="AU245" s="137" t="s">
        <v>85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2" customFormat="1" ht="11.25">
      <c r="B246" s="143"/>
      <c r="D246" s="136" t="s">
        <v>274</v>
      </c>
      <c r="E246" s="144" t="s">
        <v>19</v>
      </c>
      <c r="F246" s="145" t="s">
        <v>276</v>
      </c>
      <c r="H246" s="146">
        <v>1129.9000000000001</v>
      </c>
      <c r="I246" s="147"/>
      <c r="L246" s="143"/>
      <c r="M246" s="148"/>
      <c r="T246" s="149"/>
      <c r="AT246" s="144" t="s">
        <v>274</v>
      </c>
      <c r="AU246" s="144" t="s">
        <v>85</v>
      </c>
      <c r="AV246" s="12" t="s">
        <v>272</v>
      </c>
      <c r="AW246" s="12" t="s">
        <v>37</v>
      </c>
      <c r="AX246" s="12" t="s">
        <v>83</v>
      </c>
      <c r="AY246" s="144" t="s">
        <v>266</v>
      </c>
    </row>
    <row r="247" spans="2:65" s="1" customFormat="1" ht="16.5" customHeight="1">
      <c r="B247" s="33"/>
      <c r="C247" s="170" t="s">
        <v>3174</v>
      </c>
      <c r="D247" s="170" t="s">
        <v>298</v>
      </c>
      <c r="E247" s="171" t="s">
        <v>2745</v>
      </c>
      <c r="F247" s="172" t="s">
        <v>2746</v>
      </c>
      <c r="G247" s="173" t="s">
        <v>845</v>
      </c>
      <c r="H247" s="174">
        <v>2598.77</v>
      </c>
      <c r="I247" s="175"/>
      <c r="J247" s="176">
        <f>ROUND(I247*H247,2)</f>
        <v>0</v>
      </c>
      <c r="K247" s="172" t="s">
        <v>3272</v>
      </c>
      <c r="L247" s="177"/>
      <c r="M247" s="178" t="s">
        <v>19</v>
      </c>
      <c r="N247" s="179" t="s">
        <v>46</v>
      </c>
      <c r="P247" s="131">
        <f>O247*H247</f>
        <v>0</v>
      </c>
      <c r="Q247" s="131">
        <v>1</v>
      </c>
      <c r="R247" s="131">
        <f>Q247*H247</f>
        <v>2598.77</v>
      </c>
      <c r="S247" s="131">
        <v>0</v>
      </c>
      <c r="T247" s="132">
        <f>S247*H247</f>
        <v>0</v>
      </c>
      <c r="AR247" s="133" t="s">
        <v>303</v>
      </c>
      <c r="AT247" s="133" t="s">
        <v>298</v>
      </c>
      <c r="AU247" s="133" t="s">
        <v>85</v>
      </c>
      <c r="AY247" s="18" t="s">
        <v>266</v>
      </c>
      <c r="BE247" s="134">
        <f>IF(N247="základní",J247,0)</f>
        <v>0</v>
      </c>
      <c r="BF247" s="134">
        <f>IF(N247="snížená",J247,0)</f>
        <v>0</v>
      </c>
      <c r="BG247" s="134">
        <f>IF(N247="zákl. přenesená",J247,0)</f>
        <v>0</v>
      </c>
      <c r="BH247" s="134">
        <f>IF(N247="sníž. přenesená",J247,0)</f>
        <v>0</v>
      </c>
      <c r="BI247" s="134">
        <f>IF(N247="nulová",J247,0)</f>
        <v>0</v>
      </c>
      <c r="BJ247" s="18" t="s">
        <v>83</v>
      </c>
      <c r="BK247" s="134">
        <f>ROUND(I247*H247,2)</f>
        <v>0</v>
      </c>
      <c r="BL247" s="18" t="s">
        <v>272</v>
      </c>
      <c r="BM247" s="133" t="s">
        <v>3630</v>
      </c>
    </row>
    <row r="248" spans="2:65" s="11" customFormat="1" ht="11.25">
      <c r="B248" s="135"/>
      <c r="D248" s="136" t="s">
        <v>274</v>
      </c>
      <c r="E248" s="137" t="s">
        <v>19</v>
      </c>
      <c r="F248" s="138" t="s">
        <v>3631</v>
      </c>
      <c r="H248" s="139">
        <v>2598.77</v>
      </c>
      <c r="I248" s="140"/>
      <c r="L248" s="135"/>
      <c r="M248" s="141"/>
      <c r="T248" s="142"/>
      <c r="AT248" s="137" t="s">
        <v>274</v>
      </c>
      <c r="AU248" s="137" t="s">
        <v>85</v>
      </c>
      <c r="AV248" s="11" t="s">
        <v>85</v>
      </c>
      <c r="AW248" s="11" t="s">
        <v>37</v>
      </c>
      <c r="AX248" s="11" t="s">
        <v>83</v>
      </c>
      <c r="AY248" s="137" t="s">
        <v>266</v>
      </c>
    </row>
    <row r="249" spans="2:65" s="1" customFormat="1" ht="21.75" customHeight="1">
      <c r="B249" s="33"/>
      <c r="C249" s="122" t="s">
        <v>441</v>
      </c>
      <c r="D249" s="122" t="s">
        <v>267</v>
      </c>
      <c r="E249" s="123" t="s">
        <v>3632</v>
      </c>
      <c r="F249" s="124" t="s">
        <v>3633</v>
      </c>
      <c r="G249" s="125" t="s">
        <v>895</v>
      </c>
      <c r="H249" s="126">
        <v>391.95</v>
      </c>
      <c r="I249" s="127"/>
      <c r="J249" s="128">
        <f>ROUND(I249*H249,2)</f>
        <v>0</v>
      </c>
      <c r="K249" s="124" t="s">
        <v>3272</v>
      </c>
      <c r="L249" s="33"/>
      <c r="M249" s="129" t="s">
        <v>19</v>
      </c>
      <c r="N249" s="130" t="s">
        <v>46</v>
      </c>
      <c r="P249" s="131">
        <f>O249*H249</f>
        <v>0</v>
      </c>
      <c r="Q249" s="131">
        <v>0</v>
      </c>
      <c r="R249" s="131">
        <f>Q249*H249</f>
        <v>0</v>
      </c>
      <c r="S249" s="131">
        <v>0</v>
      </c>
      <c r="T249" s="132">
        <f>S249*H249</f>
        <v>0</v>
      </c>
      <c r="AR249" s="133" t="s">
        <v>272</v>
      </c>
      <c r="AT249" s="133" t="s">
        <v>267</v>
      </c>
      <c r="AU249" s="133" t="s">
        <v>85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272</v>
      </c>
      <c r="BM249" s="133" t="s">
        <v>3634</v>
      </c>
    </row>
    <row r="250" spans="2:65" s="1" customFormat="1" ht="11.25">
      <c r="B250" s="33"/>
      <c r="D250" s="186" t="s">
        <v>1068</v>
      </c>
      <c r="F250" s="187" t="s">
        <v>3635</v>
      </c>
      <c r="I250" s="151"/>
      <c r="L250" s="33"/>
      <c r="M250" s="152"/>
      <c r="T250" s="54"/>
      <c r="AT250" s="18" t="s">
        <v>1068</v>
      </c>
      <c r="AU250" s="18" t="s">
        <v>85</v>
      </c>
    </row>
    <row r="251" spans="2:65" s="11" customFormat="1" ht="11.25">
      <c r="B251" s="135"/>
      <c r="D251" s="136" t="s">
        <v>274</v>
      </c>
      <c r="E251" s="137" t="s">
        <v>19</v>
      </c>
      <c r="F251" s="138" t="s">
        <v>3508</v>
      </c>
      <c r="H251" s="139">
        <v>81.45</v>
      </c>
      <c r="I251" s="140"/>
      <c r="L251" s="135"/>
      <c r="M251" s="141"/>
      <c r="T251" s="142"/>
      <c r="AT251" s="137" t="s">
        <v>274</v>
      </c>
      <c r="AU251" s="137" t="s">
        <v>85</v>
      </c>
      <c r="AV251" s="11" t="s">
        <v>85</v>
      </c>
      <c r="AW251" s="11" t="s">
        <v>37</v>
      </c>
      <c r="AX251" s="11" t="s">
        <v>75</v>
      </c>
      <c r="AY251" s="137" t="s">
        <v>266</v>
      </c>
    </row>
    <row r="252" spans="2:65" s="11" customFormat="1" ht="11.25">
      <c r="B252" s="135"/>
      <c r="D252" s="136" t="s">
        <v>274</v>
      </c>
      <c r="E252" s="137" t="s">
        <v>19</v>
      </c>
      <c r="F252" s="138" t="s">
        <v>3509</v>
      </c>
      <c r="H252" s="139">
        <v>310.5</v>
      </c>
      <c r="I252" s="140"/>
      <c r="L252" s="135"/>
      <c r="M252" s="141"/>
      <c r="T252" s="142"/>
      <c r="AT252" s="137" t="s">
        <v>274</v>
      </c>
      <c r="AU252" s="137" t="s">
        <v>85</v>
      </c>
      <c r="AV252" s="11" t="s">
        <v>85</v>
      </c>
      <c r="AW252" s="11" t="s">
        <v>37</v>
      </c>
      <c r="AX252" s="11" t="s">
        <v>75</v>
      </c>
      <c r="AY252" s="137" t="s">
        <v>266</v>
      </c>
    </row>
    <row r="253" spans="2:65" s="12" customFormat="1" ht="11.25">
      <c r="B253" s="143"/>
      <c r="D253" s="136" t="s">
        <v>274</v>
      </c>
      <c r="E253" s="144" t="s">
        <v>19</v>
      </c>
      <c r="F253" s="145" t="s">
        <v>276</v>
      </c>
      <c r="H253" s="146">
        <v>391.95</v>
      </c>
      <c r="I253" s="147"/>
      <c r="L253" s="143"/>
      <c r="M253" s="148"/>
      <c r="T253" s="149"/>
      <c r="AT253" s="144" t="s">
        <v>274</v>
      </c>
      <c r="AU253" s="144" t="s">
        <v>85</v>
      </c>
      <c r="AV253" s="12" t="s">
        <v>272</v>
      </c>
      <c r="AW253" s="12" t="s">
        <v>37</v>
      </c>
      <c r="AX253" s="12" t="s">
        <v>83</v>
      </c>
      <c r="AY253" s="144" t="s">
        <v>266</v>
      </c>
    </row>
    <row r="254" spans="2:65" s="1" customFormat="1" ht="16.5" customHeight="1">
      <c r="B254" s="33"/>
      <c r="C254" s="122" t="s">
        <v>445</v>
      </c>
      <c r="D254" s="122" t="s">
        <v>267</v>
      </c>
      <c r="E254" s="123" t="s">
        <v>3636</v>
      </c>
      <c r="F254" s="124" t="s">
        <v>3637</v>
      </c>
      <c r="G254" s="125" t="s">
        <v>895</v>
      </c>
      <c r="H254" s="126">
        <v>391.95</v>
      </c>
      <c r="I254" s="127"/>
      <c r="J254" s="128">
        <f>ROUND(I254*H254,2)</f>
        <v>0</v>
      </c>
      <c r="K254" s="124" t="s">
        <v>3272</v>
      </c>
      <c r="L254" s="33"/>
      <c r="M254" s="129" t="s">
        <v>19</v>
      </c>
      <c r="N254" s="130" t="s">
        <v>46</v>
      </c>
      <c r="P254" s="131">
        <f>O254*H254</f>
        <v>0</v>
      </c>
      <c r="Q254" s="131">
        <v>0</v>
      </c>
      <c r="R254" s="131">
        <f>Q254*H254</f>
        <v>0</v>
      </c>
      <c r="S254" s="131">
        <v>0</v>
      </c>
      <c r="T254" s="132">
        <f>S254*H254</f>
        <v>0</v>
      </c>
      <c r="AR254" s="133" t="s">
        <v>272</v>
      </c>
      <c r="AT254" s="133" t="s">
        <v>267</v>
      </c>
      <c r="AU254" s="133" t="s">
        <v>85</v>
      </c>
      <c r="AY254" s="18" t="s">
        <v>266</v>
      </c>
      <c r="BE254" s="134">
        <f>IF(N254="základní",J254,0)</f>
        <v>0</v>
      </c>
      <c r="BF254" s="134">
        <f>IF(N254="snížená",J254,0)</f>
        <v>0</v>
      </c>
      <c r="BG254" s="134">
        <f>IF(N254="zákl. přenesená",J254,0)</f>
        <v>0</v>
      </c>
      <c r="BH254" s="134">
        <f>IF(N254="sníž. přenesená",J254,0)</f>
        <v>0</v>
      </c>
      <c r="BI254" s="134">
        <f>IF(N254="nulová",J254,0)</f>
        <v>0</v>
      </c>
      <c r="BJ254" s="18" t="s">
        <v>83</v>
      </c>
      <c r="BK254" s="134">
        <f>ROUND(I254*H254,2)</f>
        <v>0</v>
      </c>
      <c r="BL254" s="18" t="s">
        <v>272</v>
      </c>
      <c r="BM254" s="133" t="s">
        <v>3638</v>
      </c>
    </row>
    <row r="255" spans="2:65" s="1" customFormat="1" ht="11.25">
      <c r="B255" s="33"/>
      <c r="D255" s="186" t="s">
        <v>1068</v>
      </c>
      <c r="F255" s="187" t="s">
        <v>3639</v>
      </c>
      <c r="I255" s="151"/>
      <c r="L255" s="33"/>
      <c r="M255" s="152"/>
      <c r="T255" s="54"/>
      <c r="AT255" s="18" t="s">
        <v>1068</v>
      </c>
      <c r="AU255" s="18" t="s">
        <v>85</v>
      </c>
    </row>
    <row r="256" spans="2:65" s="1" customFormat="1" ht="16.5" customHeight="1">
      <c r="B256" s="33"/>
      <c r="C256" s="170" t="s">
        <v>449</v>
      </c>
      <c r="D256" s="170" t="s">
        <v>298</v>
      </c>
      <c r="E256" s="171" t="s">
        <v>3640</v>
      </c>
      <c r="F256" s="172" t="s">
        <v>3641</v>
      </c>
      <c r="G256" s="173" t="s">
        <v>1079</v>
      </c>
      <c r="H256" s="174">
        <v>9.7989999999999995</v>
      </c>
      <c r="I256" s="175"/>
      <c r="J256" s="176">
        <f>ROUND(I256*H256,2)</f>
        <v>0</v>
      </c>
      <c r="K256" s="172" t="s">
        <v>3272</v>
      </c>
      <c r="L256" s="177"/>
      <c r="M256" s="178" t="s">
        <v>19</v>
      </c>
      <c r="N256" s="179" t="s">
        <v>46</v>
      </c>
      <c r="P256" s="131">
        <f>O256*H256</f>
        <v>0</v>
      </c>
      <c r="Q256" s="131">
        <v>0</v>
      </c>
      <c r="R256" s="131">
        <f>Q256*H256</f>
        <v>0</v>
      </c>
      <c r="S256" s="131">
        <v>0</v>
      </c>
      <c r="T256" s="132">
        <f>S256*H256</f>
        <v>0</v>
      </c>
      <c r="AR256" s="133" t="s">
        <v>303</v>
      </c>
      <c r="AT256" s="133" t="s">
        <v>298</v>
      </c>
      <c r="AU256" s="133" t="s">
        <v>85</v>
      </c>
      <c r="AY256" s="18" t="s">
        <v>266</v>
      </c>
      <c r="BE256" s="134">
        <f>IF(N256="základní",J256,0)</f>
        <v>0</v>
      </c>
      <c r="BF256" s="134">
        <f>IF(N256="snížená",J256,0)</f>
        <v>0</v>
      </c>
      <c r="BG256" s="134">
        <f>IF(N256="zákl. přenesená",J256,0)</f>
        <v>0</v>
      </c>
      <c r="BH256" s="134">
        <f>IF(N256="sníž. přenesená",J256,0)</f>
        <v>0</v>
      </c>
      <c r="BI256" s="134">
        <f>IF(N256="nulová",J256,0)</f>
        <v>0</v>
      </c>
      <c r="BJ256" s="18" t="s">
        <v>83</v>
      </c>
      <c r="BK256" s="134">
        <f>ROUND(I256*H256,2)</f>
        <v>0</v>
      </c>
      <c r="BL256" s="18" t="s">
        <v>272</v>
      </c>
      <c r="BM256" s="133" t="s">
        <v>3642</v>
      </c>
    </row>
    <row r="257" spans="2:65" s="11" customFormat="1" ht="11.25">
      <c r="B257" s="135"/>
      <c r="D257" s="136" t="s">
        <v>274</v>
      </c>
      <c r="E257" s="137" t="s">
        <v>19</v>
      </c>
      <c r="F257" s="138" t="s">
        <v>3643</v>
      </c>
      <c r="H257" s="139">
        <v>9.7989999999999995</v>
      </c>
      <c r="I257" s="140"/>
      <c r="L257" s="135"/>
      <c r="M257" s="141"/>
      <c r="T257" s="142"/>
      <c r="AT257" s="137" t="s">
        <v>274</v>
      </c>
      <c r="AU257" s="137" t="s">
        <v>85</v>
      </c>
      <c r="AV257" s="11" t="s">
        <v>85</v>
      </c>
      <c r="AW257" s="11" t="s">
        <v>37</v>
      </c>
      <c r="AX257" s="11" t="s">
        <v>75</v>
      </c>
      <c r="AY257" s="137" t="s">
        <v>266</v>
      </c>
    </row>
    <row r="258" spans="2:65" s="12" customFormat="1" ht="11.25">
      <c r="B258" s="143"/>
      <c r="D258" s="136" t="s">
        <v>274</v>
      </c>
      <c r="E258" s="144" t="s">
        <v>19</v>
      </c>
      <c r="F258" s="145" t="s">
        <v>276</v>
      </c>
      <c r="H258" s="146">
        <v>9.7989999999999995</v>
      </c>
      <c r="I258" s="147"/>
      <c r="L258" s="143"/>
      <c r="M258" s="148"/>
      <c r="T258" s="149"/>
      <c r="AT258" s="144" t="s">
        <v>274</v>
      </c>
      <c r="AU258" s="144" t="s">
        <v>85</v>
      </c>
      <c r="AV258" s="12" t="s">
        <v>272</v>
      </c>
      <c r="AW258" s="12" t="s">
        <v>37</v>
      </c>
      <c r="AX258" s="12" t="s">
        <v>83</v>
      </c>
      <c r="AY258" s="144" t="s">
        <v>266</v>
      </c>
    </row>
    <row r="259" spans="2:65" s="10" customFormat="1" ht="22.9" customHeight="1">
      <c r="B259" s="112"/>
      <c r="D259" s="113" t="s">
        <v>74</v>
      </c>
      <c r="E259" s="162" t="s">
        <v>85</v>
      </c>
      <c r="F259" s="162" t="s">
        <v>1181</v>
      </c>
      <c r="I259" s="115"/>
      <c r="J259" s="163">
        <f>BK259</f>
        <v>0</v>
      </c>
      <c r="L259" s="112"/>
      <c r="M259" s="117"/>
      <c r="P259" s="118">
        <f>SUM(P260:P329)</f>
        <v>0</v>
      </c>
      <c r="R259" s="118">
        <f>SUM(R260:R329)</f>
        <v>1.0935E-2</v>
      </c>
      <c r="T259" s="119">
        <f>SUM(T260:T329)</f>
        <v>0</v>
      </c>
      <c r="AR259" s="113" t="s">
        <v>83</v>
      </c>
      <c r="AT259" s="120" t="s">
        <v>74</v>
      </c>
      <c r="AU259" s="120" t="s">
        <v>83</v>
      </c>
      <c r="AY259" s="113" t="s">
        <v>266</v>
      </c>
      <c r="BK259" s="121">
        <f>SUM(BK260:BK329)</f>
        <v>0</v>
      </c>
    </row>
    <row r="260" spans="2:65" s="1" customFormat="1" ht="16.5" customHeight="1">
      <c r="B260" s="33"/>
      <c r="C260" s="122" t="s">
        <v>453</v>
      </c>
      <c r="D260" s="122" t="s">
        <v>267</v>
      </c>
      <c r="E260" s="123" t="s">
        <v>2754</v>
      </c>
      <c r="F260" s="124" t="s">
        <v>2755</v>
      </c>
      <c r="G260" s="125" t="s">
        <v>291</v>
      </c>
      <c r="H260" s="126">
        <v>180.6</v>
      </c>
      <c r="I260" s="127"/>
      <c r="J260" s="128">
        <f>ROUND(I260*H260,2)</f>
        <v>0</v>
      </c>
      <c r="K260" s="124" t="s">
        <v>3272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85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3644</v>
      </c>
    </row>
    <row r="261" spans="2:65" s="1" customFormat="1" ht="11.25">
      <c r="B261" s="33"/>
      <c r="D261" s="186" t="s">
        <v>1068</v>
      </c>
      <c r="F261" s="187" t="s">
        <v>2757</v>
      </c>
      <c r="I261" s="151"/>
      <c r="L261" s="33"/>
      <c r="M261" s="152"/>
      <c r="T261" s="54"/>
      <c r="AT261" s="18" t="s">
        <v>1068</v>
      </c>
      <c r="AU261" s="18" t="s">
        <v>85</v>
      </c>
    </row>
    <row r="262" spans="2:65" s="14" customFormat="1" ht="11.25">
      <c r="B262" s="164"/>
      <c r="D262" s="136" t="s">
        <v>274</v>
      </c>
      <c r="E262" s="165" t="s">
        <v>19</v>
      </c>
      <c r="F262" s="166" t="s">
        <v>3645</v>
      </c>
      <c r="H262" s="165" t="s">
        <v>19</v>
      </c>
      <c r="I262" s="167"/>
      <c r="L262" s="164"/>
      <c r="M262" s="168"/>
      <c r="T262" s="169"/>
      <c r="AT262" s="165" t="s">
        <v>274</v>
      </c>
      <c r="AU262" s="165" t="s">
        <v>85</v>
      </c>
      <c r="AV262" s="14" t="s">
        <v>83</v>
      </c>
      <c r="AW262" s="14" t="s">
        <v>37</v>
      </c>
      <c r="AX262" s="14" t="s">
        <v>75</v>
      </c>
      <c r="AY262" s="165" t="s">
        <v>266</v>
      </c>
    </row>
    <row r="263" spans="2:65" s="11" customFormat="1" ht="11.25">
      <c r="B263" s="135"/>
      <c r="D263" s="136" t="s">
        <v>274</v>
      </c>
      <c r="E263" s="137" t="s">
        <v>19</v>
      </c>
      <c r="F263" s="138" t="s">
        <v>3646</v>
      </c>
      <c r="H263" s="139">
        <v>180.6</v>
      </c>
      <c r="I263" s="140"/>
      <c r="L263" s="135"/>
      <c r="M263" s="141"/>
      <c r="T263" s="142"/>
      <c r="AT263" s="137" t="s">
        <v>274</v>
      </c>
      <c r="AU263" s="137" t="s">
        <v>85</v>
      </c>
      <c r="AV263" s="11" t="s">
        <v>85</v>
      </c>
      <c r="AW263" s="11" t="s">
        <v>37</v>
      </c>
      <c r="AX263" s="11" t="s">
        <v>75</v>
      </c>
      <c r="AY263" s="137" t="s">
        <v>266</v>
      </c>
    </row>
    <row r="264" spans="2:65" s="12" customFormat="1" ht="11.25">
      <c r="B264" s="143"/>
      <c r="D264" s="136" t="s">
        <v>274</v>
      </c>
      <c r="E264" s="144" t="s">
        <v>19</v>
      </c>
      <c r="F264" s="145" t="s">
        <v>276</v>
      </c>
      <c r="H264" s="146">
        <v>180.6</v>
      </c>
      <c r="I264" s="147"/>
      <c r="L264" s="143"/>
      <c r="M264" s="148"/>
      <c r="T264" s="149"/>
      <c r="AT264" s="144" t="s">
        <v>274</v>
      </c>
      <c r="AU264" s="144" t="s">
        <v>85</v>
      </c>
      <c r="AV264" s="12" t="s">
        <v>272</v>
      </c>
      <c r="AW264" s="12" t="s">
        <v>37</v>
      </c>
      <c r="AX264" s="12" t="s">
        <v>83</v>
      </c>
      <c r="AY264" s="144" t="s">
        <v>266</v>
      </c>
    </row>
    <row r="265" spans="2:65" s="1" customFormat="1" ht="16.5" customHeight="1">
      <c r="B265" s="33"/>
      <c r="C265" s="122" t="s">
        <v>457</v>
      </c>
      <c r="D265" s="122" t="s">
        <v>267</v>
      </c>
      <c r="E265" s="123" t="s">
        <v>3647</v>
      </c>
      <c r="F265" s="124" t="s">
        <v>3648</v>
      </c>
      <c r="G265" s="125" t="s">
        <v>291</v>
      </c>
      <c r="H265" s="126">
        <v>15</v>
      </c>
      <c r="I265" s="127"/>
      <c r="J265" s="128">
        <f>ROUND(I265*H265,2)</f>
        <v>0</v>
      </c>
      <c r="K265" s="124" t="s">
        <v>3272</v>
      </c>
      <c r="L265" s="33"/>
      <c r="M265" s="129" t="s">
        <v>19</v>
      </c>
      <c r="N265" s="130" t="s">
        <v>46</v>
      </c>
      <c r="P265" s="131">
        <f>O265*H265</f>
        <v>0</v>
      </c>
      <c r="Q265" s="131">
        <v>0</v>
      </c>
      <c r="R265" s="131">
        <f>Q265*H265</f>
        <v>0</v>
      </c>
      <c r="S265" s="131">
        <v>0</v>
      </c>
      <c r="T265" s="132">
        <f>S265*H265</f>
        <v>0</v>
      </c>
      <c r="AR265" s="133" t="s">
        <v>272</v>
      </c>
      <c r="AT265" s="133" t="s">
        <v>267</v>
      </c>
      <c r="AU265" s="133" t="s">
        <v>85</v>
      </c>
      <c r="AY265" s="18" t="s">
        <v>266</v>
      </c>
      <c r="BE265" s="134">
        <f>IF(N265="základní",J265,0)</f>
        <v>0</v>
      </c>
      <c r="BF265" s="134">
        <f>IF(N265="snížená",J265,0)</f>
        <v>0</v>
      </c>
      <c r="BG265" s="134">
        <f>IF(N265="zákl. přenesená",J265,0)</f>
        <v>0</v>
      </c>
      <c r="BH265" s="134">
        <f>IF(N265="sníž. přenesená",J265,0)</f>
        <v>0</v>
      </c>
      <c r="BI265" s="134">
        <f>IF(N265="nulová",J265,0)</f>
        <v>0</v>
      </c>
      <c r="BJ265" s="18" t="s">
        <v>83</v>
      </c>
      <c r="BK265" s="134">
        <f>ROUND(I265*H265,2)</f>
        <v>0</v>
      </c>
      <c r="BL265" s="18" t="s">
        <v>272</v>
      </c>
      <c r="BM265" s="133" t="s">
        <v>3649</v>
      </c>
    </row>
    <row r="266" spans="2:65" s="1" customFormat="1" ht="11.25">
      <c r="B266" s="33"/>
      <c r="D266" s="186" t="s">
        <v>1068</v>
      </c>
      <c r="F266" s="187" t="s">
        <v>3650</v>
      </c>
      <c r="I266" s="151"/>
      <c r="L266" s="33"/>
      <c r="M266" s="152"/>
      <c r="T266" s="54"/>
      <c r="AT266" s="18" t="s">
        <v>1068</v>
      </c>
      <c r="AU266" s="18" t="s">
        <v>85</v>
      </c>
    </row>
    <row r="267" spans="2:65" s="11" customFormat="1" ht="11.25">
      <c r="B267" s="135"/>
      <c r="D267" s="136" t="s">
        <v>274</v>
      </c>
      <c r="E267" s="137" t="s">
        <v>19</v>
      </c>
      <c r="F267" s="138" t="s">
        <v>3651</v>
      </c>
      <c r="H267" s="139">
        <v>15</v>
      </c>
      <c r="I267" s="140"/>
      <c r="L267" s="135"/>
      <c r="M267" s="141"/>
      <c r="T267" s="142"/>
      <c r="AT267" s="137" t="s">
        <v>274</v>
      </c>
      <c r="AU267" s="137" t="s">
        <v>85</v>
      </c>
      <c r="AV267" s="11" t="s">
        <v>85</v>
      </c>
      <c r="AW267" s="11" t="s">
        <v>37</v>
      </c>
      <c r="AX267" s="11" t="s">
        <v>75</v>
      </c>
      <c r="AY267" s="137" t="s">
        <v>266</v>
      </c>
    </row>
    <row r="268" spans="2:65" s="12" customFormat="1" ht="11.25">
      <c r="B268" s="143"/>
      <c r="D268" s="136" t="s">
        <v>274</v>
      </c>
      <c r="E268" s="144" t="s">
        <v>19</v>
      </c>
      <c r="F268" s="145" t="s">
        <v>276</v>
      </c>
      <c r="H268" s="146">
        <v>15</v>
      </c>
      <c r="I268" s="147"/>
      <c r="L268" s="143"/>
      <c r="M268" s="148"/>
      <c r="T268" s="149"/>
      <c r="AT268" s="144" t="s">
        <v>274</v>
      </c>
      <c r="AU268" s="144" t="s">
        <v>85</v>
      </c>
      <c r="AV268" s="12" t="s">
        <v>272</v>
      </c>
      <c r="AW268" s="12" t="s">
        <v>37</v>
      </c>
      <c r="AX268" s="12" t="s">
        <v>83</v>
      </c>
      <c r="AY268" s="144" t="s">
        <v>266</v>
      </c>
    </row>
    <row r="269" spans="2:65" s="1" customFormat="1" ht="16.5" customHeight="1">
      <c r="B269" s="33"/>
      <c r="C269" s="170" t="s">
        <v>461</v>
      </c>
      <c r="D269" s="170" t="s">
        <v>298</v>
      </c>
      <c r="E269" s="171" t="s">
        <v>3652</v>
      </c>
      <c r="F269" s="172" t="s">
        <v>3653</v>
      </c>
      <c r="G269" s="173" t="s">
        <v>291</v>
      </c>
      <c r="H269" s="174">
        <v>15.75</v>
      </c>
      <c r="I269" s="175"/>
      <c r="J269" s="176">
        <f>ROUND(I269*H269,2)</f>
        <v>0</v>
      </c>
      <c r="K269" s="172" t="s">
        <v>3272</v>
      </c>
      <c r="L269" s="177"/>
      <c r="M269" s="178" t="s">
        <v>19</v>
      </c>
      <c r="N269" s="179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303</v>
      </c>
      <c r="AT269" s="133" t="s">
        <v>298</v>
      </c>
      <c r="AU269" s="133" t="s">
        <v>85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272</v>
      </c>
      <c r="BM269" s="133" t="s">
        <v>3654</v>
      </c>
    </row>
    <row r="270" spans="2:65" s="11" customFormat="1" ht="11.25">
      <c r="B270" s="135"/>
      <c r="D270" s="136" t="s">
        <v>274</v>
      </c>
      <c r="E270" s="137" t="s">
        <v>19</v>
      </c>
      <c r="F270" s="138" t="s">
        <v>3655</v>
      </c>
      <c r="H270" s="139">
        <v>15.75</v>
      </c>
      <c r="I270" s="140"/>
      <c r="L270" s="135"/>
      <c r="M270" s="141"/>
      <c r="T270" s="142"/>
      <c r="AT270" s="137" t="s">
        <v>274</v>
      </c>
      <c r="AU270" s="137" t="s">
        <v>85</v>
      </c>
      <c r="AV270" s="11" t="s">
        <v>85</v>
      </c>
      <c r="AW270" s="11" t="s">
        <v>37</v>
      </c>
      <c r="AX270" s="11" t="s">
        <v>75</v>
      </c>
      <c r="AY270" s="137" t="s">
        <v>266</v>
      </c>
    </row>
    <row r="271" spans="2:65" s="12" customFormat="1" ht="11.25">
      <c r="B271" s="143"/>
      <c r="D271" s="136" t="s">
        <v>274</v>
      </c>
      <c r="E271" s="144" t="s">
        <v>19</v>
      </c>
      <c r="F271" s="145" t="s">
        <v>276</v>
      </c>
      <c r="H271" s="146">
        <v>15.75</v>
      </c>
      <c r="I271" s="147"/>
      <c r="L271" s="143"/>
      <c r="M271" s="148"/>
      <c r="T271" s="149"/>
      <c r="AT271" s="144" t="s">
        <v>274</v>
      </c>
      <c r="AU271" s="144" t="s">
        <v>85</v>
      </c>
      <c r="AV271" s="12" t="s">
        <v>272</v>
      </c>
      <c r="AW271" s="12" t="s">
        <v>37</v>
      </c>
      <c r="AX271" s="12" t="s">
        <v>83</v>
      </c>
      <c r="AY271" s="144" t="s">
        <v>266</v>
      </c>
    </row>
    <row r="272" spans="2:65" s="1" customFormat="1" ht="16.5" customHeight="1">
      <c r="B272" s="33"/>
      <c r="C272" s="122" t="s">
        <v>522</v>
      </c>
      <c r="D272" s="122" t="s">
        <v>267</v>
      </c>
      <c r="E272" s="123" t="s">
        <v>2764</v>
      </c>
      <c r="F272" s="124" t="s">
        <v>2765</v>
      </c>
      <c r="G272" s="125" t="s">
        <v>291</v>
      </c>
      <c r="H272" s="126">
        <v>1412.5</v>
      </c>
      <c r="I272" s="127"/>
      <c r="J272" s="128">
        <f>ROUND(I272*H272,2)</f>
        <v>0</v>
      </c>
      <c r="K272" s="124" t="s">
        <v>3272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272</v>
      </c>
      <c r="AT272" s="133" t="s">
        <v>267</v>
      </c>
      <c r="AU272" s="133" t="s">
        <v>85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272</v>
      </c>
      <c r="BM272" s="133" t="s">
        <v>3656</v>
      </c>
    </row>
    <row r="273" spans="2:65" s="1" customFormat="1" ht="11.25">
      <c r="B273" s="33"/>
      <c r="D273" s="186" t="s">
        <v>1068</v>
      </c>
      <c r="F273" s="187" t="s">
        <v>2767</v>
      </c>
      <c r="I273" s="151"/>
      <c r="L273" s="33"/>
      <c r="M273" s="152"/>
      <c r="T273" s="54"/>
      <c r="AT273" s="18" t="s">
        <v>1068</v>
      </c>
      <c r="AU273" s="18" t="s">
        <v>85</v>
      </c>
    </row>
    <row r="274" spans="2:65" s="11" customFormat="1" ht="11.25">
      <c r="B274" s="135"/>
      <c r="D274" s="136" t="s">
        <v>274</v>
      </c>
      <c r="E274" s="137" t="s">
        <v>19</v>
      </c>
      <c r="F274" s="138" t="s">
        <v>3657</v>
      </c>
      <c r="H274" s="139">
        <v>1412.5</v>
      </c>
      <c r="I274" s="140"/>
      <c r="L274" s="135"/>
      <c r="M274" s="141"/>
      <c r="T274" s="142"/>
      <c r="AT274" s="137" t="s">
        <v>274</v>
      </c>
      <c r="AU274" s="137" t="s">
        <v>85</v>
      </c>
      <c r="AV274" s="11" t="s">
        <v>85</v>
      </c>
      <c r="AW274" s="11" t="s">
        <v>37</v>
      </c>
      <c r="AX274" s="11" t="s">
        <v>75</v>
      </c>
      <c r="AY274" s="137" t="s">
        <v>266</v>
      </c>
    </row>
    <row r="275" spans="2:65" s="12" customFormat="1" ht="11.25">
      <c r="B275" s="143"/>
      <c r="D275" s="136" t="s">
        <v>274</v>
      </c>
      <c r="E275" s="144" t="s">
        <v>19</v>
      </c>
      <c r="F275" s="145" t="s">
        <v>276</v>
      </c>
      <c r="H275" s="146">
        <v>1412.5</v>
      </c>
      <c r="I275" s="147"/>
      <c r="L275" s="143"/>
      <c r="M275" s="148"/>
      <c r="T275" s="149"/>
      <c r="AT275" s="144" t="s">
        <v>274</v>
      </c>
      <c r="AU275" s="144" t="s">
        <v>85</v>
      </c>
      <c r="AV275" s="12" t="s">
        <v>272</v>
      </c>
      <c r="AW275" s="12" t="s">
        <v>37</v>
      </c>
      <c r="AX275" s="12" t="s">
        <v>83</v>
      </c>
      <c r="AY275" s="144" t="s">
        <v>266</v>
      </c>
    </row>
    <row r="276" spans="2:65" s="1" customFormat="1" ht="16.5" customHeight="1">
      <c r="B276" s="33"/>
      <c r="C276" s="122" t="s">
        <v>518</v>
      </c>
      <c r="D276" s="122" t="s">
        <v>267</v>
      </c>
      <c r="E276" s="123" t="s">
        <v>3658</v>
      </c>
      <c r="F276" s="124" t="s">
        <v>3659</v>
      </c>
      <c r="G276" s="125" t="s">
        <v>291</v>
      </c>
      <c r="H276" s="126">
        <v>364.5</v>
      </c>
      <c r="I276" s="127"/>
      <c r="J276" s="128">
        <f>ROUND(I276*H276,2)</f>
        <v>0</v>
      </c>
      <c r="K276" s="124" t="s">
        <v>3272</v>
      </c>
      <c r="L276" s="33"/>
      <c r="M276" s="129" t="s">
        <v>19</v>
      </c>
      <c r="N276" s="130" t="s">
        <v>46</v>
      </c>
      <c r="P276" s="131">
        <f>O276*H276</f>
        <v>0</v>
      </c>
      <c r="Q276" s="131">
        <v>0</v>
      </c>
      <c r="R276" s="131">
        <f>Q276*H276</f>
        <v>0</v>
      </c>
      <c r="S276" s="131">
        <v>0</v>
      </c>
      <c r="T276" s="132">
        <f>S276*H276</f>
        <v>0</v>
      </c>
      <c r="AR276" s="133" t="s">
        <v>272</v>
      </c>
      <c r="AT276" s="133" t="s">
        <v>267</v>
      </c>
      <c r="AU276" s="133" t="s">
        <v>85</v>
      </c>
      <c r="AY276" s="18" t="s">
        <v>266</v>
      </c>
      <c r="BE276" s="134">
        <f>IF(N276="základní",J276,0)</f>
        <v>0</v>
      </c>
      <c r="BF276" s="134">
        <f>IF(N276="snížená",J276,0)</f>
        <v>0</v>
      </c>
      <c r="BG276" s="134">
        <f>IF(N276="zákl. přenesená",J276,0)</f>
        <v>0</v>
      </c>
      <c r="BH276" s="134">
        <f>IF(N276="sníž. přenesená",J276,0)</f>
        <v>0</v>
      </c>
      <c r="BI276" s="134">
        <f>IF(N276="nulová",J276,0)</f>
        <v>0</v>
      </c>
      <c r="BJ276" s="18" t="s">
        <v>83</v>
      </c>
      <c r="BK276" s="134">
        <f>ROUND(I276*H276,2)</f>
        <v>0</v>
      </c>
      <c r="BL276" s="18" t="s">
        <v>272</v>
      </c>
      <c r="BM276" s="133" t="s">
        <v>3660</v>
      </c>
    </row>
    <row r="277" spans="2:65" s="1" customFormat="1" ht="11.25">
      <c r="B277" s="33"/>
      <c r="D277" s="186" t="s">
        <v>1068</v>
      </c>
      <c r="F277" s="187" t="s">
        <v>3661</v>
      </c>
      <c r="I277" s="151"/>
      <c r="L277" s="33"/>
      <c r="M277" s="152"/>
      <c r="T277" s="54"/>
      <c r="AT277" s="18" t="s">
        <v>1068</v>
      </c>
      <c r="AU277" s="18" t="s">
        <v>85</v>
      </c>
    </row>
    <row r="278" spans="2:65" s="11" customFormat="1" ht="11.25">
      <c r="B278" s="135"/>
      <c r="D278" s="136" t="s">
        <v>274</v>
      </c>
      <c r="E278" s="137" t="s">
        <v>19</v>
      </c>
      <c r="F278" s="138" t="s">
        <v>3662</v>
      </c>
      <c r="H278" s="139">
        <v>364.5</v>
      </c>
      <c r="I278" s="140"/>
      <c r="L278" s="135"/>
      <c r="M278" s="141"/>
      <c r="T278" s="142"/>
      <c r="AT278" s="137" t="s">
        <v>274</v>
      </c>
      <c r="AU278" s="137" t="s">
        <v>85</v>
      </c>
      <c r="AV278" s="11" t="s">
        <v>85</v>
      </c>
      <c r="AW278" s="11" t="s">
        <v>37</v>
      </c>
      <c r="AX278" s="11" t="s">
        <v>75</v>
      </c>
      <c r="AY278" s="137" t="s">
        <v>266</v>
      </c>
    </row>
    <row r="279" spans="2:65" s="12" customFormat="1" ht="11.25">
      <c r="B279" s="143"/>
      <c r="D279" s="136" t="s">
        <v>274</v>
      </c>
      <c r="E279" s="144" t="s">
        <v>19</v>
      </c>
      <c r="F279" s="145" t="s">
        <v>276</v>
      </c>
      <c r="H279" s="146">
        <v>364.5</v>
      </c>
      <c r="I279" s="147"/>
      <c r="L279" s="143"/>
      <c r="M279" s="148"/>
      <c r="T279" s="149"/>
      <c r="AT279" s="144" t="s">
        <v>274</v>
      </c>
      <c r="AU279" s="144" t="s">
        <v>85</v>
      </c>
      <c r="AV279" s="12" t="s">
        <v>272</v>
      </c>
      <c r="AW279" s="12" t="s">
        <v>37</v>
      </c>
      <c r="AX279" s="12" t="s">
        <v>83</v>
      </c>
      <c r="AY279" s="144" t="s">
        <v>266</v>
      </c>
    </row>
    <row r="280" spans="2:65" s="1" customFormat="1" ht="16.5" customHeight="1">
      <c r="B280" s="33"/>
      <c r="C280" s="122" t="s">
        <v>3162</v>
      </c>
      <c r="D280" s="122" t="s">
        <v>267</v>
      </c>
      <c r="E280" s="123" t="s">
        <v>3663</v>
      </c>
      <c r="F280" s="124" t="s">
        <v>3664</v>
      </c>
      <c r="G280" s="125" t="s">
        <v>291</v>
      </c>
      <c r="H280" s="126">
        <v>160.38</v>
      </c>
      <c r="I280" s="127"/>
      <c r="J280" s="128">
        <f>ROUND(I280*H280,2)</f>
        <v>0</v>
      </c>
      <c r="K280" s="124" t="s">
        <v>3272</v>
      </c>
      <c r="L280" s="33"/>
      <c r="M280" s="129" t="s">
        <v>19</v>
      </c>
      <c r="N280" s="130" t="s">
        <v>46</v>
      </c>
      <c r="P280" s="131">
        <f>O280*H280</f>
        <v>0</v>
      </c>
      <c r="Q280" s="131">
        <v>3.0000000000000001E-5</v>
      </c>
      <c r="R280" s="131">
        <f>Q280*H280</f>
        <v>4.8114000000000004E-3</v>
      </c>
      <c r="S280" s="131">
        <v>0</v>
      </c>
      <c r="T280" s="132">
        <f>S280*H280</f>
        <v>0</v>
      </c>
      <c r="AR280" s="133" t="s">
        <v>272</v>
      </c>
      <c r="AT280" s="133" t="s">
        <v>267</v>
      </c>
      <c r="AU280" s="133" t="s">
        <v>85</v>
      </c>
      <c r="AY280" s="18" t="s">
        <v>266</v>
      </c>
      <c r="BE280" s="134">
        <f>IF(N280="základní",J280,0)</f>
        <v>0</v>
      </c>
      <c r="BF280" s="134">
        <f>IF(N280="snížená",J280,0)</f>
        <v>0</v>
      </c>
      <c r="BG280" s="134">
        <f>IF(N280="zákl. přenesená",J280,0)</f>
        <v>0</v>
      </c>
      <c r="BH280" s="134">
        <f>IF(N280="sníž. přenesená",J280,0)</f>
        <v>0</v>
      </c>
      <c r="BI280" s="134">
        <f>IF(N280="nulová",J280,0)</f>
        <v>0</v>
      </c>
      <c r="BJ280" s="18" t="s">
        <v>83</v>
      </c>
      <c r="BK280" s="134">
        <f>ROUND(I280*H280,2)</f>
        <v>0</v>
      </c>
      <c r="BL280" s="18" t="s">
        <v>272</v>
      </c>
      <c r="BM280" s="133" t="s">
        <v>3665</v>
      </c>
    </row>
    <row r="281" spans="2:65" s="1" customFormat="1" ht="11.25">
      <c r="B281" s="33"/>
      <c r="D281" s="186" t="s">
        <v>1068</v>
      </c>
      <c r="F281" s="187" t="s">
        <v>3666</v>
      </c>
      <c r="I281" s="151"/>
      <c r="L281" s="33"/>
      <c r="M281" s="152"/>
      <c r="T281" s="54"/>
      <c r="AT281" s="18" t="s">
        <v>1068</v>
      </c>
      <c r="AU281" s="18" t="s">
        <v>85</v>
      </c>
    </row>
    <row r="282" spans="2:65" s="11" customFormat="1" ht="11.25">
      <c r="B282" s="135"/>
      <c r="D282" s="136" t="s">
        <v>274</v>
      </c>
      <c r="E282" s="137" t="s">
        <v>19</v>
      </c>
      <c r="F282" s="138" t="s">
        <v>3667</v>
      </c>
      <c r="H282" s="139">
        <v>160.38</v>
      </c>
      <c r="I282" s="140"/>
      <c r="L282" s="135"/>
      <c r="M282" s="141"/>
      <c r="T282" s="142"/>
      <c r="AT282" s="137" t="s">
        <v>274</v>
      </c>
      <c r="AU282" s="137" t="s">
        <v>85</v>
      </c>
      <c r="AV282" s="11" t="s">
        <v>85</v>
      </c>
      <c r="AW282" s="11" t="s">
        <v>37</v>
      </c>
      <c r="AX282" s="11" t="s">
        <v>83</v>
      </c>
      <c r="AY282" s="137" t="s">
        <v>266</v>
      </c>
    </row>
    <row r="283" spans="2:65" s="1" customFormat="1" ht="16.5" customHeight="1">
      <c r="B283" s="33"/>
      <c r="C283" s="122" t="s">
        <v>3168</v>
      </c>
      <c r="D283" s="122" t="s">
        <v>267</v>
      </c>
      <c r="E283" s="123" t="s">
        <v>3668</v>
      </c>
      <c r="F283" s="124" t="s">
        <v>3669</v>
      </c>
      <c r="G283" s="125" t="s">
        <v>291</v>
      </c>
      <c r="H283" s="126">
        <v>204.12</v>
      </c>
      <c r="I283" s="127"/>
      <c r="J283" s="128">
        <f>ROUND(I283*H283,2)</f>
        <v>0</v>
      </c>
      <c r="K283" s="124" t="s">
        <v>3272</v>
      </c>
      <c r="L283" s="33"/>
      <c r="M283" s="129" t="s">
        <v>19</v>
      </c>
      <c r="N283" s="130" t="s">
        <v>46</v>
      </c>
      <c r="P283" s="131">
        <f>O283*H283</f>
        <v>0</v>
      </c>
      <c r="Q283" s="131">
        <v>3.0000000000000001E-5</v>
      </c>
      <c r="R283" s="131">
        <f>Q283*H283</f>
        <v>6.1235999999999999E-3</v>
      </c>
      <c r="S283" s="131">
        <v>0</v>
      </c>
      <c r="T283" s="132">
        <f>S283*H283</f>
        <v>0</v>
      </c>
      <c r="AR283" s="133" t="s">
        <v>272</v>
      </c>
      <c r="AT283" s="133" t="s">
        <v>267</v>
      </c>
      <c r="AU283" s="133" t="s">
        <v>85</v>
      </c>
      <c r="AY283" s="18" t="s">
        <v>266</v>
      </c>
      <c r="BE283" s="134">
        <f>IF(N283="základní",J283,0)</f>
        <v>0</v>
      </c>
      <c r="BF283" s="134">
        <f>IF(N283="snížená",J283,0)</f>
        <v>0</v>
      </c>
      <c r="BG283" s="134">
        <f>IF(N283="zákl. přenesená",J283,0)</f>
        <v>0</v>
      </c>
      <c r="BH283" s="134">
        <f>IF(N283="sníž. přenesená",J283,0)</f>
        <v>0</v>
      </c>
      <c r="BI283" s="134">
        <f>IF(N283="nulová",J283,0)</f>
        <v>0</v>
      </c>
      <c r="BJ283" s="18" t="s">
        <v>83</v>
      </c>
      <c r="BK283" s="134">
        <f>ROUND(I283*H283,2)</f>
        <v>0</v>
      </c>
      <c r="BL283" s="18" t="s">
        <v>272</v>
      </c>
      <c r="BM283" s="133" t="s">
        <v>3670</v>
      </c>
    </row>
    <row r="284" spans="2:65" s="1" customFormat="1" ht="11.25">
      <c r="B284" s="33"/>
      <c r="D284" s="186" t="s">
        <v>1068</v>
      </c>
      <c r="F284" s="187" t="s">
        <v>3671</v>
      </c>
      <c r="I284" s="151"/>
      <c r="L284" s="33"/>
      <c r="M284" s="152"/>
      <c r="T284" s="54"/>
      <c r="AT284" s="18" t="s">
        <v>1068</v>
      </c>
      <c r="AU284" s="18" t="s">
        <v>85</v>
      </c>
    </row>
    <row r="285" spans="2:65" s="11" customFormat="1" ht="11.25">
      <c r="B285" s="135"/>
      <c r="D285" s="136" t="s">
        <v>274</v>
      </c>
      <c r="E285" s="137" t="s">
        <v>19</v>
      </c>
      <c r="F285" s="138" t="s">
        <v>3672</v>
      </c>
      <c r="H285" s="139">
        <v>204.12</v>
      </c>
      <c r="I285" s="140"/>
      <c r="L285" s="135"/>
      <c r="M285" s="141"/>
      <c r="T285" s="142"/>
      <c r="AT285" s="137" t="s">
        <v>274</v>
      </c>
      <c r="AU285" s="137" t="s">
        <v>85</v>
      </c>
      <c r="AV285" s="11" t="s">
        <v>85</v>
      </c>
      <c r="AW285" s="11" t="s">
        <v>37</v>
      </c>
      <c r="AX285" s="11" t="s">
        <v>83</v>
      </c>
      <c r="AY285" s="137" t="s">
        <v>266</v>
      </c>
    </row>
    <row r="286" spans="2:65" s="1" customFormat="1" ht="16.5" customHeight="1">
      <c r="B286" s="33"/>
      <c r="C286" s="122" t="s">
        <v>526</v>
      </c>
      <c r="D286" s="122" t="s">
        <v>267</v>
      </c>
      <c r="E286" s="123" t="s">
        <v>2794</v>
      </c>
      <c r="F286" s="124" t="s">
        <v>2795</v>
      </c>
      <c r="G286" s="125" t="s">
        <v>912</v>
      </c>
      <c r="H286" s="126">
        <v>30</v>
      </c>
      <c r="I286" s="127"/>
      <c r="J286" s="128">
        <f>ROUND(I286*H286,2)</f>
        <v>0</v>
      </c>
      <c r="K286" s="124" t="s">
        <v>19</v>
      </c>
      <c r="L286" s="33"/>
      <c r="M286" s="129" t="s">
        <v>19</v>
      </c>
      <c r="N286" s="130" t="s">
        <v>46</v>
      </c>
      <c r="P286" s="131">
        <f>O286*H286</f>
        <v>0</v>
      </c>
      <c r="Q286" s="131">
        <v>0</v>
      </c>
      <c r="R286" s="131">
        <f>Q286*H286</f>
        <v>0</v>
      </c>
      <c r="S286" s="131">
        <v>0</v>
      </c>
      <c r="T286" s="132">
        <f>S286*H286</f>
        <v>0</v>
      </c>
      <c r="AR286" s="133" t="s">
        <v>272</v>
      </c>
      <c r="AT286" s="133" t="s">
        <v>267</v>
      </c>
      <c r="AU286" s="133" t="s">
        <v>85</v>
      </c>
      <c r="AY286" s="18" t="s">
        <v>266</v>
      </c>
      <c r="BE286" s="134">
        <f>IF(N286="základní",J286,0)</f>
        <v>0</v>
      </c>
      <c r="BF286" s="134">
        <f>IF(N286="snížená",J286,0)</f>
        <v>0</v>
      </c>
      <c r="BG286" s="134">
        <f>IF(N286="zákl. přenesená",J286,0)</f>
        <v>0</v>
      </c>
      <c r="BH286" s="134">
        <f>IF(N286="sníž. přenesená",J286,0)</f>
        <v>0</v>
      </c>
      <c r="BI286" s="134">
        <f>IF(N286="nulová",J286,0)</f>
        <v>0</v>
      </c>
      <c r="BJ286" s="18" t="s">
        <v>83</v>
      </c>
      <c r="BK286" s="134">
        <f>ROUND(I286*H286,2)</f>
        <v>0</v>
      </c>
      <c r="BL286" s="18" t="s">
        <v>272</v>
      </c>
      <c r="BM286" s="133" t="s">
        <v>3673</v>
      </c>
    </row>
    <row r="287" spans="2:65" s="11" customFormat="1" ht="11.25">
      <c r="B287" s="135"/>
      <c r="D287" s="136" t="s">
        <v>274</v>
      </c>
      <c r="E287" s="137" t="s">
        <v>19</v>
      </c>
      <c r="F287" s="138" t="s">
        <v>3674</v>
      </c>
      <c r="H287" s="139">
        <v>30</v>
      </c>
      <c r="I287" s="140"/>
      <c r="L287" s="135"/>
      <c r="M287" s="141"/>
      <c r="T287" s="142"/>
      <c r="AT287" s="137" t="s">
        <v>274</v>
      </c>
      <c r="AU287" s="137" t="s">
        <v>85</v>
      </c>
      <c r="AV287" s="11" t="s">
        <v>85</v>
      </c>
      <c r="AW287" s="11" t="s">
        <v>37</v>
      </c>
      <c r="AX287" s="11" t="s">
        <v>75</v>
      </c>
      <c r="AY287" s="137" t="s">
        <v>266</v>
      </c>
    </row>
    <row r="288" spans="2:65" s="12" customFormat="1" ht="11.25">
      <c r="B288" s="143"/>
      <c r="D288" s="136" t="s">
        <v>274</v>
      </c>
      <c r="E288" s="144" t="s">
        <v>19</v>
      </c>
      <c r="F288" s="145" t="s">
        <v>276</v>
      </c>
      <c r="H288" s="146">
        <v>30</v>
      </c>
      <c r="I288" s="147"/>
      <c r="L288" s="143"/>
      <c r="M288" s="148"/>
      <c r="T288" s="149"/>
      <c r="AT288" s="144" t="s">
        <v>274</v>
      </c>
      <c r="AU288" s="144" t="s">
        <v>85</v>
      </c>
      <c r="AV288" s="12" t="s">
        <v>272</v>
      </c>
      <c r="AW288" s="12" t="s">
        <v>37</v>
      </c>
      <c r="AX288" s="12" t="s">
        <v>83</v>
      </c>
      <c r="AY288" s="144" t="s">
        <v>266</v>
      </c>
    </row>
    <row r="289" spans="2:65" s="1" customFormat="1" ht="16.5" customHeight="1">
      <c r="B289" s="33"/>
      <c r="C289" s="122" t="s">
        <v>530</v>
      </c>
      <c r="D289" s="122" t="s">
        <v>267</v>
      </c>
      <c r="E289" s="123" t="s">
        <v>3675</v>
      </c>
      <c r="F289" s="124" t="s">
        <v>3676</v>
      </c>
      <c r="G289" s="125" t="s">
        <v>279</v>
      </c>
      <c r="H289" s="126">
        <v>636.84</v>
      </c>
      <c r="I289" s="127"/>
      <c r="J289" s="128">
        <f>ROUND(I289*H289,2)</f>
        <v>0</v>
      </c>
      <c r="K289" s="124" t="s">
        <v>3272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272</v>
      </c>
      <c r="AT289" s="133" t="s">
        <v>267</v>
      </c>
      <c r="AU289" s="133" t="s">
        <v>85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272</v>
      </c>
      <c r="BM289" s="133" t="s">
        <v>3677</v>
      </c>
    </row>
    <row r="290" spans="2:65" s="1" customFormat="1" ht="11.25">
      <c r="B290" s="33"/>
      <c r="D290" s="186" t="s">
        <v>1068</v>
      </c>
      <c r="F290" s="187" t="s">
        <v>3678</v>
      </c>
      <c r="I290" s="151"/>
      <c r="L290" s="33"/>
      <c r="M290" s="152"/>
      <c r="T290" s="54"/>
      <c r="AT290" s="18" t="s">
        <v>1068</v>
      </c>
      <c r="AU290" s="18" t="s">
        <v>85</v>
      </c>
    </row>
    <row r="291" spans="2:65" s="14" customFormat="1" ht="11.25">
      <c r="B291" s="164"/>
      <c r="D291" s="136" t="s">
        <v>274</v>
      </c>
      <c r="E291" s="165" t="s">
        <v>19</v>
      </c>
      <c r="F291" s="166" t="s">
        <v>3679</v>
      </c>
      <c r="H291" s="165" t="s">
        <v>19</v>
      </c>
      <c r="I291" s="167"/>
      <c r="L291" s="164"/>
      <c r="M291" s="168"/>
      <c r="T291" s="169"/>
      <c r="AT291" s="165" t="s">
        <v>274</v>
      </c>
      <c r="AU291" s="165" t="s">
        <v>85</v>
      </c>
      <c r="AV291" s="14" t="s">
        <v>83</v>
      </c>
      <c r="AW291" s="14" t="s">
        <v>37</v>
      </c>
      <c r="AX291" s="14" t="s">
        <v>75</v>
      </c>
      <c r="AY291" s="165" t="s">
        <v>266</v>
      </c>
    </row>
    <row r="292" spans="2:65" s="11" customFormat="1" ht="11.25">
      <c r="B292" s="135"/>
      <c r="D292" s="136" t="s">
        <v>274</v>
      </c>
      <c r="E292" s="137" t="s">
        <v>19</v>
      </c>
      <c r="F292" s="138" t="s">
        <v>3680</v>
      </c>
      <c r="H292" s="139">
        <v>21.228000000000002</v>
      </c>
      <c r="I292" s="140"/>
      <c r="L292" s="135"/>
      <c r="M292" s="141"/>
      <c r="T292" s="142"/>
      <c r="AT292" s="137" t="s">
        <v>274</v>
      </c>
      <c r="AU292" s="137" t="s">
        <v>85</v>
      </c>
      <c r="AV292" s="11" t="s">
        <v>85</v>
      </c>
      <c r="AW292" s="11" t="s">
        <v>37</v>
      </c>
      <c r="AX292" s="11" t="s">
        <v>75</v>
      </c>
      <c r="AY292" s="137" t="s">
        <v>266</v>
      </c>
    </row>
    <row r="293" spans="2:65" s="11" customFormat="1" ht="11.25">
      <c r="B293" s="135"/>
      <c r="D293" s="136" t="s">
        <v>274</v>
      </c>
      <c r="E293" s="137" t="s">
        <v>19</v>
      </c>
      <c r="F293" s="138" t="s">
        <v>3681</v>
      </c>
      <c r="H293" s="139">
        <v>594.38400000000001</v>
      </c>
      <c r="I293" s="140"/>
      <c r="L293" s="135"/>
      <c r="M293" s="141"/>
      <c r="T293" s="142"/>
      <c r="AT293" s="137" t="s">
        <v>274</v>
      </c>
      <c r="AU293" s="137" t="s">
        <v>85</v>
      </c>
      <c r="AV293" s="11" t="s">
        <v>85</v>
      </c>
      <c r="AW293" s="11" t="s">
        <v>37</v>
      </c>
      <c r="AX293" s="11" t="s">
        <v>75</v>
      </c>
      <c r="AY293" s="137" t="s">
        <v>266</v>
      </c>
    </row>
    <row r="294" spans="2:65" s="11" customFormat="1" ht="11.25">
      <c r="B294" s="135"/>
      <c r="D294" s="136" t="s">
        <v>274</v>
      </c>
      <c r="E294" s="137" t="s">
        <v>19</v>
      </c>
      <c r="F294" s="138" t="s">
        <v>3682</v>
      </c>
      <c r="H294" s="139">
        <v>21.228000000000002</v>
      </c>
      <c r="I294" s="140"/>
      <c r="L294" s="135"/>
      <c r="M294" s="141"/>
      <c r="T294" s="142"/>
      <c r="AT294" s="137" t="s">
        <v>274</v>
      </c>
      <c r="AU294" s="137" t="s">
        <v>85</v>
      </c>
      <c r="AV294" s="11" t="s">
        <v>85</v>
      </c>
      <c r="AW294" s="11" t="s">
        <v>37</v>
      </c>
      <c r="AX294" s="11" t="s">
        <v>75</v>
      </c>
      <c r="AY294" s="137" t="s">
        <v>266</v>
      </c>
    </row>
    <row r="295" spans="2:65" s="12" customFormat="1" ht="11.25">
      <c r="B295" s="143"/>
      <c r="D295" s="136" t="s">
        <v>274</v>
      </c>
      <c r="E295" s="144" t="s">
        <v>19</v>
      </c>
      <c r="F295" s="145" t="s">
        <v>276</v>
      </c>
      <c r="H295" s="146">
        <v>636.84</v>
      </c>
      <c r="I295" s="147"/>
      <c r="L295" s="143"/>
      <c r="M295" s="148"/>
      <c r="T295" s="149"/>
      <c r="AT295" s="144" t="s">
        <v>274</v>
      </c>
      <c r="AU295" s="144" t="s">
        <v>85</v>
      </c>
      <c r="AV295" s="12" t="s">
        <v>272</v>
      </c>
      <c r="AW295" s="12" t="s">
        <v>37</v>
      </c>
      <c r="AX295" s="12" t="s">
        <v>83</v>
      </c>
      <c r="AY295" s="144" t="s">
        <v>266</v>
      </c>
    </row>
    <row r="296" spans="2:65" s="1" customFormat="1" ht="16.5" customHeight="1">
      <c r="B296" s="33"/>
      <c r="C296" s="122" t="s">
        <v>534</v>
      </c>
      <c r="D296" s="122" t="s">
        <v>267</v>
      </c>
      <c r="E296" s="123" t="s">
        <v>3683</v>
      </c>
      <c r="F296" s="124" t="s">
        <v>3684</v>
      </c>
      <c r="G296" s="125" t="s">
        <v>895</v>
      </c>
      <c r="H296" s="126">
        <v>395.05</v>
      </c>
      <c r="I296" s="127"/>
      <c r="J296" s="128">
        <f>ROUND(I296*H296,2)</f>
        <v>0</v>
      </c>
      <c r="K296" s="124" t="s">
        <v>3272</v>
      </c>
      <c r="L296" s="33"/>
      <c r="M296" s="129" t="s">
        <v>19</v>
      </c>
      <c r="N296" s="130" t="s">
        <v>46</v>
      </c>
      <c r="P296" s="131">
        <f>O296*H296</f>
        <v>0</v>
      </c>
      <c r="Q296" s="131">
        <v>0</v>
      </c>
      <c r="R296" s="131">
        <f>Q296*H296</f>
        <v>0</v>
      </c>
      <c r="S296" s="131">
        <v>0</v>
      </c>
      <c r="T296" s="132">
        <f>S296*H296</f>
        <v>0</v>
      </c>
      <c r="AR296" s="133" t="s">
        <v>272</v>
      </c>
      <c r="AT296" s="133" t="s">
        <v>267</v>
      </c>
      <c r="AU296" s="133" t="s">
        <v>85</v>
      </c>
      <c r="AY296" s="18" t="s">
        <v>266</v>
      </c>
      <c r="BE296" s="134">
        <f>IF(N296="základní",J296,0)</f>
        <v>0</v>
      </c>
      <c r="BF296" s="134">
        <f>IF(N296="snížená",J296,0)</f>
        <v>0</v>
      </c>
      <c r="BG296" s="134">
        <f>IF(N296="zákl. přenesená",J296,0)</f>
        <v>0</v>
      </c>
      <c r="BH296" s="134">
        <f>IF(N296="sníž. přenesená",J296,0)</f>
        <v>0</v>
      </c>
      <c r="BI296" s="134">
        <f>IF(N296="nulová",J296,0)</f>
        <v>0</v>
      </c>
      <c r="BJ296" s="18" t="s">
        <v>83</v>
      </c>
      <c r="BK296" s="134">
        <f>ROUND(I296*H296,2)</f>
        <v>0</v>
      </c>
      <c r="BL296" s="18" t="s">
        <v>272</v>
      </c>
      <c r="BM296" s="133" t="s">
        <v>3685</v>
      </c>
    </row>
    <row r="297" spans="2:65" s="1" customFormat="1" ht="11.25">
      <c r="B297" s="33"/>
      <c r="D297" s="186" t="s">
        <v>1068</v>
      </c>
      <c r="F297" s="187" t="s">
        <v>3686</v>
      </c>
      <c r="I297" s="151"/>
      <c r="L297" s="33"/>
      <c r="M297" s="152"/>
      <c r="T297" s="54"/>
      <c r="AT297" s="18" t="s">
        <v>1068</v>
      </c>
      <c r="AU297" s="18" t="s">
        <v>85</v>
      </c>
    </row>
    <row r="298" spans="2:65" s="11" customFormat="1" ht="11.25">
      <c r="B298" s="135"/>
      <c r="D298" s="136" t="s">
        <v>274</v>
      </c>
      <c r="E298" s="137" t="s">
        <v>19</v>
      </c>
      <c r="F298" s="138" t="s">
        <v>3687</v>
      </c>
      <c r="H298" s="139">
        <v>16.600000000000001</v>
      </c>
      <c r="I298" s="140"/>
      <c r="L298" s="135"/>
      <c r="M298" s="141"/>
      <c r="T298" s="142"/>
      <c r="AT298" s="137" t="s">
        <v>274</v>
      </c>
      <c r="AU298" s="137" t="s">
        <v>85</v>
      </c>
      <c r="AV298" s="11" t="s">
        <v>85</v>
      </c>
      <c r="AW298" s="11" t="s">
        <v>37</v>
      </c>
      <c r="AX298" s="11" t="s">
        <v>75</v>
      </c>
      <c r="AY298" s="137" t="s">
        <v>266</v>
      </c>
    </row>
    <row r="299" spans="2:65" s="11" customFormat="1" ht="11.25">
      <c r="B299" s="135"/>
      <c r="D299" s="136" t="s">
        <v>274</v>
      </c>
      <c r="E299" s="137" t="s">
        <v>19</v>
      </c>
      <c r="F299" s="138" t="s">
        <v>3688</v>
      </c>
      <c r="H299" s="139">
        <v>378.45</v>
      </c>
      <c r="I299" s="140"/>
      <c r="L299" s="135"/>
      <c r="M299" s="141"/>
      <c r="T299" s="142"/>
      <c r="AT299" s="137" t="s">
        <v>274</v>
      </c>
      <c r="AU299" s="137" t="s">
        <v>85</v>
      </c>
      <c r="AV299" s="11" t="s">
        <v>85</v>
      </c>
      <c r="AW299" s="11" t="s">
        <v>37</v>
      </c>
      <c r="AX299" s="11" t="s">
        <v>75</v>
      </c>
      <c r="AY299" s="137" t="s">
        <v>266</v>
      </c>
    </row>
    <row r="300" spans="2:65" s="12" customFormat="1" ht="11.25">
      <c r="B300" s="143"/>
      <c r="D300" s="136" t="s">
        <v>274</v>
      </c>
      <c r="E300" s="144" t="s">
        <v>19</v>
      </c>
      <c r="F300" s="145" t="s">
        <v>276</v>
      </c>
      <c r="H300" s="146">
        <v>395.05</v>
      </c>
      <c r="I300" s="147"/>
      <c r="L300" s="143"/>
      <c r="M300" s="148"/>
      <c r="T300" s="149"/>
      <c r="AT300" s="144" t="s">
        <v>274</v>
      </c>
      <c r="AU300" s="144" t="s">
        <v>85</v>
      </c>
      <c r="AV300" s="12" t="s">
        <v>272</v>
      </c>
      <c r="AW300" s="12" t="s">
        <v>37</v>
      </c>
      <c r="AX300" s="12" t="s">
        <v>83</v>
      </c>
      <c r="AY300" s="144" t="s">
        <v>266</v>
      </c>
    </row>
    <row r="301" spans="2:65" s="1" customFormat="1" ht="16.5" customHeight="1">
      <c r="B301" s="33"/>
      <c r="C301" s="122" t="s">
        <v>538</v>
      </c>
      <c r="D301" s="122" t="s">
        <v>267</v>
      </c>
      <c r="E301" s="123" t="s">
        <v>3689</v>
      </c>
      <c r="F301" s="124" t="s">
        <v>3690</v>
      </c>
      <c r="G301" s="125" t="s">
        <v>895</v>
      </c>
      <c r="H301" s="126">
        <v>395.05</v>
      </c>
      <c r="I301" s="127"/>
      <c r="J301" s="128">
        <f>ROUND(I301*H301,2)</f>
        <v>0</v>
      </c>
      <c r="K301" s="124" t="s">
        <v>3272</v>
      </c>
      <c r="L301" s="33"/>
      <c r="M301" s="129" t="s">
        <v>19</v>
      </c>
      <c r="N301" s="130" t="s">
        <v>46</v>
      </c>
      <c r="P301" s="131">
        <f>O301*H301</f>
        <v>0</v>
      </c>
      <c r="Q301" s="131">
        <v>0</v>
      </c>
      <c r="R301" s="131">
        <f>Q301*H301</f>
        <v>0</v>
      </c>
      <c r="S301" s="131">
        <v>0</v>
      </c>
      <c r="T301" s="132">
        <f>S301*H301</f>
        <v>0</v>
      </c>
      <c r="AR301" s="133" t="s">
        <v>272</v>
      </c>
      <c r="AT301" s="133" t="s">
        <v>267</v>
      </c>
      <c r="AU301" s="133" t="s">
        <v>85</v>
      </c>
      <c r="AY301" s="18" t="s">
        <v>266</v>
      </c>
      <c r="BE301" s="134">
        <f>IF(N301="základní",J301,0)</f>
        <v>0</v>
      </c>
      <c r="BF301" s="134">
        <f>IF(N301="snížená",J301,0)</f>
        <v>0</v>
      </c>
      <c r="BG301" s="134">
        <f>IF(N301="zákl. přenesená",J301,0)</f>
        <v>0</v>
      </c>
      <c r="BH301" s="134">
        <f>IF(N301="sníž. přenesená",J301,0)</f>
        <v>0</v>
      </c>
      <c r="BI301" s="134">
        <f>IF(N301="nulová",J301,0)</f>
        <v>0</v>
      </c>
      <c r="BJ301" s="18" t="s">
        <v>83</v>
      </c>
      <c r="BK301" s="134">
        <f>ROUND(I301*H301,2)</f>
        <v>0</v>
      </c>
      <c r="BL301" s="18" t="s">
        <v>272</v>
      </c>
      <c r="BM301" s="133" t="s">
        <v>3691</v>
      </c>
    </row>
    <row r="302" spans="2:65" s="1" customFormat="1" ht="11.25">
      <c r="B302" s="33"/>
      <c r="D302" s="186" t="s">
        <v>1068</v>
      </c>
      <c r="F302" s="187" t="s">
        <v>3692</v>
      </c>
      <c r="I302" s="151"/>
      <c r="L302" s="33"/>
      <c r="M302" s="152"/>
      <c r="T302" s="54"/>
      <c r="AT302" s="18" t="s">
        <v>1068</v>
      </c>
      <c r="AU302" s="18" t="s">
        <v>85</v>
      </c>
    </row>
    <row r="303" spans="2:65" s="1" customFormat="1" ht="16.5" customHeight="1">
      <c r="B303" s="33"/>
      <c r="C303" s="122" t="s">
        <v>542</v>
      </c>
      <c r="D303" s="122" t="s">
        <v>267</v>
      </c>
      <c r="E303" s="123" t="s">
        <v>3693</v>
      </c>
      <c r="F303" s="124" t="s">
        <v>3694</v>
      </c>
      <c r="G303" s="125" t="s">
        <v>845</v>
      </c>
      <c r="H303" s="126">
        <v>95.5</v>
      </c>
      <c r="I303" s="127"/>
      <c r="J303" s="128">
        <f>ROUND(I303*H303,2)</f>
        <v>0</v>
      </c>
      <c r="K303" s="124" t="s">
        <v>3272</v>
      </c>
      <c r="L303" s="33"/>
      <c r="M303" s="129" t="s">
        <v>19</v>
      </c>
      <c r="N303" s="130" t="s">
        <v>46</v>
      </c>
      <c r="P303" s="131">
        <f>O303*H303</f>
        <v>0</v>
      </c>
      <c r="Q303" s="131">
        <v>0</v>
      </c>
      <c r="R303" s="131">
        <f>Q303*H303</f>
        <v>0</v>
      </c>
      <c r="S303" s="131">
        <v>0</v>
      </c>
      <c r="T303" s="132">
        <f>S303*H303</f>
        <v>0</v>
      </c>
      <c r="AR303" s="133" t="s">
        <v>272</v>
      </c>
      <c r="AT303" s="133" t="s">
        <v>267</v>
      </c>
      <c r="AU303" s="133" t="s">
        <v>85</v>
      </c>
      <c r="AY303" s="18" t="s">
        <v>266</v>
      </c>
      <c r="BE303" s="134">
        <f>IF(N303="základní",J303,0)</f>
        <v>0</v>
      </c>
      <c r="BF303" s="134">
        <f>IF(N303="snížená",J303,0)</f>
        <v>0</v>
      </c>
      <c r="BG303" s="134">
        <f>IF(N303="zákl. přenesená",J303,0)</f>
        <v>0</v>
      </c>
      <c r="BH303" s="134">
        <f>IF(N303="sníž. přenesená",J303,0)</f>
        <v>0</v>
      </c>
      <c r="BI303" s="134">
        <f>IF(N303="nulová",J303,0)</f>
        <v>0</v>
      </c>
      <c r="BJ303" s="18" t="s">
        <v>83</v>
      </c>
      <c r="BK303" s="134">
        <f>ROUND(I303*H303,2)</f>
        <v>0</v>
      </c>
      <c r="BL303" s="18" t="s">
        <v>272</v>
      </c>
      <c r="BM303" s="133" t="s">
        <v>3695</v>
      </c>
    </row>
    <row r="304" spans="2:65" s="1" customFormat="1" ht="11.25">
      <c r="B304" s="33"/>
      <c r="D304" s="186" t="s">
        <v>1068</v>
      </c>
      <c r="F304" s="187" t="s">
        <v>3696</v>
      </c>
      <c r="I304" s="151"/>
      <c r="L304" s="33"/>
      <c r="M304" s="152"/>
      <c r="T304" s="54"/>
      <c r="AT304" s="18" t="s">
        <v>1068</v>
      </c>
      <c r="AU304" s="18" t="s">
        <v>85</v>
      </c>
    </row>
    <row r="305" spans="2:65" s="1" customFormat="1" ht="16.5" customHeight="1">
      <c r="B305" s="33"/>
      <c r="C305" s="122" t="s">
        <v>546</v>
      </c>
      <c r="D305" s="122" t="s">
        <v>267</v>
      </c>
      <c r="E305" s="123" t="s">
        <v>3336</v>
      </c>
      <c r="F305" s="124" t="s">
        <v>3337</v>
      </c>
      <c r="G305" s="125" t="s">
        <v>279</v>
      </c>
      <c r="H305" s="126">
        <v>7.8959999999999999</v>
      </c>
      <c r="I305" s="127"/>
      <c r="J305" s="128">
        <f>ROUND(I305*H305,2)</f>
        <v>0</v>
      </c>
      <c r="K305" s="124" t="s">
        <v>3272</v>
      </c>
      <c r="L305" s="33"/>
      <c r="M305" s="129" t="s">
        <v>19</v>
      </c>
      <c r="N305" s="130" t="s">
        <v>46</v>
      </c>
      <c r="P305" s="131">
        <f>O305*H305</f>
        <v>0</v>
      </c>
      <c r="Q305" s="131">
        <v>0</v>
      </c>
      <c r="R305" s="131">
        <f>Q305*H305</f>
        <v>0</v>
      </c>
      <c r="S305" s="131">
        <v>0</v>
      </c>
      <c r="T305" s="132">
        <f>S305*H305</f>
        <v>0</v>
      </c>
      <c r="AR305" s="133" t="s">
        <v>272</v>
      </c>
      <c r="AT305" s="133" t="s">
        <v>267</v>
      </c>
      <c r="AU305" s="133" t="s">
        <v>85</v>
      </c>
      <c r="AY305" s="18" t="s">
        <v>266</v>
      </c>
      <c r="BE305" s="134">
        <f>IF(N305="základní",J305,0)</f>
        <v>0</v>
      </c>
      <c r="BF305" s="134">
        <f>IF(N305="snížená",J305,0)</f>
        <v>0</v>
      </c>
      <c r="BG305" s="134">
        <f>IF(N305="zákl. přenesená",J305,0)</f>
        <v>0</v>
      </c>
      <c r="BH305" s="134">
        <f>IF(N305="sníž. přenesená",J305,0)</f>
        <v>0</v>
      </c>
      <c r="BI305" s="134">
        <f>IF(N305="nulová",J305,0)</f>
        <v>0</v>
      </c>
      <c r="BJ305" s="18" t="s">
        <v>83</v>
      </c>
      <c r="BK305" s="134">
        <f>ROUND(I305*H305,2)</f>
        <v>0</v>
      </c>
      <c r="BL305" s="18" t="s">
        <v>272</v>
      </c>
      <c r="BM305" s="133" t="s">
        <v>3697</v>
      </c>
    </row>
    <row r="306" spans="2:65" s="1" customFormat="1" ht="11.25">
      <c r="B306" s="33"/>
      <c r="D306" s="186" t="s">
        <v>1068</v>
      </c>
      <c r="F306" s="187" t="s">
        <v>3339</v>
      </c>
      <c r="I306" s="151"/>
      <c r="L306" s="33"/>
      <c r="M306" s="152"/>
      <c r="T306" s="54"/>
      <c r="AT306" s="18" t="s">
        <v>1068</v>
      </c>
      <c r="AU306" s="18" t="s">
        <v>85</v>
      </c>
    </row>
    <row r="307" spans="2:65" s="14" customFormat="1" ht="11.25">
      <c r="B307" s="164"/>
      <c r="D307" s="136" t="s">
        <v>274</v>
      </c>
      <c r="E307" s="165" t="s">
        <v>19</v>
      </c>
      <c r="F307" s="166" t="s">
        <v>3698</v>
      </c>
      <c r="H307" s="165" t="s">
        <v>19</v>
      </c>
      <c r="I307" s="167"/>
      <c r="L307" s="164"/>
      <c r="M307" s="168"/>
      <c r="T307" s="169"/>
      <c r="AT307" s="165" t="s">
        <v>274</v>
      </c>
      <c r="AU307" s="165" t="s">
        <v>85</v>
      </c>
      <c r="AV307" s="14" t="s">
        <v>83</v>
      </c>
      <c r="AW307" s="14" t="s">
        <v>37</v>
      </c>
      <c r="AX307" s="14" t="s">
        <v>75</v>
      </c>
      <c r="AY307" s="165" t="s">
        <v>266</v>
      </c>
    </row>
    <row r="308" spans="2:65" s="11" customFormat="1" ht="11.25">
      <c r="B308" s="135"/>
      <c r="D308" s="136" t="s">
        <v>274</v>
      </c>
      <c r="E308" s="137" t="s">
        <v>19</v>
      </c>
      <c r="F308" s="138" t="s">
        <v>3699</v>
      </c>
      <c r="H308" s="139">
        <v>5.3579999999999997</v>
      </c>
      <c r="I308" s="140"/>
      <c r="L308" s="135"/>
      <c r="M308" s="141"/>
      <c r="T308" s="142"/>
      <c r="AT308" s="137" t="s">
        <v>274</v>
      </c>
      <c r="AU308" s="137" t="s">
        <v>85</v>
      </c>
      <c r="AV308" s="11" t="s">
        <v>85</v>
      </c>
      <c r="AW308" s="11" t="s">
        <v>37</v>
      </c>
      <c r="AX308" s="11" t="s">
        <v>75</v>
      </c>
      <c r="AY308" s="137" t="s">
        <v>266</v>
      </c>
    </row>
    <row r="309" spans="2:65" s="11" customFormat="1" ht="11.25">
      <c r="B309" s="135"/>
      <c r="D309" s="136" t="s">
        <v>274</v>
      </c>
      <c r="E309" s="137" t="s">
        <v>19</v>
      </c>
      <c r="F309" s="138" t="s">
        <v>3700</v>
      </c>
      <c r="H309" s="139">
        <v>2.5379999999999998</v>
      </c>
      <c r="I309" s="140"/>
      <c r="L309" s="135"/>
      <c r="M309" s="141"/>
      <c r="T309" s="142"/>
      <c r="AT309" s="137" t="s">
        <v>274</v>
      </c>
      <c r="AU309" s="137" t="s">
        <v>85</v>
      </c>
      <c r="AV309" s="11" t="s">
        <v>85</v>
      </c>
      <c r="AW309" s="11" t="s">
        <v>37</v>
      </c>
      <c r="AX309" s="11" t="s">
        <v>75</v>
      </c>
      <c r="AY309" s="137" t="s">
        <v>266</v>
      </c>
    </row>
    <row r="310" spans="2:65" s="12" customFormat="1" ht="11.25">
      <c r="B310" s="143"/>
      <c r="D310" s="136" t="s">
        <v>274</v>
      </c>
      <c r="E310" s="144" t="s">
        <v>19</v>
      </c>
      <c r="F310" s="145" t="s">
        <v>276</v>
      </c>
      <c r="H310" s="146">
        <v>7.8959999999999999</v>
      </c>
      <c r="I310" s="147"/>
      <c r="L310" s="143"/>
      <c r="M310" s="148"/>
      <c r="T310" s="149"/>
      <c r="AT310" s="144" t="s">
        <v>274</v>
      </c>
      <c r="AU310" s="144" t="s">
        <v>85</v>
      </c>
      <c r="AV310" s="12" t="s">
        <v>272</v>
      </c>
      <c r="AW310" s="12" t="s">
        <v>37</v>
      </c>
      <c r="AX310" s="12" t="s">
        <v>83</v>
      </c>
      <c r="AY310" s="144" t="s">
        <v>266</v>
      </c>
    </row>
    <row r="311" spans="2:65" s="1" customFormat="1" ht="16.5" customHeight="1">
      <c r="B311" s="33"/>
      <c r="C311" s="122" t="s">
        <v>550</v>
      </c>
      <c r="D311" s="122" t="s">
        <v>267</v>
      </c>
      <c r="E311" s="123" t="s">
        <v>3341</v>
      </c>
      <c r="F311" s="124" t="s">
        <v>3342</v>
      </c>
      <c r="G311" s="125" t="s">
        <v>279</v>
      </c>
      <c r="H311" s="126">
        <v>7.8959999999999999</v>
      </c>
      <c r="I311" s="127"/>
      <c r="J311" s="128">
        <f>ROUND(I311*H311,2)</f>
        <v>0</v>
      </c>
      <c r="K311" s="124" t="s">
        <v>3272</v>
      </c>
      <c r="L311" s="33"/>
      <c r="M311" s="129" t="s">
        <v>19</v>
      </c>
      <c r="N311" s="130" t="s">
        <v>46</v>
      </c>
      <c r="P311" s="131">
        <f>O311*H311</f>
        <v>0</v>
      </c>
      <c r="Q311" s="131">
        <v>0</v>
      </c>
      <c r="R311" s="131">
        <f>Q311*H311</f>
        <v>0</v>
      </c>
      <c r="S311" s="131">
        <v>0</v>
      </c>
      <c r="T311" s="132">
        <f>S311*H311</f>
        <v>0</v>
      </c>
      <c r="AR311" s="133" t="s">
        <v>272</v>
      </c>
      <c r="AT311" s="133" t="s">
        <v>267</v>
      </c>
      <c r="AU311" s="133" t="s">
        <v>85</v>
      </c>
      <c r="AY311" s="18" t="s">
        <v>266</v>
      </c>
      <c r="BE311" s="134">
        <f>IF(N311="základní",J311,0)</f>
        <v>0</v>
      </c>
      <c r="BF311" s="134">
        <f>IF(N311="snížená",J311,0)</f>
        <v>0</v>
      </c>
      <c r="BG311" s="134">
        <f>IF(N311="zákl. přenesená",J311,0)</f>
        <v>0</v>
      </c>
      <c r="BH311" s="134">
        <f>IF(N311="sníž. přenesená",J311,0)</f>
        <v>0</v>
      </c>
      <c r="BI311" s="134">
        <f>IF(N311="nulová",J311,0)</f>
        <v>0</v>
      </c>
      <c r="BJ311" s="18" t="s">
        <v>83</v>
      </c>
      <c r="BK311" s="134">
        <f>ROUND(I311*H311,2)</f>
        <v>0</v>
      </c>
      <c r="BL311" s="18" t="s">
        <v>272</v>
      </c>
      <c r="BM311" s="133" t="s">
        <v>3701</v>
      </c>
    </row>
    <row r="312" spans="2:65" s="1" customFormat="1" ht="11.25">
      <c r="B312" s="33"/>
      <c r="D312" s="186" t="s">
        <v>1068</v>
      </c>
      <c r="F312" s="187" t="s">
        <v>3344</v>
      </c>
      <c r="I312" s="151"/>
      <c r="L312" s="33"/>
      <c r="M312" s="152"/>
      <c r="T312" s="54"/>
      <c r="AT312" s="18" t="s">
        <v>1068</v>
      </c>
      <c r="AU312" s="18" t="s">
        <v>85</v>
      </c>
    </row>
    <row r="313" spans="2:65" s="1" customFormat="1" ht="16.5" customHeight="1">
      <c r="B313" s="33"/>
      <c r="C313" s="122" t="s">
        <v>554</v>
      </c>
      <c r="D313" s="122" t="s">
        <v>267</v>
      </c>
      <c r="E313" s="123" t="s">
        <v>2841</v>
      </c>
      <c r="F313" s="124" t="s">
        <v>2842</v>
      </c>
      <c r="G313" s="125" t="s">
        <v>895</v>
      </c>
      <c r="H313" s="126">
        <v>33.6</v>
      </c>
      <c r="I313" s="127"/>
      <c r="J313" s="128">
        <f>ROUND(I313*H313,2)</f>
        <v>0</v>
      </c>
      <c r="K313" s="124" t="s">
        <v>3272</v>
      </c>
      <c r="L313" s="33"/>
      <c r="M313" s="129" t="s">
        <v>19</v>
      </c>
      <c r="N313" s="130" t="s">
        <v>46</v>
      </c>
      <c r="P313" s="131">
        <f>O313*H313</f>
        <v>0</v>
      </c>
      <c r="Q313" s="131">
        <v>0</v>
      </c>
      <c r="R313" s="131">
        <f>Q313*H313</f>
        <v>0</v>
      </c>
      <c r="S313" s="131">
        <v>0</v>
      </c>
      <c r="T313" s="132">
        <f>S313*H313</f>
        <v>0</v>
      </c>
      <c r="AR313" s="133" t="s">
        <v>272</v>
      </c>
      <c r="AT313" s="133" t="s">
        <v>267</v>
      </c>
      <c r="AU313" s="133" t="s">
        <v>85</v>
      </c>
      <c r="AY313" s="18" t="s">
        <v>266</v>
      </c>
      <c r="BE313" s="134">
        <f>IF(N313="základní",J313,0)</f>
        <v>0</v>
      </c>
      <c r="BF313" s="134">
        <f>IF(N313="snížená",J313,0)</f>
        <v>0</v>
      </c>
      <c r="BG313" s="134">
        <f>IF(N313="zákl. přenesená",J313,0)</f>
        <v>0</v>
      </c>
      <c r="BH313" s="134">
        <f>IF(N313="sníž. přenesená",J313,0)</f>
        <v>0</v>
      </c>
      <c r="BI313" s="134">
        <f>IF(N313="nulová",J313,0)</f>
        <v>0</v>
      </c>
      <c r="BJ313" s="18" t="s">
        <v>83</v>
      </c>
      <c r="BK313" s="134">
        <f>ROUND(I313*H313,2)</f>
        <v>0</v>
      </c>
      <c r="BL313" s="18" t="s">
        <v>272</v>
      </c>
      <c r="BM313" s="133" t="s">
        <v>3702</v>
      </c>
    </row>
    <row r="314" spans="2:65" s="1" customFormat="1" ht="11.25">
      <c r="B314" s="33"/>
      <c r="D314" s="186" t="s">
        <v>1068</v>
      </c>
      <c r="F314" s="187" t="s">
        <v>2844</v>
      </c>
      <c r="I314" s="151"/>
      <c r="L314" s="33"/>
      <c r="M314" s="152"/>
      <c r="T314" s="54"/>
      <c r="AT314" s="18" t="s">
        <v>1068</v>
      </c>
      <c r="AU314" s="18" t="s">
        <v>85</v>
      </c>
    </row>
    <row r="315" spans="2:65" s="14" customFormat="1" ht="11.25">
      <c r="B315" s="164"/>
      <c r="D315" s="136" t="s">
        <v>274</v>
      </c>
      <c r="E315" s="165" t="s">
        <v>19</v>
      </c>
      <c r="F315" s="166" t="s">
        <v>3703</v>
      </c>
      <c r="H315" s="165" t="s">
        <v>19</v>
      </c>
      <c r="I315" s="167"/>
      <c r="L315" s="164"/>
      <c r="M315" s="168"/>
      <c r="T315" s="169"/>
      <c r="AT315" s="165" t="s">
        <v>274</v>
      </c>
      <c r="AU315" s="165" t="s">
        <v>85</v>
      </c>
      <c r="AV315" s="14" t="s">
        <v>83</v>
      </c>
      <c r="AW315" s="14" t="s">
        <v>37</v>
      </c>
      <c r="AX315" s="14" t="s">
        <v>75</v>
      </c>
      <c r="AY315" s="165" t="s">
        <v>266</v>
      </c>
    </row>
    <row r="316" spans="2:65" s="11" customFormat="1" ht="11.25">
      <c r="B316" s="135"/>
      <c r="D316" s="136" t="s">
        <v>274</v>
      </c>
      <c r="E316" s="137" t="s">
        <v>19</v>
      </c>
      <c r="F316" s="138" t="s">
        <v>3704</v>
      </c>
      <c r="H316" s="139">
        <v>22.8</v>
      </c>
      <c r="I316" s="140"/>
      <c r="L316" s="135"/>
      <c r="M316" s="141"/>
      <c r="T316" s="142"/>
      <c r="AT316" s="137" t="s">
        <v>274</v>
      </c>
      <c r="AU316" s="137" t="s">
        <v>85</v>
      </c>
      <c r="AV316" s="11" t="s">
        <v>85</v>
      </c>
      <c r="AW316" s="11" t="s">
        <v>37</v>
      </c>
      <c r="AX316" s="11" t="s">
        <v>75</v>
      </c>
      <c r="AY316" s="137" t="s">
        <v>266</v>
      </c>
    </row>
    <row r="317" spans="2:65" s="11" customFormat="1" ht="11.25">
      <c r="B317" s="135"/>
      <c r="D317" s="136" t="s">
        <v>274</v>
      </c>
      <c r="E317" s="137" t="s">
        <v>19</v>
      </c>
      <c r="F317" s="138" t="s">
        <v>3705</v>
      </c>
      <c r="H317" s="139">
        <v>10.8</v>
      </c>
      <c r="I317" s="140"/>
      <c r="L317" s="135"/>
      <c r="M317" s="141"/>
      <c r="T317" s="142"/>
      <c r="AT317" s="137" t="s">
        <v>274</v>
      </c>
      <c r="AU317" s="137" t="s">
        <v>85</v>
      </c>
      <c r="AV317" s="11" t="s">
        <v>85</v>
      </c>
      <c r="AW317" s="11" t="s">
        <v>37</v>
      </c>
      <c r="AX317" s="11" t="s">
        <v>75</v>
      </c>
      <c r="AY317" s="137" t="s">
        <v>266</v>
      </c>
    </row>
    <row r="318" spans="2:65" s="12" customFormat="1" ht="11.25">
      <c r="B318" s="143"/>
      <c r="D318" s="136" t="s">
        <v>274</v>
      </c>
      <c r="E318" s="144" t="s">
        <v>19</v>
      </c>
      <c r="F318" s="145" t="s">
        <v>276</v>
      </c>
      <c r="H318" s="146">
        <v>33.6</v>
      </c>
      <c r="I318" s="147"/>
      <c r="L318" s="143"/>
      <c r="M318" s="148"/>
      <c r="T318" s="149"/>
      <c r="AT318" s="144" t="s">
        <v>274</v>
      </c>
      <c r="AU318" s="144" t="s">
        <v>85</v>
      </c>
      <c r="AV318" s="12" t="s">
        <v>272</v>
      </c>
      <c r="AW318" s="12" t="s">
        <v>37</v>
      </c>
      <c r="AX318" s="12" t="s">
        <v>83</v>
      </c>
      <c r="AY318" s="144" t="s">
        <v>266</v>
      </c>
    </row>
    <row r="319" spans="2:65" s="1" customFormat="1" ht="16.5" customHeight="1">
      <c r="B319" s="33"/>
      <c r="C319" s="122" t="s">
        <v>558</v>
      </c>
      <c r="D319" s="122" t="s">
        <v>267</v>
      </c>
      <c r="E319" s="123" t="s">
        <v>2846</v>
      </c>
      <c r="F319" s="124" t="s">
        <v>2847</v>
      </c>
      <c r="G319" s="125" t="s">
        <v>895</v>
      </c>
      <c r="H319" s="126">
        <v>33.6</v>
      </c>
      <c r="I319" s="127"/>
      <c r="J319" s="128">
        <f>ROUND(I319*H319,2)</f>
        <v>0</v>
      </c>
      <c r="K319" s="124" t="s">
        <v>3272</v>
      </c>
      <c r="L319" s="33"/>
      <c r="M319" s="129" t="s">
        <v>19</v>
      </c>
      <c r="N319" s="130" t="s">
        <v>46</v>
      </c>
      <c r="P319" s="131">
        <f>O319*H319</f>
        <v>0</v>
      </c>
      <c r="Q319" s="131">
        <v>0</v>
      </c>
      <c r="R319" s="131">
        <f>Q319*H319</f>
        <v>0</v>
      </c>
      <c r="S319" s="131">
        <v>0</v>
      </c>
      <c r="T319" s="132">
        <f>S319*H319</f>
        <v>0</v>
      </c>
      <c r="AR319" s="133" t="s">
        <v>272</v>
      </c>
      <c r="AT319" s="133" t="s">
        <v>267</v>
      </c>
      <c r="AU319" s="133" t="s">
        <v>85</v>
      </c>
      <c r="AY319" s="18" t="s">
        <v>266</v>
      </c>
      <c r="BE319" s="134">
        <f>IF(N319="základní",J319,0)</f>
        <v>0</v>
      </c>
      <c r="BF319" s="134">
        <f>IF(N319="snížená",J319,0)</f>
        <v>0</v>
      </c>
      <c r="BG319" s="134">
        <f>IF(N319="zákl. přenesená",J319,0)</f>
        <v>0</v>
      </c>
      <c r="BH319" s="134">
        <f>IF(N319="sníž. přenesená",J319,0)</f>
        <v>0</v>
      </c>
      <c r="BI319" s="134">
        <f>IF(N319="nulová",J319,0)</f>
        <v>0</v>
      </c>
      <c r="BJ319" s="18" t="s">
        <v>83</v>
      </c>
      <c r="BK319" s="134">
        <f>ROUND(I319*H319,2)</f>
        <v>0</v>
      </c>
      <c r="BL319" s="18" t="s">
        <v>272</v>
      </c>
      <c r="BM319" s="133" t="s">
        <v>3706</v>
      </c>
    </row>
    <row r="320" spans="2:65" s="1" customFormat="1" ht="11.25">
      <c r="B320" s="33"/>
      <c r="D320" s="186" t="s">
        <v>1068</v>
      </c>
      <c r="F320" s="187" t="s">
        <v>2849</v>
      </c>
      <c r="I320" s="151"/>
      <c r="L320" s="33"/>
      <c r="M320" s="152"/>
      <c r="T320" s="54"/>
      <c r="AT320" s="18" t="s">
        <v>1068</v>
      </c>
      <c r="AU320" s="18" t="s">
        <v>85</v>
      </c>
    </row>
    <row r="321" spans="2:65" s="1" customFormat="1" ht="16.5" customHeight="1">
      <c r="B321" s="33"/>
      <c r="C321" s="122" t="s">
        <v>562</v>
      </c>
      <c r="D321" s="122" t="s">
        <v>267</v>
      </c>
      <c r="E321" s="123" t="s">
        <v>2861</v>
      </c>
      <c r="F321" s="124" t="s">
        <v>2862</v>
      </c>
      <c r="G321" s="125" t="s">
        <v>291</v>
      </c>
      <c r="H321" s="126">
        <v>585</v>
      </c>
      <c r="I321" s="127"/>
      <c r="J321" s="128">
        <f>ROUND(I321*H321,2)</f>
        <v>0</v>
      </c>
      <c r="K321" s="124" t="s">
        <v>3272</v>
      </c>
      <c r="L321" s="33"/>
      <c r="M321" s="129" t="s">
        <v>19</v>
      </c>
      <c r="N321" s="130" t="s">
        <v>46</v>
      </c>
      <c r="P321" s="131">
        <f>O321*H321</f>
        <v>0</v>
      </c>
      <c r="Q321" s="131">
        <v>0</v>
      </c>
      <c r="R321" s="131">
        <f>Q321*H321</f>
        <v>0</v>
      </c>
      <c r="S321" s="131">
        <v>0</v>
      </c>
      <c r="T321" s="132">
        <f>S321*H321</f>
        <v>0</v>
      </c>
      <c r="AR321" s="133" t="s">
        <v>272</v>
      </c>
      <c r="AT321" s="133" t="s">
        <v>267</v>
      </c>
      <c r="AU321" s="133" t="s">
        <v>85</v>
      </c>
      <c r="AY321" s="18" t="s">
        <v>266</v>
      </c>
      <c r="BE321" s="134">
        <f>IF(N321="základní",J321,0)</f>
        <v>0</v>
      </c>
      <c r="BF321" s="134">
        <f>IF(N321="snížená",J321,0)</f>
        <v>0</v>
      </c>
      <c r="BG321" s="134">
        <f>IF(N321="zákl. přenesená",J321,0)</f>
        <v>0</v>
      </c>
      <c r="BH321" s="134">
        <f>IF(N321="sníž. přenesená",J321,0)</f>
        <v>0</v>
      </c>
      <c r="BI321" s="134">
        <f>IF(N321="nulová",J321,0)</f>
        <v>0</v>
      </c>
      <c r="BJ321" s="18" t="s">
        <v>83</v>
      </c>
      <c r="BK321" s="134">
        <f>ROUND(I321*H321,2)</f>
        <v>0</v>
      </c>
      <c r="BL321" s="18" t="s">
        <v>272</v>
      </c>
      <c r="BM321" s="133" t="s">
        <v>3707</v>
      </c>
    </row>
    <row r="322" spans="2:65" s="1" customFormat="1" ht="11.25">
      <c r="B322" s="33"/>
      <c r="D322" s="186" t="s">
        <v>1068</v>
      </c>
      <c r="F322" s="187" t="s">
        <v>3708</v>
      </c>
      <c r="I322" s="151"/>
      <c r="L322" s="33"/>
      <c r="M322" s="152"/>
      <c r="T322" s="54"/>
      <c r="AT322" s="18" t="s">
        <v>1068</v>
      </c>
      <c r="AU322" s="18" t="s">
        <v>85</v>
      </c>
    </row>
    <row r="323" spans="2:65" s="14" customFormat="1" ht="11.25">
      <c r="B323" s="164"/>
      <c r="D323" s="136" t="s">
        <v>274</v>
      </c>
      <c r="E323" s="165" t="s">
        <v>19</v>
      </c>
      <c r="F323" s="166" t="s">
        <v>3709</v>
      </c>
      <c r="H323" s="165" t="s">
        <v>19</v>
      </c>
      <c r="I323" s="167"/>
      <c r="L323" s="164"/>
      <c r="M323" s="168"/>
      <c r="T323" s="169"/>
      <c r="AT323" s="165" t="s">
        <v>274</v>
      </c>
      <c r="AU323" s="165" t="s">
        <v>85</v>
      </c>
      <c r="AV323" s="14" t="s">
        <v>83</v>
      </c>
      <c r="AW323" s="14" t="s">
        <v>37</v>
      </c>
      <c r="AX323" s="14" t="s">
        <v>75</v>
      </c>
      <c r="AY323" s="165" t="s">
        <v>266</v>
      </c>
    </row>
    <row r="324" spans="2:65" s="11" customFormat="1" ht="11.25">
      <c r="B324" s="135"/>
      <c r="D324" s="136" t="s">
        <v>274</v>
      </c>
      <c r="E324" s="137" t="s">
        <v>19</v>
      </c>
      <c r="F324" s="138" t="s">
        <v>3710</v>
      </c>
      <c r="H324" s="139">
        <v>405</v>
      </c>
      <c r="I324" s="140"/>
      <c r="L324" s="135"/>
      <c r="M324" s="141"/>
      <c r="T324" s="142"/>
      <c r="AT324" s="137" t="s">
        <v>274</v>
      </c>
      <c r="AU324" s="137" t="s">
        <v>85</v>
      </c>
      <c r="AV324" s="11" t="s">
        <v>85</v>
      </c>
      <c r="AW324" s="11" t="s">
        <v>37</v>
      </c>
      <c r="AX324" s="11" t="s">
        <v>75</v>
      </c>
      <c r="AY324" s="137" t="s">
        <v>266</v>
      </c>
    </row>
    <row r="325" spans="2:65" s="11" customFormat="1" ht="11.25">
      <c r="B325" s="135"/>
      <c r="D325" s="136" t="s">
        <v>274</v>
      </c>
      <c r="E325" s="137" t="s">
        <v>19</v>
      </c>
      <c r="F325" s="138" t="s">
        <v>3711</v>
      </c>
      <c r="H325" s="139">
        <v>180</v>
      </c>
      <c r="I325" s="140"/>
      <c r="L325" s="135"/>
      <c r="M325" s="141"/>
      <c r="T325" s="142"/>
      <c r="AT325" s="137" t="s">
        <v>274</v>
      </c>
      <c r="AU325" s="137" t="s">
        <v>85</v>
      </c>
      <c r="AV325" s="11" t="s">
        <v>85</v>
      </c>
      <c r="AW325" s="11" t="s">
        <v>37</v>
      </c>
      <c r="AX325" s="11" t="s">
        <v>75</v>
      </c>
      <c r="AY325" s="137" t="s">
        <v>266</v>
      </c>
    </row>
    <row r="326" spans="2:65" s="12" customFormat="1" ht="11.25">
      <c r="B326" s="143"/>
      <c r="D326" s="136" t="s">
        <v>274</v>
      </c>
      <c r="E326" s="144" t="s">
        <v>19</v>
      </c>
      <c r="F326" s="145" t="s">
        <v>276</v>
      </c>
      <c r="H326" s="146">
        <v>585</v>
      </c>
      <c r="I326" s="147"/>
      <c r="L326" s="143"/>
      <c r="M326" s="148"/>
      <c r="T326" s="149"/>
      <c r="AT326" s="144" t="s">
        <v>274</v>
      </c>
      <c r="AU326" s="144" t="s">
        <v>85</v>
      </c>
      <c r="AV326" s="12" t="s">
        <v>272</v>
      </c>
      <c r="AW326" s="12" t="s">
        <v>37</v>
      </c>
      <c r="AX326" s="12" t="s">
        <v>83</v>
      </c>
      <c r="AY326" s="144" t="s">
        <v>266</v>
      </c>
    </row>
    <row r="327" spans="2:65" s="1" customFormat="1" ht="16.5" customHeight="1">
      <c r="B327" s="33"/>
      <c r="C327" s="170" t="s">
        <v>566</v>
      </c>
      <c r="D327" s="170" t="s">
        <v>298</v>
      </c>
      <c r="E327" s="171" t="s">
        <v>3712</v>
      </c>
      <c r="F327" s="172" t="s">
        <v>3713</v>
      </c>
      <c r="G327" s="173" t="s">
        <v>845</v>
      </c>
      <c r="H327" s="174">
        <v>53.643000000000001</v>
      </c>
      <c r="I327" s="175"/>
      <c r="J327" s="176">
        <f>ROUND(I327*H327,2)</f>
        <v>0</v>
      </c>
      <c r="K327" s="172" t="s">
        <v>3272</v>
      </c>
      <c r="L327" s="177"/>
      <c r="M327" s="178" t="s">
        <v>19</v>
      </c>
      <c r="N327" s="179" t="s">
        <v>46</v>
      </c>
      <c r="P327" s="131">
        <f>O327*H327</f>
        <v>0</v>
      </c>
      <c r="Q327" s="131">
        <v>0</v>
      </c>
      <c r="R327" s="131">
        <f>Q327*H327</f>
        <v>0</v>
      </c>
      <c r="S327" s="131">
        <v>0</v>
      </c>
      <c r="T327" s="132">
        <f>S327*H327</f>
        <v>0</v>
      </c>
      <c r="AR327" s="133" t="s">
        <v>303</v>
      </c>
      <c r="AT327" s="133" t="s">
        <v>298</v>
      </c>
      <c r="AU327" s="133" t="s">
        <v>85</v>
      </c>
      <c r="AY327" s="18" t="s">
        <v>266</v>
      </c>
      <c r="BE327" s="134">
        <f>IF(N327="základní",J327,0)</f>
        <v>0</v>
      </c>
      <c r="BF327" s="134">
        <f>IF(N327="snížená",J327,0)</f>
        <v>0</v>
      </c>
      <c r="BG327" s="134">
        <f>IF(N327="zákl. přenesená",J327,0)</f>
        <v>0</v>
      </c>
      <c r="BH327" s="134">
        <f>IF(N327="sníž. přenesená",J327,0)</f>
        <v>0</v>
      </c>
      <c r="BI327" s="134">
        <f>IF(N327="nulová",J327,0)</f>
        <v>0</v>
      </c>
      <c r="BJ327" s="18" t="s">
        <v>83</v>
      </c>
      <c r="BK327" s="134">
        <f>ROUND(I327*H327,2)</f>
        <v>0</v>
      </c>
      <c r="BL327" s="18" t="s">
        <v>272</v>
      </c>
      <c r="BM327" s="133" t="s">
        <v>3714</v>
      </c>
    </row>
    <row r="328" spans="2:65" s="11" customFormat="1" ht="11.25">
      <c r="B328" s="135"/>
      <c r="D328" s="136" t="s">
        <v>274</v>
      </c>
      <c r="E328" s="137" t="s">
        <v>19</v>
      </c>
      <c r="F328" s="138" t="s">
        <v>3715</v>
      </c>
      <c r="H328" s="139">
        <v>53.643000000000001</v>
      </c>
      <c r="I328" s="140"/>
      <c r="L328" s="135"/>
      <c r="M328" s="141"/>
      <c r="T328" s="142"/>
      <c r="AT328" s="137" t="s">
        <v>274</v>
      </c>
      <c r="AU328" s="137" t="s">
        <v>85</v>
      </c>
      <c r="AV328" s="11" t="s">
        <v>85</v>
      </c>
      <c r="AW328" s="11" t="s">
        <v>37</v>
      </c>
      <c r="AX328" s="11" t="s">
        <v>75</v>
      </c>
      <c r="AY328" s="137" t="s">
        <v>266</v>
      </c>
    </row>
    <row r="329" spans="2:65" s="12" customFormat="1" ht="11.25">
      <c r="B329" s="143"/>
      <c r="D329" s="136" t="s">
        <v>274</v>
      </c>
      <c r="E329" s="144" t="s">
        <v>19</v>
      </c>
      <c r="F329" s="145" t="s">
        <v>276</v>
      </c>
      <c r="H329" s="146">
        <v>53.643000000000001</v>
      </c>
      <c r="I329" s="147"/>
      <c r="L329" s="143"/>
      <c r="M329" s="148"/>
      <c r="T329" s="149"/>
      <c r="AT329" s="144" t="s">
        <v>274</v>
      </c>
      <c r="AU329" s="144" t="s">
        <v>85</v>
      </c>
      <c r="AV329" s="12" t="s">
        <v>272</v>
      </c>
      <c r="AW329" s="12" t="s">
        <v>37</v>
      </c>
      <c r="AX329" s="12" t="s">
        <v>83</v>
      </c>
      <c r="AY329" s="144" t="s">
        <v>266</v>
      </c>
    </row>
    <row r="330" spans="2:65" s="10" customFormat="1" ht="22.9" customHeight="1">
      <c r="B330" s="112"/>
      <c r="D330" s="113" t="s">
        <v>74</v>
      </c>
      <c r="E330" s="162" t="s">
        <v>285</v>
      </c>
      <c r="F330" s="162" t="s">
        <v>1205</v>
      </c>
      <c r="I330" s="115"/>
      <c r="J330" s="163">
        <f>BK330</f>
        <v>0</v>
      </c>
      <c r="L330" s="112"/>
      <c r="M330" s="117"/>
      <c r="P330" s="118">
        <f>SUM(P331:P389)</f>
        <v>0</v>
      </c>
      <c r="R330" s="118">
        <f>SUM(R331:R389)</f>
        <v>0</v>
      </c>
      <c r="T330" s="119">
        <f>SUM(T331:T389)</f>
        <v>0</v>
      </c>
      <c r="AR330" s="113" t="s">
        <v>83</v>
      </c>
      <c r="AT330" s="120" t="s">
        <v>74</v>
      </c>
      <c r="AU330" s="120" t="s">
        <v>83</v>
      </c>
      <c r="AY330" s="113" t="s">
        <v>266</v>
      </c>
      <c r="BK330" s="121">
        <f>SUM(BK331:BK389)</f>
        <v>0</v>
      </c>
    </row>
    <row r="331" spans="2:65" s="1" customFormat="1" ht="16.5" customHeight="1">
      <c r="B331" s="33"/>
      <c r="C331" s="122" t="s">
        <v>429</v>
      </c>
      <c r="D331" s="122" t="s">
        <v>267</v>
      </c>
      <c r="E331" s="123" t="s">
        <v>3716</v>
      </c>
      <c r="F331" s="124" t="s">
        <v>3717</v>
      </c>
      <c r="G331" s="125" t="s">
        <v>279</v>
      </c>
      <c r="H331" s="126">
        <v>49.051000000000002</v>
      </c>
      <c r="I331" s="127"/>
      <c r="J331" s="128">
        <f>ROUND(I331*H331,2)</f>
        <v>0</v>
      </c>
      <c r="K331" s="124" t="s">
        <v>3272</v>
      </c>
      <c r="L331" s="33"/>
      <c r="M331" s="129" t="s">
        <v>19</v>
      </c>
      <c r="N331" s="130" t="s">
        <v>46</v>
      </c>
      <c r="P331" s="131">
        <f>O331*H331</f>
        <v>0</v>
      </c>
      <c r="Q331" s="131">
        <v>0</v>
      </c>
      <c r="R331" s="131">
        <f>Q331*H331</f>
        <v>0</v>
      </c>
      <c r="S331" s="131">
        <v>0</v>
      </c>
      <c r="T331" s="132">
        <f>S331*H331</f>
        <v>0</v>
      </c>
      <c r="AR331" s="133" t="s">
        <v>272</v>
      </c>
      <c r="AT331" s="133" t="s">
        <v>267</v>
      </c>
      <c r="AU331" s="133" t="s">
        <v>85</v>
      </c>
      <c r="AY331" s="18" t="s">
        <v>266</v>
      </c>
      <c r="BE331" s="134">
        <f>IF(N331="základní",J331,0)</f>
        <v>0</v>
      </c>
      <c r="BF331" s="134">
        <f>IF(N331="snížená",J331,0)</f>
        <v>0</v>
      </c>
      <c r="BG331" s="134">
        <f>IF(N331="zákl. přenesená",J331,0)</f>
        <v>0</v>
      </c>
      <c r="BH331" s="134">
        <f>IF(N331="sníž. přenesená",J331,0)</f>
        <v>0</v>
      </c>
      <c r="BI331" s="134">
        <f>IF(N331="nulová",J331,0)</f>
        <v>0</v>
      </c>
      <c r="BJ331" s="18" t="s">
        <v>83</v>
      </c>
      <c r="BK331" s="134">
        <f>ROUND(I331*H331,2)</f>
        <v>0</v>
      </c>
      <c r="BL331" s="18" t="s">
        <v>272</v>
      </c>
      <c r="BM331" s="133" t="s">
        <v>3718</v>
      </c>
    </row>
    <row r="332" spans="2:65" s="1" customFormat="1" ht="11.25">
      <c r="B332" s="33"/>
      <c r="D332" s="186" t="s">
        <v>1068</v>
      </c>
      <c r="F332" s="187" t="s">
        <v>3719</v>
      </c>
      <c r="I332" s="151"/>
      <c r="L332" s="33"/>
      <c r="M332" s="152"/>
      <c r="T332" s="54"/>
      <c r="AT332" s="18" t="s">
        <v>1068</v>
      </c>
      <c r="AU332" s="18" t="s">
        <v>85</v>
      </c>
    </row>
    <row r="333" spans="2:65" s="14" customFormat="1" ht="11.25">
      <c r="B333" s="164"/>
      <c r="D333" s="136" t="s">
        <v>274</v>
      </c>
      <c r="E333" s="165" t="s">
        <v>19</v>
      </c>
      <c r="F333" s="166" t="s">
        <v>3720</v>
      </c>
      <c r="H333" s="165" t="s">
        <v>19</v>
      </c>
      <c r="I333" s="167"/>
      <c r="L333" s="164"/>
      <c r="M333" s="168"/>
      <c r="T333" s="169"/>
      <c r="AT333" s="165" t="s">
        <v>274</v>
      </c>
      <c r="AU333" s="165" t="s">
        <v>85</v>
      </c>
      <c r="AV333" s="14" t="s">
        <v>83</v>
      </c>
      <c r="AW333" s="14" t="s">
        <v>37</v>
      </c>
      <c r="AX333" s="14" t="s">
        <v>75</v>
      </c>
      <c r="AY333" s="165" t="s">
        <v>266</v>
      </c>
    </row>
    <row r="334" spans="2:65" s="11" customFormat="1" ht="11.25">
      <c r="B334" s="135"/>
      <c r="D334" s="136" t="s">
        <v>274</v>
      </c>
      <c r="E334" s="137" t="s">
        <v>19</v>
      </c>
      <c r="F334" s="138" t="s">
        <v>3721</v>
      </c>
      <c r="H334" s="139">
        <v>1.643</v>
      </c>
      <c r="I334" s="140"/>
      <c r="L334" s="135"/>
      <c r="M334" s="141"/>
      <c r="T334" s="142"/>
      <c r="AT334" s="137" t="s">
        <v>274</v>
      </c>
      <c r="AU334" s="137" t="s">
        <v>85</v>
      </c>
      <c r="AV334" s="11" t="s">
        <v>85</v>
      </c>
      <c r="AW334" s="11" t="s">
        <v>37</v>
      </c>
      <c r="AX334" s="11" t="s">
        <v>75</v>
      </c>
      <c r="AY334" s="137" t="s">
        <v>266</v>
      </c>
    </row>
    <row r="335" spans="2:65" s="11" customFormat="1" ht="11.25">
      <c r="B335" s="135"/>
      <c r="D335" s="136" t="s">
        <v>274</v>
      </c>
      <c r="E335" s="137" t="s">
        <v>19</v>
      </c>
      <c r="F335" s="138" t="s">
        <v>3722</v>
      </c>
      <c r="H335" s="139">
        <v>45.762999999999998</v>
      </c>
      <c r="I335" s="140"/>
      <c r="L335" s="135"/>
      <c r="M335" s="141"/>
      <c r="T335" s="142"/>
      <c r="AT335" s="137" t="s">
        <v>274</v>
      </c>
      <c r="AU335" s="137" t="s">
        <v>85</v>
      </c>
      <c r="AV335" s="11" t="s">
        <v>85</v>
      </c>
      <c r="AW335" s="11" t="s">
        <v>37</v>
      </c>
      <c r="AX335" s="11" t="s">
        <v>75</v>
      </c>
      <c r="AY335" s="137" t="s">
        <v>266</v>
      </c>
    </row>
    <row r="336" spans="2:65" s="11" customFormat="1" ht="11.25">
      <c r="B336" s="135"/>
      <c r="D336" s="136" t="s">
        <v>274</v>
      </c>
      <c r="E336" s="137" t="s">
        <v>19</v>
      </c>
      <c r="F336" s="138" t="s">
        <v>3723</v>
      </c>
      <c r="H336" s="139">
        <v>1.645</v>
      </c>
      <c r="I336" s="140"/>
      <c r="L336" s="135"/>
      <c r="M336" s="141"/>
      <c r="T336" s="142"/>
      <c r="AT336" s="137" t="s">
        <v>274</v>
      </c>
      <c r="AU336" s="137" t="s">
        <v>85</v>
      </c>
      <c r="AV336" s="11" t="s">
        <v>85</v>
      </c>
      <c r="AW336" s="11" t="s">
        <v>37</v>
      </c>
      <c r="AX336" s="11" t="s">
        <v>75</v>
      </c>
      <c r="AY336" s="137" t="s">
        <v>266</v>
      </c>
    </row>
    <row r="337" spans="2:65" s="12" customFormat="1" ht="11.25">
      <c r="B337" s="143"/>
      <c r="D337" s="136" t="s">
        <v>274</v>
      </c>
      <c r="E337" s="144" t="s">
        <v>19</v>
      </c>
      <c r="F337" s="145" t="s">
        <v>276</v>
      </c>
      <c r="H337" s="146">
        <v>49.051000000000002</v>
      </c>
      <c r="I337" s="147"/>
      <c r="L337" s="143"/>
      <c r="M337" s="148"/>
      <c r="T337" s="149"/>
      <c r="AT337" s="144" t="s">
        <v>274</v>
      </c>
      <c r="AU337" s="144" t="s">
        <v>85</v>
      </c>
      <c r="AV337" s="12" t="s">
        <v>272</v>
      </c>
      <c r="AW337" s="12" t="s">
        <v>37</v>
      </c>
      <c r="AX337" s="12" t="s">
        <v>83</v>
      </c>
      <c r="AY337" s="144" t="s">
        <v>266</v>
      </c>
    </row>
    <row r="338" spans="2:65" s="1" customFormat="1" ht="16.5" customHeight="1">
      <c r="B338" s="33"/>
      <c r="C338" s="122" t="s">
        <v>336</v>
      </c>
      <c r="D338" s="122" t="s">
        <v>267</v>
      </c>
      <c r="E338" s="123" t="s">
        <v>3724</v>
      </c>
      <c r="F338" s="124" t="s">
        <v>3725</v>
      </c>
      <c r="G338" s="125" t="s">
        <v>895</v>
      </c>
      <c r="H338" s="126">
        <v>314.49</v>
      </c>
      <c r="I338" s="127"/>
      <c r="J338" s="128">
        <f>ROUND(I338*H338,2)</f>
        <v>0</v>
      </c>
      <c r="K338" s="124" t="s">
        <v>3272</v>
      </c>
      <c r="L338" s="33"/>
      <c r="M338" s="129" t="s">
        <v>19</v>
      </c>
      <c r="N338" s="130" t="s">
        <v>46</v>
      </c>
      <c r="P338" s="131">
        <f>O338*H338</f>
        <v>0</v>
      </c>
      <c r="Q338" s="131">
        <v>0</v>
      </c>
      <c r="R338" s="131">
        <f>Q338*H338</f>
        <v>0</v>
      </c>
      <c r="S338" s="131">
        <v>0</v>
      </c>
      <c r="T338" s="132">
        <f>S338*H338</f>
        <v>0</v>
      </c>
      <c r="AR338" s="133" t="s">
        <v>272</v>
      </c>
      <c r="AT338" s="133" t="s">
        <v>267</v>
      </c>
      <c r="AU338" s="133" t="s">
        <v>85</v>
      </c>
      <c r="AY338" s="18" t="s">
        <v>266</v>
      </c>
      <c r="BE338" s="134">
        <f>IF(N338="základní",J338,0)</f>
        <v>0</v>
      </c>
      <c r="BF338" s="134">
        <f>IF(N338="snížená",J338,0)</f>
        <v>0</v>
      </c>
      <c r="BG338" s="134">
        <f>IF(N338="zákl. přenesená",J338,0)</f>
        <v>0</v>
      </c>
      <c r="BH338" s="134">
        <f>IF(N338="sníž. přenesená",J338,0)</f>
        <v>0</v>
      </c>
      <c r="BI338" s="134">
        <f>IF(N338="nulová",J338,0)</f>
        <v>0</v>
      </c>
      <c r="BJ338" s="18" t="s">
        <v>83</v>
      </c>
      <c r="BK338" s="134">
        <f>ROUND(I338*H338,2)</f>
        <v>0</v>
      </c>
      <c r="BL338" s="18" t="s">
        <v>272</v>
      </c>
      <c r="BM338" s="133" t="s">
        <v>3726</v>
      </c>
    </row>
    <row r="339" spans="2:65" s="1" customFormat="1" ht="11.25">
      <c r="B339" s="33"/>
      <c r="D339" s="186" t="s">
        <v>1068</v>
      </c>
      <c r="F339" s="187" t="s">
        <v>3727</v>
      </c>
      <c r="I339" s="151"/>
      <c r="L339" s="33"/>
      <c r="M339" s="152"/>
      <c r="T339" s="54"/>
      <c r="AT339" s="18" t="s">
        <v>1068</v>
      </c>
      <c r="AU339" s="18" t="s">
        <v>85</v>
      </c>
    </row>
    <row r="340" spans="2:65" s="11" customFormat="1" ht="11.25">
      <c r="B340" s="135"/>
      <c r="D340" s="136" t="s">
        <v>274</v>
      </c>
      <c r="E340" s="137" t="s">
        <v>19</v>
      </c>
      <c r="F340" s="138" t="s">
        <v>3728</v>
      </c>
      <c r="H340" s="139">
        <v>10.79</v>
      </c>
      <c r="I340" s="140"/>
      <c r="L340" s="135"/>
      <c r="M340" s="141"/>
      <c r="T340" s="142"/>
      <c r="AT340" s="137" t="s">
        <v>274</v>
      </c>
      <c r="AU340" s="137" t="s">
        <v>85</v>
      </c>
      <c r="AV340" s="11" t="s">
        <v>85</v>
      </c>
      <c r="AW340" s="11" t="s">
        <v>37</v>
      </c>
      <c r="AX340" s="11" t="s">
        <v>75</v>
      </c>
      <c r="AY340" s="137" t="s">
        <v>266</v>
      </c>
    </row>
    <row r="341" spans="2:65" s="11" customFormat="1" ht="11.25">
      <c r="B341" s="135"/>
      <c r="D341" s="136" t="s">
        <v>274</v>
      </c>
      <c r="E341" s="137" t="s">
        <v>19</v>
      </c>
      <c r="F341" s="138" t="s">
        <v>3729</v>
      </c>
      <c r="H341" s="139">
        <v>293.16000000000003</v>
      </c>
      <c r="I341" s="140"/>
      <c r="L341" s="135"/>
      <c r="M341" s="141"/>
      <c r="T341" s="142"/>
      <c r="AT341" s="137" t="s">
        <v>274</v>
      </c>
      <c r="AU341" s="137" t="s">
        <v>85</v>
      </c>
      <c r="AV341" s="11" t="s">
        <v>85</v>
      </c>
      <c r="AW341" s="11" t="s">
        <v>37</v>
      </c>
      <c r="AX341" s="11" t="s">
        <v>75</v>
      </c>
      <c r="AY341" s="137" t="s">
        <v>266</v>
      </c>
    </row>
    <row r="342" spans="2:65" s="11" customFormat="1" ht="11.25">
      <c r="B342" s="135"/>
      <c r="D342" s="136" t="s">
        <v>274</v>
      </c>
      <c r="E342" s="137" t="s">
        <v>19</v>
      </c>
      <c r="F342" s="138" t="s">
        <v>3730</v>
      </c>
      <c r="H342" s="139">
        <v>10.54</v>
      </c>
      <c r="I342" s="140"/>
      <c r="L342" s="135"/>
      <c r="M342" s="141"/>
      <c r="T342" s="142"/>
      <c r="AT342" s="137" t="s">
        <v>274</v>
      </c>
      <c r="AU342" s="137" t="s">
        <v>85</v>
      </c>
      <c r="AV342" s="11" t="s">
        <v>85</v>
      </c>
      <c r="AW342" s="11" t="s">
        <v>37</v>
      </c>
      <c r="AX342" s="11" t="s">
        <v>75</v>
      </c>
      <c r="AY342" s="137" t="s">
        <v>266</v>
      </c>
    </row>
    <row r="343" spans="2:65" s="12" customFormat="1" ht="11.25">
      <c r="B343" s="143"/>
      <c r="D343" s="136" t="s">
        <v>274</v>
      </c>
      <c r="E343" s="144" t="s">
        <v>19</v>
      </c>
      <c r="F343" s="145" t="s">
        <v>276</v>
      </c>
      <c r="H343" s="146">
        <v>314.49</v>
      </c>
      <c r="I343" s="147"/>
      <c r="L343" s="143"/>
      <c r="M343" s="148"/>
      <c r="T343" s="149"/>
      <c r="AT343" s="144" t="s">
        <v>274</v>
      </c>
      <c r="AU343" s="144" t="s">
        <v>85</v>
      </c>
      <c r="AV343" s="12" t="s">
        <v>272</v>
      </c>
      <c r="AW343" s="12" t="s">
        <v>37</v>
      </c>
      <c r="AX343" s="12" t="s">
        <v>83</v>
      </c>
      <c r="AY343" s="144" t="s">
        <v>266</v>
      </c>
    </row>
    <row r="344" spans="2:65" s="1" customFormat="1" ht="16.5" customHeight="1">
      <c r="B344" s="33"/>
      <c r="C344" s="122" t="s">
        <v>343</v>
      </c>
      <c r="D344" s="122" t="s">
        <v>267</v>
      </c>
      <c r="E344" s="123" t="s">
        <v>3731</v>
      </c>
      <c r="F344" s="124" t="s">
        <v>3732</v>
      </c>
      <c r="G344" s="125" t="s">
        <v>895</v>
      </c>
      <c r="H344" s="126">
        <v>314.49</v>
      </c>
      <c r="I344" s="127"/>
      <c r="J344" s="128">
        <f>ROUND(I344*H344,2)</f>
        <v>0</v>
      </c>
      <c r="K344" s="124" t="s">
        <v>3272</v>
      </c>
      <c r="L344" s="33"/>
      <c r="M344" s="129" t="s">
        <v>19</v>
      </c>
      <c r="N344" s="130" t="s">
        <v>46</v>
      </c>
      <c r="P344" s="131">
        <f>O344*H344</f>
        <v>0</v>
      </c>
      <c r="Q344" s="131">
        <v>0</v>
      </c>
      <c r="R344" s="131">
        <f>Q344*H344</f>
        <v>0</v>
      </c>
      <c r="S344" s="131">
        <v>0</v>
      </c>
      <c r="T344" s="132">
        <f>S344*H344</f>
        <v>0</v>
      </c>
      <c r="AR344" s="133" t="s">
        <v>272</v>
      </c>
      <c r="AT344" s="133" t="s">
        <v>267</v>
      </c>
      <c r="AU344" s="133" t="s">
        <v>85</v>
      </c>
      <c r="AY344" s="18" t="s">
        <v>266</v>
      </c>
      <c r="BE344" s="134">
        <f>IF(N344="základní",J344,0)</f>
        <v>0</v>
      </c>
      <c r="BF344" s="134">
        <f>IF(N344="snížená",J344,0)</f>
        <v>0</v>
      </c>
      <c r="BG344" s="134">
        <f>IF(N344="zákl. přenesená",J344,0)</f>
        <v>0</v>
      </c>
      <c r="BH344" s="134">
        <f>IF(N344="sníž. přenesená",J344,0)</f>
        <v>0</v>
      </c>
      <c r="BI344" s="134">
        <f>IF(N344="nulová",J344,0)</f>
        <v>0</v>
      </c>
      <c r="BJ344" s="18" t="s">
        <v>83</v>
      </c>
      <c r="BK344" s="134">
        <f>ROUND(I344*H344,2)</f>
        <v>0</v>
      </c>
      <c r="BL344" s="18" t="s">
        <v>272</v>
      </c>
      <c r="BM344" s="133" t="s">
        <v>3733</v>
      </c>
    </row>
    <row r="345" spans="2:65" s="1" customFormat="1" ht="11.25">
      <c r="B345" s="33"/>
      <c r="D345" s="186" t="s">
        <v>1068</v>
      </c>
      <c r="F345" s="187" t="s">
        <v>3734</v>
      </c>
      <c r="I345" s="151"/>
      <c r="L345" s="33"/>
      <c r="M345" s="152"/>
      <c r="T345" s="54"/>
      <c r="AT345" s="18" t="s">
        <v>1068</v>
      </c>
      <c r="AU345" s="18" t="s">
        <v>85</v>
      </c>
    </row>
    <row r="346" spans="2:65" s="1" customFormat="1" ht="16.5" customHeight="1">
      <c r="B346" s="33"/>
      <c r="C346" s="122" t="s">
        <v>578</v>
      </c>
      <c r="D346" s="122" t="s">
        <v>267</v>
      </c>
      <c r="E346" s="123" t="s">
        <v>3735</v>
      </c>
      <c r="F346" s="124" t="s">
        <v>3736</v>
      </c>
      <c r="G346" s="125" t="s">
        <v>845</v>
      </c>
      <c r="H346" s="126">
        <v>7.35</v>
      </c>
      <c r="I346" s="127"/>
      <c r="J346" s="128">
        <f>ROUND(I346*H346,2)</f>
        <v>0</v>
      </c>
      <c r="K346" s="124" t="s">
        <v>3272</v>
      </c>
      <c r="L346" s="33"/>
      <c r="M346" s="129" t="s">
        <v>19</v>
      </c>
      <c r="N346" s="130" t="s">
        <v>46</v>
      </c>
      <c r="P346" s="131">
        <f>O346*H346</f>
        <v>0</v>
      </c>
      <c r="Q346" s="131">
        <v>0</v>
      </c>
      <c r="R346" s="131">
        <f>Q346*H346</f>
        <v>0</v>
      </c>
      <c r="S346" s="131">
        <v>0</v>
      </c>
      <c r="T346" s="132">
        <f>S346*H346</f>
        <v>0</v>
      </c>
      <c r="AR346" s="133" t="s">
        <v>272</v>
      </c>
      <c r="AT346" s="133" t="s">
        <v>267</v>
      </c>
      <c r="AU346" s="133" t="s">
        <v>85</v>
      </c>
      <c r="AY346" s="18" t="s">
        <v>266</v>
      </c>
      <c r="BE346" s="134">
        <f>IF(N346="základní",J346,0)</f>
        <v>0</v>
      </c>
      <c r="BF346" s="134">
        <f>IF(N346="snížená",J346,0)</f>
        <v>0</v>
      </c>
      <c r="BG346" s="134">
        <f>IF(N346="zákl. přenesená",J346,0)</f>
        <v>0</v>
      </c>
      <c r="BH346" s="134">
        <f>IF(N346="sníž. přenesená",J346,0)</f>
        <v>0</v>
      </c>
      <c r="BI346" s="134">
        <f>IF(N346="nulová",J346,0)</f>
        <v>0</v>
      </c>
      <c r="BJ346" s="18" t="s">
        <v>83</v>
      </c>
      <c r="BK346" s="134">
        <f>ROUND(I346*H346,2)</f>
        <v>0</v>
      </c>
      <c r="BL346" s="18" t="s">
        <v>272</v>
      </c>
      <c r="BM346" s="133" t="s">
        <v>3737</v>
      </c>
    </row>
    <row r="347" spans="2:65" s="1" customFormat="1" ht="11.25">
      <c r="B347" s="33"/>
      <c r="D347" s="186" t="s">
        <v>1068</v>
      </c>
      <c r="F347" s="187" t="s">
        <v>3738</v>
      </c>
      <c r="I347" s="151"/>
      <c r="L347" s="33"/>
      <c r="M347" s="152"/>
      <c r="T347" s="54"/>
      <c r="AT347" s="18" t="s">
        <v>1068</v>
      </c>
      <c r="AU347" s="18" t="s">
        <v>85</v>
      </c>
    </row>
    <row r="348" spans="2:65" s="1" customFormat="1" ht="24.2" customHeight="1">
      <c r="B348" s="33"/>
      <c r="C348" s="122" t="s">
        <v>582</v>
      </c>
      <c r="D348" s="122" t="s">
        <v>267</v>
      </c>
      <c r="E348" s="123" t="s">
        <v>3739</v>
      </c>
      <c r="F348" s="124" t="s">
        <v>3740</v>
      </c>
      <c r="G348" s="125" t="s">
        <v>279</v>
      </c>
      <c r="H348" s="126">
        <v>192.4</v>
      </c>
      <c r="I348" s="127"/>
      <c r="J348" s="128">
        <f>ROUND(I348*H348,2)</f>
        <v>0</v>
      </c>
      <c r="K348" s="124" t="s">
        <v>3272</v>
      </c>
      <c r="L348" s="33"/>
      <c r="M348" s="129" t="s">
        <v>19</v>
      </c>
      <c r="N348" s="130" t="s">
        <v>46</v>
      </c>
      <c r="P348" s="131">
        <f>O348*H348</f>
        <v>0</v>
      </c>
      <c r="Q348" s="131">
        <v>0</v>
      </c>
      <c r="R348" s="131">
        <f>Q348*H348</f>
        <v>0</v>
      </c>
      <c r="S348" s="131">
        <v>0</v>
      </c>
      <c r="T348" s="132">
        <f>S348*H348</f>
        <v>0</v>
      </c>
      <c r="AR348" s="133" t="s">
        <v>272</v>
      </c>
      <c r="AT348" s="133" t="s">
        <v>267</v>
      </c>
      <c r="AU348" s="133" t="s">
        <v>85</v>
      </c>
      <c r="AY348" s="18" t="s">
        <v>266</v>
      </c>
      <c r="BE348" s="134">
        <f>IF(N348="základní",J348,0)</f>
        <v>0</v>
      </c>
      <c r="BF348" s="134">
        <f>IF(N348="snížená",J348,0)</f>
        <v>0</v>
      </c>
      <c r="BG348" s="134">
        <f>IF(N348="zákl. přenesená",J348,0)</f>
        <v>0</v>
      </c>
      <c r="BH348" s="134">
        <f>IF(N348="sníž. přenesená",J348,0)</f>
        <v>0</v>
      </c>
      <c r="BI348" s="134">
        <f>IF(N348="nulová",J348,0)</f>
        <v>0</v>
      </c>
      <c r="BJ348" s="18" t="s">
        <v>83</v>
      </c>
      <c r="BK348" s="134">
        <f>ROUND(I348*H348,2)</f>
        <v>0</v>
      </c>
      <c r="BL348" s="18" t="s">
        <v>272</v>
      </c>
      <c r="BM348" s="133" t="s">
        <v>3741</v>
      </c>
    </row>
    <row r="349" spans="2:65" s="1" customFormat="1" ht="11.25">
      <c r="B349" s="33"/>
      <c r="D349" s="186" t="s">
        <v>1068</v>
      </c>
      <c r="F349" s="187" t="s">
        <v>3742</v>
      </c>
      <c r="I349" s="151"/>
      <c r="L349" s="33"/>
      <c r="M349" s="152"/>
      <c r="T349" s="54"/>
      <c r="AT349" s="18" t="s">
        <v>1068</v>
      </c>
      <c r="AU349" s="18" t="s">
        <v>85</v>
      </c>
    </row>
    <row r="350" spans="2:65" s="11" customFormat="1" ht="11.25">
      <c r="B350" s="135"/>
      <c r="D350" s="136" t="s">
        <v>274</v>
      </c>
      <c r="E350" s="137" t="s">
        <v>19</v>
      </c>
      <c r="F350" s="138" t="s">
        <v>3743</v>
      </c>
      <c r="H350" s="139">
        <v>192.4</v>
      </c>
      <c r="I350" s="140"/>
      <c r="L350" s="135"/>
      <c r="M350" s="141"/>
      <c r="T350" s="142"/>
      <c r="AT350" s="137" t="s">
        <v>274</v>
      </c>
      <c r="AU350" s="137" t="s">
        <v>85</v>
      </c>
      <c r="AV350" s="11" t="s">
        <v>85</v>
      </c>
      <c r="AW350" s="11" t="s">
        <v>37</v>
      </c>
      <c r="AX350" s="11" t="s">
        <v>75</v>
      </c>
      <c r="AY350" s="137" t="s">
        <v>266</v>
      </c>
    </row>
    <row r="351" spans="2:65" s="12" customFormat="1" ht="11.25">
      <c r="B351" s="143"/>
      <c r="D351" s="136" t="s">
        <v>274</v>
      </c>
      <c r="E351" s="144" t="s">
        <v>19</v>
      </c>
      <c r="F351" s="145" t="s">
        <v>276</v>
      </c>
      <c r="H351" s="146">
        <v>192.4</v>
      </c>
      <c r="I351" s="147"/>
      <c r="L351" s="143"/>
      <c r="M351" s="148"/>
      <c r="T351" s="149"/>
      <c r="AT351" s="144" t="s">
        <v>274</v>
      </c>
      <c r="AU351" s="144" t="s">
        <v>85</v>
      </c>
      <c r="AV351" s="12" t="s">
        <v>272</v>
      </c>
      <c r="AW351" s="12" t="s">
        <v>37</v>
      </c>
      <c r="AX351" s="12" t="s">
        <v>83</v>
      </c>
      <c r="AY351" s="144" t="s">
        <v>266</v>
      </c>
    </row>
    <row r="352" spans="2:65" s="1" customFormat="1" ht="16.5" customHeight="1">
      <c r="B352" s="33"/>
      <c r="C352" s="170" t="s">
        <v>586</v>
      </c>
      <c r="D352" s="170" t="s">
        <v>298</v>
      </c>
      <c r="E352" s="171" t="s">
        <v>3744</v>
      </c>
      <c r="F352" s="172" t="s">
        <v>3745</v>
      </c>
      <c r="G352" s="173" t="s">
        <v>845</v>
      </c>
      <c r="H352" s="174">
        <v>481</v>
      </c>
      <c r="I352" s="175"/>
      <c r="J352" s="176">
        <f>ROUND(I352*H352,2)</f>
        <v>0</v>
      </c>
      <c r="K352" s="172" t="s">
        <v>3272</v>
      </c>
      <c r="L352" s="177"/>
      <c r="M352" s="178" t="s">
        <v>19</v>
      </c>
      <c r="N352" s="179" t="s">
        <v>46</v>
      </c>
      <c r="P352" s="131">
        <f>O352*H352</f>
        <v>0</v>
      </c>
      <c r="Q352" s="131">
        <v>0</v>
      </c>
      <c r="R352" s="131">
        <f>Q352*H352</f>
        <v>0</v>
      </c>
      <c r="S352" s="131">
        <v>0</v>
      </c>
      <c r="T352" s="132">
        <f>S352*H352</f>
        <v>0</v>
      </c>
      <c r="AR352" s="133" t="s">
        <v>303</v>
      </c>
      <c r="AT352" s="133" t="s">
        <v>298</v>
      </c>
      <c r="AU352" s="133" t="s">
        <v>85</v>
      </c>
      <c r="AY352" s="18" t="s">
        <v>266</v>
      </c>
      <c r="BE352" s="134">
        <f>IF(N352="základní",J352,0)</f>
        <v>0</v>
      </c>
      <c r="BF352" s="134">
        <f>IF(N352="snížená",J352,0)</f>
        <v>0</v>
      </c>
      <c r="BG352" s="134">
        <f>IF(N352="zákl. přenesená",J352,0)</f>
        <v>0</v>
      </c>
      <c r="BH352" s="134">
        <f>IF(N352="sníž. přenesená",J352,0)</f>
        <v>0</v>
      </c>
      <c r="BI352" s="134">
        <f>IF(N352="nulová",J352,0)</f>
        <v>0</v>
      </c>
      <c r="BJ352" s="18" t="s">
        <v>83</v>
      </c>
      <c r="BK352" s="134">
        <f>ROUND(I352*H352,2)</f>
        <v>0</v>
      </c>
      <c r="BL352" s="18" t="s">
        <v>272</v>
      </c>
      <c r="BM352" s="133" t="s">
        <v>3746</v>
      </c>
    </row>
    <row r="353" spans="2:65" s="1" customFormat="1" ht="16.5" customHeight="1">
      <c r="B353" s="33"/>
      <c r="C353" s="122" t="s">
        <v>591</v>
      </c>
      <c r="D353" s="122" t="s">
        <v>267</v>
      </c>
      <c r="E353" s="123" t="s">
        <v>2895</v>
      </c>
      <c r="F353" s="124" t="s">
        <v>2896</v>
      </c>
      <c r="G353" s="125" t="s">
        <v>279</v>
      </c>
      <c r="H353" s="126">
        <v>327.91300000000001</v>
      </c>
      <c r="I353" s="127"/>
      <c r="J353" s="128">
        <f>ROUND(I353*H353,2)</f>
        <v>0</v>
      </c>
      <c r="K353" s="124" t="s">
        <v>3272</v>
      </c>
      <c r="L353" s="33"/>
      <c r="M353" s="129" t="s">
        <v>19</v>
      </c>
      <c r="N353" s="130" t="s">
        <v>46</v>
      </c>
      <c r="P353" s="131">
        <f>O353*H353</f>
        <v>0</v>
      </c>
      <c r="Q353" s="131">
        <v>0</v>
      </c>
      <c r="R353" s="131">
        <f>Q353*H353</f>
        <v>0</v>
      </c>
      <c r="S353" s="131">
        <v>0</v>
      </c>
      <c r="T353" s="132">
        <f>S353*H353</f>
        <v>0</v>
      </c>
      <c r="AR353" s="133" t="s">
        <v>272</v>
      </c>
      <c r="AT353" s="133" t="s">
        <v>267</v>
      </c>
      <c r="AU353" s="133" t="s">
        <v>85</v>
      </c>
      <c r="AY353" s="18" t="s">
        <v>266</v>
      </c>
      <c r="BE353" s="134">
        <f>IF(N353="základní",J353,0)</f>
        <v>0</v>
      </c>
      <c r="BF353" s="134">
        <f>IF(N353="snížená",J353,0)</f>
        <v>0</v>
      </c>
      <c r="BG353" s="134">
        <f>IF(N353="zákl. přenesená",J353,0)</f>
        <v>0</v>
      </c>
      <c r="BH353" s="134">
        <f>IF(N353="sníž. přenesená",J353,0)</f>
        <v>0</v>
      </c>
      <c r="BI353" s="134">
        <f>IF(N353="nulová",J353,0)</f>
        <v>0</v>
      </c>
      <c r="BJ353" s="18" t="s">
        <v>83</v>
      </c>
      <c r="BK353" s="134">
        <f>ROUND(I353*H353,2)</f>
        <v>0</v>
      </c>
      <c r="BL353" s="18" t="s">
        <v>272</v>
      </c>
      <c r="BM353" s="133" t="s">
        <v>3747</v>
      </c>
    </row>
    <row r="354" spans="2:65" s="1" customFormat="1" ht="11.25">
      <c r="B354" s="33"/>
      <c r="D354" s="186" t="s">
        <v>1068</v>
      </c>
      <c r="F354" s="187" t="s">
        <v>2898</v>
      </c>
      <c r="I354" s="151"/>
      <c r="L354" s="33"/>
      <c r="M354" s="152"/>
      <c r="T354" s="54"/>
      <c r="AT354" s="18" t="s">
        <v>1068</v>
      </c>
      <c r="AU354" s="18" t="s">
        <v>85</v>
      </c>
    </row>
    <row r="355" spans="2:65" s="14" customFormat="1" ht="11.25">
      <c r="B355" s="164"/>
      <c r="D355" s="136" t="s">
        <v>274</v>
      </c>
      <c r="E355" s="165" t="s">
        <v>19</v>
      </c>
      <c r="F355" s="166" t="s">
        <v>3748</v>
      </c>
      <c r="H355" s="165" t="s">
        <v>19</v>
      </c>
      <c r="I355" s="167"/>
      <c r="L355" s="164"/>
      <c r="M355" s="168"/>
      <c r="T355" s="169"/>
      <c r="AT355" s="165" t="s">
        <v>274</v>
      </c>
      <c r="AU355" s="165" t="s">
        <v>85</v>
      </c>
      <c r="AV355" s="14" t="s">
        <v>83</v>
      </c>
      <c r="AW355" s="14" t="s">
        <v>37</v>
      </c>
      <c r="AX355" s="14" t="s">
        <v>75</v>
      </c>
      <c r="AY355" s="165" t="s">
        <v>266</v>
      </c>
    </row>
    <row r="356" spans="2:65" s="11" customFormat="1" ht="11.25">
      <c r="B356" s="135"/>
      <c r="D356" s="136" t="s">
        <v>274</v>
      </c>
      <c r="E356" s="137" t="s">
        <v>19</v>
      </c>
      <c r="F356" s="138" t="s">
        <v>3749</v>
      </c>
      <c r="H356" s="139">
        <v>11.234999999999999</v>
      </c>
      <c r="I356" s="140"/>
      <c r="L356" s="135"/>
      <c r="M356" s="141"/>
      <c r="T356" s="142"/>
      <c r="AT356" s="137" t="s">
        <v>274</v>
      </c>
      <c r="AU356" s="137" t="s">
        <v>85</v>
      </c>
      <c r="AV356" s="11" t="s">
        <v>85</v>
      </c>
      <c r="AW356" s="11" t="s">
        <v>37</v>
      </c>
      <c r="AX356" s="11" t="s">
        <v>75</v>
      </c>
      <c r="AY356" s="137" t="s">
        <v>266</v>
      </c>
    </row>
    <row r="357" spans="2:65" s="11" customFormat="1" ht="11.25">
      <c r="B357" s="135"/>
      <c r="D357" s="136" t="s">
        <v>274</v>
      </c>
      <c r="E357" s="137" t="s">
        <v>19</v>
      </c>
      <c r="F357" s="138" t="s">
        <v>3750</v>
      </c>
      <c r="H357" s="139">
        <v>49.415999999999997</v>
      </c>
      <c r="I357" s="140"/>
      <c r="L357" s="135"/>
      <c r="M357" s="141"/>
      <c r="T357" s="142"/>
      <c r="AT357" s="137" t="s">
        <v>274</v>
      </c>
      <c r="AU357" s="137" t="s">
        <v>85</v>
      </c>
      <c r="AV357" s="11" t="s">
        <v>85</v>
      </c>
      <c r="AW357" s="11" t="s">
        <v>37</v>
      </c>
      <c r="AX357" s="11" t="s">
        <v>75</v>
      </c>
      <c r="AY357" s="137" t="s">
        <v>266</v>
      </c>
    </row>
    <row r="358" spans="2:65" s="11" customFormat="1" ht="11.25">
      <c r="B358" s="135"/>
      <c r="D358" s="136" t="s">
        <v>274</v>
      </c>
      <c r="E358" s="137" t="s">
        <v>19</v>
      </c>
      <c r="F358" s="138" t="s">
        <v>3751</v>
      </c>
      <c r="H358" s="139">
        <v>12.127000000000001</v>
      </c>
      <c r="I358" s="140"/>
      <c r="L358" s="135"/>
      <c r="M358" s="141"/>
      <c r="T358" s="142"/>
      <c r="AT358" s="137" t="s">
        <v>274</v>
      </c>
      <c r="AU358" s="137" t="s">
        <v>85</v>
      </c>
      <c r="AV358" s="11" t="s">
        <v>85</v>
      </c>
      <c r="AW358" s="11" t="s">
        <v>37</v>
      </c>
      <c r="AX358" s="11" t="s">
        <v>75</v>
      </c>
      <c r="AY358" s="137" t="s">
        <v>266</v>
      </c>
    </row>
    <row r="359" spans="2:65" s="11" customFormat="1" ht="11.25">
      <c r="B359" s="135"/>
      <c r="D359" s="136" t="s">
        <v>274</v>
      </c>
      <c r="E359" s="137" t="s">
        <v>19</v>
      </c>
      <c r="F359" s="138" t="s">
        <v>3752</v>
      </c>
      <c r="H359" s="139">
        <v>11.673999999999999</v>
      </c>
      <c r="I359" s="140"/>
      <c r="L359" s="135"/>
      <c r="M359" s="141"/>
      <c r="T359" s="142"/>
      <c r="AT359" s="137" t="s">
        <v>274</v>
      </c>
      <c r="AU359" s="137" t="s">
        <v>85</v>
      </c>
      <c r="AV359" s="11" t="s">
        <v>85</v>
      </c>
      <c r="AW359" s="11" t="s">
        <v>37</v>
      </c>
      <c r="AX359" s="11" t="s">
        <v>75</v>
      </c>
      <c r="AY359" s="137" t="s">
        <v>266</v>
      </c>
    </row>
    <row r="360" spans="2:65" s="11" customFormat="1" ht="11.25">
      <c r="B360" s="135"/>
      <c r="D360" s="136" t="s">
        <v>274</v>
      </c>
      <c r="E360" s="137" t="s">
        <v>19</v>
      </c>
      <c r="F360" s="138" t="s">
        <v>3753</v>
      </c>
      <c r="H360" s="139">
        <v>11.221</v>
      </c>
      <c r="I360" s="140"/>
      <c r="L360" s="135"/>
      <c r="M360" s="141"/>
      <c r="T360" s="142"/>
      <c r="AT360" s="137" t="s">
        <v>274</v>
      </c>
      <c r="AU360" s="137" t="s">
        <v>85</v>
      </c>
      <c r="AV360" s="11" t="s">
        <v>85</v>
      </c>
      <c r="AW360" s="11" t="s">
        <v>37</v>
      </c>
      <c r="AX360" s="11" t="s">
        <v>75</v>
      </c>
      <c r="AY360" s="137" t="s">
        <v>266</v>
      </c>
    </row>
    <row r="361" spans="2:65" s="11" customFormat="1" ht="11.25">
      <c r="B361" s="135"/>
      <c r="D361" s="136" t="s">
        <v>274</v>
      </c>
      <c r="E361" s="137" t="s">
        <v>19</v>
      </c>
      <c r="F361" s="138" t="s">
        <v>3754</v>
      </c>
      <c r="H361" s="139">
        <v>153.93</v>
      </c>
      <c r="I361" s="140"/>
      <c r="L361" s="135"/>
      <c r="M361" s="141"/>
      <c r="T361" s="142"/>
      <c r="AT361" s="137" t="s">
        <v>274</v>
      </c>
      <c r="AU361" s="137" t="s">
        <v>85</v>
      </c>
      <c r="AV361" s="11" t="s">
        <v>85</v>
      </c>
      <c r="AW361" s="11" t="s">
        <v>37</v>
      </c>
      <c r="AX361" s="11" t="s">
        <v>75</v>
      </c>
      <c r="AY361" s="137" t="s">
        <v>266</v>
      </c>
    </row>
    <row r="362" spans="2:65" s="11" customFormat="1" ht="11.25">
      <c r="B362" s="135"/>
      <c r="D362" s="136" t="s">
        <v>274</v>
      </c>
      <c r="E362" s="137" t="s">
        <v>19</v>
      </c>
      <c r="F362" s="138" t="s">
        <v>3755</v>
      </c>
      <c r="H362" s="139">
        <v>10.836</v>
      </c>
      <c r="I362" s="140"/>
      <c r="L362" s="135"/>
      <c r="M362" s="141"/>
      <c r="T362" s="142"/>
      <c r="AT362" s="137" t="s">
        <v>274</v>
      </c>
      <c r="AU362" s="137" t="s">
        <v>85</v>
      </c>
      <c r="AV362" s="11" t="s">
        <v>85</v>
      </c>
      <c r="AW362" s="11" t="s">
        <v>37</v>
      </c>
      <c r="AX362" s="11" t="s">
        <v>75</v>
      </c>
      <c r="AY362" s="137" t="s">
        <v>266</v>
      </c>
    </row>
    <row r="363" spans="2:65" s="11" customFormat="1" ht="11.25">
      <c r="B363" s="135"/>
      <c r="D363" s="136" t="s">
        <v>274</v>
      </c>
      <c r="E363" s="137" t="s">
        <v>19</v>
      </c>
      <c r="F363" s="138" t="s">
        <v>3756</v>
      </c>
      <c r="H363" s="139">
        <v>10.518000000000001</v>
      </c>
      <c r="I363" s="140"/>
      <c r="L363" s="135"/>
      <c r="M363" s="141"/>
      <c r="T363" s="142"/>
      <c r="AT363" s="137" t="s">
        <v>274</v>
      </c>
      <c r="AU363" s="137" t="s">
        <v>85</v>
      </c>
      <c r="AV363" s="11" t="s">
        <v>85</v>
      </c>
      <c r="AW363" s="11" t="s">
        <v>37</v>
      </c>
      <c r="AX363" s="11" t="s">
        <v>75</v>
      </c>
      <c r="AY363" s="137" t="s">
        <v>266</v>
      </c>
    </row>
    <row r="364" spans="2:65" s="11" customFormat="1" ht="11.25">
      <c r="B364" s="135"/>
      <c r="D364" s="136" t="s">
        <v>274</v>
      </c>
      <c r="E364" s="137" t="s">
        <v>19</v>
      </c>
      <c r="F364" s="138" t="s">
        <v>3757</v>
      </c>
      <c r="H364" s="139">
        <v>10.199999999999999</v>
      </c>
      <c r="I364" s="140"/>
      <c r="L364" s="135"/>
      <c r="M364" s="141"/>
      <c r="T364" s="142"/>
      <c r="AT364" s="137" t="s">
        <v>274</v>
      </c>
      <c r="AU364" s="137" t="s">
        <v>85</v>
      </c>
      <c r="AV364" s="11" t="s">
        <v>85</v>
      </c>
      <c r="AW364" s="11" t="s">
        <v>37</v>
      </c>
      <c r="AX364" s="11" t="s">
        <v>75</v>
      </c>
      <c r="AY364" s="137" t="s">
        <v>266</v>
      </c>
    </row>
    <row r="365" spans="2:65" s="11" customFormat="1" ht="11.25">
      <c r="B365" s="135"/>
      <c r="D365" s="136" t="s">
        <v>274</v>
      </c>
      <c r="E365" s="137" t="s">
        <v>19</v>
      </c>
      <c r="F365" s="138" t="s">
        <v>3758</v>
      </c>
      <c r="H365" s="139">
        <v>9.8819999999999997</v>
      </c>
      <c r="I365" s="140"/>
      <c r="L365" s="135"/>
      <c r="M365" s="141"/>
      <c r="T365" s="142"/>
      <c r="AT365" s="137" t="s">
        <v>274</v>
      </c>
      <c r="AU365" s="137" t="s">
        <v>85</v>
      </c>
      <c r="AV365" s="11" t="s">
        <v>85</v>
      </c>
      <c r="AW365" s="11" t="s">
        <v>37</v>
      </c>
      <c r="AX365" s="11" t="s">
        <v>75</v>
      </c>
      <c r="AY365" s="137" t="s">
        <v>266</v>
      </c>
    </row>
    <row r="366" spans="2:65" s="11" customFormat="1" ht="11.25">
      <c r="B366" s="135"/>
      <c r="D366" s="136" t="s">
        <v>274</v>
      </c>
      <c r="E366" s="137" t="s">
        <v>19</v>
      </c>
      <c r="F366" s="138" t="s">
        <v>3759</v>
      </c>
      <c r="H366" s="139">
        <v>9.5619999999999994</v>
      </c>
      <c r="I366" s="140"/>
      <c r="L366" s="135"/>
      <c r="M366" s="141"/>
      <c r="T366" s="142"/>
      <c r="AT366" s="137" t="s">
        <v>274</v>
      </c>
      <c r="AU366" s="137" t="s">
        <v>85</v>
      </c>
      <c r="AV366" s="11" t="s">
        <v>85</v>
      </c>
      <c r="AW366" s="11" t="s">
        <v>37</v>
      </c>
      <c r="AX366" s="11" t="s">
        <v>75</v>
      </c>
      <c r="AY366" s="137" t="s">
        <v>266</v>
      </c>
    </row>
    <row r="367" spans="2:65" s="11" customFormat="1" ht="11.25">
      <c r="B367" s="135"/>
      <c r="D367" s="136" t="s">
        <v>274</v>
      </c>
      <c r="E367" s="137" t="s">
        <v>19</v>
      </c>
      <c r="F367" s="138" t="s">
        <v>3760</v>
      </c>
      <c r="H367" s="139">
        <v>18.803999999999998</v>
      </c>
      <c r="I367" s="140"/>
      <c r="L367" s="135"/>
      <c r="M367" s="141"/>
      <c r="T367" s="142"/>
      <c r="AT367" s="137" t="s">
        <v>274</v>
      </c>
      <c r="AU367" s="137" t="s">
        <v>85</v>
      </c>
      <c r="AV367" s="11" t="s">
        <v>85</v>
      </c>
      <c r="AW367" s="11" t="s">
        <v>37</v>
      </c>
      <c r="AX367" s="11" t="s">
        <v>75</v>
      </c>
      <c r="AY367" s="137" t="s">
        <v>266</v>
      </c>
    </row>
    <row r="368" spans="2:65" s="11" customFormat="1" ht="11.25">
      <c r="B368" s="135"/>
      <c r="D368" s="136" t="s">
        <v>274</v>
      </c>
      <c r="E368" s="137" t="s">
        <v>19</v>
      </c>
      <c r="F368" s="138" t="s">
        <v>3761</v>
      </c>
      <c r="H368" s="139">
        <v>8.5079999999999991</v>
      </c>
      <c r="I368" s="140"/>
      <c r="L368" s="135"/>
      <c r="M368" s="141"/>
      <c r="T368" s="142"/>
      <c r="AT368" s="137" t="s">
        <v>274</v>
      </c>
      <c r="AU368" s="137" t="s">
        <v>85</v>
      </c>
      <c r="AV368" s="11" t="s">
        <v>85</v>
      </c>
      <c r="AW368" s="11" t="s">
        <v>37</v>
      </c>
      <c r="AX368" s="11" t="s">
        <v>75</v>
      </c>
      <c r="AY368" s="137" t="s">
        <v>266</v>
      </c>
    </row>
    <row r="369" spans="2:65" s="12" customFormat="1" ht="11.25">
      <c r="B369" s="143"/>
      <c r="D369" s="136" t="s">
        <v>274</v>
      </c>
      <c r="E369" s="144" t="s">
        <v>19</v>
      </c>
      <c r="F369" s="145" t="s">
        <v>276</v>
      </c>
      <c r="H369" s="146">
        <v>327.91300000000001</v>
      </c>
      <c r="I369" s="147"/>
      <c r="L369" s="143"/>
      <c r="M369" s="148"/>
      <c r="T369" s="149"/>
      <c r="AT369" s="144" t="s">
        <v>274</v>
      </c>
      <c r="AU369" s="144" t="s">
        <v>85</v>
      </c>
      <c r="AV369" s="12" t="s">
        <v>272</v>
      </c>
      <c r="AW369" s="12" t="s">
        <v>37</v>
      </c>
      <c r="AX369" s="12" t="s">
        <v>83</v>
      </c>
      <c r="AY369" s="144" t="s">
        <v>266</v>
      </c>
    </row>
    <row r="370" spans="2:65" s="1" customFormat="1" ht="16.5" customHeight="1">
      <c r="B370" s="33"/>
      <c r="C370" s="122" t="s">
        <v>595</v>
      </c>
      <c r="D370" s="122" t="s">
        <v>267</v>
      </c>
      <c r="E370" s="123" t="s">
        <v>2900</v>
      </c>
      <c r="F370" s="124" t="s">
        <v>2901</v>
      </c>
      <c r="G370" s="125" t="s">
        <v>895</v>
      </c>
      <c r="H370" s="126">
        <v>1251.74</v>
      </c>
      <c r="I370" s="127"/>
      <c r="J370" s="128">
        <f>ROUND(I370*H370,2)</f>
        <v>0</v>
      </c>
      <c r="K370" s="124" t="s">
        <v>3272</v>
      </c>
      <c r="L370" s="33"/>
      <c r="M370" s="129" t="s">
        <v>19</v>
      </c>
      <c r="N370" s="130" t="s">
        <v>46</v>
      </c>
      <c r="P370" s="131">
        <f>O370*H370</f>
        <v>0</v>
      </c>
      <c r="Q370" s="131">
        <v>0</v>
      </c>
      <c r="R370" s="131">
        <f>Q370*H370</f>
        <v>0</v>
      </c>
      <c r="S370" s="131">
        <v>0</v>
      </c>
      <c r="T370" s="132">
        <f>S370*H370</f>
        <v>0</v>
      </c>
      <c r="AR370" s="133" t="s">
        <v>272</v>
      </c>
      <c r="AT370" s="133" t="s">
        <v>267</v>
      </c>
      <c r="AU370" s="133" t="s">
        <v>85</v>
      </c>
      <c r="AY370" s="18" t="s">
        <v>266</v>
      </c>
      <c r="BE370" s="134">
        <f>IF(N370="základní",J370,0)</f>
        <v>0</v>
      </c>
      <c r="BF370" s="134">
        <f>IF(N370="snížená",J370,0)</f>
        <v>0</v>
      </c>
      <c r="BG370" s="134">
        <f>IF(N370="zákl. přenesená",J370,0)</f>
        <v>0</v>
      </c>
      <c r="BH370" s="134">
        <f>IF(N370="sníž. přenesená",J370,0)</f>
        <v>0</v>
      </c>
      <c r="BI370" s="134">
        <f>IF(N370="nulová",J370,0)</f>
        <v>0</v>
      </c>
      <c r="BJ370" s="18" t="s">
        <v>83</v>
      </c>
      <c r="BK370" s="134">
        <f>ROUND(I370*H370,2)</f>
        <v>0</v>
      </c>
      <c r="BL370" s="18" t="s">
        <v>272</v>
      </c>
      <c r="BM370" s="133" t="s">
        <v>3762</v>
      </c>
    </row>
    <row r="371" spans="2:65" s="1" customFormat="1" ht="11.25">
      <c r="B371" s="33"/>
      <c r="D371" s="186" t="s">
        <v>1068</v>
      </c>
      <c r="F371" s="187" t="s">
        <v>2903</v>
      </c>
      <c r="I371" s="151"/>
      <c r="L371" s="33"/>
      <c r="M371" s="152"/>
      <c r="T371" s="54"/>
      <c r="AT371" s="18" t="s">
        <v>1068</v>
      </c>
      <c r="AU371" s="18" t="s">
        <v>85</v>
      </c>
    </row>
    <row r="372" spans="2:65" s="11" customFormat="1" ht="11.25">
      <c r="B372" s="135"/>
      <c r="D372" s="136" t="s">
        <v>274</v>
      </c>
      <c r="E372" s="137" t="s">
        <v>19</v>
      </c>
      <c r="F372" s="138" t="s">
        <v>3763</v>
      </c>
      <c r="H372" s="139">
        <v>44.8</v>
      </c>
      <c r="I372" s="140"/>
      <c r="L372" s="135"/>
      <c r="M372" s="141"/>
      <c r="T372" s="142"/>
      <c r="AT372" s="137" t="s">
        <v>274</v>
      </c>
      <c r="AU372" s="137" t="s">
        <v>85</v>
      </c>
      <c r="AV372" s="11" t="s">
        <v>85</v>
      </c>
      <c r="AW372" s="11" t="s">
        <v>37</v>
      </c>
      <c r="AX372" s="11" t="s">
        <v>75</v>
      </c>
      <c r="AY372" s="137" t="s">
        <v>266</v>
      </c>
    </row>
    <row r="373" spans="2:65" s="11" customFormat="1" ht="11.25">
      <c r="B373" s="135"/>
      <c r="D373" s="136" t="s">
        <v>274</v>
      </c>
      <c r="E373" s="137" t="s">
        <v>19</v>
      </c>
      <c r="F373" s="138" t="s">
        <v>3764</v>
      </c>
      <c r="H373" s="139">
        <v>190.46</v>
      </c>
      <c r="I373" s="140"/>
      <c r="L373" s="135"/>
      <c r="M373" s="141"/>
      <c r="T373" s="142"/>
      <c r="AT373" s="137" t="s">
        <v>274</v>
      </c>
      <c r="AU373" s="137" t="s">
        <v>85</v>
      </c>
      <c r="AV373" s="11" t="s">
        <v>85</v>
      </c>
      <c r="AW373" s="11" t="s">
        <v>37</v>
      </c>
      <c r="AX373" s="11" t="s">
        <v>75</v>
      </c>
      <c r="AY373" s="137" t="s">
        <v>266</v>
      </c>
    </row>
    <row r="374" spans="2:65" s="11" customFormat="1" ht="11.25">
      <c r="B374" s="135"/>
      <c r="D374" s="136" t="s">
        <v>274</v>
      </c>
      <c r="E374" s="137" t="s">
        <v>19</v>
      </c>
      <c r="F374" s="138" t="s">
        <v>3765</v>
      </c>
      <c r="H374" s="139">
        <v>46.67</v>
      </c>
      <c r="I374" s="140"/>
      <c r="L374" s="135"/>
      <c r="M374" s="141"/>
      <c r="T374" s="142"/>
      <c r="AT374" s="137" t="s">
        <v>274</v>
      </c>
      <c r="AU374" s="137" t="s">
        <v>85</v>
      </c>
      <c r="AV374" s="11" t="s">
        <v>85</v>
      </c>
      <c r="AW374" s="11" t="s">
        <v>37</v>
      </c>
      <c r="AX374" s="11" t="s">
        <v>75</v>
      </c>
      <c r="AY374" s="137" t="s">
        <v>266</v>
      </c>
    </row>
    <row r="375" spans="2:65" s="11" customFormat="1" ht="11.25">
      <c r="B375" s="135"/>
      <c r="D375" s="136" t="s">
        <v>274</v>
      </c>
      <c r="E375" s="137" t="s">
        <v>19</v>
      </c>
      <c r="F375" s="138" t="s">
        <v>3766</v>
      </c>
      <c r="H375" s="139">
        <v>44.77</v>
      </c>
      <c r="I375" s="140"/>
      <c r="L375" s="135"/>
      <c r="M375" s="141"/>
      <c r="T375" s="142"/>
      <c r="AT375" s="137" t="s">
        <v>274</v>
      </c>
      <c r="AU375" s="137" t="s">
        <v>85</v>
      </c>
      <c r="AV375" s="11" t="s">
        <v>85</v>
      </c>
      <c r="AW375" s="11" t="s">
        <v>37</v>
      </c>
      <c r="AX375" s="11" t="s">
        <v>75</v>
      </c>
      <c r="AY375" s="137" t="s">
        <v>266</v>
      </c>
    </row>
    <row r="376" spans="2:65" s="11" customFormat="1" ht="11.25">
      <c r="B376" s="135"/>
      <c r="D376" s="136" t="s">
        <v>274</v>
      </c>
      <c r="E376" s="137" t="s">
        <v>19</v>
      </c>
      <c r="F376" s="138" t="s">
        <v>3767</v>
      </c>
      <c r="H376" s="139">
        <v>42.88</v>
      </c>
      <c r="I376" s="140"/>
      <c r="L376" s="135"/>
      <c r="M376" s="141"/>
      <c r="T376" s="142"/>
      <c r="AT376" s="137" t="s">
        <v>274</v>
      </c>
      <c r="AU376" s="137" t="s">
        <v>85</v>
      </c>
      <c r="AV376" s="11" t="s">
        <v>85</v>
      </c>
      <c r="AW376" s="11" t="s">
        <v>37</v>
      </c>
      <c r="AX376" s="11" t="s">
        <v>75</v>
      </c>
      <c r="AY376" s="137" t="s">
        <v>266</v>
      </c>
    </row>
    <row r="377" spans="2:65" s="11" customFormat="1" ht="11.25">
      <c r="B377" s="135"/>
      <c r="D377" s="136" t="s">
        <v>274</v>
      </c>
      <c r="E377" s="137" t="s">
        <v>19</v>
      </c>
      <c r="F377" s="138" t="s">
        <v>3768</v>
      </c>
      <c r="H377" s="139">
        <v>587.02</v>
      </c>
      <c r="I377" s="140"/>
      <c r="L377" s="135"/>
      <c r="M377" s="141"/>
      <c r="T377" s="142"/>
      <c r="AT377" s="137" t="s">
        <v>274</v>
      </c>
      <c r="AU377" s="137" t="s">
        <v>85</v>
      </c>
      <c r="AV377" s="11" t="s">
        <v>85</v>
      </c>
      <c r="AW377" s="11" t="s">
        <v>37</v>
      </c>
      <c r="AX377" s="11" t="s">
        <v>75</v>
      </c>
      <c r="AY377" s="137" t="s">
        <v>266</v>
      </c>
    </row>
    <row r="378" spans="2:65" s="11" customFormat="1" ht="11.25">
      <c r="B378" s="135"/>
      <c r="D378" s="136" t="s">
        <v>274</v>
      </c>
      <c r="E378" s="137" t="s">
        <v>19</v>
      </c>
      <c r="F378" s="138" t="s">
        <v>3769</v>
      </c>
      <c r="H378" s="139">
        <v>41.27</v>
      </c>
      <c r="I378" s="140"/>
      <c r="L378" s="135"/>
      <c r="M378" s="141"/>
      <c r="T378" s="142"/>
      <c r="AT378" s="137" t="s">
        <v>274</v>
      </c>
      <c r="AU378" s="137" t="s">
        <v>85</v>
      </c>
      <c r="AV378" s="11" t="s">
        <v>85</v>
      </c>
      <c r="AW378" s="11" t="s">
        <v>37</v>
      </c>
      <c r="AX378" s="11" t="s">
        <v>75</v>
      </c>
      <c r="AY378" s="137" t="s">
        <v>266</v>
      </c>
    </row>
    <row r="379" spans="2:65" s="11" customFormat="1" ht="11.25">
      <c r="B379" s="135"/>
      <c r="D379" s="136" t="s">
        <v>274</v>
      </c>
      <c r="E379" s="137" t="s">
        <v>19</v>
      </c>
      <c r="F379" s="138" t="s">
        <v>3770</v>
      </c>
      <c r="H379" s="139">
        <v>39.94</v>
      </c>
      <c r="I379" s="140"/>
      <c r="L379" s="135"/>
      <c r="M379" s="141"/>
      <c r="T379" s="142"/>
      <c r="AT379" s="137" t="s">
        <v>274</v>
      </c>
      <c r="AU379" s="137" t="s">
        <v>85</v>
      </c>
      <c r="AV379" s="11" t="s">
        <v>85</v>
      </c>
      <c r="AW379" s="11" t="s">
        <v>37</v>
      </c>
      <c r="AX379" s="11" t="s">
        <v>75</v>
      </c>
      <c r="AY379" s="137" t="s">
        <v>266</v>
      </c>
    </row>
    <row r="380" spans="2:65" s="11" customFormat="1" ht="11.25">
      <c r="B380" s="135"/>
      <c r="D380" s="136" t="s">
        <v>274</v>
      </c>
      <c r="E380" s="137" t="s">
        <v>19</v>
      </c>
      <c r="F380" s="138" t="s">
        <v>3771</v>
      </c>
      <c r="H380" s="139">
        <v>38.61</v>
      </c>
      <c r="I380" s="140"/>
      <c r="L380" s="135"/>
      <c r="M380" s="141"/>
      <c r="T380" s="142"/>
      <c r="AT380" s="137" t="s">
        <v>274</v>
      </c>
      <c r="AU380" s="137" t="s">
        <v>85</v>
      </c>
      <c r="AV380" s="11" t="s">
        <v>85</v>
      </c>
      <c r="AW380" s="11" t="s">
        <v>37</v>
      </c>
      <c r="AX380" s="11" t="s">
        <v>75</v>
      </c>
      <c r="AY380" s="137" t="s">
        <v>266</v>
      </c>
    </row>
    <row r="381" spans="2:65" s="11" customFormat="1" ht="11.25">
      <c r="B381" s="135"/>
      <c r="D381" s="136" t="s">
        <v>274</v>
      </c>
      <c r="E381" s="137" t="s">
        <v>19</v>
      </c>
      <c r="F381" s="138" t="s">
        <v>3772</v>
      </c>
      <c r="H381" s="139">
        <v>37.28</v>
      </c>
      <c r="I381" s="140"/>
      <c r="L381" s="135"/>
      <c r="M381" s="141"/>
      <c r="T381" s="142"/>
      <c r="AT381" s="137" t="s">
        <v>274</v>
      </c>
      <c r="AU381" s="137" t="s">
        <v>85</v>
      </c>
      <c r="AV381" s="11" t="s">
        <v>85</v>
      </c>
      <c r="AW381" s="11" t="s">
        <v>37</v>
      </c>
      <c r="AX381" s="11" t="s">
        <v>75</v>
      </c>
      <c r="AY381" s="137" t="s">
        <v>266</v>
      </c>
    </row>
    <row r="382" spans="2:65" s="11" customFormat="1" ht="11.25">
      <c r="B382" s="135"/>
      <c r="D382" s="136" t="s">
        <v>274</v>
      </c>
      <c r="E382" s="137" t="s">
        <v>19</v>
      </c>
      <c r="F382" s="138" t="s">
        <v>3773</v>
      </c>
      <c r="H382" s="139">
        <v>35.950000000000003</v>
      </c>
      <c r="I382" s="140"/>
      <c r="L382" s="135"/>
      <c r="M382" s="141"/>
      <c r="T382" s="142"/>
      <c r="AT382" s="137" t="s">
        <v>274</v>
      </c>
      <c r="AU382" s="137" t="s">
        <v>85</v>
      </c>
      <c r="AV382" s="11" t="s">
        <v>85</v>
      </c>
      <c r="AW382" s="11" t="s">
        <v>37</v>
      </c>
      <c r="AX382" s="11" t="s">
        <v>75</v>
      </c>
      <c r="AY382" s="137" t="s">
        <v>266</v>
      </c>
    </row>
    <row r="383" spans="2:65" s="11" customFormat="1" ht="11.25">
      <c r="B383" s="135"/>
      <c r="D383" s="136" t="s">
        <v>274</v>
      </c>
      <c r="E383" s="137" t="s">
        <v>19</v>
      </c>
      <c r="F383" s="138" t="s">
        <v>3774</v>
      </c>
      <c r="H383" s="139">
        <v>70.55</v>
      </c>
      <c r="I383" s="140"/>
      <c r="L383" s="135"/>
      <c r="M383" s="141"/>
      <c r="T383" s="142"/>
      <c r="AT383" s="137" t="s">
        <v>274</v>
      </c>
      <c r="AU383" s="137" t="s">
        <v>85</v>
      </c>
      <c r="AV383" s="11" t="s">
        <v>85</v>
      </c>
      <c r="AW383" s="11" t="s">
        <v>37</v>
      </c>
      <c r="AX383" s="11" t="s">
        <v>75</v>
      </c>
      <c r="AY383" s="137" t="s">
        <v>266</v>
      </c>
    </row>
    <row r="384" spans="2:65" s="11" customFormat="1" ht="11.25">
      <c r="B384" s="135"/>
      <c r="D384" s="136" t="s">
        <v>274</v>
      </c>
      <c r="E384" s="137" t="s">
        <v>19</v>
      </c>
      <c r="F384" s="138" t="s">
        <v>3775</v>
      </c>
      <c r="H384" s="139">
        <v>31.54</v>
      </c>
      <c r="I384" s="140"/>
      <c r="L384" s="135"/>
      <c r="M384" s="141"/>
      <c r="T384" s="142"/>
      <c r="AT384" s="137" t="s">
        <v>274</v>
      </c>
      <c r="AU384" s="137" t="s">
        <v>85</v>
      </c>
      <c r="AV384" s="11" t="s">
        <v>85</v>
      </c>
      <c r="AW384" s="11" t="s">
        <v>37</v>
      </c>
      <c r="AX384" s="11" t="s">
        <v>75</v>
      </c>
      <c r="AY384" s="137" t="s">
        <v>266</v>
      </c>
    </row>
    <row r="385" spans="2:65" s="12" customFormat="1" ht="11.25">
      <c r="B385" s="143"/>
      <c r="D385" s="136" t="s">
        <v>274</v>
      </c>
      <c r="E385" s="144" t="s">
        <v>19</v>
      </c>
      <c r="F385" s="145" t="s">
        <v>276</v>
      </c>
      <c r="H385" s="146">
        <v>1251.74</v>
      </c>
      <c r="I385" s="147"/>
      <c r="L385" s="143"/>
      <c r="M385" s="148"/>
      <c r="T385" s="149"/>
      <c r="AT385" s="144" t="s">
        <v>274</v>
      </c>
      <c r="AU385" s="144" t="s">
        <v>85</v>
      </c>
      <c r="AV385" s="12" t="s">
        <v>272</v>
      </c>
      <c r="AW385" s="12" t="s">
        <v>37</v>
      </c>
      <c r="AX385" s="12" t="s">
        <v>83</v>
      </c>
      <c r="AY385" s="144" t="s">
        <v>266</v>
      </c>
    </row>
    <row r="386" spans="2:65" s="1" customFormat="1" ht="16.5" customHeight="1">
      <c r="B386" s="33"/>
      <c r="C386" s="122" t="s">
        <v>470</v>
      </c>
      <c r="D386" s="122" t="s">
        <v>267</v>
      </c>
      <c r="E386" s="123" t="s">
        <v>2905</v>
      </c>
      <c r="F386" s="124" t="s">
        <v>2906</v>
      </c>
      <c r="G386" s="125" t="s">
        <v>895</v>
      </c>
      <c r="H386" s="126">
        <v>1251.74</v>
      </c>
      <c r="I386" s="127"/>
      <c r="J386" s="128">
        <f>ROUND(I386*H386,2)</f>
        <v>0</v>
      </c>
      <c r="K386" s="124" t="s">
        <v>3272</v>
      </c>
      <c r="L386" s="33"/>
      <c r="M386" s="129" t="s">
        <v>19</v>
      </c>
      <c r="N386" s="130" t="s">
        <v>46</v>
      </c>
      <c r="P386" s="131">
        <f>O386*H386</f>
        <v>0</v>
      </c>
      <c r="Q386" s="131">
        <v>0</v>
      </c>
      <c r="R386" s="131">
        <f>Q386*H386</f>
        <v>0</v>
      </c>
      <c r="S386" s="131">
        <v>0</v>
      </c>
      <c r="T386" s="132">
        <f>S386*H386</f>
        <v>0</v>
      </c>
      <c r="AR386" s="133" t="s">
        <v>272</v>
      </c>
      <c r="AT386" s="133" t="s">
        <v>267</v>
      </c>
      <c r="AU386" s="133" t="s">
        <v>85</v>
      </c>
      <c r="AY386" s="18" t="s">
        <v>266</v>
      </c>
      <c r="BE386" s="134">
        <f>IF(N386="základní",J386,0)</f>
        <v>0</v>
      </c>
      <c r="BF386" s="134">
        <f>IF(N386="snížená",J386,0)</f>
        <v>0</v>
      </c>
      <c r="BG386" s="134">
        <f>IF(N386="zákl. přenesená",J386,0)</f>
        <v>0</v>
      </c>
      <c r="BH386" s="134">
        <f>IF(N386="sníž. přenesená",J386,0)</f>
        <v>0</v>
      </c>
      <c r="BI386" s="134">
        <f>IF(N386="nulová",J386,0)</f>
        <v>0</v>
      </c>
      <c r="BJ386" s="18" t="s">
        <v>83</v>
      </c>
      <c r="BK386" s="134">
        <f>ROUND(I386*H386,2)</f>
        <v>0</v>
      </c>
      <c r="BL386" s="18" t="s">
        <v>272</v>
      </c>
      <c r="BM386" s="133" t="s">
        <v>3776</v>
      </c>
    </row>
    <row r="387" spans="2:65" s="1" customFormat="1" ht="11.25">
      <c r="B387" s="33"/>
      <c r="D387" s="186" t="s">
        <v>1068</v>
      </c>
      <c r="F387" s="187" t="s">
        <v>2908</v>
      </c>
      <c r="I387" s="151"/>
      <c r="L387" s="33"/>
      <c r="M387" s="152"/>
      <c r="T387" s="54"/>
      <c r="AT387" s="18" t="s">
        <v>1068</v>
      </c>
      <c r="AU387" s="18" t="s">
        <v>85</v>
      </c>
    </row>
    <row r="388" spans="2:65" s="1" customFormat="1" ht="16.5" customHeight="1">
      <c r="B388" s="33"/>
      <c r="C388" s="122" t="s">
        <v>465</v>
      </c>
      <c r="D388" s="122" t="s">
        <v>267</v>
      </c>
      <c r="E388" s="123" t="s">
        <v>2910</v>
      </c>
      <c r="F388" s="124" t="s">
        <v>2911</v>
      </c>
      <c r="G388" s="125" t="s">
        <v>845</v>
      </c>
      <c r="H388" s="126">
        <v>26.2</v>
      </c>
      <c r="I388" s="127"/>
      <c r="J388" s="128">
        <f>ROUND(I388*H388,2)</f>
        <v>0</v>
      </c>
      <c r="K388" s="124" t="s">
        <v>3272</v>
      </c>
      <c r="L388" s="33"/>
      <c r="M388" s="129" t="s">
        <v>19</v>
      </c>
      <c r="N388" s="130" t="s">
        <v>46</v>
      </c>
      <c r="P388" s="131">
        <f>O388*H388</f>
        <v>0</v>
      </c>
      <c r="Q388" s="131">
        <v>0</v>
      </c>
      <c r="R388" s="131">
        <f>Q388*H388</f>
        <v>0</v>
      </c>
      <c r="S388" s="131">
        <v>0</v>
      </c>
      <c r="T388" s="132">
        <f>S388*H388</f>
        <v>0</v>
      </c>
      <c r="AR388" s="133" t="s">
        <v>272</v>
      </c>
      <c r="AT388" s="133" t="s">
        <v>267</v>
      </c>
      <c r="AU388" s="133" t="s">
        <v>85</v>
      </c>
      <c r="AY388" s="18" t="s">
        <v>266</v>
      </c>
      <c r="BE388" s="134">
        <f>IF(N388="základní",J388,0)</f>
        <v>0</v>
      </c>
      <c r="BF388" s="134">
        <f>IF(N388="snížená",J388,0)</f>
        <v>0</v>
      </c>
      <c r="BG388" s="134">
        <f>IF(N388="zákl. přenesená",J388,0)</f>
        <v>0</v>
      </c>
      <c r="BH388" s="134">
        <f>IF(N388="sníž. přenesená",J388,0)</f>
        <v>0</v>
      </c>
      <c r="BI388" s="134">
        <f>IF(N388="nulová",J388,0)</f>
        <v>0</v>
      </c>
      <c r="BJ388" s="18" t="s">
        <v>83</v>
      </c>
      <c r="BK388" s="134">
        <f>ROUND(I388*H388,2)</f>
        <v>0</v>
      </c>
      <c r="BL388" s="18" t="s">
        <v>272</v>
      </c>
      <c r="BM388" s="133" t="s">
        <v>3777</v>
      </c>
    </row>
    <row r="389" spans="2:65" s="1" customFormat="1" ht="11.25">
      <c r="B389" s="33"/>
      <c r="D389" s="186" t="s">
        <v>1068</v>
      </c>
      <c r="F389" s="187" t="s">
        <v>2913</v>
      </c>
      <c r="I389" s="151"/>
      <c r="L389" s="33"/>
      <c r="M389" s="152"/>
      <c r="T389" s="54"/>
      <c r="AT389" s="18" t="s">
        <v>1068</v>
      </c>
      <c r="AU389" s="18" t="s">
        <v>85</v>
      </c>
    </row>
    <row r="390" spans="2:65" s="10" customFormat="1" ht="22.9" customHeight="1">
      <c r="B390" s="112"/>
      <c r="D390" s="113" t="s">
        <v>74</v>
      </c>
      <c r="E390" s="162" t="s">
        <v>272</v>
      </c>
      <c r="F390" s="162" t="s">
        <v>1211</v>
      </c>
      <c r="I390" s="115"/>
      <c r="J390" s="163">
        <f>BK390</f>
        <v>0</v>
      </c>
      <c r="L390" s="112"/>
      <c r="M390" s="117"/>
      <c r="P390" s="118">
        <f>SUM(P391:P454)</f>
        <v>0</v>
      </c>
      <c r="R390" s="118">
        <f>SUM(R391:R454)</f>
        <v>0</v>
      </c>
      <c r="T390" s="119">
        <f>SUM(T391:T454)</f>
        <v>0</v>
      </c>
      <c r="AR390" s="113" t="s">
        <v>83</v>
      </c>
      <c r="AT390" s="120" t="s">
        <v>74</v>
      </c>
      <c r="AU390" s="120" t="s">
        <v>83</v>
      </c>
      <c r="AY390" s="113" t="s">
        <v>266</v>
      </c>
      <c r="BK390" s="121">
        <f>SUM(BK391:BK454)</f>
        <v>0</v>
      </c>
    </row>
    <row r="391" spans="2:65" s="1" customFormat="1" ht="16.5" customHeight="1">
      <c r="B391" s="33"/>
      <c r="C391" s="122" t="s">
        <v>574</v>
      </c>
      <c r="D391" s="122" t="s">
        <v>267</v>
      </c>
      <c r="E391" s="123" t="s">
        <v>3355</v>
      </c>
      <c r="F391" s="124" t="s">
        <v>3356</v>
      </c>
      <c r="G391" s="125" t="s">
        <v>895</v>
      </c>
      <c r="H391" s="126">
        <v>150.1</v>
      </c>
      <c r="I391" s="127"/>
      <c r="J391" s="128">
        <f>ROUND(I391*H391,2)</f>
        <v>0</v>
      </c>
      <c r="K391" s="124" t="s">
        <v>3272</v>
      </c>
      <c r="L391" s="33"/>
      <c r="M391" s="129" t="s">
        <v>19</v>
      </c>
      <c r="N391" s="130" t="s">
        <v>46</v>
      </c>
      <c r="P391" s="131">
        <f>O391*H391</f>
        <v>0</v>
      </c>
      <c r="Q391" s="131">
        <v>0</v>
      </c>
      <c r="R391" s="131">
        <f>Q391*H391</f>
        <v>0</v>
      </c>
      <c r="S391" s="131">
        <v>0</v>
      </c>
      <c r="T391" s="132">
        <f>S391*H391</f>
        <v>0</v>
      </c>
      <c r="AR391" s="133" t="s">
        <v>272</v>
      </c>
      <c r="AT391" s="133" t="s">
        <v>267</v>
      </c>
      <c r="AU391" s="133" t="s">
        <v>85</v>
      </c>
      <c r="AY391" s="18" t="s">
        <v>266</v>
      </c>
      <c r="BE391" s="134">
        <f>IF(N391="základní",J391,0)</f>
        <v>0</v>
      </c>
      <c r="BF391" s="134">
        <f>IF(N391="snížená",J391,0)</f>
        <v>0</v>
      </c>
      <c r="BG391" s="134">
        <f>IF(N391="zákl. přenesená",J391,0)</f>
        <v>0</v>
      </c>
      <c r="BH391" s="134">
        <f>IF(N391="sníž. přenesená",J391,0)</f>
        <v>0</v>
      </c>
      <c r="BI391" s="134">
        <f>IF(N391="nulová",J391,0)</f>
        <v>0</v>
      </c>
      <c r="BJ391" s="18" t="s">
        <v>83</v>
      </c>
      <c r="BK391" s="134">
        <f>ROUND(I391*H391,2)</f>
        <v>0</v>
      </c>
      <c r="BL391" s="18" t="s">
        <v>272</v>
      </c>
      <c r="BM391" s="133" t="s">
        <v>3778</v>
      </c>
    </row>
    <row r="392" spans="2:65" s="1" customFormat="1" ht="11.25">
      <c r="B392" s="33"/>
      <c r="D392" s="186" t="s">
        <v>1068</v>
      </c>
      <c r="F392" s="187" t="s">
        <v>3358</v>
      </c>
      <c r="I392" s="151"/>
      <c r="L392" s="33"/>
      <c r="M392" s="152"/>
      <c r="T392" s="54"/>
      <c r="AT392" s="18" t="s">
        <v>1068</v>
      </c>
      <c r="AU392" s="18" t="s">
        <v>85</v>
      </c>
    </row>
    <row r="393" spans="2:65" s="14" customFormat="1" ht="11.25">
      <c r="B393" s="164"/>
      <c r="D393" s="136" t="s">
        <v>274</v>
      </c>
      <c r="E393" s="165" t="s">
        <v>19</v>
      </c>
      <c r="F393" s="166" t="s">
        <v>3779</v>
      </c>
      <c r="H393" s="165" t="s">
        <v>19</v>
      </c>
      <c r="I393" s="167"/>
      <c r="L393" s="164"/>
      <c r="M393" s="168"/>
      <c r="T393" s="169"/>
      <c r="AT393" s="165" t="s">
        <v>274</v>
      </c>
      <c r="AU393" s="165" t="s">
        <v>85</v>
      </c>
      <c r="AV393" s="14" t="s">
        <v>83</v>
      </c>
      <c r="AW393" s="14" t="s">
        <v>37</v>
      </c>
      <c r="AX393" s="14" t="s">
        <v>75</v>
      </c>
      <c r="AY393" s="165" t="s">
        <v>266</v>
      </c>
    </row>
    <row r="394" spans="2:65" s="11" customFormat="1" ht="11.25">
      <c r="B394" s="135"/>
      <c r="D394" s="136" t="s">
        <v>274</v>
      </c>
      <c r="E394" s="137" t="s">
        <v>19</v>
      </c>
      <c r="F394" s="138" t="s">
        <v>3780</v>
      </c>
      <c r="H394" s="139">
        <v>97.9</v>
      </c>
      <c r="I394" s="140"/>
      <c r="L394" s="135"/>
      <c r="M394" s="141"/>
      <c r="T394" s="142"/>
      <c r="AT394" s="137" t="s">
        <v>274</v>
      </c>
      <c r="AU394" s="137" t="s">
        <v>85</v>
      </c>
      <c r="AV394" s="11" t="s">
        <v>85</v>
      </c>
      <c r="AW394" s="11" t="s">
        <v>37</v>
      </c>
      <c r="AX394" s="11" t="s">
        <v>75</v>
      </c>
      <c r="AY394" s="137" t="s">
        <v>266</v>
      </c>
    </row>
    <row r="395" spans="2:65" s="11" customFormat="1" ht="11.25">
      <c r="B395" s="135"/>
      <c r="D395" s="136" t="s">
        <v>274</v>
      </c>
      <c r="E395" s="137" t="s">
        <v>19</v>
      </c>
      <c r="F395" s="138" t="s">
        <v>3781</v>
      </c>
      <c r="H395" s="139">
        <v>52.2</v>
      </c>
      <c r="I395" s="140"/>
      <c r="L395" s="135"/>
      <c r="M395" s="141"/>
      <c r="T395" s="142"/>
      <c r="AT395" s="137" t="s">
        <v>274</v>
      </c>
      <c r="AU395" s="137" t="s">
        <v>85</v>
      </c>
      <c r="AV395" s="11" t="s">
        <v>85</v>
      </c>
      <c r="AW395" s="11" t="s">
        <v>37</v>
      </c>
      <c r="AX395" s="11" t="s">
        <v>75</v>
      </c>
      <c r="AY395" s="137" t="s">
        <v>266</v>
      </c>
    </row>
    <row r="396" spans="2:65" s="12" customFormat="1" ht="11.25">
      <c r="B396" s="143"/>
      <c r="D396" s="136" t="s">
        <v>274</v>
      </c>
      <c r="E396" s="144" t="s">
        <v>19</v>
      </c>
      <c r="F396" s="145" t="s">
        <v>276</v>
      </c>
      <c r="H396" s="146">
        <v>150.1</v>
      </c>
      <c r="I396" s="147"/>
      <c r="L396" s="143"/>
      <c r="M396" s="148"/>
      <c r="T396" s="149"/>
      <c r="AT396" s="144" t="s">
        <v>274</v>
      </c>
      <c r="AU396" s="144" t="s">
        <v>85</v>
      </c>
      <c r="AV396" s="12" t="s">
        <v>272</v>
      </c>
      <c r="AW396" s="12" t="s">
        <v>37</v>
      </c>
      <c r="AX396" s="12" t="s">
        <v>83</v>
      </c>
      <c r="AY396" s="144" t="s">
        <v>266</v>
      </c>
    </row>
    <row r="397" spans="2:65" s="1" customFormat="1" ht="16.5" customHeight="1">
      <c r="B397" s="33"/>
      <c r="C397" s="122" t="s">
        <v>570</v>
      </c>
      <c r="D397" s="122" t="s">
        <v>267</v>
      </c>
      <c r="E397" s="123" t="s">
        <v>2925</v>
      </c>
      <c r="F397" s="124" t="s">
        <v>2926</v>
      </c>
      <c r="G397" s="125" t="s">
        <v>895</v>
      </c>
      <c r="H397" s="126">
        <v>4.8</v>
      </c>
      <c r="I397" s="127"/>
      <c r="J397" s="128">
        <f>ROUND(I397*H397,2)</f>
        <v>0</v>
      </c>
      <c r="K397" s="124" t="s">
        <v>3272</v>
      </c>
      <c r="L397" s="33"/>
      <c r="M397" s="129" t="s">
        <v>19</v>
      </c>
      <c r="N397" s="130" t="s">
        <v>46</v>
      </c>
      <c r="P397" s="131">
        <f>O397*H397</f>
        <v>0</v>
      </c>
      <c r="Q397" s="131">
        <v>0</v>
      </c>
      <c r="R397" s="131">
        <f>Q397*H397</f>
        <v>0</v>
      </c>
      <c r="S397" s="131">
        <v>0</v>
      </c>
      <c r="T397" s="132">
        <f>S397*H397</f>
        <v>0</v>
      </c>
      <c r="AR397" s="133" t="s">
        <v>272</v>
      </c>
      <c r="AT397" s="133" t="s">
        <v>267</v>
      </c>
      <c r="AU397" s="133" t="s">
        <v>85</v>
      </c>
      <c r="AY397" s="18" t="s">
        <v>266</v>
      </c>
      <c r="BE397" s="134">
        <f>IF(N397="základní",J397,0)</f>
        <v>0</v>
      </c>
      <c r="BF397" s="134">
        <f>IF(N397="snížená",J397,0)</f>
        <v>0</v>
      </c>
      <c r="BG397" s="134">
        <f>IF(N397="zákl. přenesená",J397,0)</f>
        <v>0</v>
      </c>
      <c r="BH397" s="134">
        <f>IF(N397="sníž. přenesená",J397,0)</f>
        <v>0</v>
      </c>
      <c r="BI397" s="134">
        <f>IF(N397="nulová",J397,0)</f>
        <v>0</v>
      </c>
      <c r="BJ397" s="18" t="s">
        <v>83</v>
      </c>
      <c r="BK397" s="134">
        <f>ROUND(I397*H397,2)</f>
        <v>0</v>
      </c>
      <c r="BL397" s="18" t="s">
        <v>272</v>
      </c>
      <c r="BM397" s="133" t="s">
        <v>3782</v>
      </c>
    </row>
    <row r="398" spans="2:65" s="1" customFormat="1" ht="11.25">
      <c r="B398" s="33"/>
      <c r="D398" s="186" t="s">
        <v>1068</v>
      </c>
      <c r="F398" s="187" t="s">
        <v>2928</v>
      </c>
      <c r="I398" s="151"/>
      <c r="L398" s="33"/>
      <c r="M398" s="152"/>
      <c r="T398" s="54"/>
      <c r="AT398" s="18" t="s">
        <v>1068</v>
      </c>
      <c r="AU398" s="18" t="s">
        <v>85</v>
      </c>
    </row>
    <row r="399" spans="2:65" s="11" customFormat="1" ht="11.25">
      <c r="B399" s="135"/>
      <c r="D399" s="136" t="s">
        <v>274</v>
      </c>
      <c r="E399" s="137" t="s">
        <v>19</v>
      </c>
      <c r="F399" s="138" t="s">
        <v>3783</v>
      </c>
      <c r="H399" s="139">
        <v>4.8</v>
      </c>
      <c r="I399" s="140"/>
      <c r="L399" s="135"/>
      <c r="M399" s="141"/>
      <c r="T399" s="142"/>
      <c r="AT399" s="137" t="s">
        <v>274</v>
      </c>
      <c r="AU399" s="137" t="s">
        <v>85</v>
      </c>
      <c r="AV399" s="11" t="s">
        <v>85</v>
      </c>
      <c r="AW399" s="11" t="s">
        <v>37</v>
      </c>
      <c r="AX399" s="11" t="s">
        <v>75</v>
      </c>
      <c r="AY399" s="137" t="s">
        <v>266</v>
      </c>
    </row>
    <row r="400" spans="2:65" s="12" customFormat="1" ht="11.25">
      <c r="B400" s="143"/>
      <c r="D400" s="136" t="s">
        <v>274</v>
      </c>
      <c r="E400" s="144" t="s">
        <v>19</v>
      </c>
      <c r="F400" s="145" t="s">
        <v>276</v>
      </c>
      <c r="H400" s="146">
        <v>4.8</v>
      </c>
      <c r="I400" s="147"/>
      <c r="L400" s="143"/>
      <c r="M400" s="148"/>
      <c r="T400" s="149"/>
      <c r="AT400" s="144" t="s">
        <v>274</v>
      </c>
      <c r="AU400" s="144" t="s">
        <v>85</v>
      </c>
      <c r="AV400" s="12" t="s">
        <v>272</v>
      </c>
      <c r="AW400" s="12" t="s">
        <v>37</v>
      </c>
      <c r="AX400" s="12" t="s">
        <v>83</v>
      </c>
      <c r="AY400" s="144" t="s">
        <v>266</v>
      </c>
    </row>
    <row r="401" spans="2:65" s="1" customFormat="1" ht="16.5" customHeight="1">
      <c r="B401" s="33"/>
      <c r="C401" s="122" t="s">
        <v>474</v>
      </c>
      <c r="D401" s="122" t="s">
        <v>267</v>
      </c>
      <c r="E401" s="123" t="s">
        <v>2930</v>
      </c>
      <c r="F401" s="124" t="s">
        <v>2931</v>
      </c>
      <c r="G401" s="125" t="s">
        <v>895</v>
      </c>
      <c r="H401" s="126">
        <v>4.8</v>
      </c>
      <c r="I401" s="127"/>
      <c r="J401" s="128">
        <f>ROUND(I401*H401,2)</f>
        <v>0</v>
      </c>
      <c r="K401" s="124" t="s">
        <v>3272</v>
      </c>
      <c r="L401" s="33"/>
      <c r="M401" s="129" t="s">
        <v>19</v>
      </c>
      <c r="N401" s="130" t="s">
        <v>46</v>
      </c>
      <c r="P401" s="131">
        <f>O401*H401</f>
        <v>0</v>
      </c>
      <c r="Q401" s="131">
        <v>0</v>
      </c>
      <c r="R401" s="131">
        <f>Q401*H401</f>
        <v>0</v>
      </c>
      <c r="S401" s="131">
        <v>0</v>
      </c>
      <c r="T401" s="132">
        <f>S401*H401</f>
        <v>0</v>
      </c>
      <c r="AR401" s="133" t="s">
        <v>272</v>
      </c>
      <c r="AT401" s="133" t="s">
        <v>267</v>
      </c>
      <c r="AU401" s="133" t="s">
        <v>85</v>
      </c>
      <c r="AY401" s="18" t="s">
        <v>266</v>
      </c>
      <c r="BE401" s="134">
        <f>IF(N401="základní",J401,0)</f>
        <v>0</v>
      </c>
      <c r="BF401" s="134">
        <f>IF(N401="snížená",J401,0)</f>
        <v>0</v>
      </c>
      <c r="BG401" s="134">
        <f>IF(N401="zákl. přenesená",J401,0)</f>
        <v>0</v>
      </c>
      <c r="BH401" s="134">
        <f>IF(N401="sníž. přenesená",J401,0)</f>
        <v>0</v>
      </c>
      <c r="BI401" s="134">
        <f>IF(N401="nulová",J401,0)</f>
        <v>0</v>
      </c>
      <c r="BJ401" s="18" t="s">
        <v>83</v>
      </c>
      <c r="BK401" s="134">
        <f>ROUND(I401*H401,2)</f>
        <v>0</v>
      </c>
      <c r="BL401" s="18" t="s">
        <v>272</v>
      </c>
      <c r="BM401" s="133" t="s">
        <v>3784</v>
      </c>
    </row>
    <row r="402" spans="2:65" s="1" customFormat="1" ht="11.25">
      <c r="B402" s="33"/>
      <c r="D402" s="186" t="s">
        <v>1068</v>
      </c>
      <c r="F402" s="187" t="s">
        <v>2933</v>
      </c>
      <c r="I402" s="151"/>
      <c r="L402" s="33"/>
      <c r="M402" s="152"/>
      <c r="T402" s="54"/>
      <c r="AT402" s="18" t="s">
        <v>1068</v>
      </c>
      <c r="AU402" s="18" t="s">
        <v>85</v>
      </c>
    </row>
    <row r="403" spans="2:65" s="1" customFormat="1" ht="16.5" customHeight="1">
      <c r="B403" s="33"/>
      <c r="C403" s="122" t="s">
        <v>347</v>
      </c>
      <c r="D403" s="122" t="s">
        <v>267</v>
      </c>
      <c r="E403" s="123" t="s">
        <v>1212</v>
      </c>
      <c r="F403" s="124" t="s">
        <v>1213</v>
      </c>
      <c r="G403" s="125" t="s">
        <v>895</v>
      </c>
      <c r="H403" s="126">
        <v>1011.36</v>
      </c>
      <c r="I403" s="127"/>
      <c r="J403" s="128">
        <f>ROUND(I403*H403,2)</f>
        <v>0</v>
      </c>
      <c r="K403" s="124" t="s">
        <v>3272</v>
      </c>
      <c r="L403" s="33"/>
      <c r="M403" s="129" t="s">
        <v>19</v>
      </c>
      <c r="N403" s="130" t="s">
        <v>46</v>
      </c>
      <c r="P403" s="131">
        <f>O403*H403</f>
        <v>0</v>
      </c>
      <c r="Q403" s="131">
        <v>0</v>
      </c>
      <c r="R403" s="131">
        <f>Q403*H403</f>
        <v>0</v>
      </c>
      <c r="S403" s="131">
        <v>0</v>
      </c>
      <c r="T403" s="132">
        <f>S403*H403</f>
        <v>0</v>
      </c>
      <c r="AR403" s="133" t="s">
        <v>272</v>
      </c>
      <c r="AT403" s="133" t="s">
        <v>267</v>
      </c>
      <c r="AU403" s="133" t="s">
        <v>85</v>
      </c>
      <c r="AY403" s="18" t="s">
        <v>266</v>
      </c>
      <c r="BE403" s="134">
        <f>IF(N403="základní",J403,0)</f>
        <v>0</v>
      </c>
      <c r="BF403" s="134">
        <f>IF(N403="snížená",J403,0)</f>
        <v>0</v>
      </c>
      <c r="BG403" s="134">
        <f>IF(N403="zákl. přenesená",J403,0)</f>
        <v>0</v>
      </c>
      <c r="BH403" s="134">
        <f>IF(N403="sníž. přenesená",J403,0)</f>
        <v>0</v>
      </c>
      <c r="BI403" s="134">
        <f>IF(N403="nulová",J403,0)</f>
        <v>0</v>
      </c>
      <c r="BJ403" s="18" t="s">
        <v>83</v>
      </c>
      <c r="BK403" s="134">
        <f>ROUND(I403*H403,2)</f>
        <v>0</v>
      </c>
      <c r="BL403" s="18" t="s">
        <v>272</v>
      </c>
      <c r="BM403" s="133" t="s">
        <v>3785</v>
      </c>
    </row>
    <row r="404" spans="2:65" s="1" customFormat="1" ht="11.25">
      <c r="B404" s="33"/>
      <c r="D404" s="186" t="s">
        <v>1068</v>
      </c>
      <c r="F404" s="187" t="s">
        <v>1215</v>
      </c>
      <c r="I404" s="151"/>
      <c r="L404" s="33"/>
      <c r="M404" s="152"/>
      <c r="T404" s="54"/>
      <c r="AT404" s="18" t="s">
        <v>1068</v>
      </c>
      <c r="AU404" s="18" t="s">
        <v>85</v>
      </c>
    </row>
    <row r="405" spans="2:65" s="11" customFormat="1" ht="11.25">
      <c r="B405" s="135"/>
      <c r="D405" s="136" t="s">
        <v>274</v>
      </c>
      <c r="E405" s="137" t="s">
        <v>19</v>
      </c>
      <c r="F405" s="138" t="s">
        <v>3786</v>
      </c>
      <c r="H405" s="139">
        <v>1011.36</v>
      </c>
      <c r="I405" s="140"/>
      <c r="L405" s="135"/>
      <c r="M405" s="141"/>
      <c r="T405" s="142"/>
      <c r="AT405" s="137" t="s">
        <v>274</v>
      </c>
      <c r="AU405" s="137" t="s">
        <v>85</v>
      </c>
      <c r="AV405" s="11" t="s">
        <v>85</v>
      </c>
      <c r="AW405" s="11" t="s">
        <v>37</v>
      </c>
      <c r="AX405" s="11" t="s">
        <v>75</v>
      </c>
      <c r="AY405" s="137" t="s">
        <v>266</v>
      </c>
    </row>
    <row r="406" spans="2:65" s="12" customFormat="1" ht="11.25">
      <c r="B406" s="143"/>
      <c r="D406" s="136" t="s">
        <v>274</v>
      </c>
      <c r="E406" s="144" t="s">
        <v>19</v>
      </c>
      <c r="F406" s="145" t="s">
        <v>276</v>
      </c>
      <c r="H406" s="146">
        <v>1011.36</v>
      </c>
      <c r="I406" s="147"/>
      <c r="L406" s="143"/>
      <c r="M406" s="148"/>
      <c r="T406" s="149"/>
      <c r="AT406" s="144" t="s">
        <v>274</v>
      </c>
      <c r="AU406" s="144" t="s">
        <v>85</v>
      </c>
      <c r="AV406" s="12" t="s">
        <v>272</v>
      </c>
      <c r="AW406" s="12" t="s">
        <v>37</v>
      </c>
      <c r="AX406" s="12" t="s">
        <v>83</v>
      </c>
      <c r="AY406" s="144" t="s">
        <v>266</v>
      </c>
    </row>
    <row r="407" spans="2:65" s="1" customFormat="1" ht="21.75" customHeight="1">
      <c r="B407" s="33"/>
      <c r="C407" s="122" t="s">
        <v>478</v>
      </c>
      <c r="D407" s="122" t="s">
        <v>267</v>
      </c>
      <c r="E407" s="123" t="s">
        <v>1217</v>
      </c>
      <c r="F407" s="124" t="s">
        <v>1218</v>
      </c>
      <c r="G407" s="125" t="s">
        <v>279</v>
      </c>
      <c r="H407" s="126">
        <v>224.44</v>
      </c>
      <c r="I407" s="127"/>
      <c r="J407" s="128">
        <f>ROUND(I407*H407,2)</f>
        <v>0</v>
      </c>
      <c r="K407" s="124" t="s">
        <v>3272</v>
      </c>
      <c r="L407" s="33"/>
      <c r="M407" s="129" t="s">
        <v>19</v>
      </c>
      <c r="N407" s="130" t="s">
        <v>46</v>
      </c>
      <c r="P407" s="131">
        <f>O407*H407</f>
        <v>0</v>
      </c>
      <c r="Q407" s="131">
        <v>0</v>
      </c>
      <c r="R407" s="131">
        <f>Q407*H407</f>
        <v>0</v>
      </c>
      <c r="S407" s="131">
        <v>0</v>
      </c>
      <c r="T407" s="132">
        <f>S407*H407</f>
        <v>0</v>
      </c>
      <c r="AR407" s="133" t="s">
        <v>272</v>
      </c>
      <c r="AT407" s="133" t="s">
        <v>267</v>
      </c>
      <c r="AU407" s="133" t="s">
        <v>85</v>
      </c>
      <c r="AY407" s="18" t="s">
        <v>266</v>
      </c>
      <c r="BE407" s="134">
        <f>IF(N407="základní",J407,0)</f>
        <v>0</v>
      </c>
      <c r="BF407" s="134">
        <f>IF(N407="snížená",J407,0)</f>
        <v>0</v>
      </c>
      <c r="BG407" s="134">
        <f>IF(N407="zákl. přenesená",J407,0)</f>
        <v>0</v>
      </c>
      <c r="BH407" s="134">
        <f>IF(N407="sníž. přenesená",J407,0)</f>
        <v>0</v>
      </c>
      <c r="BI407" s="134">
        <f>IF(N407="nulová",J407,0)</f>
        <v>0</v>
      </c>
      <c r="BJ407" s="18" t="s">
        <v>83</v>
      </c>
      <c r="BK407" s="134">
        <f>ROUND(I407*H407,2)</f>
        <v>0</v>
      </c>
      <c r="BL407" s="18" t="s">
        <v>272</v>
      </c>
      <c r="BM407" s="133" t="s">
        <v>3787</v>
      </c>
    </row>
    <row r="408" spans="2:65" s="1" customFormat="1" ht="11.25">
      <c r="B408" s="33"/>
      <c r="D408" s="186" t="s">
        <v>1068</v>
      </c>
      <c r="F408" s="187" t="s">
        <v>1220</v>
      </c>
      <c r="I408" s="151"/>
      <c r="L408" s="33"/>
      <c r="M408" s="152"/>
      <c r="T408" s="54"/>
      <c r="AT408" s="18" t="s">
        <v>1068</v>
      </c>
      <c r="AU408" s="18" t="s">
        <v>85</v>
      </c>
    </row>
    <row r="409" spans="2:65" s="14" customFormat="1" ht="11.25">
      <c r="B409" s="164"/>
      <c r="D409" s="136" t="s">
        <v>274</v>
      </c>
      <c r="E409" s="165" t="s">
        <v>19</v>
      </c>
      <c r="F409" s="166" t="s">
        <v>3788</v>
      </c>
      <c r="H409" s="165" t="s">
        <v>19</v>
      </c>
      <c r="I409" s="167"/>
      <c r="L409" s="164"/>
      <c r="M409" s="168"/>
      <c r="T409" s="169"/>
      <c r="AT409" s="165" t="s">
        <v>274</v>
      </c>
      <c r="AU409" s="165" t="s">
        <v>85</v>
      </c>
      <c r="AV409" s="14" t="s">
        <v>83</v>
      </c>
      <c r="AW409" s="14" t="s">
        <v>37</v>
      </c>
      <c r="AX409" s="14" t="s">
        <v>75</v>
      </c>
      <c r="AY409" s="165" t="s">
        <v>266</v>
      </c>
    </row>
    <row r="410" spans="2:65" s="11" customFormat="1" ht="11.25">
      <c r="B410" s="135"/>
      <c r="D410" s="136" t="s">
        <v>274</v>
      </c>
      <c r="E410" s="137" t="s">
        <v>19</v>
      </c>
      <c r="F410" s="138" t="s">
        <v>3789</v>
      </c>
      <c r="H410" s="139">
        <v>7.7130000000000001</v>
      </c>
      <c r="I410" s="140"/>
      <c r="L410" s="135"/>
      <c r="M410" s="141"/>
      <c r="T410" s="142"/>
      <c r="AT410" s="137" t="s">
        <v>274</v>
      </c>
      <c r="AU410" s="137" t="s">
        <v>85</v>
      </c>
      <c r="AV410" s="11" t="s">
        <v>85</v>
      </c>
      <c r="AW410" s="11" t="s">
        <v>37</v>
      </c>
      <c r="AX410" s="11" t="s">
        <v>75</v>
      </c>
      <c r="AY410" s="137" t="s">
        <v>266</v>
      </c>
    </row>
    <row r="411" spans="2:65" s="11" customFormat="1" ht="11.25">
      <c r="B411" s="135"/>
      <c r="D411" s="136" t="s">
        <v>274</v>
      </c>
      <c r="E411" s="137" t="s">
        <v>19</v>
      </c>
      <c r="F411" s="138" t="s">
        <v>3790</v>
      </c>
      <c r="H411" s="139">
        <v>209.01400000000001</v>
      </c>
      <c r="I411" s="140"/>
      <c r="L411" s="135"/>
      <c r="M411" s="141"/>
      <c r="T411" s="142"/>
      <c r="AT411" s="137" t="s">
        <v>274</v>
      </c>
      <c r="AU411" s="137" t="s">
        <v>85</v>
      </c>
      <c r="AV411" s="11" t="s">
        <v>85</v>
      </c>
      <c r="AW411" s="11" t="s">
        <v>37</v>
      </c>
      <c r="AX411" s="11" t="s">
        <v>75</v>
      </c>
      <c r="AY411" s="137" t="s">
        <v>266</v>
      </c>
    </row>
    <row r="412" spans="2:65" s="11" customFormat="1" ht="11.25">
      <c r="B412" s="135"/>
      <c r="D412" s="136" t="s">
        <v>274</v>
      </c>
      <c r="E412" s="137" t="s">
        <v>19</v>
      </c>
      <c r="F412" s="138" t="s">
        <v>3791</v>
      </c>
      <c r="H412" s="139">
        <v>7.7130000000000001</v>
      </c>
      <c r="I412" s="140"/>
      <c r="L412" s="135"/>
      <c r="M412" s="141"/>
      <c r="T412" s="142"/>
      <c r="AT412" s="137" t="s">
        <v>274</v>
      </c>
      <c r="AU412" s="137" t="s">
        <v>85</v>
      </c>
      <c r="AV412" s="11" t="s">
        <v>85</v>
      </c>
      <c r="AW412" s="11" t="s">
        <v>37</v>
      </c>
      <c r="AX412" s="11" t="s">
        <v>75</v>
      </c>
      <c r="AY412" s="137" t="s">
        <v>266</v>
      </c>
    </row>
    <row r="413" spans="2:65" s="12" customFormat="1" ht="11.25">
      <c r="B413" s="143"/>
      <c r="D413" s="136" t="s">
        <v>274</v>
      </c>
      <c r="E413" s="144" t="s">
        <v>19</v>
      </c>
      <c r="F413" s="145" t="s">
        <v>276</v>
      </c>
      <c r="H413" s="146">
        <v>224.44</v>
      </c>
      <c r="I413" s="147"/>
      <c r="L413" s="143"/>
      <c r="M413" s="148"/>
      <c r="T413" s="149"/>
      <c r="AT413" s="144" t="s">
        <v>274</v>
      </c>
      <c r="AU413" s="144" t="s">
        <v>85</v>
      </c>
      <c r="AV413" s="12" t="s">
        <v>272</v>
      </c>
      <c r="AW413" s="12" t="s">
        <v>37</v>
      </c>
      <c r="AX413" s="12" t="s">
        <v>83</v>
      </c>
      <c r="AY413" s="144" t="s">
        <v>266</v>
      </c>
    </row>
    <row r="414" spans="2:65" s="1" customFormat="1" ht="21.75" customHeight="1">
      <c r="B414" s="33"/>
      <c r="C414" s="122" t="s">
        <v>498</v>
      </c>
      <c r="D414" s="122" t="s">
        <v>267</v>
      </c>
      <c r="E414" s="123" t="s">
        <v>3792</v>
      </c>
      <c r="F414" s="124" t="s">
        <v>3793</v>
      </c>
      <c r="G414" s="125" t="s">
        <v>279</v>
      </c>
      <c r="H414" s="126">
        <v>162.80000000000001</v>
      </c>
      <c r="I414" s="127"/>
      <c r="J414" s="128">
        <f>ROUND(I414*H414,2)</f>
        <v>0</v>
      </c>
      <c r="K414" s="124" t="s">
        <v>3272</v>
      </c>
      <c r="L414" s="33"/>
      <c r="M414" s="129" t="s">
        <v>19</v>
      </c>
      <c r="N414" s="130" t="s">
        <v>46</v>
      </c>
      <c r="P414" s="131">
        <f>O414*H414</f>
        <v>0</v>
      </c>
      <c r="Q414" s="131">
        <v>0</v>
      </c>
      <c r="R414" s="131">
        <f>Q414*H414</f>
        <v>0</v>
      </c>
      <c r="S414" s="131">
        <v>0</v>
      </c>
      <c r="T414" s="132">
        <f>S414*H414</f>
        <v>0</v>
      </c>
      <c r="AR414" s="133" t="s">
        <v>272</v>
      </c>
      <c r="AT414" s="133" t="s">
        <v>267</v>
      </c>
      <c r="AU414" s="133" t="s">
        <v>85</v>
      </c>
      <c r="AY414" s="18" t="s">
        <v>266</v>
      </c>
      <c r="BE414" s="134">
        <f>IF(N414="základní",J414,0)</f>
        <v>0</v>
      </c>
      <c r="BF414" s="134">
        <f>IF(N414="snížená",J414,0)</f>
        <v>0</v>
      </c>
      <c r="BG414" s="134">
        <f>IF(N414="zákl. přenesená",J414,0)</f>
        <v>0</v>
      </c>
      <c r="BH414" s="134">
        <f>IF(N414="sníž. přenesená",J414,0)</f>
        <v>0</v>
      </c>
      <c r="BI414" s="134">
        <f>IF(N414="nulová",J414,0)</f>
        <v>0</v>
      </c>
      <c r="BJ414" s="18" t="s">
        <v>83</v>
      </c>
      <c r="BK414" s="134">
        <f>ROUND(I414*H414,2)</f>
        <v>0</v>
      </c>
      <c r="BL414" s="18" t="s">
        <v>272</v>
      </c>
      <c r="BM414" s="133" t="s">
        <v>3794</v>
      </c>
    </row>
    <row r="415" spans="2:65" s="1" customFormat="1" ht="11.25">
      <c r="B415" s="33"/>
      <c r="D415" s="186" t="s">
        <v>1068</v>
      </c>
      <c r="F415" s="187" t="s">
        <v>3795</v>
      </c>
      <c r="I415" s="151"/>
      <c r="L415" s="33"/>
      <c r="M415" s="152"/>
      <c r="T415" s="54"/>
      <c r="AT415" s="18" t="s">
        <v>1068</v>
      </c>
      <c r="AU415" s="18" t="s">
        <v>85</v>
      </c>
    </row>
    <row r="416" spans="2:65" s="11" customFormat="1" ht="11.25">
      <c r="B416" s="135"/>
      <c r="D416" s="136" t="s">
        <v>274</v>
      </c>
      <c r="E416" s="137" t="s">
        <v>19</v>
      </c>
      <c r="F416" s="138" t="s">
        <v>3796</v>
      </c>
      <c r="H416" s="139">
        <v>162.80000000000001</v>
      </c>
      <c r="I416" s="140"/>
      <c r="L416" s="135"/>
      <c r="M416" s="141"/>
      <c r="T416" s="142"/>
      <c r="AT416" s="137" t="s">
        <v>274</v>
      </c>
      <c r="AU416" s="137" t="s">
        <v>85</v>
      </c>
      <c r="AV416" s="11" t="s">
        <v>85</v>
      </c>
      <c r="AW416" s="11" t="s">
        <v>37</v>
      </c>
      <c r="AX416" s="11" t="s">
        <v>75</v>
      </c>
      <c r="AY416" s="137" t="s">
        <v>266</v>
      </c>
    </row>
    <row r="417" spans="2:65" s="15" customFormat="1" ht="11.25">
      <c r="B417" s="190"/>
      <c r="D417" s="136" t="s">
        <v>274</v>
      </c>
      <c r="E417" s="191" t="s">
        <v>19</v>
      </c>
      <c r="F417" s="192" t="s">
        <v>1643</v>
      </c>
      <c r="H417" s="193">
        <v>162.80000000000001</v>
      </c>
      <c r="I417" s="194"/>
      <c r="L417" s="190"/>
      <c r="M417" s="195"/>
      <c r="T417" s="196"/>
      <c r="AT417" s="191" t="s">
        <v>274</v>
      </c>
      <c r="AU417" s="191" t="s">
        <v>85</v>
      </c>
      <c r="AV417" s="15" t="s">
        <v>285</v>
      </c>
      <c r="AW417" s="15" t="s">
        <v>37</v>
      </c>
      <c r="AX417" s="15" t="s">
        <v>75</v>
      </c>
      <c r="AY417" s="191" t="s">
        <v>266</v>
      </c>
    </row>
    <row r="418" spans="2:65" s="12" customFormat="1" ht="11.25">
      <c r="B418" s="143"/>
      <c r="D418" s="136" t="s">
        <v>274</v>
      </c>
      <c r="E418" s="144" t="s">
        <v>19</v>
      </c>
      <c r="F418" s="145" t="s">
        <v>276</v>
      </c>
      <c r="H418" s="146">
        <v>162.80000000000001</v>
      </c>
      <c r="I418" s="147"/>
      <c r="L418" s="143"/>
      <c r="M418" s="148"/>
      <c r="T418" s="149"/>
      <c r="AT418" s="144" t="s">
        <v>274</v>
      </c>
      <c r="AU418" s="144" t="s">
        <v>85</v>
      </c>
      <c r="AV418" s="12" t="s">
        <v>272</v>
      </c>
      <c r="AW418" s="12" t="s">
        <v>37</v>
      </c>
      <c r="AX418" s="12" t="s">
        <v>83</v>
      </c>
      <c r="AY418" s="144" t="s">
        <v>266</v>
      </c>
    </row>
    <row r="419" spans="2:65" s="1" customFormat="1" ht="16.5" customHeight="1">
      <c r="B419" s="33"/>
      <c r="C419" s="122" t="s">
        <v>490</v>
      </c>
      <c r="D419" s="122" t="s">
        <v>267</v>
      </c>
      <c r="E419" s="123" t="s">
        <v>3797</v>
      </c>
      <c r="F419" s="124" t="s">
        <v>3798</v>
      </c>
      <c r="G419" s="125" t="s">
        <v>279</v>
      </c>
      <c r="H419" s="126">
        <v>27.09</v>
      </c>
      <c r="I419" s="127"/>
      <c r="J419" s="128">
        <f>ROUND(I419*H419,2)</f>
        <v>0</v>
      </c>
      <c r="K419" s="124" t="s">
        <v>3272</v>
      </c>
      <c r="L419" s="33"/>
      <c r="M419" s="129" t="s">
        <v>19</v>
      </c>
      <c r="N419" s="130" t="s">
        <v>46</v>
      </c>
      <c r="P419" s="131">
        <f>O419*H419</f>
        <v>0</v>
      </c>
      <c r="Q419" s="131">
        <v>0</v>
      </c>
      <c r="R419" s="131">
        <f>Q419*H419</f>
        <v>0</v>
      </c>
      <c r="S419" s="131">
        <v>0</v>
      </c>
      <c r="T419" s="132">
        <f>S419*H419</f>
        <v>0</v>
      </c>
      <c r="AR419" s="133" t="s">
        <v>272</v>
      </c>
      <c r="AT419" s="133" t="s">
        <v>267</v>
      </c>
      <c r="AU419" s="133" t="s">
        <v>85</v>
      </c>
      <c r="AY419" s="18" t="s">
        <v>266</v>
      </c>
      <c r="BE419" s="134">
        <f>IF(N419="základní",J419,0)</f>
        <v>0</v>
      </c>
      <c r="BF419" s="134">
        <f>IF(N419="snížená",J419,0)</f>
        <v>0</v>
      </c>
      <c r="BG419" s="134">
        <f>IF(N419="zákl. přenesená",J419,0)</f>
        <v>0</v>
      </c>
      <c r="BH419" s="134">
        <f>IF(N419="sníž. přenesená",J419,0)</f>
        <v>0</v>
      </c>
      <c r="BI419" s="134">
        <f>IF(N419="nulová",J419,0)</f>
        <v>0</v>
      </c>
      <c r="BJ419" s="18" t="s">
        <v>83</v>
      </c>
      <c r="BK419" s="134">
        <f>ROUND(I419*H419,2)</f>
        <v>0</v>
      </c>
      <c r="BL419" s="18" t="s">
        <v>272</v>
      </c>
      <c r="BM419" s="133" t="s">
        <v>3799</v>
      </c>
    </row>
    <row r="420" spans="2:65" s="1" customFormat="1" ht="11.25">
      <c r="B420" s="33"/>
      <c r="D420" s="186" t="s">
        <v>1068</v>
      </c>
      <c r="F420" s="187" t="s">
        <v>3800</v>
      </c>
      <c r="I420" s="151"/>
      <c r="L420" s="33"/>
      <c r="M420" s="152"/>
      <c r="T420" s="54"/>
      <c r="AT420" s="18" t="s">
        <v>1068</v>
      </c>
      <c r="AU420" s="18" t="s">
        <v>85</v>
      </c>
    </row>
    <row r="421" spans="2:65" s="11" customFormat="1" ht="11.25">
      <c r="B421" s="135"/>
      <c r="D421" s="136" t="s">
        <v>274</v>
      </c>
      <c r="E421" s="137" t="s">
        <v>19</v>
      </c>
      <c r="F421" s="138" t="s">
        <v>3801</v>
      </c>
      <c r="H421" s="139">
        <v>27.09</v>
      </c>
      <c r="I421" s="140"/>
      <c r="L421" s="135"/>
      <c r="M421" s="141"/>
      <c r="T421" s="142"/>
      <c r="AT421" s="137" t="s">
        <v>274</v>
      </c>
      <c r="AU421" s="137" t="s">
        <v>85</v>
      </c>
      <c r="AV421" s="11" t="s">
        <v>85</v>
      </c>
      <c r="AW421" s="11" t="s">
        <v>37</v>
      </c>
      <c r="AX421" s="11" t="s">
        <v>75</v>
      </c>
      <c r="AY421" s="137" t="s">
        <v>266</v>
      </c>
    </row>
    <row r="422" spans="2:65" s="12" customFormat="1" ht="11.25">
      <c r="B422" s="143"/>
      <c r="D422" s="136" t="s">
        <v>274</v>
      </c>
      <c r="E422" s="144" t="s">
        <v>19</v>
      </c>
      <c r="F422" s="145" t="s">
        <v>276</v>
      </c>
      <c r="H422" s="146">
        <v>27.09</v>
      </c>
      <c r="I422" s="147"/>
      <c r="L422" s="143"/>
      <c r="M422" s="148"/>
      <c r="T422" s="149"/>
      <c r="AT422" s="144" t="s">
        <v>274</v>
      </c>
      <c r="AU422" s="144" t="s">
        <v>85</v>
      </c>
      <c r="AV422" s="12" t="s">
        <v>272</v>
      </c>
      <c r="AW422" s="12" t="s">
        <v>37</v>
      </c>
      <c r="AX422" s="12" t="s">
        <v>83</v>
      </c>
      <c r="AY422" s="144" t="s">
        <v>266</v>
      </c>
    </row>
    <row r="423" spans="2:65" s="1" customFormat="1" ht="21.75" customHeight="1">
      <c r="B423" s="33"/>
      <c r="C423" s="122" t="s">
        <v>494</v>
      </c>
      <c r="D423" s="122" t="s">
        <v>267</v>
      </c>
      <c r="E423" s="123" t="s">
        <v>3802</v>
      </c>
      <c r="F423" s="124" t="s">
        <v>3803</v>
      </c>
      <c r="G423" s="125" t="s">
        <v>895</v>
      </c>
      <c r="H423" s="126">
        <v>12.384</v>
      </c>
      <c r="I423" s="127"/>
      <c r="J423" s="128">
        <f>ROUND(I423*H423,2)</f>
        <v>0</v>
      </c>
      <c r="K423" s="124" t="s">
        <v>3272</v>
      </c>
      <c r="L423" s="33"/>
      <c r="M423" s="129" t="s">
        <v>19</v>
      </c>
      <c r="N423" s="130" t="s">
        <v>46</v>
      </c>
      <c r="P423" s="131">
        <f>O423*H423</f>
        <v>0</v>
      </c>
      <c r="Q423" s="131">
        <v>0</v>
      </c>
      <c r="R423" s="131">
        <f>Q423*H423</f>
        <v>0</v>
      </c>
      <c r="S423" s="131">
        <v>0</v>
      </c>
      <c r="T423" s="132">
        <f>S423*H423</f>
        <v>0</v>
      </c>
      <c r="AR423" s="133" t="s">
        <v>272</v>
      </c>
      <c r="AT423" s="133" t="s">
        <v>267</v>
      </c>
      <c r="AU423" s="133" t="s">
        <v>85</v>
      </c>
      <c r="AY423" s="18" t="s">
        <v>266</v>
      </c>
      <c r="BE423" s="134">
        <f>IF(N423="základní",J423,0)</f>
        <v>0</v>
      </c>
      <c r="BF423" s="134">
        <f>IF(N423="snížená",J423,0)</f>
        <v>0</v>
      </c>
      <c r="BG423" s="134">
        <f>IF(N423="zákl. přenesená",J423,0)</f>
        <v>0</v>
      </c>
      <c r="BH423" s="134">
        <f>IF(N423="sníž. přenesená",J423,0)</f>
        <v>0</v>
      </c>
      <c r="BI423" s="134">
        <f>IF(N423="nulová",J423,0)</f>
        <v>0</v>
      </c>
      <c r="BJ423" s="18" t="s">
        <v>83</v>
      </c>
      <c r="BK423" s="134">
        <f>ROUND(I423*H423,2)</f>
        <v>0</v>
      </c>
      <c r="BL423" s="18" t="s">
        <v>272</v>
      </c>
      <c r="BM423" s="133" t="s">
        <v>3804</v>
      </c>
    </row>
    <row r="424" spans="2:65" s="1" customFormat="1" ht="11.25">
      <c r="B424" s="33"/>
      <c r="D424" s="186" t="s">
        <v>1068</v>
      </c>
      <c r="F424" s="187" t="s">
        <v>3805</v>
      </c>
      <c r="I424" s="151"/>
      <c r="L424" s="33"/>
      <c r="M424" s="152"/>
      <c r="T424" s="54"/>
      <c r="AT424" s="18" t="s">
        <v>1068</v>
      </c>
      <c r="AU424" s="18" t="s">
        <v>85</v>
      </c>
    </row>
    <row r="425" spans="2:65" s="14" customFormat="1" ht="11.25">
      <c r="B425" s="164"/>
      <c r="D425" s="136" t="s">
        <v>274</v>
      </c>
      <c r="E425" s="165" t="s">
        <v>19</v>
      </c>
      <c r="F425" s="166" t="s">
        <v>3806</v>
      </c>
      <c r="H425" s="165" t="s">
        <v>19</v>
      </c>
      <c r="I425" s="167"/>
      <c r="L425" s="164"/>
      <c r="M425" s="168"/>
      <c r="T425" s="169"/>
      <c r="AT425" s="165" t="s">
        <v>274</v>
      </c>
      <c r="AU425" s="165" t="s">
        <v>85</v>
      </c>
      <c r="AV425" s="14" t="s">
        <v>83</v>
      </c>
      <c r="AW425" s="14" t="s">
        <v>37</v>
      </c>
      <c r="AX425" s="14" t="s">
        <v>75</v>
      </c>
      <c r="AY425" s="165" t="s">
        <v>266</v>
      </c>
    </row>
    <row r="426" spans="2:65" s="11" customFormat="1" ht="11.25">
      <c r="B426" s="135"/>
      <c r="D426" s="136" t="s">
        <v>274</v>
      </c>
      <c r="E426" s="137" t="s">
        <v>19</v>
      </c>
      <c r="F426" s="138" t="s">
        <v>3807</v>
      </c>
      <c r="H426" s="139">
        <v>4.968</v>
      </c>
      <c r="I426" s="140"/>
      <c r="L426" s="135"/>
      <c r="M426" s="141"/>
      <c r="T426" s="142"/>
      <c r="AT426" s="137" t="s">
        <v>274</v>
      </c>
      <c r="AU426" s="137" t="s">
        <v>85</v>
      </c>
      <c r="AV426" s="11" t="s">
        <v>85</v>
      </c>
      <c r="AW426" s="11" t="s">
        <v>37</v>
      </c>
      <c r="AX426" s="11" t="s">
        <v>75</v>
      </c>
      <c r="AY426" s="137" t="s">
        <v>266</v>
      </c>
    </row>
    <row r="427" spans="2:65" s="11" customFormat="1" ht="11.25">
      <c r="B427" s="135"/>
      <c r="D427" s="136" t="s">
        <v>274</v>
      </c>
      <c r="E427" s="137" t="s">
        <v>19</v>
      </c>
      <c r="F427" s="138" t="s">
        <v>3808</v>
      </c>
      <c r="H427" s="139">
        <v>3.6880000000000002</v>
      </c>
      <c r="I427" s="140"/>
      <c r="L427" s="135"/>
      <c r="M427" s="141"/>
      <c r="T427" s="142"/>
      <c r="AT427" s="137" t="s">
        <v>274</v>
      </c>
      <c r="AU427" s="137" t="s">
        <v>85</v>
      </c>
      <c r="AV427" s="11" t="s">
        <v>85</v>
      </c>
      <c r="AW427" s="11" t="s">
        <v>37</v>
      </c>
      <c r="AX427" s="11" t="s">
        <v>75</v>
      </c>
      <c r="AY427" s="137" t="s">
        <v>266</v>
      </c>
    </row>
    <row r="428" spans="2:65" s="11" customFormat="1" ht="11.25">
      <c r="B428" s="135"/>
      <c r="D428" s="136" t="s">
        <v>274</v>
      </c>
      <c r="E428" s="137" t="s">
        <v>19</v>
      </c>
      <c r="F428" s="138" t="s">
        <v>3809</v>
      </c>
      <c r="H428" s="139">
        <v>3.7280000000000002</v>
      </c>
      <c r="I428" s="140"/>
      <c r="L428" s="135"/>
      <c r="M428" s="141"/>
      <c r="T428" s="142"/>
      <c r="AT428" s="137" t="s">
        <v>274</v>
      </c>
      <c r="AU428" s="137" t="s">
        <v>85</v>
      </c>
      <c r="AV428" s="11" t="s">
        <v>85</v>
      </c>
      <c r="AW428" s="11" t="s">
        <v>37</v>
      </c>
      <c r="AX428" s="11" t="s">
        <v>75</v>
      </c>
      <c r="AY428" s="137" t="s">
        <v>266</v>
      </c>
    </row>
    <row r="429" spans="2:65" s="12" customFormat="1" ht="11.25">
      <c r="B429" s="143"/>
      <c r="D429" s="136" t="s">
        <v>274</v>
      </c>
      <c r="E429" s="144" t="s">
        <v>19</v>
      </c>
      <c r="F429" s="145" t="s">
        <v>276</v>
      </c>
      <c r="H429" s="146">
        <v>12.384</v>
      </c>
      <c r="I429" s="147"/>
      <c r="L429" s="143"/>
      <c r="M429" s="148"/>
      <c r="T429" s="149"/>
      <c r="AT429" s="144" t="s">
        <v>274</v>
      </c>
      <c r="AU429" s="144" t="s">
        <v>85</v>
      </c>
      <c r="AV429" s="12" t="s">
        <v>272</v>
      </c>
      <c r="AW429" s="12" t="s">
        <v>37</v>
      </c>
      <c r="AX429" s="12" t="s">
        <v>83</v>
      </c>
      <c r="AY429" s="144" t="s">
        <v>266</v>
      </c>
    </row>
    <row r="430" spans="2:65" s="1" customFormat="1" ht="24.2" customHeight="1">
      <c r="B430" s="33"/>
      <c r="C430" s="122" t="s">
        <v>482</v>
      </c>
      <c r="D430" s="122" t="s">
        <v>267</v>
      </c>
      <c r="E430" s="123" t="s">
        <v>3810</v>
      </c>
      <c r="F430" s="124" t="s">
        <v>3811</v>
      </c>
      <c r="G430" s="125" t="s">
        <v>895</v>
      </c>
      <c r="H430" s="126">
        <v>12.384</v>
      </c>
      <c r="I430" s="127"/>
      <c r="J430" s="128">
        <f>ROUND(I430*H430,2)</f>
        <v>0</v>
      </c>
      <c r="K430" s="124" t="s">
        <v>3272</v>
      </c>
      <c r="L430" s="33"/>
      <c r="M430" s="129" t="s">
        <v>19</v>
      </c>
      <c r="N430" s="130" t="s">
        <v>46</v>
      </c>
      <c r="P430" s="131">
        <f>O430*H430</f>
        <v>0</v>
      </c>
      <c r="Q430" s="131">
        <v>0</v>
      </c>
      <c r="R430" s="131">
        <f>Q430*H430</f>
        <v>0</v>
      </c>
      <c r="S430" s="131">
        <v>0</v>
      </c>
      <c r="T430" s="132">
        <f>S430*H430</f>
        <v>0</v>
      </c>
      <c r="AR430" s="133" t="s">
        <v>272</v>
      </c>
      <c r="AT430" s="133" t="s">
        <v>267</v>
      </c>
      <c r="AU430" s="133" t="s">
        <v>85</v>
      </c>
      <c r="AY430" s="18" t="s">
        <v>266</v>
      </c>
      <c r="BE430" s="134">
        <f>IF(N430="základní",J430,0)</f>
        <v>0</v>
      </c>
      <c r="BF430" s="134">
        <f>IF(N430="snížená",J430,0)</f>
        <v>0</v>
      </c>
      <c r="BG430" s="134">
        <f>IF(N430="zákl. přenesená",J430,0)</f>
        <v>0</v>
      </c>
      <c r="BH430" s="134">
        <f>IF(N430="sníž. přenesená",J430,0)</f>
        <v>0</v>
      </c>
      <c r="BI430" s="134">
        <f>IF(N430="nulová",J430,0)</f>
        <v>0</v>
      </c>
      <c r="BJ430" s="18" t="s">
        <v>83</v>
      </c>
      <c r="BK430" s="134">
        <f>ROUND(I430*H430,2)</f>
        <v>0</v>
      </c>
      <c r="BL430" s="18" t="s">
        <v>272</v>
      </c>
      <c r="BM430" s="133" t="s">
        <v>3812</v>
      </c>
    </row>
    <row r="431" spans="2:65" s="1" customFormat="1" ht="11.25">
      <c r="B431" s="33"/>
      <c r="D431" s="186" t="s">
        <v>1068</v>
      </c>
      <c r="F431" s="187" t="s">
        <v>3813</v>
      </c>
      <c r="I431" s="151"/>
      <c r="L431" s="33"/>
      <c r="M431" s="152"/>
      <c r="T431" s="54"/>
      <c r="AT431" s="18" t="s">
        <v>1068</v>
      </c>
      <c r="AU431" s="18" t="s">
        <v>85</v>
      </c>
    </row>
    <row r="432" spans="2:65" s="1" customFormat="1" ht="16.5" customHeight="1">
      <c r="B432" s="33"/>
      <c r="C432" s="122" t="s">
        <v>486</v>
      </c>
      <c r="D432" s="122" t="s">
        <v>267</v>
      </c>
      <c r="E432" s="123" t="s">
        <v>1222</v>
      </c>
      <c r="F432" s="124" t="s">
        <v>1223</v>
      </c>
      <c r="G432" s="125" t="s">
        <v>845</v>
      </c>
      <c r="H432" s="126">
        <v>1.52</v>
      </c>
      <c r="I432" s="127"/>
      <c r="J432" s="128">
        <f>ROUND(I432*H432,2)</f>
        <v>0</v>
      </c>
      <c r="K432" s="124" t="s">
        <v>3272</v>
      </c>
      <c r="L432" s="33"/>
      <c r="M432" s="129" t="s">
        <v>19</v>
      </c>
      <c r="N432" s="130" t="s">
        <v>46</v>
      </c>
      <c r="P432" s="131">
        <f>O432*H432</f>
        <v>0</v>
      </c>
      <c r="Q432" s="131">
        <v>0</v>
      </c>
      <c r="R432" s="131">
        <f>Q432*H432</f>
        <v>0</v>
      </c>
      <c r="S432" s="131">
        <v>0</v>
      </c>
      <c r="T432" s="132">
        <f>S432*H432</f>
        <v>0</v>
      </c>
      <c r="AR432" s="133" t="s">
        <v>272</v>
      </c>
      <c r="AT432" s="133" t="s">
        <v>267</v>
      </c>
      <c r="AU432" s="133" t="s">
        <v>85</v>
      </c>
      <c r="AY432" s="18" t="s">
        <v>266</v>
      </c>
      <c r="BE432" s="134">
        <f>IF(N432="základní",J432,0)</f>
        <v>0</v>
      </c>
      <c r="BF432" s="134">
        <f>IF(N432="snížená",J432,0)</f>
        <v>0</v>
      </c>
      <c r="BG432" s="134">
        <f>IF(N432="zákl. přenesená",J432,0)</f>
        <v>0</v>
      </c>
      <c r="BH432" s="134">
        <f>IF(N432="sníž. přenesená",J432,0)</f>
        <v>0</v>
      </c>
      <c r="BI432" s="134">
        <f>IF(N432="nulová",J432,0)</f>
        <v>0</v>
      </c>
      <c r="BJ432" s="18" t="s">
        <v>83</v>
      </c>
      <c r="BK432" s="134">
        <f>ROUND(I432*H432,2)</f>
        <v>0</v>
      </c>
      <c r="BL432" s="18" t="s">
        <v>272</v>
      </c>
      <c r="BM432" s="133" t="s">
        <v>3814</v>
      </c>
    </row>
    <row r="433" spans="2:65" s="1" customFormat="1" ht="11.25">
      <c r="B433" s="33"/>
      <c r="D433" s="186" t="s">
        <v>1068</v>
      </c>
      <c r="F433" s="187" t="s">
        <v>1225</v>
      </c>
      <c r="I433" s="151"/>
      <c r="L433" s="33"/>
      <c r="M433" s="152"/>
      <c r="T433" s="54"/>
      <c r="AT433" s="18" t="s">
        <v>1068</v>
      </c>
      <c r="AU433" s="18" t="s">
        <v>85</v>
      </c>
    </row>
    <row r="434" spans="2:65" s="14" customFormat="1" ht="11.25">
      <c r="B434" s="164"/>
      <c r="D434" s="136" t="s">
        <v>274</v>
      </c>
      <c r="E434" s="165" t="s">
        <v>19</v>
      </c>
      <c r="F434" s="166" t="s">
        <v>3815</v>
      </c>
      <c r="H434" s="165" t="s">
        <v>19</v>
      </c>
      <c r="I434" s="167"/>
      <c r="L434" s="164"/>
      <c r="M434" s="168"/>
      <c r="T434" s="169"/>
      <c r="AT434" s="165" t="s">
        <v>274</v>
      </c>
      <c r="AU434" s="165" t="s">
        <v>85</v>
      </c>
      <c r="AV434" s="14" t="s">
        <v>83</v>
      </c>
      <c r="AW434" s="14" t="s">
        <v>37</v>
      </c>
      <c r="AX434" s="14" t="s">
        <v>75</v>
      </c>
      <c r="AY434" s="165" t="s">
        <v>266</v>
      </c>
    </row>
    <row r="435" spans="2:65" s="11" customFormat="1" ht="11.25">
      <c r="B435" s="135"/>
      <c r="D435" s="136" t="s">
        <v>274</v>
      </c>
      <c r="E435" s="137" t="s">
        <v>19</v>
      </c>
      <c r="F435" s="138" t="s">
        <v>3816</v>
      </c>
      <c r="H435" s="139">
        <v>0.29699999999999999</v>
      </c>
      <c r="I435" s="140"/>
      <c r="L435" s="135"/>
      <c r="M435" s="141"/>
      <c r="T435" s="142"/>
      <c r="AT435" s="137" t="s">
        <v>274</v>
      </c>
      <c r="AU435" s="137" t="s">
        <v>85</v>
      </c>
      <c r="AV435" s="11" t="s">
        <v>85</v>
      </c>
      <c r="AW435" s="11" t="s">
        <v>37</v>
      </c>
      <c r="AX435" s="11" t="s">
        <v>75</v>
      </c>
      <c r="AY435" s="137" t="s">
        <v>266</v>
      </c>
    </row>
    <row r="436" spans="2:65" s="11" customFormat="1" ht="11.25">
      <c r="B436" s="135"/>
      <c r="D436" s="136" t="s">
        <v>274</v>
      </c>
      <c r="E436" s="137" t="s">
        <v>19</v>
      </c>
      <c r="F436" s="138" t="s">
        <v>3817</v>
      </c>
      <c r="H436" s="139">
        <v>0.158</v>
      </c>
      <c r="I436" s="140"/>
      <c r="L436" s="135"/>
      <c r="M436" s="141"/>
      <c r="T436" s="142"/>
      <c r="AT436" s="137" t="s">
        <v>274</v>
      </c>
      <c r="AU436" s="137" t="s">
        <v>85</v>
      </c>
      <c r="AV436" s="11" t="s">
        <v>85</v>
      </c>
      <c r="AW436" s="11" t="s">
        <v>37</v>
      </c>
      <c r="AX436" s="11" t="s">
        <v>75</v>
      </c>
      <c r="AY436" s="137" t="s">
        <v>266</v>
      </c>
    </row>
    <row r="437" spans="2:65" s="15" customFormat="1" ht="11.25">
      <c r="B437" s="190"/>
      <c r="D437" s="136" t="s">
        <v>274</v>
      </c>
      <c r="E437" s="191" t="s">
        <v>19</v>
      </c>
      <c r="F437" s="192" t="s">
        <v>1643</v>
      </c>
      <c r="H437" s="193">
        <v>0.45500000000000002</v>
      </c>
      <c r="I437" s="194"/>
      <c r="L437" s="190"/>
      <c r="M437" s="195"/>
      <c r="T437" s="196"/>
      <c r="AT437" s="191" t="s">
        <v>274</v>
      </c>
      <c r="AU437" s="191" t="s">
        <v>85</v>
      </c>
      <c r="AV437" s="15" t="s">
        <v>285</v>
      </c>
      <c r="AW437" s="15" t="s">
        <v>37</v>
      </c>
      <c r="AX437" s="15" t="s">
        <v>75</v>
      </c>
      <c r="AY437" s="191" t="s">
        <v>266</v>
      </c>
    </row>
    <row r="438" spans="2:65" s="11" customFormat="1" ht="11.25">
      <c r="B438" s="135"/>
      <c r="D438" s="136" t="s">
        <v>274</v>
      </c>
      <c r="E438" s="137" t="s">
        <v>19</v>
      </c>
      <c r="F438" s="138" t="s">
        <v>3818</v>
      </c>
      <c r="H438" s="139">
        <v>1.0649999999999999</v>
      </c>
      <c r="I438" s="140"/>
      <c r="L438" s="135"/>
      <c r="M438" s="141"/>
      <c r="T438" s="142"/>
      <c r="AT438" s="137" t="s">
        <v>274</v>
      </c>
      <c r="AU438" s="137" t="s">
        <v>85</v>
      </c>
      <c r="AV438" s="11" t="s">
        <v>85</v>
      </c>
      <c r="AW438" s="11" t="s">
        <v>37</v>
      </c>
      <c r="AX438" s="11" t="s">
        <v>75</v>
      </c>
      <c r="AY438" s="137" t="s">
        <v>266</v>
      </c>
    </row>
    <row r="439" spans="2:65" s="15" customFormat="1" ht="11.25">
      <c r="B439" s="190"/>
      <c r="D439" s="136" t="s">
        <v>274</v>
      </c>
      <c r="E439" s="191" t="s">
        <v>19</v>
      </c>
      <c r="F439" s="192" t="s">
        <v>1643</v>
      </c>
      <c r="H439" s="193">
        <v>1.0649999999999999</v>
      </c>
      <c r="I439" s="194"/>
      <c r="L439" s="190"/>
      <c r="M439" s="195"/>
      <c r="T439" s="196"/>
      <c r="AT439" s="191" t="s">
        <v>274</v>
      </c>
      <c r="AU439" s="191" t="s">
        <v>85</v>
      </c>
      <c r="AV439" s="15" t="s">
        <v>285</v>
      </c>
      <c r="AW439" s="15" t="s">
        <v>37</v>
      </c>
      <c r="AX439" s="15" t="s">
        <v>75</v>
      </c>
      <c r="AY439" s="191" t="s">
        <v>266</v>
      </c>
    </row>
    <row r="440" spans="2:65" s="12" customFormat="1" ht="11.25">
      <c r="B440" s="143"/>
      <c r="D440" s="136" t="s">
        <v>274</v>
      </c>
      <c r="E440" s="144" t="s">
        <v>19</v>
      </c>
      <c r="F440" s="145" t="s">
        <v>276</v>
      </c>
      <c r="H440" s="146">
        <v>1.52</v>
      </c>
      <c r="I440" s="147"/>
      <c r="L440" s="143"/>
      <c r="M440" s="148"/>
      <c r="T440" s="149"/>
      <c r="AT440" s="144" t="s">
        <v>274</v>
      </c>
      <c r="AU440" s="144" t="s">
        <v>85</v>
      </c>
      <c r="AV440" s="12" t="s">
        <v>272</v>
      </c>
      <c r="AW440" s="12" t="s">
        <v>37</v>
      </c>
      <c r="AX440" s="12" t="s">
        <v>83</v>
      </c>
      <c r="AY440" s="144" t="s">
        <v>266</v>
      </c>
    </row>
    <row r="441" spans="2:65" s="1" customFormat="1" ht="16.5" customHeight="1">
      <c r="B441" s="33"/>
      <c r="C441" s="122" t="s">
        <v>506</v>
      </c>
      <c r="D441" s="122" t="s">
        <v>267</v>
      </c>
      <c r="E441" s="123" t="s">
        <v>2948</v>
      </c>
      <c r="F441" s="124" t="s">
        <v>2949</v>
      </c>
      <c r="G441" s="125" t="s">
        <v>279</v>
      </c>
      <c r="H441" s="126">
        <v>16.254000000000001</v>
      </c>
      <c r="I441" s="127"/>
      <c r="J441" s="128">
        <f>ROUND(I441*H441,2)</f>
        <v>0</v>
      </c>
      <c r="K441" s="124" t="s">
        <v>3272</v>
      </c>
      <c r="L441" s="33"/>
      <c r="M441" s="129" t="s">
        <v>19</v>
      </c>
      <c r="N441" s="130" t="s">
        <v>46</v>
      </c>
      <c r="P441" s="131">
        <f>O441*H441</f>
        <v>0</v>
      </c>
      <c r="Q441" s="131">
        <v>0</v>
      </c>
      <c r="R441" s="131">
        <f>Q441*H441</f>
        <v>0</v>
      </c>
      <c r="S441" s="131">
        <v>0</v>
      </c>
      <c r="T441" s="132">
        <f>S441*H441</f>
        <v>0</v>
      </c>
      <c r="AR441" s="133" t="s">
        <v>272</v>
      </c>
      <c r="AT441" s="133" t="s">
        <v>267</v>
      </c>
      <c r="AU441" s="133" t="s">
        <v>85</v>
      </c>
      <c r="AY441" s="18" t="s">
        <v>266</v>
      </c>
      <c r="BE441" s="134">
        <f>IF(N441="základní",J441,0)</f>
        <v>0</v>
      </c>
      <c r="BF441" s="134">
        <f>IF(N441="snížená",J441,0)</f>
        <v>0</v>
      </c>
      <c r="BG441" s="134">
        <f>IF(N441="zákl. přenesená",J441,0)</f>
        <v>0</v>
      </c>
      <c r="BH441" s="134">
        <f>IF(N441="sníž. přenesená",J441,0)</f>
        <v>0</v>
      </c>
      <c r="BI441" s="134">
        <f>IF(N441="nulová",J441,0)</f>
        <v>0</v>
      </c>
      <c r="BJ441" s="18" t="s">
        <v>83</v>
      </c>
      <c r="BK441" s="134">
        <f>ROUND(I441*H441,2)</f>
        <v>0</v>
      </c>
      <c r="BL441" s="18" t="s">
        <v>272</v>
      </c>
      <c r="BM441" s="133" t="s">
        <v>3819</v>
      </c>
    </row>
    <row r="442" spans="2:65" s="1" customFormat="1" ht="11.25">
      <c r="B442" s="33"/>
      <c r="D442" s="186" t="s">
        <v>1068</v>
      </c>
      <c r="F442" s="187" t="s">
        <v>2951</v>
      </c>
      <c r="I442" s="151"/>
      <c r="L442" s="33"/>
      <c r="M442" s="152"/>
      <c r="T442" s="54"/>
      <c r="AT442" s="18" t="s">
        <v>1068</v>
      </c>
      <c r="AU442" s="18" t="s">
        <v>85</v>
      </c>
    </row>
    <row r="443" spans="2:65" s="11" customFormat="1" ht="11.25">
      <c r="B443" s="135"/>
      <c r="D443" s="136" t="s">
        <v>274</v>
      </c>
      <c r="E443" s="137" t="s">
        <v>19</v>
      </c>
      <c r="F443" s="138" t="s">
        <v>3820</v>
      </c>
      <c r="H443" s="139">
        <v>16.254000000000001</v>
      </c>
      <c r="I443" s="140"/>
      <c r="L443" s="135"/>
      <c r="M443" s="141"/>
      <c r="T443" s="142"/>
      <c r="AT443" s="137" t="s">
        <v>274</v>
      </c>
      <c r="AU443" s="137" t="s">
        <v>85</v>
      </c>
      <c r="AV443" s="11" t="s">
        <v>85</v>
      </c>
      <c r="AW443" s="11" t="s">
        <v>37</v>
      </c>
      <c r="AX443" s="11" t="s">
        <v>75</v>
      </c>
      <c r="AY443" s="137" t="s">
        <v>266</v>
      </c>
    </row>
    <row r="444" spans="2:65" s="12" customFormat="1" ht="11.25">
      <c r="B444" s="143"/>
      <c r="D444" s="136" t="s">
        <v>274</v>
      </c>
      <c r="E444" s="144" t="s">
        <v>19</v>
      </c>
      <c r="F444" s="145" t="s">
        <v>276</v>
      </c>
      <c r="H444" s="146">
        <v>16.254000000000001</v>
      </c>
      <c r="I444" s="147"/>
      <c r="L444" s="143"/>
      <c r="M444" s="148"/>
      <c r="T444" s="149"/>
      <c r="AT444" s="144" t="s">
        <v>274</v>
      </c>
      <c r="AU444" s="144" t="s">
        <v>85</v>
      </c>
      <c r="AV444" s="12" t="s">
        <v>272</v>
      </c>
      <c r="AW444" s="12" t="s">
        <v>37</v>
      </c>
      <c r="AX444" s="12" t="s">
        <v>83</v>
      </c>
      <c r="AY444" s="144" t="s">
        <v>266</v>
      </c>
    </row>
    <row r="445" spans="2:65" s="1" customFormat="1" ht="16.5" customHeight="1">
      <c r="B445" s="33"/>
      <c r="C445" s="122" t="s">
        <v>502</v>
      </c>
      <c r="D445" s="122" t="s">
        <v>267</v>
      </c>
      <c r="E445" s="123" t="s">
        <v>3370</v>
      </c>
      <c r="F445" s="124" t="s">
        <v>3371</v>
      </c>
      <c r="G445" s="125" t="s">
        <v>279</v>
      </c>
      <c r="H445" s="126">
        <v>304</v>
      </c>
      <c r="I445" s="127"/>
      <c r="J445" s="128">
        <f>ROUND(I445*H445,2)</f>
        <v>0</v>
      </c>
      <c r="K445" s="124" t="s">
        <v>3272</v>
      </c>
      <c r="L445" s="33"/>
      <c r="M445" s="129" t="s">
        <v>19</v>
      </c>
      <c r="N445" s="130" t="s">
        <v>46</v>
      </c>
      <c r="P445" s="131">
        <f>O445*H445</f>
        <v>0</v>
      </c>
      <c r="Q445" s="131">
        <v>0</v>
      </c>
      <c r="R445" s="131">
        <f>Q445*H445</f>
        <v>0</v>
      </c>
      <c r="S445" s="131">
        <v>0</v>
      </c>
      <c r="T445" s="132">
        <f>S445*H445</f>
        <v>0</v>
      </c>
      <c r="AR445" s="133" t="s">
        <v>272</v>
      </c>
      <c r="AT445" s="133" t="s">
        <v>267</v>
      </c>
      <c r="AU445" s="133" t="s">
        <v>85</v>
      </c>
      <c r="AY445" s="18" t="s">
        <v>266</v>
      </c>
      <c r="BE445" s="134">
        <f>IF(N445="základní",J445,0)</f>
        <v>0</v>
      </c>
      <c r="BF445" s="134">
        <f>IF(N445="snížená",J445,0)</f>
        <v>0</v>
      </c>
      <c r="BG445" s="134">
        <f>IF(N445="zákl. přenesená",J445,0)</f>
        <v>0</v>
      </c>
      <c r="BH445" s="134">
        <f>IF(N445="sníž. přenesená",J445,0)</f>
        <v>0</v>
      </c>
      <c r="BI445" s="134">
        <f>IF(N445="nulová",J445,0)</f>
        <v>0</v>
      </c>
      <c r="BJ445" s="18" t="s">
        <v>83</v>
      </c>
      <c r="BK445" s="134">
        <f>ROUND(I445*H445,2)</f>
        <v>0</v>
      </c>
      <c r="BL445" s="18" t="s">
        <v>272</v>
      </c>
      <c r="BM445" s="133" t="s">
        <v>3821</v>
      </c>
    </row>
    <row r="446" spans="2:65" s="1" customFormat="1" ht="11.25">
      <c r="B446" s="33"/>
      <c r="D446" s="186" t="s">
        <v>1068</v>
      </c>
      <c r="F446" s="187" t="s">
        <v>3373</v>
      </c>
      <c r="I446" s="151"/>
      <c r="L446" s="33"/>
      <c r="M446" s="152"/>
      <c r="T446" s="54"/>
      <c r="AT446" s="18" t="s">
        <v>1068</v>
      </c>
      <c r="AU446" s="18" t="s">
        <v>85</v>
      </c>
    </row>
    <row r="447" spans="2:65" s="11" customFormat="1" ht="11.25">
      <c r="B447" s="135"/>
      <c r="D447" s="136" t="s">
        <v>274</v>
      </c>
      <c r="E447" s="137" t="s">
        <v>19</v>
      </c>
      <c r="F447" s="138" t="s">
        <v>3822</v>
      </c>
      <c r="H447" s="139">
        <v>304</v>
      </c>
      <c r="I447" s="140"/>
      <c r="L447" s="135"/>
      <c r="M447" s="141"/>
      <c r="T447" s="142"/>
      <c r="AT447" s="137" t="s">
        <v>274</v>
      </c>
      <c r="AU447" s="137" t="s">
        <v>85</v>
      </c>
      <c r="AV447" s="11" t="s">
        <v>85</v>
      </c>
      <c r="AW447" s="11" t="s">
        <v>37</v>
      </c>
      <c r="AX447" s="11" t="s">
        <v>75</v>
      </c>
      <c r="AY447" s="137" t="s">
        <v>266</v>
      </c>
    </row>
    <row r="448" spans="2:65" s="12" customFormat="1" ht="11.25">
      <c r="B448" s="143"/>
      <c r="D448" s="136" t="s">
        <v>274</v>
      </c>
      <c r="E448" s="144" t="s">
        <v>19</v>
      </c>
      <c r="F448" s="145" t="s">
        <v>276</v>
      </c>
      <c r="H448" s="146">
        <v>304</v>
      </c>
      <c r="I448" s="147"/>
      <c r="L448" s="143"/>
      <c r="M448" s="148"/>
      <c r="T448" s="149"/>
      <c r="AT448" s="144" t="s">
        <v>274</v>
      </c>
      <c r="AU448" s="144" t="s">
        <v>85</v>
      </c>
      <c r="AV448" s="12" t="s">
        <v>272</v>
      </c>
      <c r="AW448" s="12" t="s">
        <v>37</v>
      </c>
      <c r="AX448" s="12" t="s">
        <v>83</v>
      </c>
      <c r="AY448" s="144" t="s">
        <v>266</v>
      </c>
    </row>
    <row r="449" spans="2:65" s="1" customFormat="1" ht="21.75" customHeight="1">
      <c r="B449" s="33"/>
      <c r="C449" s="122" t="s">
        <v>514</v>
      </c>
      <c r="D449" s="122" t="s">
        <v>267</v>
      </c>
      <c r="E449" s="123" t="s">
        <v>3823</v>
      </c>
      <c r="F449" s="124" t="s">
        <v>3824</v>
      </c>
      <c r="G449" s="125" t="s">
        <v>895</v>
      </c>
      <c r="H449" s="126">
        <v>150.1</v>
      </c>
      <c r="I449" s="127"/>
      <c r="J449" s="128">
        <f>ROUND(I449*H449,2)</f>
        <v>0</v>
      </c>
      <c r="K449" s="124" t="s">
        <v>3272</v>
      </c>
      <c r="L449" s="33"/>
      <c r="M449" s="129" t="s">
        <v>19</v>
      </c>
      <c r="N449" s="130" t="s">
        <v>46</v>
      </c>
      <c r="P449" s="131">
        <f>O449*H449</f>
        <v>0</v>
      </c>
      <c r="Q449" s="131">
        <v>0</v>
      </c>
      <c r="R449" s="131">
        <f>Q449*H449</f>
        <v>0</v>
      </c>
      <c r="S449" s="131">
        <v>0</v>
      </c>
      <c r="T449" s="132">
        <f>S449*H449</f>
        <v>0</v>
      </c>
      <c r="AR449" s="133" t="s">
        <v>272</v>
      </c>
      <c r="AT449" s="133" t="s">
        <v>267</v>
      </c>
      <c r="AU449" s="133" t="s">
        <v>85</v>
      </c>
      <c r="AY449" s="18" t="s">
        <v>266</v>
      </c>
      <c r="BE449" s="134">
        <f>IF(N449="základní",J449,0)</f>
        <v>0</v>
      </c>
      <c r="BF449" s="134">
        <f>IF(N449="snížená",J449,0)</f>
        <v>0</v>
      </c>
      <c r="BG449" s="134">
        <f>IF(N449="zákl. přenesená",J449,0)</f>
        <v>0</v>
      </c>
      <c r="BH449" s="134">
        <f>IF(N449="sníž. přenesená",J449,0)</f>
        <v>0</v>
      </c>
      <c r="BI449" s="134">
        <f>IF(N449="nulová",J449,0)</f>
        <v>0</v>
      </c>
      <c r="BJ449" s="18" t="s">
        <v>83</v>
      </c>
      <c r="BK449" s="134">
        <f>ROUND(I449*H449,2)</f>
        <v>0</v>
      </c>
      <c r="BL449" s="18" t="s">
        <v>272</v>
      </c>
      <c r="BM449" s="133" t="s">
        <v>3825</v>
      </c>
    </row>
    <row r="450" spans="2:65" s="1" customFormat="1" ht="11.25">
      <c r="B450" s="33"/>
      <c r="D450" s="186" t="s">
        <v>1068</v>
      </c>
      <c r="F450" s="187" t="s">
        <v>3826</v>
      </c>
      <c r="I450" s="151"/>
      <c r="L450" s="33"/>
      <c r="M450" s="152"/>
      <c r="T450" s="54"/>
      <c r="AT450" s="18" t="s">
        <v>1068</v>
      </c>
      <c r="AU450" s="18" t="s">
        <v>85</v>
      </c>
    </row>
    <row r="451" spans="2:65" s="14" customFormat="1" ht="11.25">
      <c r="B451" s="164"/>
      <c r="D451" s="136" t="s">
        <v>274</v>
      </c>
      <c r="E451" s="165" t="s">
        <v>19</v>
      </c>
      <c r="F451" s="166" t="s">
        <v>3827</v>
      </c>
      <c r="H451" s="165" t="s">
        <v>19</v>
      </c>
      <c r="I451" s="167"/>
      <c r="L451" s="164"/>
      <c r="M451" s="168"/>
      <c r="T451" s="169"/>
      <c r="AT451" s="165" t="s">
        <v>274</v>
      </c>
      <c r="AU451" s="165" t="s">
        <v>85</v>
      </c>
      <c r="AV451" s="14" t="s">
        <v>83</v>
      </c>
      <c r="AW451" s="14" t="s">
        <v>37</v>
      </c>
      <c r="AX451" s="14" t="s">
        <v>75</v>
      </c>
      <c r="AY451" s="165" t="s">
        <v>266</v>
      </c>
    </row>
    <row r="452" spans="2:65" s="11" customFormat="1" ht="11.25">
      <c r="B452" s="135"/>
      <c r="D452" s="136" t="s">
        <v>274</v>
      </c>
      <c r="E452" s="137" t="s">
        <v>19</v>
      </c>
      <c r="F452" s="138" t="s">
        <v>3828</v>
      </c>
      <c r="H452" s="139">
        <v>97.9</v>
      </c>
      <c r="I452" s="140"/>
      <c r="L452" s="135"/>
      <c r="M452" s="141"/>
      <c r="T452" s="142"/>
      <c r="AT452" s="137" t="s">
        <v>274</v>
      </c>
      <c r="AU452" s="137" t="s">
        <v>85</v>
      </c>
      <c r="AV452" s="11" t="s">
        <v>85</v>
      </c>
      <c r="AW452" s="11" t="s">
        <v>37</v>
      </c>
      <c r="AX452" s="11" t="s">
        <v>75</v>
      </c>
      <c r="AY452" s="137" t="s">
        <v>266</v>
      </c>
    </row>
    <row r="453" spans="2:65" s="11" customFormat="1" ht="11.25">
      <c r="B453" s="135"/>
      <c r="D453" s="136" t="s">
        <v>274</v>
      </c>
      <c r="E453" s="137" t="s">
        <v>19</v>
      </c>
      <c r="F453" s="138" t="s">
        <v>3781</v>
      </c>
      <c r="H453" s="139">
        <v>52.2</v>
      </c>
      <c r="I453" s="140"/>
      <c r="L453" s="135"/>
      <c r="M453" s="141"/>
      <c r="T453" s="142"/>
      <c r="AT453" s="137" t="s">
        <v>274</v>
      </c>
      <c r="AU453" s="137" t="s">
        <v>85</v>
      </c>
      <c r="AV453" s="11" t="s">
        <v>85</v>
      </c>
      <c r="AW453" s="11" t="s">
        <v>37</v>
      </c>
      <c r="AX453" s="11" t="s">
        <v>75</v>
      </c>
      <c r="AY453" s="137" t="s">
        <v>266</v>
      </c>
    </row>
    <row r="454" spans="2:65" s="12" customFormat="1" ht="11.25">
      <c r="B454" s="143"/>
      <c r="D454" s="136" t="s">
        <v>274</v>
      </c>
      <c r="E454" s="144" t="s">
        <v>19</v>
      </c>
      <c r="F454" s="145" t="s">
        <v>276</v>
      </c>
      <c r="H454" s="146">
        <v>150.1</v>
      </c>
      <c r="I454" s="147"/>
      <c r="L454" s="143"/>
      <c r="M454" s="148"/>
      <c r="T454" s="149"/>
      <c r="AT454" s="144" t="s">
        <v>274</v>
      </c>
      <c r="AU454" s="144" t="s">
        <v>85</v>
      </c>
      <c r="AV454" s="12" t="s">
        <v>272</v>
      </c>
      <c r="AW454" s="12" t="s">
        <v>37</v>
      </c>
      <c r="AX454" s="12" t="s">
        <v>83</v>
      </c>
      <c r="AY454" s="144" t="s">
        <v>266</v>
      </c>
    </row>
    <row r="455" spans="2:65" s="10" customFormat="1" ht="22.9" customHeight="1">
      <c r="B455" s="112"/>
      <c r="D455" s="113" t="s">
        <v>74</v>
      </c>
      <c r="E455" s="162" t="s">
        <v>264</v>
      </c>
      <c r="F455" s="162" t="s">
        <v>830</v>
      </c>
      <c r="I455" s="115"/>
      <c r="J455" s="163">
        <f>BK455</f>
        <v>0</v>
      </c>
      <c r="L455" s="112"/>
      <c r="M455" s="117"/>
      <c r="P455" s="118">
        <f>SUM(P456:P478)</f>
        <v>0</v>
      </c>
      <c r="R455" s="118">
        <f>SUM(R456:R478)</f>
        <v>0</v>
      </c>
      <c r="T455" s="119">
        <f>SUM(T456:T478)</f>
        <v>0</v>
      </c>
      <c r="AR455" s="113" t="s">
        <v>83</v>
      </c>
      <c r="AT455" s="120" t="s">
        <v>74</v>
      </c>
      <c r="AU455" s="120" t="s">
        <v>83</v>
      </c>
      <c r="AY455" s="113" t="s">
        <v>266</v>
      </c>
      <c r="BK455" s="121">
        <f>SUM(BK456:BK478)</f>
        <v>0</v>
      </c>
    </row>
    <row r="456" spans="2:65" s="1" customFormat="1" ht="16.5" customHeight="1">
      <c r="B456" s="33"/>
      <c r="C456" s="122" t="s">
        <v>616</v>
      </c>
      <c r="D456" s="122" t="s">
        <v>267</v>
      </c>
      <c r="E456" s="123" t="s">
        <v>3829</v>
      </c>
      <c r="F456" s="124" t="s">
        <v>3830</v>
      </c>
      <c r="G456" s="125" t="s">
        <v>895</v>
      </c>
      <c r="H456" s="126">
        <v>89.95</v>
      </c>
      <c r="I456" s="127"/>
      <c r="J456" s="128">
        <f>ROUND(I456*H456,2)</f>
        <v>0</v>
      </c>
      <c r="K456" s="124" t="s">
        <v>3272</v>
      </c>
      <c r="L456" s="33"/>
      <c r="M456" s="129" t="s">
        <v>19</v>
      </c>
      <c r="N456" s="130" t="s">
        <v>46</v>
      </c>
      <c r="P456" s="131">
        <f>O456*H456</f>
        <v>0</v>
      </c>
      <c r="Q456" s="131">
        <v>0</v>
      </c>
      <c r="R456" s="131">
        <f>Q456*H456</f>
        <v>0</v>
      </c>
      <c r="S456" s="131">
        <v>0</v>
      </c>
      <c r="T456" s="132">
        <f>S456*H456</f>
        <v>0</v>
      </c>
      <c r="AR456" s="133" t="s">
        <v>272</v>
      </c>
      <c r="AT456" s="133" t="s">
        <v>267</v>
      </c>
      <c r="AU456" s="133" t="s">
        <v>85</v>
      </c>
      <c r="AY456" s="18" t="s">
        <v>266</v>
      </c>
      <c r="BE456" s="134">
        <f>IF(N456="základní",J456,0)</f>
        <v>0</v>
      </c>
      <c r="BF456" s="134">
        <f>IF(N456="snížená",J456,0)</f>
        <v>0</v>
      </c>
      <c r="BG456" s="134">
        <f>IF(N456="zákl. přenesená",J456,0)</f>
        <v>0</v>
      </c>
      <c r="BH456" s="134">
        <f>IF(N456="sníž. přenesená",J456,0)</f>
        <v>0</v>
      </c>
      <c r="BI456" s="134">
        <f>IF(N456="nulová",J456,0)</f>
        <v>0</v>
      </c>
      <c r="BJ456" s="18" t="s">
        <v>83</v>
      </c>
      <c r="BK456" s="134">
        <f>ROUND(I456*H456,2)</f>
        <v>0</v>
      </c>
      <c r="BL456" s="18" t="s">
        <v>272</v>
      </c>
      <c r="BM456" s="133" t="s">
        <v>3831</v>
      </c>
    </row>
    <row r="457" spans="2:65" s="1" customFormat="1" ht="11.25">
      <c r="B457" s="33"/>
      <c r="D457" s="186" t="s">
        <v>1068</v>
      </c>
      <c r="F457" s="187" t="s">
        <v>3832</v>
      </c>
      <c r="I457" s="151"/>
      <c r="L457" s="33"/>
      <c r="M457" s="152"/>
      <c r="T457" s="54"/>
      <c r="AT457" s="18" t="s">
        <v>1068</v>
      </c>
      <c r="AU457" s="18" t="s">
        <v>85</v>
      </c>
    </row>
    <row r="458" spans="2:65" s="14" customFormat="1" ht="11.25">
      <c r="B458" s="164"/>
      <c r="D458" s="136" t="s">
        <v>274</v>
      </c>
      <c r="E458" s="165" t="s">
        <v>19</v>
      </c>
      <c r="F458" s="166" t="s">
        <v>3833</v>
      </c>
      <c r="H458" s="165" t="s">
        <v>19</v>
      </c>
      <c r="I458" s="167"/>
      <c r="L458" s="164"/>
      <c r="M458" s="168"/>
      <c r="T458" s="169"/>
      <c r="AT458" s="165" t="s">
        <v>274</v>
      </c>
      <c r="AU458" s="165" t="s">
        <v>85</v>
      </c>
      <c r="AV458" s="14" t="s">
        <v>83</v>
      </c>
      <c r="AW458" s="14" t="s">
        <v>37</v>
      </c>
      <c r="AX458" s="14" t="s">
        <v>75</v>
      </c>
      <c r="AY458" s="165" t="s">
        <v>266</v>
      </c>
    </row>
    <row r="459" spans="2:65" s="11" customFormat="1" ht="11.25">
      <c r="B459" s="135"/>
      <c r="D459" s="136" t="s">
        <v>274</v>
      </c>
      <c r="E459" s="137" t="s">
        <v>19</v>
      </c>
      <c r="F459" s="138" t="s">
        <v>3834</v>
      </c>
      <c r="H459" s="139">
        <v>0.69</v>
      </c>
      <c r="I459" s="140"/>
      <c r="L459" s="135"/>
      <c r="M459" s="141"/>
      <c r="T459" s="142"/>
      <c r="AT459" s="137" t="s">
        <v>274</v>
      </c>
      <c r="AU459" s="137" t="s">
        <v>85</v>
      </c>
      <c r="AV459" s="11" t="s">
        <v>85</v>
      </c>
      <c r="AW459" s="11" t="s">
        <v>37</v>
      </c>
      <c r="AX459" s="11" t="s">
        <v>75</v>
      </c>
      <c r="AY459" s="137" t="s">
        <v>266</v>
      </c>
    </row>
    <row r="460" spans="2:65" s="11" customFormat="1" ht="11.25">
      <c r="B460" s="135"/>
      <c r="D460" s="136" t="s">
        <v>274</v>
      </c>
      <c r="E460" s="137" t="s">
        <v>19</v>
      </c>
      <c r="F460" s="138" t="s">
        <v>3835</v>
      </c>
      <c r="H460" s="139">
        <v>0.71</v>
      </c>
      <c r="I460" s="140"/>
      <c r="L460" s="135"/>
      <c r="M460" s="141"/>
      <c r="T460" s="142"/>
      <c r="AT460" s="137" t="s">
        <v>274</v>
      </c>
      <c r="AU460" s="137" t="s">
        <v>85</v>
      </c>
      <c r="AV460" s="11" t="s">
        <v>85</v>
      </c>
      <c r="AW460" s="11" t="s">
        <v>37</v>
      </c>
      <c r="AX460" s="11" t="s">
        <v>75</v>
      </c>
      <c r="AY460" s="137" t="s">
        <v>266</v>
      </c>
    </row>
    <row r="461" spans="2:65" s="11" customFormat="1" ht="11.25">
      <c r="B461" s="135"/>
      <c r="D461" s="136" t="s">
        <v>274</v>
      </c>
      <c r="E461" s="137" t="s">
        <v>19</v>
      </c>
      <c r="F461" s="138" t="s">
        <v>3836</v>
      </c>
      <c r="H461" s="139">
        <v>81.45</v>
      </c>
      <c r="I461" s="140"/>
      <c r="L461" s="135"/>
      <c r="M461" s="141"/>
      <c r="T461" s="142"/>
      <c r="AT461" s="137" t="s">
        <v>274</v>
      </c>
      <c r="AU461" s="137" t="s">
        <v>85</v>
      </c>
      <c r="AV461" s="11" t="s">
        <v>85</v>
      </c>
      <c r="AW461" s="11" t="s">
        <v>37</v>
      </c>
      <c r="AX461" s="11" t="s">
        <v>75</v>
      </c>
      <c r="AY461" s="137" t="s">
        <v>266</v>
      </c>
    </row>
    <row r="462" spans="2:65" s="11" customFormat="1" ht="11.25">
      <c r="B462" s="135"/>
      <c r="D462" s="136" t="s">
        <v>274</v>
      </c>
      <c r="E462" s="137" t="s">
        <v>19</v>
      </c>
      <c r="F462" s="138" t="s">
        <v>3837</v>
      </c>
      <c r="H462" s="139">
        <v>1.4</v>
      </c>
      <c r="I462" s="140"/>
      <c r="L462" s="135"/>
      <c r="M462" s="141"/>
      <c r="T462" s="142"/>
      <c r="AT462" s="137" t="s">
        <v>274</v>
      </c>
      <c r="AU462" s="137" t="s">
        <v>85</v>
      </c>
      <c r="AV462" s="11" t="s">
        <v>85</v>
      </c>
      <c r="AW462" s="11" t="s">
        <v>37</v>
      </c>
      <c r="AX462" s="11" t="s">
        <v>75</v>
      </c>
      <c r="AY462" s="137" t="s">
        <v>266</v>
      </c>
    </row>
    <row r="463" spans="2:65" s="11" customFormat="1" ht="11.25">
      <c r="B463" s="135"/>
      <c r="D463" s="136" t="s">
        <v>274</v>
      </c>
      <c r="E463" s="137" t="s">
        <v>19</v>
      </c>
      <c r="F463" s="138" t="s">
        <v>3838</v>
      </c>
      <c r="H463" s="139">
        <v>1.3</v>
      </c>
      <c r="I463" s="140"/>
      <c r="L463" s="135"/>
      <c r="M463" s="141"/>
      <c r="T463" s="142"/>
      <c r="AT463" s="137" t="s">
        <v>274</v>
      </c>
      <c r="AU463" s="137" t="s">
        <v>85</v>
      </c>
      <c r="AV463" s="11" t="s">
        <v>85</v>
      </c>
      <c r="AW463" s="11" t="s">
        <v>37</v>
      </c>
      <c r="AX463" s="11" t="s">
        <v>75</v>
      </c>
      <c r="AY463" s="137" t="s">
        <v>266</v>
      </c>
    </row>
    <row r="464" spans="2:65" s="11" customFormat="1" ht="11.25">
      <c r="B464" s="135"/>
      <c r="D464" s="136" t="s">
        <v>274</v>
      </c>
      <c r="E464" s="137" t="s">
        <v>19</v>
      </c>
      <c r="F464" s="138" t="s">
        <v>3837</v>
      </c>
      <c r="H464" s="139">
        <v>1.4</v>
      </c>
      <c r="I464" s="140"/>
      <c r="L464" s="135"/>
      <c r="M464" s="141"/>
      <c r="T464" s="142"/>
      <c r="AT464" s="137" t="s">
        <v>274</v>
      </c>
      <c r="AU464" s="137" t="s">
        <v>85</v>
      </c>
      <c r="AV464" s="11" t="s">
        <v>85</v>
      </c>
      <c r="AW464" s="11" t="s">
        <v>37</v>
      </c>
      <c r="AX464" s="11" t="s">
        <v>75</v>
      </c>
      <c r="AY464" s="137" t="s">
        <v>266</v>
      </c>
    </row>
    <row r="465" spans="2:65" s="11" customFormat="1" ht="11.25">
      <c r="B465" s="135"/>
      <c r="D465" s="136" t="s">
        <v>274</v>
      </c>
      <c r="E465" s="137" t="s">
        <v>19</v>
      </c>
      <c r="F465" s="138" t="s">
        <v>3839</v>
      </c>
      <c r="H465" s="139">
        <v>1.5</v>
      </c>
      <c r="I465" s="140"/>
      <c r="L465" s="135"/>
      <c r="M465" s="141"/>
      <c r="T465" s="142"/>
      <c r="AT465" s="137" t="s">
        <v>274</v>
      </c>
      <c r="AU465" s="137" t="s">
        <v>85</v>
      </c>
      <c r="AV465" s="11" t="s">
        <v>85</v>
      </c>
      <c r="AW465" s="11" t="s">
        <v>37</v>
      </c>
      <c r="AX465" s="11" t="s">
        <v>75</v>
      </c>
      <c r="AY465" s="137" t="s">
        <v>266</v>
      </c>
    </row>
    <row r="466" spans="2:65" s="11" customFormat="1" ht="11.25">
      <c r="B466" s="135"/>
      <c r="D466" s="136" t="s">
        <v>274</v>
      </c>
      <c r="E466" s="137" t="s">
        <v>19</v>
      </c>
      <c r="F466" s="138" t="s">
        <v>3839</v>
      </c>
      <c r="H466" s="139">
        <v>1.5</v>
      </c>
      <c r="I466" s="140"/>
      <c r="L466" s="135"/>
      <c r="M466" s="141"/>
      <c r="T466" s="142"/>
      <c r="AT466" s="137" t="s">
        <v>274</v>
      </c>
      <c r="AU466" s="137" t="s">
        <v>85</v>
      </c>
      <c r="AV466" s="11" t="s">
        <v>85</v>
      </c>
      <c r="AW466" s="11" t="s">
        <v>37</v>
      </c>
      <c r="AX466" s="11" t="s">
        <v>75</v>
      </c>
      <c r="AY466" s="137" t="s">
        <v>266</v>
      </c>
    </row>
    <row r="467" spans="2:65" s="14" customFormat="1" ht="11.25">
      <c r="B467" s="164"/>
      <c r="D467" s="136" t="s">
        <v>274</v>
      </c>
      <c r="E467" s="165" t="s">
        <v>19</v>
      </c>
      <c r="F467" s="166" t="s">
        <v>3840</v>
      </c>
      <c r="H467" s="165" t="s">
        <v>19</v>
      </c>
      <c r="I467" s="167"/>
      <c r="L467" s="164"/>
      <c r="M467" s="168"/>
      <c r="T467" s="169"/>
      <c r="AT467" s="165" t="s">
        <v>274</v>
      </c>
      <c r="AU467" s="165" t="s">
        <v>85</v>
      </c>
      <c r="AV467" s="14" t="s">
        <v>83</v>
      </c>
      <c r="AW467" s="14" t="s">
        <v>37</v>
      </c>
      <c r="AX467" s="14" t="s">
        <v>75</v>
      </c>
      <c r="AY467" s="165" t="s">
        <v>266</v>
      </c>
    </row>
    <row r="468" spans="2:65" s="12" customFormat="1" ht="11.25">
      <c r="B468" s="143"/>
      <c r="D468" s="136" t="s">
        <v>274</v>
      </c>
      <c r="E468" s="144" t="s">
        <v>19</v>
      </c>
      <c r="F468" s="145" t="s">
        <v>276</v>
      </c>
      <c r="H468" s="146">
        <v>89.95</v>
      </c>
      <c r="I468" s="147"/>
      <c r="L468" s="143"/>
      <c r="M468" s="148"/>
      <c r="T468" s="149"/>
      <c r="AT468" s="144" t="s">
        <v>274</v>
      </c>
      <c r="AU468" s="144" t="s">
        <v>85</v>
      </c>
      <c r="AV468" s="12" t="s">
        <v>272</v>
      </c>
      <c r="AW468" s="12" t="s">
        <v>37</v>
      </c>
      <c r="AX468" s="12" t="s">
        <v>83</v>
      </c>
      <c r="AY468" s="144" t="s">
        <v>266</v>
      </c>
    </row>
    <row r="469" spans="2:65" s="1" customFormat="1" ht="16.5" customHeight="1">
      <c r="B469" s="33"/>
      <c r="C469" s="122" t="s">
        <v>510</v>
      </c>
      <c r="D469" s="122" t="s">
        <v>267</v>
      </c>
      <c r="E469" s="123" t="s">
        <v>3841</v>
      </c>
      <c r="F469" s="124" t="s">
        <v>3842</v>
      </c>
      <c r="G469" s="125" t="s">
        <v>895</v>
      </c>
      <c r="H469" s="126">
        <v>816</v>
      </c>
      <c r="I469" s="127"/>
      <c r="J469" s="128">
        <f>ROUND(I469*H469,2)</f>
        <v>0</v>
      </c>
      <c r="K469" s="124" t="s">
        <v>3272</v>
      </c>
      <c r="L469" s="33"/>
      <c r="M469" s="129" t="s">
        <v>19</v>
      </c>
      <c r="N469" s="130" t="s">
        <v>46</v>
      </c>
      <c r="P469" s="131">
        <f>O469*H469</f>
        <v>0</v>
      </c>
      <c r="Q469" s="131">
        <v>0</v>
      </c>
      <c r="R469" s="131">
        <f>Q469*H469</f>
        <v>0</v>
      </c>
      <c r="S469" s="131">
        <v>0</v>
      </c>
      <c r="T469" s="132">
        <f>S469*H469</f>
        <v>0</v>
      </c>
      <c r="AR469" s="133" t="s">
        <v>272</v>
      </c>
      <c r="AT469" s="133" t="s">
        <v>267</v>
      </c>
      <c r="AU469" s="133" t="s">
        <v>85</v>
      </c>
      <c r="AY469" s="18" t="s">
        <v>266</v>
      </c>
      <c r="BE469" s="134">
        <f>IF(N469="základní",J469,0)</f>
        <v>0</v>
      </c>
      <c r="BF469" s="134">
        <f>IF(N469="snížená",J469,0)</f>
        <v>0</v>
      </c>
      <c r="BG469" s="134">
        <f>IF(N469="zákl. přenesená",J469,0)</f>
        <v>0</v>
      </c>
      <c r="BH469" s="134">
        <f>IF(N469="sníž. přenesená",J469,0)</f>
        <v>0</v>
      </c>
      <c r="BI469" s="134">
        <f>IF(N469="nulová",J469,0)</f>
        <v>0</v>
      </c>
      <c r="BJ469" s="18" t="s">
        <v>83</v>
      </c>
      <c r="BK469" s="134">
        <f>ROUND(I469*H469,2)</f>
        <v>0</v>
      </c>
      <c r="BL469" s="18" t="s">
        <v>272</v>
      </c>
      <c r="BM469" s="133" t="s">
        <v>3843</v>
      </c>
    </row>
    <row r="470" spans="2:65" s="1" customFormat="1" ht="11.25">
      <c r="B470" s="33"/>
      <c r="D470" s="186" t="s">
        <v>1068</v>
      </c>
      <c r="F470" s="187" t="s">
        <v>3844</v>
      </c>
      <c r="I470" s="151"/>
      <c r="L470" s="33"/>
      <c r="M470" s="152"/>
      <c r="T470" s="54"/>
      <c r="AT470" s="18" t="s">
        <v>1068</v>
      </c>
      <c r="AU470" s="18" t="s">
        <v>85</v>
      </c>
    </row>
    <row r="471" spans="2:65" s="11" customFormat="1" ht="11.25">
      <c r="B471" s="135"/>
      <c r="D471" s="136" t="s">
        <v>274</v>
      </c>
      <c r="E471" s="137" t="s">
        <v>19</v>
      </c>
      <c r="F471" s="138" t="s">
        <v>3845</v>
      </c>
      <c r="H471" s="139">
        <v>282</v>
      </c>
      <c r="I471" s="140"/>
      <c r="L471" s="135"/>
      <c r="M471" s="141"/>
      <c r="T471" s="142"/>
      <c r="AT471" s="137" t="s">
        <v>274</v>
      </c>
      <c r="AU471" s="137" t="s">
        <v>85</v>
      </c>
      <c r="AV471" s="11" t="s">
        <v>85</v>
      </c>
      <c r="AW471" s="11" t="s">
        <v>37</v>
      </c>
      <c r="AX471" s="11" t="s">
        <v>75</v>
      </c>
      <c r="AY471" s="137" t="s">
        <v>266</v>
      </c>
    </row>
    <row r="472" spans="2:65" s="11" customFormat="1" ht="11.25">
      <c r="B472" s="135"/>
      <c r="D472" s="136" t="s">
        <v>274</v>
      </c>
      <c r="E472" s="137" t="s">
        <v>19</v>
      </c>
      <c r="F472" s="138" t="s">
        <v>3846</v>
      </c>
      <c r="H472" s="139">
        <v>393</v>
      </c>
      <c r="I472" s="140"/>
      <c r="L472" s="135"/>
      <c r="M472" s="141"/>
      <c r="T472" s="142"/>
      <c r="AT472" s="137" t="s">
        <v>274</v>
      </c>
      <c r="AU472" s="137" t="s">
        <v>85</v>
      </c>
      <c r="AV472" s="11" t="s">
        <v>85</v>
      </c>
      <c r="AW472" s="11" t="s">
        <v>37</v>
      </c>
      <c r="AX472" s="11" t="s">
        <v>75</v>
      </c>
      <c r="AY472" s="137" t="s">
        <v>266</v>
      </c>
    </row>
    <row r="473" spans="2:65" s="11" customFormat="1" ht="11.25">
      <c r="B473" s="135"/>
      <c r="D473" s="136" t="s">
        <v>274</v>
      </c>
      <c r="E473" s="137" t="s">
        <v>19</v>
      </c>
      <c r="F473" s="138" t="s">
        <v>3847</v>
      </c>
      <c r="H473" s="139">
        <v>141</v>
      </c>
      <c r="I473" s="140"/>
      <c r="L473" s="135"/>
      <c r="M473" s="141"/>
      <c r="T473" s="142"/>
      <c r="AT473" s="137" t="s">
        <v>274</v>
      </c>
      <c r="AU473" s="137" t="s">
        <v>85</v>
      </c>
      <c r="AV473" s="11" t="s">
        <v>85</v>
      </c>
      <c r="AW473" s="11" t="s">
        <v>37</v>
      </c>
      <c r="AX473" s="11" t="s">
        <v>75</v>
      </c>
      <c r="AY473" s="137" t="s">
        <v>266</v>
      </c>
    </row>
    <row r="474" spans="2:65" s="12" customFormat="1" ht="11.25">
      <c r="B474" s="143"/>
      <c r="D474" s="136" t="s">
        <v>274</v>
      </c>
      <c r="E474" s="144" t="s">
        <v>19</v>
      </c>
      <c r="F474" s="145" t="s">
        <v>276</v>
      </c>
      <c r="H474" s="146">
        <v>816</v>
      </c>
      <c r="I474" s="147"/>
      <c r="L474" s="143"/>
      <c r="M474" s="148"/>
      <c r="T474" s="149"/>
      <c r="AT474" s="144" t="s">
        <v>274</v>
      </c>
      <c r="AU474" s="144" t="s">
        <v>85</v>
      </c>
      <c r="AV474" s="12" t="s">
        <v>272</v>
      </c>
      <c r="AW474" s="12" t="s">
        <v>37</v>
      </c>
      <c r="AX474" s="12" t="s">
        <v>83</v>
      </c>
      <c r="AY474" s="144" t="s">
        <v>266</v>
      </c>
    </row>
    <row r="475" spans="2:65" s="1" customFormat="1" ht="16.5" customHeight="1">
      <c r="B475" s="33"/>
      <c r="C475" s="170" t="s">
        <v>608</v>
      </c>
      <c r="D475" s="170" t="s">
        <v>298</v>
      </c>
      <c r="E475" s="171" t="s">
        <v>2978</v>
      </c>
      <c r="F475" s="172" t="s">
        <v>2979</v>
      </c>
      <c r="G475" s="173" t="s">
        <v>789</v>
      </c>
      <c r="H475" s="174">
        <v>272</v>
      </c>
      <c r="I475" s="175"/>
      <c r="J475" s="176">
        <f>ROUND(I475*H475,2)</f>
        <v>0</v>
      </c>
      <c r="K475" s="172" t="s">
        <v>3272</v>
      </c>
      <c r="L475" s="177"/>
      <c r="M475" s="178" t="s">
        <v>19</v>
      </c>
      <c r="N475" s="179" t="s">
        <v>46</v>
      </c>
      <c r="P475" s="131">
        <f>O475*H475</f>
        <v>0</v>
      </c>
      <c r="Q475" s="131">
        <v>0</v>
      </c>
      <c r="R475" s="131">
        <f>Q475*H475</f>
        <v>0</v>
      </c>
      <c r="S475" s="131">
        <v>0</v>
      </c>
      <c r="T475" s="132">
        <f>S475*H475</f>
        <v>0</v>
      </c>
      <c r="AR475" s="133" t="s">
        <v>303</v>
      </c>
      <c r="AT475" s="133" t="s">
        <v>298</v>
      </c>
      <c r="AU475" s="133" t="s">
        <v>85</v>
      </c>
      <c r="AY475" s="18" t="s">
        <v>266</v>
      </c>
      <c r="BE475" s="134">
        <f>IF(N475="základní",J475,0)</f>
        <v>0</v>
      </c>
      <c r="BF475" s="134">
        <f>IF(N475="snížená",J475,0)</f>
        <v>0</v>
      </c>
      <c r="BG475" s="134">
        <f>IF(N475="zákl. přenesená",J475,0)</f>
        <v>0</v>
      </c>
      <c r="BH475" s="134">
        <f>IF(N475="sníž. přenesená",J475,0)</f>
        <v>0</v>
      </c>
      <c r="BI475" s="134">
        <f>IF(N475="nulová",J475,0)</f>
        <v>0</v>
      </c>
      <c r="BJ475" s="18" t="s">
        <v>83</v>
      </c>
      <c r="BK475" s="134">
        <f>ROUND(I475*H475,2)</f>
        <v>0</v>
      </c>
      <c r="BL475" s="18" t="s">
        <v>272</v>
      </c>
      <c r="BM475" s="133" t="s">
        <v>3848</v>
      </c>
    </row>
    <row r="476" spans="2:65" s="14" customFormat="1" ht="11.25">
      <c r="B476" s="164"/>
      <c r="D476" s="136" t="s">
        <v>274</v>
      </c>
      <c r="E476" s="165" t="s">
        <v>19</v>
      </c>
      <c r="F476" s="166" t="s">
        <v>3849</v>
      </c>
      <c r="H476" s="165" t="s">
        <v>19</v>
      </c>
      <c r="I476" s="167"/>
      <c r="L476" s="164"/>
      <c r="M476" s="168"/>
      <c r="T476" s="169"/>
      <c r="AT476" s="165" t="s">
        <v>274</v>
      </c>
      <c r="AU476" s="165" t="s">
        <v>85</v>
      </c>
      <c r="AV476" s="14" t="s">
        <v>83</v>
      </c>
      <c r="AW476" s="14" t="s">
        <v>37</v>
      </c>
      <c r="AX476" s="14" t="s">
        <v>75</v>
      </c>
      <c r="AY476" s="165" t="s">
        <v>266</v>
      </c>
    </row>
    <row r="477" spans="2:65" s="11" customFormat="1" ht="11.25">
      <c r="B477" s="135"/>
      <c r="D477" s="136" t="s">
        <v>274</v>
      </c>
      <c r="E477" s="137" t="s">
        <v>19</v>
      </c>
      <c r="F477" s="138" t="s">
        <v>3850</v>
      </c>
      <c r="H477" s="139">
        <v>272</v>
      </c>
      <c r="I477" s="140"/>
      <c r="L477" s="135"/>
      <c r="M477" s="141"/>
      <c r="T477" s="142"/>
      <c r="AT477" s="137" t="s">
        <v>274</v>
      </c>
      <c r="AU477" s="137" t="s">
        <v>85</v>
      </c>
      <c r="AV477" s="11" t="s">
        <v>85</v>
      </c>
      <c r="AW477" s="11" t="s">
        <v>37</v>
      </c>
      <c r="AX477" s="11" t="s">
        <v>75</v>
      </c>
      <c r="AY477" s="137" t="s">
        <v>266</v>
      </c>
    </row>
    <row r="478" spans="2:65" s="12" customFormat="1" ht="11.25">
      <c r="B478" s="143"/>
      <c r="D478" s="136" t="s">
        <v>274</v>
      </c>
      <c r="E478" s="144" t="s">
        <v>19</v>
      </c>
      <c r="F478" s="145" t="s">
        <v>276</v>
      </c>
      <c r="H478" s="146">
        <v>272</v>
      </c>
      <c r="I478" s="147"/>
      <c r="L478" s="143"/>
      <c r="M478" s="148"/>
      <c r="T478" s="149"/>
      <c r="AT478" s="144" t="s">
        <v>274</v>
      </c>
      <c r="AU478" s="144" t="s">
        <v>85</v>
      </c>
      <c r="AV478" s="12" t="s">
        <v>272</v>
      </c>
      <c r="AW478" s="12" t="s">
        <v>37</v>
      </c>
      <c r="AX478" s="12" t="s">
        <v>83</v>
      </c>
      <c r="AY478" s="144" t="s">
        <v>266</v>
      </c>
    </row>
    <row r="479" spans="2:65" s="10" customFormat="1" ht="22.9" customHeight="1">
      <c r="B479" s="112"/>
      <c r="D479" s="113" t="s">
        <v>74</v>
      </c>
      <c r="E479" s="162" t="s">
        <v>307</v>
      </c>
      <c r="F479" s="162" t="s">
        <v>1071</v>
      </c>
      <c r="I479" s="115"/>
      <c r="J479" s="163">
        <f>BK479</f>
        <v>0</v>
      </c>
      <c r="L479" s="112"/>
      <c r="M479" s="117"/>
      <c r="P479" s="118">
        <f>SUM(P480:P563)</f>
        <v>0</v>
      </c>
      <c r="R479" s="118">
        <f>SUM(R480:R563)</f>
        <v>0</v>
      </c>
      <c r="T479" s="119">
        <f>SUM(T480:T563)</f>
        <v>0</v>
      </c>
      <c r="AR479" s="113" t="s">
        <v>83</v>
      </c>
      <c r="AT479" s="120" t="s">
        <v>74</v>
      </c>
      <c r="AU479" s="120" t="s">
        <v>83</v>
      </c>
      <c r="AY479" s="113" t="s">
        <v>266</v>
      </c>
      <c r="BK479" s="121">
        <f>SUM(BK480:BK563)</f>
        <v>0</v>
      </c>
    </row>
    <row r="480" spans="2:65" s="1" customFormat="1" ht="16.5" customHeight="1">
      <c r="B480" s="33"/>
      <c r="C480" s="122" t="s">
        <v>612</v>
      </c>
      <c r="D480" s="122" t="s">
        <v>267</v>
      </c>
      <c r="E480" s="123" t="s">
        <v>1072</v>
      </c>
      <c r="F480" s="124" t="s">
        <v>3092</v>
      </c>
      <c r="G480" s="125" t="s">
        <v>291</v>
      </c>
      <c r="H480" s="126">
        <v>180.6</v>
      </c>
      <c r="I480" s="127"/>
      <c r="J480" s="128">
        <f>ROUND(I480*H480,2)</f>
        <v>0</v>
      </c>
      <c r="K480" s="124" t="s">
        <v>3272</v>
      </c>
      <c r="L480" s="33"/>
      <c r="M480" s="129" t="s">
        <v>19</v>
      </c>
      <c r="N480" s="130" t="s">
        <v>46</v>
      </c>
      <c r="P480" s="131">
        <f>O480*H480</f>
        <v>0</v>
      </c>
      <c r="Q480" s="131">
        <v>0</v>
      </c>
      <c r="R480" s="131">
        <f>Q480*H480</f>
        <v>0</v>
      </c>
      <c r="S480" s="131">
        <v>0</v>
      </c>
      <c r="T480" s="132">
        <f>S480*H480</f>
        <v>0</v>
      </c>
      <c r="AR480" s="133" t="s">
        <v>272</v>
      </c>
      <c r="AT480" s="133" t="s">
        <v>267</v>
      </c>
      <c r="AU480" s="133" t="s">
        <v>85</v>
      </c>
      <c r="AY480" s="18" t="s">
        <v>266</v>
      </c>
      <c r="BE480" s="134">
        <f>IF(N480="základní",J480,0)</f>
        <v>0</v>
      </c>
      <c r="BF480" s="134">
        <f>IF(N480="snížená",J480,0)</f>
        <v>0</v>
      </c>
      <c r="BG480" s="134">
        <f>IF(N480="zákl. přenesená",J480,0)</f>
        <v>0</v>
      </c>
      <c r="BH480" s="134">
        <f>IF(N480="sníž. přenesená",J480,0)</f>
        <v>0</v>
      </c>
      <c r="BI480" s="134">
        <f>IF(N480="nulová",J480,0)</f>
        <v>0</v>
      </c>
      <c r="BJ480" s="18" t="s">
        <v>83</v>
      </c>
      <c r="BK480" s="134">
        <f>ROUND(I480*H480,2)</f>
        <v>0</v>
      </c>
      <c r="BL480" s="18" t="s">
        <v>272</v>
      </c>
      <c r="BM480" s="133" t="s">
        <v>3851</v>
      </c>
    </row>
    <row r="481" spans="2:65" s="1" customFormat="1" ht="11.25">
      <c r="B481" s="33"/>
      <c r="D481" s="186" t="s">
        <v>1068</v>
      </c>
      <c r="F481" s="187" t="s">
        <v>1075</v>
      </c>
      <c r="I481" s="151"/>
      <c r="L481" s="33"/>
      <c r="M481" s="152"/>
      <c r="T481" s="54"/>
      <c r="AT481" s="18" t="s">
        <v>1068</v>
      </c>
      <c r="AU481" s="18" t="s">
        <v>85</v>
      </c>
    </row>
    <row r="482" spans="2:65" s="11" customFormat="1" ht="11.25">
      <c r="B482" s="135"/>
      <c r="D482" s="136" t="s">
        <v>274</v>
      </c>
      <c r="E482" s="137" t="s">
        <v>19</v>
      </c>
      <c r="F482" s="138" t="s">
        <v>3852</v>
      </c>
      <c r="H482" s="139">
        <v>180.6</v>
      </c>
      <c r="I482" s="140"/>
      <c r="L482" s="135"/>
      <c r="M482" s="141"/>
      <c r="T482" s="142"/>
      <c r="AT482" s="137" t="s">
        <v>274</v>
      </c>
      <c r="AU482" s="137" t="s">
        <v>85</v>
      </c>
      <c r="AV482" s="11" t="s">
        <v>85</v>
      </c>
      <c r="AW482" s="11" t="s">
        <v>37</v>
      </c>
      <c r="AX482" s="11" t="s">
        <v>75</v>
      </c>
      <c r="AY482" s="137" t="s">
        <v>266</v>
      </c>
    </row>
    <row r="483" spans="2:65" s="12" customFormat="1" ht="11.25">
      <c r="B483" s="143"/>
      <c r="D483" s="136" t="s">
        <v>274</v>
      </c>
      <c r="E483" s="144" t="s">
        <v>19</v>
      </c>
      <c r="F483" s="145" t="s">
        <v>276</v>
      </c>
      <c r="H483" s="146">
        <v>180.6</v>
      </c>
      <c r="I483" s="147"/>
      <c r="L483" s="143"/>
      <c r="M483" s="148"/>
      <c r="T483" s="149"/>
      <c r="AT483" s="144" t="s">
        <v>274</v>
      </c>
      <c r="AU483" s="144" t="s">
        <v>85</v>
      </c>
      <c r="AV483" s="12" t="s">
        <v>272</v>
      </c>
      <c r="AW483" s="12" t="s">
        <v>37</v>
      </c>
      <c r="AX483" s="12" t="s">
        <v>83</v>
      </c>
      <c r="AY483" s="144" t="s">
        <v>266</v>
      </c>
    </row>
    <row r="484" spans="2:65" s="1" customFormat="1" ht="16.5" customHeight="1">
      <c r="B484" s="33"/>
      <c r="C484" s="122" t="s">
        <v>600</v>
      </c>
      <c r="D484" s="122" t="s">
        <v>267</v>
      </c>
      <c r="E484" s="123" t="s">
        <v>1077</v>
      </c>
      <c r="F484" s="124" t="s">
        <v>1078</v>
      </c>
      <c r="G484" s="125" t="s">
        <v>1079</v>
      </c>
      <c r="H484" s="126">
        <v>4337.67</v>
      </c>
      <c r="I484" s="127"/>
      <c r="J484" s="128">
        <f>ROUND(I484*H484,2)</f>
        <v>0</v>
      </c>
      <c r="K484" s="124" t="s">
        <v>19</v>
      </c>
      <c r="L484" s="33"/>
      <c r="M484" s="129" t="s">
        <v>19</v>
      </c>
      <c r="N484" s="130" t="s">
        <v>46</v>
      </c>
      <c r="P484" s="131">
        <f>O484*H484</f>
        <v>0</v>
      </c>
      <c r="Q484" s="131">
        <v>0</v>
      </c>
      <c r="R484" s="131">
        <f>Q484*H484</f>
        <v>0</v>
      </c>
      <c r="S484" s="131">
        <v>0</v>
      </c>
      <c r="T484" s="132">
        <f>S484*H484</f>
        <v>0</v>
      </c>
      <c r="AR484" s="133" t="s">
        <v>272</v>
      </c>
      <c r="AT484" s="133" t="s">
        <v>267</v>
      </c>
      <c r="AU484" s="133" t="s">
        <v>85</v>
      </c>
      <c r="AY484" s="18" t="s">
        <v>266</v>
      </c>
      <c r="BE484" s="134">
        <f>IF(N484="základní",J484,0)</f>
        <v>0</v>
      </c>
      <c r="BF484" s="134">
        <f>IF(N484="snížená",J484,0)</f>
        <v>0</v>
      </c>
      <c r="BG484" s="134">
        <f>IF(N484="zákl. přenesená",J484,0)</f>
        <v>0</v>
      </c>
      <c r="BH484" s="134">
        <f>IF(N484="sníž. přenesená",J484,0)</f>
        <v>0</v>
      </c>
      <c r="BI484" s="134">
        <f>IF(N484="nulová",J484,0)</f>
        <v>0</v>
      </c>
      <c r="BJ484" s="18" t="s">
        <v>83</v>
      </c>
      <c r="BK484" s="134">
        <f>ROUND(I484*H484,2)</f>
        <v>0</v>
      </c>
      <c r="BL484" s="18" t="s">
        <v>272</v>
      </c>
      <c r="BM484" s="133" t="s">
        <v>3853</v>
      </c>
    </row>
    <row r="485" spans="2:65" s="11" customFormat="1" ht="11.25">
      <c r="B485" s="135"/>
      <c r="D485" s="136" t="s">
        <v>274</v>
      </c>
      <c r="E485" s="137" t="s">
        <v>19</v>
      </c>
      <c r="F485" s="138" t="s">
        <v>3854</v>
      </c>
      <c r="H485" s="139">
        <v>4337.67</v>
      </c>
      <c r="I485" s="140"/>
      <c r="L485" s="135"/>
      <c r="M485" s="141"/>
      <c r="T485" s="142"/>
      <c r="AT485" s="137" t="s">
        <v>274</v>
      </c>
      <c r="AU485" s="137" t="s">
        <v>85</v>
      </c>
      <c r="AV485" s="11" t="s">
        <v>85</v>
      </c>
      <c r="AW485" s="11" t="s">
        <v>37</v>
      </c>
      <c r="AX485" s="11" t="s">
        <v>75</v>
      </c>
      <c r="AY485" s="137" t="s">
        <v>266</v>
      </c>
    </row>
    <row r="486" spans="2:65" s="12" customFormat="1" ht="11.25">
      <c r="B486" s="143"/>
      <c r="D486" s="136" t="s">
        <v>274</v>
      </c>
      <c r="E486" s="144" t="s">
        <v>19</v>
      </c>
      <c r="F486" s="145" t="s">
        <v>276</v>
      </c>
      <c r="H486" s="146">
        <v>4337.67</v>
      </c>
      <c r="I486" s="147"/>
      <c r="L486" s="143"/>
      <c r="M486" s="148"/>
      <c r="T486" s="149"/>
      <c r="AT486" s="144" t="s">
        <v>274</v>
      </c>
      <c r="AU486" s="144" t="s">
        <v>85</v>
      </c>
      <c r="AV486" s="12" t="s">
        <v>272</v>
      </c>
      <c r="AW486" s="12" t="s">
        <v>37</v>
      </c>
      <c r="AX486" s="12" t="s">
        <v>83</v>
      </c>
      <c r="AY486" s="144" t="s">
        <v>266</v>
      </c>
    </row>
    <row r="487" spans="2:65" s="1" customFormat="1" ht="16.5" customHeight="1">
      <c r="B487" s="33"/>
      <c r="C487" s="122" t="s">
        <v>604</v>
      </c>
      <c r="D487" s="122" t="s">
        <v>267</v>
      </c>
      <c r="E487" s="123" t="s">
        <v>3855</v>
      </c>
      <c r="F487" s="124" t="s">
        <v>3856</v>
      </c>
      <c r="G487" s="125" t="s">
        <v>895</v>
      </c>
      <c r="H487" s="126">
        <v>312.89</v>
      </c>
      <c r="I487" s="127"/>
      <c r="J487" s="128">
        <f>ROUND(I487*H487,2)</f>
        <v>0</v>
      </c>
      <c r="K487" s="124" t="s">
        <v>3272</v>
      </c>
      <c r="L487" s="33"/>
      <c r="M487" s="129" t="s">
        <v>19</v>
      </c>
      <c r="N487" s="130" t="s">
        <v>46</v>
      </c>
      <c r="P487" s="131">
        <f>O487*H487</f>
        <v>0</v>
      </c>
      <c r="Q487" s="131">
        <v>0</v>
      </c>
      <c r="R487" s="131">
        <f>Q487*H487</f>
        <v>0</v>
      </c>
      <c r="S487" s="131">
        <v>0</v>
      </c>
      <c r="T487" s="132">
        <f>S487*H487</f>
        <v>0</v>
      </c>
      <c r="AR487" s="133" t="s">
        <v>272</v>
      </c>
      <c r="AT487" s="133" t="s">
        <v>267</v>
      </c>
      <c r="AU487" s="133" t="s">
        <v>85</v>
      </c>
      <c r="AY487" s="18" t="s">
        <v>266</v>
      </c>
      <c r="BE487" s="134">
        <f>IF(N487="základní",J487,0)</f>
        <v>0</v>
      </c>
      <c r="BF487" s="134">
        <f>IF(N487="snížená",J487,0)</f>
        <v>0</v>
      </c>
      <c r="BG487" s="134">
        <f>IF(N487="zákl. přenesená",J487,0)</f>
        <v>0</v>
      </c>
      <c r="BH487" s="134">
        <f>IF(N487="sníž. přenesená",J487,0)</f>
        <v>0</v>
      </c>
      <c r="BI487" s="134">
        <f>IF(N487="nulová",J487,0)</f>
        <v>0</v>
      </c>
      <c r="BJ487" s="18" t="s">
        <v>83</v>
      </c>
      <c r="BK487" s="134">
        <f>ROUND(I487*H487,2)</f>
        <v>0</v>
      </c>
      <c r="BL487" s="18" t="s">
        <v>272</v>
      </c>
      <c r="BM487" s="133" t="s">
        <v>3857</v>
      </c>
    </row>
    <row r="488" spans="2:65" s="1" customFormat="1" ht="11.25">
      <c r="B488" s="33"/>
      <c r="D488" s="186" t="s">
        <v>1068</v>
      </c>
      <c r="F488" s="187" t="s">
        <v>3858</v>
      </c>
      <c r="I488" s="151"/>
      <c r="L488" s="33"/>
      <c r="M488" s="152"/>
      <c r="T488" s="54"/>
      <c r="AT488" s="18" t="s">
        <v>1068</v>
      </c>
      <c r="AU488" s="18" t="s">
        <v>85</v>
      </c>
    </row>
    <row r="489" spans="2:65" s="1" customFormat="1" ht="16.5" customHeight="1">
      <c r="B489" s="33"/>
      <c r="C489" s="122" t="s">
        <v>620</v>
      </c>
      <c r="D489" s="122" t="s">
        <v>267</v>
      </c>
      <c r="E489" s="123" t="s">
        <v>3106</v>
      </c>
      <c r="F489" s="124" t="s">
        <v>3107</v>
      </c>
      <c r="G489" s="125" t="s">
        <v>291</v>
      </c>
      <c r="H489" s="126">
        <v>24.65</v>
      </c>
      <c r="I489" s="127"/>
      <c r="J489" s="128">
        <f>ROUND(I489*H489,2)</f>
        <v>0</v>
      </c>
      <c r="K489" s="124" t="s">
        <v>3272</v>
      </c>
      <c r="L489" s="33"/>
      <c r="M489" s="129" t="s">
        <v>19</v>
      </c>
      <c r="N489" s="130" t="s">
        <v>46</v>
      </c>
      <c r="P489" s="131">
        <f>O489*H489</f>
        <v>0</v>
      </c>
      <c r="Q489" s="131">
        <v>0</v>
      </c>
      <c r="R489" s="131">
        <f>Q489*H489</f>
        <v>0</v>
      </c>
      <c r="S489" s="131">
        <v>0</v>
      </c>
      <c r="T489" s="132">
        <f>S489*H489</f>
        <v>0</v>
      </c>
      <c r="AR489" s="133" t="s">
        <v>272</v>
      </c>
      <c r="AT489" s="133" t="s">
        <v>267</v>
      </c>
      <c r="AU489" s="133" t="s">
        <v>85</v>
      </c>
      <c r="AY489" s="18" t="s">
        <v>266</v>
      </c>
      <c r="BE489" s="134">
        <f>IF(N489="základní",J489,0)</f>
        <v>0</v>
      </c>
      <c r="BF489" s="134">
        <f>IF(N489="snížená",J489,0)</f>
        <v>0</v>
      </c>
      <c r="BG489" s="134">
        <f>IF(N489="zákl. přenesená",J489,0)</f>
        <v>0</v>
      </c>
      <c r="BH489" s="134">
        <f>IF(N489="sníž. přenesená",J489,0)</f>
        <v>0</v>
      </c>
      <c r="BI489" s="134">
        <f>IF(N489="nulová",J489,0)</f>
        <v>0</v>
      </c>
      <c r="BJ489" s="18" t="s">
        <v>83</v>
      </c>
      <c r="BK489" s="134">
        <f>ROUND(I489*H489,2)</f>
        <v>0</v>
      </c>
      <c r="BL489" s="18" t="s">
        <v>272</v>
      </c>
      <c r="BM489" s="133" t="s">
        <v>3859</v>
      </c>
    </row>
    <row r="490" spans="2:65" s="1" customFormat="1" ht="11.25">
      <c r="B490" s="33"/>
      <c r="D490" s="186" t="s">
        <v>1068</v>
      </c>
      <c r="F490" s="187" t="s">
        <v>3109</v>
      </c>
      <c r="I490" s="151"/>
      <c r="L490" s="33"/>
      <c r="M490" s="152"/>
      <c r="T490" s="54"/>
      <c r="AT490" s="18" t="s">
        <v>1068</v>
      </c>
      <c r="AU490" s="18" t="s">
        <v>85</v>
      </c>
    </row>
    <row r="491" spans="2:65" s="11" customFormat="1" ht="11.25">
      <c r="B491" s="135"/>
      <c r="D491" s="136" t="s">
        <v>274</v>
      </c>
      <c r="E491" s="137" t="s">
        <v>19</v>
      </c>
      <c r="F491" s="138" t="s">
        <v>3860</v>
      </c>
      <c r="H491" s="139">
        <v>24.65</v>
      </c>
      <c r="I491" s="140"/>
      <c r="L491" s="135"/>
      <c r="M491" s="141"/>
      <c r="T491" s="142"/>
      <c r="AT491" s="137" t="s">
        <v>274</v>
      </c>
      <c r="AU491" s="137" t="s">
        <v>85</v>
      </c>
      <c r="AV491" s="11" t="s">
        <v>85</v>
      </c>
      <c r="AW491" s="11" t="s">
        <v>37</v>
      </c>
      <c r="AX491" s="11" t="s">
        <v>75</v>
      </c>
      <c r="AY491" s="137" t="s">
        <v>266</v>
      </c>
    </row>
    <row r="492" spans="2:65" s="12" customFormat="1" ht="11.25">
      <c r="B492" s="143"/>
      <c r="D492" s="136" t="s">
        <v>274</v>
      </c>
      <c r="E492" s="144" t="s">
        <v>19</v>
      </c>
      <c r="F492" s="145" t="s">
        <v>276</v>
      </c>
      <c r="H492" s="146">
        <v>24.65</v>
      </c>
      <c r="I492" s="147"/>
      <c r="L492" s="143"/>
      <c r="M492" s="148"/>
      <c r="T492" s="149"/>
      <c r="AT492" s="144" t="s">
        <v>274</v>
      </c>
      <c r="AU492" s="144" t="s">
        <v>85</v>
      </c>
      <c r="AV492" s="12" t="s">
        <v>272</v>
      </c>
      <c r="AW492" s="12" t="s">
        <v>37</v>
      </c>
      <c r="AX492" s="12" t="s">
        <v>83</v>
      </c>
      <c r="AY492" s="144" t="s">
        <v>266</v>
      </c>
    </row>
    <row r="493" spans="2:65" s="1" customFormat="1" ht="16.5" customHeight="1">
      <c r="B493" s="33"/>
      <c r="C493" s="122" t="s">
        <v>624</v>
      </c>
      <c r="D493" s="122" t="s">
        <v>267</v>
      </c>
      <c r="E493" s="123" t="s">
        <v>3112</v>
      </c>
      <c r="F493" s="124" t="s">
        <v>3113</v>
      </c>
      <c r="G493" s="125" t="s">
        <v>895</v>
      </c>
      <c r="H493" s="126">
        <v>163.91</v>
      </c>
      <c r="I493" s="127"/>
      <c r="J493" s="128">
        <f>ROUND(I493*H493,2)</f>
        <v>0</v>
      </c>
      <c r="K493" s="124" t="s">
        <v>3272</v>
      </c>
      <c r="L493" s="33"/>
      <c r="M493" s="129" t="s">
        <v>19</v>
      </c>
      <c r="N493" s="130" t="s">
        <v>46</v>
      </c>
      <c r="P493" s="131">
        <f>O493*H493</f>
        <v>0</v>
      </c>
      <c r="Q493" s="131">
        <v>0</v>
      </c>
      <c r="R493" s="131">
        <f>Q493*H493</f>
        <v>0</v>
      </c>
      <c r="S493" s="131">
        <v>0</v>
      </c>
      <c r="T493" s="132">
        <f>S493*H493</f>
        <v>0</v>
      </c>
      <c r="AR493" s="133" t="s">
        <v>272</v>
      </c>
      <c r="AT493" s="133" t="s">
        <v>267</v>
      </c>
      <c r="AU493" s="133" t="s">
        <v>85</v>
      </c>
      <c r="AY493" s="18" t="s">
        <v>266</v>
      </c>
      <c r="BE493" s="134">
        <f>IF(N493="základní",J493,0)</f>
        <v>0</v>
      </c>
      <c r="BF493" s="134">
        <f>IF(N493="snížená",J493,0)</f>
        <v>0</v>
      </c>
      <c r="BG493" s="134">
        <f>IF(N493="zákl. přenesená",J493,0)</f>
        <v>0</v>
      </c>
      <c r="BH493" s="134">
        <f>IF(N493="sníž. přenesená",J493,0)</f>
        <v>0</v>
      </c>
      <c r="BI493" s="134">
        <f>IF(N493="nulová",J493,0)</f>
        <v>0</v>
      </c>
      <c r="BJ493" s="18" t="s">
        <v>83</v>
      </c>
      <c r="BK493" s="134">
        <f>ROUND(I493*H493,2)</f>
        <v>0</v>
      </c>
      <c r="BL493" s="18" t="s">
        <v>272</v>
      </c>
      <c r="BM493" s="133" t="s">
        <v>3861</v>
      </c>
    </row>
    <row r="494" spans="2:65" s="1" customFormat="1" ht="11.25">
      <c r="B494" s="33"/>
      <c r="D494" s="186" t="s">
        <v>1068</v>
      </c>
      <c r="F494" s="187" t="s">
        <v>3115</v>
      </c>
      <c r="I494" s="151"/>
      <c r="L494" s="33"/>
      <c r="M494" s="152"/>
      <c r="T494" s="54"/>
      <c r="AT494" s="18" t="s">
        <v>1068</v>
      </c>
      <c r="AU494" s="18" t="s">
        <v>85</v>
      </c>
    </row>
    <row r="495" spans="2:65" s="14" customFormat="1" ht="11.25">
      <c r="B495" s="164"/>
      <c r="D495" s="136" t="s">
        <v>274</v>
      </c>
      <c r="E495" s="165" t="s">
        <v>19</v>
      </c>
      <c r="F495" s="166" t="s">
        <v>3862</v>
      </c>
      <c r="H495" s="165" t="s">
        <v>19</v>
      </c>
      <c r="I495" s="167"/>
      <c r="L495" s="164"/>
      <c r="M495" s="168"/>
      <c r="T495" s="169"/>
      <c r="AT495" s="165" t="s">
        <v>274</v>
      </c>
      <c r="AU495" s="165" t="s">
        <v>85</v>
      </c>
      <c r="AV495" s="14" t="s">
        <v>83</v>
      </c>
      <c r="AW495" s="14" t="s">
        <v>37</v>
      </c>
      <c r="AX495" s="14" t="s">
        <v>75</v>
      </c>
      <c r="AY495" s="165" t="s">
        <v>266</v>
      </c>
    </row>
    <row r="496" spans="2:65" s="11" customFormat="1" ht="11.25">
      <c r="B496" s="135"/>
      <c r="D496" s="136" t="s">
        <v>274</v>
      </c>
      <c r="E496" s="137" t="s">
        <v>19</v>
      </c>
      <c r="F496" s="138" t="s">
        <v>3863</v>
      </c>
      <c r="H496" s="139">
        <v>5.88</v>
      </c>
      <c r="I496" s="140"/>
      <c r="L496" s="135"/>
      <c r="M496" s="141"/>
      <c r="T496" s="142"/>
      <c r="AT496" s="137" t="s">
        <v>274</v>
      </c>
      <c r="AU496" s="137" t="s">
        <v>85</v>
      </c>
      <c r="AV496" s="11" t="s">
        <v>85</v>
      </c>
      <c r="AW496" s="11" t="s">
        <v>37</v>
      </c>
      <c r="AX496" s="11" t="s">
        <v>75</v>
      </c>
      <c r="AY496" s="137" t="s">
        <v>266</v>
      </c>
    </row>
    <row r="497" spans="2:65" s="11" customFormat="1" ht="11.25">
      <c r="B497" s="135"/>
      <c r="D497" s="136" t="s">
        <v>274</v>
      </c>
      <c r="E497" s="137" t="s">
        <v>19</v>
      </c>
      <c r="F497" s="138" t="s">
        <v>3864</v>
      </c>
      <c r="H497" s="139">
        <v>23.52</v>
      </c>
      <c r="I497" s="140"/>
      <c r="L497" s="135"/>
      <c r="M497" s="141"/>
      <c r="T497" s="142"/>
      <c r="AT497" s="137" t="s">
        <v>274</v>
      </c>
      <c r="AU497" s="137" t="s">
        <v>85</v>
      </c>
      <c r="AV497" s="11" t="s">
        <v>85</v>
      </c>
      <c r="AW497" s="11" t="s">
        <v>37</v>
      </c>
      <c r="AX497" s="11" t="s">
        <v>75</v>
      </c>
      <c r="AY497" s="137" t="s">
        <v>266</v>
      </c>
    </row>
    <row r="498" spans="2:65" s="11" customFormat="1" ht="11.25">
      <c r="B498" s="135"/>
      <c r="D498" s="136" t="s">
        <v>274</v>
      </c>
      <c r="E498" s="137" t="s">
        <v>19</v>
      </c>
      <c r="F498" s="138" t="s">
        <v>3865</v>
      </c>
      <c r="H498" s="139">
        <v>5.8</v>
      </c>
      <c r="I498" s="140"/>
      <c r="L498" s="135"/>
      <c r="M498" s="141"/>
      <c r="T498" s="142"/>
      <c r="AT498" s="137" t="s">
        <v>274</v>
      </c>
      <c r="AU498" s="137" t="s">
        <v>85</v>
      </c>
      <c r="AV498" s="11" t="s">
        <v>85</v>
      </c>
      <c r="AW498" s="11" t="s">
        <v>37</v>
      </c>
      <c r="AX498" s="11" t="s">
        <v>75</v>
      </c>
      <c r="AY498" s="137" t="s">
        <v>266</v>
      </c>
    </row>
    <row r="499" spans="2:65" s="11" customFormat="1" ht="11.25">
      <c r="B499" s="135"/>
      <c r="D499" s="136" t="s">
        <v>274</v>
      </c>
      <c r="E499" s="137" t="s">
        <v>19</v>
      </c>
      <c r="F499" s="138" t="s">
        <v>3866</v>
      </c>
      <c r="H499" s="139">
        <v>5.73</v>
      </c>
      <c r="I499" s="140"/>
      <c r="L499" s="135"/>
      <c r="M499" s="141"/>
      <c r="T499" s="142"/>
      <c r="AT499" s="137" t="s">
        <v>274</v>
      </c>
      <c r="AU499" s="137" t="s">
        <v>85</v>
      </c>
      <c r="AV499" s="11" t="s">
        <v>85</v>
      </c>
      <c r="AW499" s="11" t="s">
        <v>37</v>
      </c>
      <c r="AX499" s="11" t="s">
        <v>75</v>
      </c>
      <c r="AY499" s="137" t="s">
        <v>266</v>
      </c>
    </row>
    <row r="500" spans="2:65" s="11" customFormat="1" ht="11.25">
      <c r="B500" s="135"/>
      <c r="D500" s="136" t="s">
        <v>274</v>
      </c>
      <c r="E500" s="137" t="s">
        <v>19</v>
      </c>
      <c r="F500" s="138" t="s">
        <v>3867</v>
      </c>
      <c r="H500" s="139">
        <v>5.65</v>
      </c>
      <c r="I500" s="140"/>
      <c r="L500" s="135"/>
      <c r="M500" s="141"/>
      <c r="T500" s="142"/>
      <c r="AT500" s="137" t="s">
        <v>274</v>
      </c>
      <c r="AU500" s="137" t="s">
        <v>85</v>
      </c>
      <c r="AV500" s="11" t="s">
        <v>85</v>
      </c>
      <c r="AW500" s="11" t="s">
        <v>37</v>
      </c>
      <c r="AX500" s="11" t="s">
        <v>75</v>
      </c>
      <c r="AY500" s="137" t="s">
        <v>266</v>
      </c>
    </row>
    <row r="501" spans="2:65" s="11" customFormat="1" ht="11.25">
      <c r="B501" s="135"/>
      <c r="D501" s="136" t="s">
        <v>274</v>
      </c>
      <c r="E501" s="137" t="s">
        <v>19</v>
      </c>
      <c r="F501" s="138" t="s">
        <v>3868</v>
      </c>
      <c r="H501" s="139">
        <v>79.099999999999994</v>
      </c>
      <c r="I501" s="140"/>
      <c r="L501" s="135"/>
      <c r="M501" s="141"/>
      <c r="T501" s="142"/>
      <c r="AT501" s="137" t="s">
        <v>274</v>
      </c>
      <c r="AU501" s="137" t="s">
        <v>85</v>
      </c>
      <c r="AV501" s="11" t="s">
        <v>85</v>
      </c>
      <c r="AW501" s="11" t="s">
        <v>37</v>
      </c>
      <c r="AX501" s="11" t="s">
        <v>75</v>
      </c>
      <c r="AY501" s="137" t="s">
        <v>266</v>
      </c>
    </row>
    <row r="502" spans="2:65" s="11" customFormat="1" ht="11.25">
      <c r="B502" s="135"/>
      <c r="D502" s="136" t="s">
        <v>274</v>
      </c>
      <c r="E502" s="137" t="s">
        <v>19</v>
      </c>
      <c r="F502" s="138" t="s">
        <v>3869</v>
      </c>
      <c r="H502" s="139">
        <v>5.59</v>
      </c>
      <c r="I502" s="140"/>
      <c r="L502" s="135"/>
      <c r="M502" s="141"/>
      <c r="T502" s="142"/>
      <c r="AT502" s="137" t="s">
        <v>274</v>
      </c>
      <c r="AU502" s="137" t="s">
        <v>85</v>
      </c>
      <c r="AV502" s="11" t="s">
        <v>85</v>
      </c>
      <c r="AW502" s="11" t="s">
        <v>37</v>
      </c>
      <c r="AX502" s="11" t="s">
        <v>75</v>
      </c>
      <c r="AY502" s="137" t="s">
        <v>266</v>
      </c>
    </row>
    <row r="503" spans="2:65" s="11" customFormat="1" ht="11.25">
      <c r="B503" s="135"/>
      <c r="D503" s="136" t="s">
        <v>274</v>
      </c>
      <c r="E503" s="137" t="s">
        <v>19</v>
      </c>
      <c r="F503" s="138" t="s">
        <v>3870</v>
      </c>
      <c r="H503" s="139">
        <v>5.54</v>
      </c>
      <c r="I503" s="140"/>
      <c r="L503" s="135"/>
      <c r="M503" s="141"/>
      <c r="T503" s="142"/>
      <c r="AT503" s="137" t="s">
        <v>274</v>
      </c>
      <c r="AU503" s="137" t="s">
        <v>85</v>
      </c>
      <c r="AV503" s="11" t="s">
        <v>85</v>
      </c>
      <c r="AW503" s="11" t="s">
        <v>37</v>
      </c>
      <c r="AX503" s="11" t="s">
        <v>75</v>
      </c>
      <c r="AY503" s="137" t="s">
        <v>266</v>
      </c>
    </row>
    <row r="504" spans="2:65" s="11" customFormat="1" ht="11.25">
      <c r="B504" s="135"/>
      <c r="D504" s="136" t="s">
        <v>274</v>
      </c>
      <c r="E504" s="137" t="s">
        <v>19</v>
      </c>
      <c r="F504" s="138" t="s">
        <v>3871</v>
      </c>
      <c r="H504" s="139">
        <v>5.49</v>
      </c>
      <c r="I504" s="140"/>
      <c r="L504" s="135"/>
      <c r="M504" s="141"/>
      <c r="T504" s="142"/>
      <c r="AT504" s="137" t="s">
        <v>274</v>
      </c>
      <c r="AU504" s="137" t="s">
        <v>85</v>
      </c>
      <c r="AV504" s="11" t="s">
        <v>85</v>
      </c>
      <c r="AW504" s="11" t="s">
        <v>37</v>
      </c>
      <c r="AX504" s="11" t="s">
        <v>75</v>
      </c>
      <c r="AY504" s="137" t="s">
        <v>266</v>
      </c>
    </row>
    <row r="505" spans="2:65" s="11" customFormat="1" ht="11.25">
      <c r="B505" s="135"/>
      <c r="D505" s="136" t="s">
        <v>274</v>
      </c>
      <c r="E505" s="137" t="s">
        <v>19</v>
      </c>
      <c r="F505" s="138" t="s">
        <v>3872</v>
      </c>
      <c r="H505" s="139">
        <v>5.44</v>
      </c>
      <c r="I505" s="140"/>
      <c r="L505" s="135"/>
      <c r="M505" s="141"/>
      <c r="T505" s="142"/>
      <c r="AT505" s="137" t="s">
        <v>274</v>
      </c>
      <c r="AU505" s="137" t="s">
        <v>85</v>
      </c>
      <c r="AV505" s="11" t="s">
        <v>85</v>
      </c>
      <c r="AW505" s="11" t="s">
        <v>37</v>
      </c>
      <c r="AX505" s="11" t="s">
        <v>75</v>
      </c>
      <c r="AY505" s="137" t="s">
        <v>266</v>
      </c>
    </row>
    <row r="506" spans="2:65" s="11" customFormat="1" ht="11.25">
      <c r="B506" s="135"/>
      <c r="D506" s="136" t="s">
        <v>274</v>
      </c>
      <c r="E506" s="137" t="s">
        <v>19</v>
      </c>
      <c r="F506" s="138" t="s">
        <v>3873</v>
      </c>
      <c r="H506" s="139">
        <v>5.39</v>
      </c>
      <c r="I506" s="140"/>
      <c r="L506" s="135"/>
      <c r="M506" s="141"/>
      <c r="T506" s="142"/>
      <c r="AT506" s="137" t="s">
        <v>274</v>
      </c>
      <c r="AU506" s="137" t="s">
        <v>85</v>
      </c>
      <c r="AV506" s="11" t="s">
        <v>85</v>
      </c>
      <c r="AW506" s="11" t="s">
        <v>37</v>
      </c>
      <c r="AX506" s="11" t="s">
        <v>75</v>
      </c>
      <c r="AY506" s="137" t="s">
        <v>266</v>
      </c>
    </row>
    <row r="507" spans="2:65" s="11" customFormat="1" ht="11.25">
      <c r="B507" s="135"/>
      <c r="D507" s="136" t="s">
        <v>274</v>
      </c>
      <c r="E507" s="137" t="s">
        <v>19</v>
      </c>
      <c r="F507" s="138" t="s">
        <v>3874</v>
      </c>
      <c r="H507" s="139">
        <v>10.78</v>
      </c>
      <c r="I507" s="140"/>
      <c r="L507" s="135"/>
      <c r="M507" s="141"/>
      <c r="T507" s="142"/>
      <c r="AT507" s="137" t="s">
        <v>274</v>
      </c>
      <c r="AU507" s="137" t="s">
        <v>85</v>
      </c>
      <c r="AV507" s="11" t="s">
        <v>85</v>
      </c>
      <c r="AW507" s="11" t="s">
        <v>37</v>
      </c>
      <c r="AX507" s="11" t="s">
        <v>75</v>
      </c>
      <c r="AY507" s="137" t="s">
        <v>266</v>
      </c>
    </row>
    <row r="508" spans="2:65" s="11" customFormat="1" ht="11.25">
      <c r="B508" s="135"/>
      <c r="D508" s="136" t="s">
        <v>274</v>
      </c>
      <c r="E508" s="137" t="s">
        <v>19</v>
      </c>
      <c r="F508" s="138" t="s">
        <v>3875</v>
      </c>
      <c r="H508" s="139">
        <v>0</v>
      </c>
      <c r="I508" s="140"/>
      <c r="L508" s="135"/>
      <c r="M508" s="141"/>
      <c r="T508" s="142"/>
      <c r="AT508" s="137" t="s">
        <v>274</v>
      </c>
      <c r="AU508" s="137" t="s">
        <v>85</v>
      </c>
      <c r="AV508" s="11" t="s">
        <v>85</v>
      </c>
      <c r="AW508" s="11" t="s">
        <v>37</v>
      </c>
      <c r="AX508" s="11" t="s">
        <v>75</v>
      </c>
      <c r="AY508" s="137" t="s">
        <v>266</v>
      </c>
    </row>
    <row r="509" spans="2:65" s="12" customFormat="1" ht="11.25">
      <c r="B509" s="143"/>
      <c r="D509" s="136" t="s">
        <v>274</v>
      </c>
      <c r="E509" s="144" t="s">
        <v>19</v>
      </c>
      <c r="F509" s="145" t="s">
        <v>276</v>
      </c>
      <c r="H509" s="146">
        <v>163.91</v>
      </c>
      <c r="I509" s="147"/>
      <c r="L509" s="143"/>
      <c r="M509" s="148"/>
      <c r="T509" s="149"/>
      <c r="AT509" s="144" t="s">
        <v>274</v>
      </c>
      <c r="AU509" s="144" t="s">
        <v>85</v>
      </c>
      <c r="AV509" s="12" t="s">
        <v>272</v>
      </c>
      <c r="AW509" s="12" t="s">
        <v>37</v>
      </c>
      <c r="AX509" s="12" t="s">
        <v>83</v>
      </c>
      <c r="AY509" s="144" t="s">
        <v>266</v>
      </c>
    </row>
    <row r="510" spans="2:65" s="1" customFormat="1" ht="16.5" customHeight="1">
      <c r="B510" s="33"/>
      <c r="C510" s="122" t="s">
        <v>628</v>
      </c>
      <c r="D510" s="122" t="s">
        <v>267</v>
      </c>
      <c r="E510" s="123" t="s">
        <v>3118</v>
      </c>
      <c r="F510" s="124" t="s">
        <v>3119</v>
      </c>
      <c r="G510" s="125" t="s">
        <v>895</v>
      </c>
      <c r="H510" s="126">
        <v>361.2</v>
      </c>
      <c r="I510" s="127"/>
      <c r="J510" s="128">
        <f>ROUND(I510*H510,2)</f>
        <v>0</v>
      </c>
      <c r="K510" s="124" t="s">
        <v>3272</v>
      </c>
      <c r="L510" s="33"/>
      <c r="M510" s="129" t="s">
        <v>19</v>
      </c>
      <c r="N510" s="130" t="s">
        <v>46</v>
      </c>
      <c r="P510" s="131">
        <f>O510*H510</f>
        <v>0</v>
      </c>
      <c r="Q510" s="131">
        <v>0</v>
      </c>
      <c r="R510" s="131">
        <f>Q510*H510</f>
        <v>0</v>
      </c>
      <c r="S510" s="131">
        <v>0</v>
      </c>
      <c r="T510" s="132">
        <f>S510*H510</f>
        <v>0</v>
      </c>
      <c r="AR510" s="133" t="s">
        <v>272</v>
      </c>
      <c r="AT510" s="133" t="s">
        <v>267</v>
      </c>
      <c r="AU510" s="133" t="s">
        <v>85</v>
      </c>
      <c r="AY510" s="18" t="s">
        <v>266</v>
      </c>
      <c r="BE510" s="134">
        <f>IF(N510="základní",J510,0)</f>
        <v>0</v>
      </c>
      <c r="BF510" s="134">
        <f>IF(N510="snížená",J510,0)</f>
        <v>0</v>
      </c>
      <c r="BG510" s="134">
        <f>IF(N510="zákl. přenesená",J510,0)</f>
        <v>0</v>
      </c>
      <c r="BH510" s="134">
        <f>IF(N510="sníž. přenesená",J510,0)</f>
        <v>0</v>
      </c>
      <c r="BI510" s="134">
        <f>IF(N510="nulová",J510,0)</f>
        <v>0</v>
      </c>
      <c r="BJ510" s="18" t="s">
        <v>83</v>
      </c>
      <c r="BK510" s="134">
        <f>ROUND(I510*H510,2)</f>
        <v>0</v>
      </c>
      <c r="BL510" s="18" t="s">
        <v>272</v>
      </c>
      <c r="BM510" s="133" t="s">
        <v>3876</v>
      </c>
    </row>
    <row r="511" spans="2:65" s="1" customFormat="1" ht="11.25">
      <c r="B511" s="33"/>
      <c r="D511" s="186" t="s">
        <v>1068</v>
      </c>
      <c r="F511" s="187" t="s">
        <v>3121</v>
      </c>
      <c r="I511" s="151"/>
      <c r="L511" s="33"/>
      <c r="M511" s="152"/>
      <c r="T511" s="54"/>
      <c r="AT511" s="18" t="s">
        <v>1068</v>
      </c>
      <c r="AU511" s="18" t="s">
        <v>85</v>
      </c>
    </row>
    <row r="512" spans="2:65" s="11" customFormat="1" ht="11.25">
      <c r="B512" s="135"/>
      <c r="D512" s="136" t="s">
        <v>274</v>
      </c>
      <c r="E512" s="137" t="s">
        <v>19</v>
      </c>
      <c r="F512" s="138" t="s">
        <v>3877</v>
      </c>
      <c r="H512" s="139">
        <v>361.2</v>
      </c>
      <c r="I512" s="140"/>
      <c r="L512" s="135"/>
      <c r="M512" s="141"/>
      <c r="T512" s="142"/>
      <c r="AT512" s="137" t="s">
        <v>274</v>
      </c>
      <c r="AU512" s="137" t="s">
        <v>85</v>
      </c>
      <c r="AV512" s="11" t="s">
        <v>85</v>
      </c>
      <c r="AW512" s="11" t="s">
        <v>37</v>
      </c>
      <c r="AX512" s="11" t="s">
        <v>75</v>
      </c>
      <c r="AY512" s="137" t="s">
        <v>266</v>
      </c>
    </row>
    <row r="513" spans="2:65" s="12" customFormat="1" ht="11.25">
      <c r="B513" s="143"/>
      <c r="D513" s="136" t="s">
        <v>274</v>
      </c>
      <c r="E513" s="144" t="s">
        <v>19</v>
      </c>
      <c r="F513" s="145" t="s">
        <v>276</v>
      </c>
      <c r="H513" s="146">
        <v>361.2</v>
      </c>
      <c r="I513" s="147"/>
      <c r="L513" s="143"/>
      <c r="M513" s="148"/>
      <c r="T513" s="149"/>
      <c r="AT513" s="144" t="s">
        <v>274</v>
      </c>
      <c r="AU513" s="144" t="s">
        <v>85</v>
      </c>
      <c r="AV513" s="12" t="s">
        <v>272</v>
      </c>
      <c r="AW513" s="12" t="s">
        <v>37</v>
      </c>
      <c r="AX513" s="12" t="s">
        <v>83</v>
      </c>
      <c r="AY513" s="144" t="s">
        <v>266</v>
      </c>
    </row>
    <row r="514" spans="2:65" s="1" customFormat="1" ht="16.5" customHeight="1">
      <c r="B514" s="33"/>
      <c r="C514" s="122" t="s">
        <v>632</v>
      </c>
      <c r="D514" s="122" t="s">
        <v>267</v>
      </c>
      <c r="E514" s="123" t="s">
        <v>3878</v>
      </c>
      <c r="F514" s="124" t="s">
        <v>3879</v>
      </c>
      <c r="G514" s="125" t="s">
        <v>291</v>
      </c>
      <c r="H514" s="126">
        <v>138.68</v>
      </c>
      <c r="I514" s="127"/>
      <c r="J514" s="128">
        <f>ROUND(I514*H514,2)</f>
        <v>0</v>
      </c>
      <c r="K514" s="124" t="s">
        <v>3272</v>
      </c>
      <c r="L514" s="33"/>
      <c r="M514" s="129" t="s">
        <v>19</v>
      </c>
      <c r="N514" s="130" t="s">
        <v>46</v>
      </c>
      <c r="P514" s="131">
        <f>O514*H514</f>
        <v>0</v>
      </c>
      <c r="Q514" s="131">
        <v>0</v>
      </c>
      <c r="R514" s="131">
        <f>Q514*H514</f>
        <v>0</v>
      </c>
      <c r="S514" s="131">
        <v>0</v>
      </c>
      <c r="T514" s="132">
        <f>S514*H514</f>
        <v>0</v>
      </c>
      <c r="AR514" s="133" t="s">
        <v>272</v>
      </c>
      <c r="AT514" s="133" t="s">
        <v>267</v>
      </c>
      <c r="AU514" s="133" t="s">
        <v>85</v>
      </c>
      <c r="AY514" s="18" t="s">
        <v>266</v>
      </c>
      <c r="BE514" s="134">
        <f>IF(N514="základní",J514,0)</f>
        <v>0</v>
      </c>
      <c r="BF514" s="134">
        <f>IF(N514="snížená",J514,0)</f>
        <v>0</v>
      </c>
      <c r="BG514" s="134">
        <f>IF(N514="zákl. přenesená",J514,0)</f>
        <v>0</v>
      </c>
      <c r="BH514" s="134">
        <f>IF(N514="sníž. přenesená",J514,0)</f>
        <v>0</v>
      </c>
      <c r="BI514" s="134">
        <f>IF(N514="nulová",J514,0)</f>
        <v>0</v>
      </c>
      <c r="BJ514" s="18" t="s">
        <v>83</v>
      </c>
      <c r="BK514" s="134">
        <f>ROUND(I514*H514,2)</f>
        <v>0</v>
      </c>
      <c r="BL514" s="18" t="s">
        <v>272</v>
      </c>
      <c r="BM514" s="133" t="s">
        <v>3880</v>
      </c>
    </row>
    <row r="515" spans="2:65" s="1" customFormat="1" ht="11.25">
      <c r="B515" s="33"/>
      <c r="D515" s="186" t="s">
        <v>1068</v>
      </c>
      <c r="F515" s="187" t="s">
        <v>3881</v>
      </c>
      <c r="I515" s="151"/>
      <c r="L515" s="33"/>
      <c r="M515" s="152"/>
      <c r="T515" s="54"/>
      <c r="AT515" s="18" t="s">
        <v>1068</v>
      </c>
      <c r="AU515" s="18" t="s">
        <v>85</v>
      </c>
    </row>
    <row r="516" spans="2:65" s="14" customFormat="1" ht="11.25">
      <c r="B516" s="164"/>
      <c r="D516" s="136" t="s">
        <v>274</v>
      </c>
      <c r="E516" s="165" t="s">
        <v>19</v>
      </c>
      <c r="F516" s="166" t="s">
        <v>3882</v>
      </c>
      <c r="H516" s="165" t="s">
        <v>19</v>
      </c>
      <c r="I516" s="167"/>
      <c r="L516" s="164"/>
      <c r="M516" s="168"/>
      <c r="T516" s="169"/>
      <c r="AT516" s="165" t="s">
        <v>274</v>
      </c>
      <c r="AU516" s="165" t="s">
        <v>85</v>
      </c>
      <c r="AV516" s="14" t="s">
        <v>83</v>
      </c>
      <c r="AW516" s="14" t="s">
        <v>37</v>
      </c>
      <c r="AX516" s="14" t="s">
        <v>75</v>
      </c>
      <c r="AY516" s="165" t="s">
        <v>266</v>
      </c>
    </row>
    <row r="517" spans="2:65" s="11" customFormat="1" ht="11.25">
      <c r="B517" s="135"/>
      <c r="D517" s="136" t="s">
        <v>274</v>
      </c>
      <c r="E517" s="137" t="s">
        <v>19</v>
      </c>
      <c r="F517" s="138" t="s">
        <v>3883</v>
      </c>
      <c r="H517" s="139">
        <v>5.23</v>
      </c>
      <c r="I517" s="140"/>
      <c r="L517" s="135"/>
      <c r="M517" s="141"/>
      <c r="T517" s="142"/>
      <c r="AT517" s="137" t="s">
        <v>274</v>
      </c>
      <c r="AU517" s="137" t="s">
        <v>85</v>
      </c>
      <c r="AV517" s="11" t="s">
        <v>85</v>
      </c>
      <c r="AW517" s="11" t="s">
        <v>37</v>
      </c>
      <c r="AX517" s="11" t="s">
        <v>75</v>
      </c>
      <c r="AY517" s="137" t="s">
        <v>266</v>
      </c>
    </row>
    <row r="518" spans="2:65" s="11" customFormat="1" ht="11.25">
      <c r="B518" s="135"/>
      <c r="D518" s="136" t="s">
        <v>274</v>
      </c>
      <c r="E518" s="137" t="s">
        <v>19</v>
      </c>
      <c r="F518" s="138" t="s">
        <v>3884</v>
      </c>
      <c r="H518" s="139">
        <v>20.93</v>
      </c>
      <c r="I518" s="140"/>
      <c r="L518" s="135"/>
      <c r="M518" s="141"/>
      <c r="T518" s="142"/>
      <c r="AT518" s="137" t="s">
        <v>274</v>
      </c>
      <c r="AU518" s="137" t="s">
        <v>85</v>
      </c>
      <c r="AV518" s="11" t="s">
        <v>85</v>
      </c>
      <c r="AW518" s="11" t="s">
        <v>37</v>
      </c>
      <c r="AX518" s="11" t="s">
        <v>75</v>
      </c>
      <c r="AY518" s="137" t="s">
        <v>266</v>
      </c>
    </row>
    <row r="519" spans="2:65" s="11" customFormat="1" ht="11.25">
      <c r="B519" s="135"/>
      <c r="D519" s="136" t="s">
        <v>274</v>
      </c>
      <c r="E519" s="137" t="s">
        <v>19</v>
      </c>
      <c r="F519" s="138" t="s">
        <v>3885</v>
      </c>
      <c r="H519" s="139">
        <v>5.08</v>
      </c>
      <c r="I519" s="140"/>
      <c r="L519" s="135"/>
      <c r="M519" s="141"/>
      <c r="T519" s="142"/>
      <c r="AT519" s="137" t="s">
        <v>274</v>
      </c>
      <c r="AU519" s="137" t="s">
        <v>85</v>
      </c>
      <c r="AV519" s="11" t="s">
        <v>85</v>
      </c>
      <c r="AW519" s="11" t="s">
        <v>37</v>
      </c>
      <c r="AX519" s="11" t="s">
        <v>75</v>
      </c>
      <c r="AY519" s="137" t="s">
        <v>266</v>
      </c>
    </row>
    <row r="520" spans="2:65" s="11" customFormat="1" ht="11.25">
      <c r="B520" s="135"/>
      <c r="D520" s="136" t="s">
        <v>274</v>
      </c>
      <c r="E520" s="137" t="s">
        <v>19</v>
      </c>
      <c r="F520" s="138" t="s">
        <v>3886</v>
      </c>
      <c r="H520" s="139">
        <v>4.93</v>
      </c>
      <c r="I520" s="140"/>
      <c r="L520" s="135"/>
      <c r="M520" s="141"/>
      <c r="T520" s="142"/>
      <c r="AT520" s="137" t="s">
        <v>274</v>
      </c>
      <c r="AU520" s="137" t="s">
        <v>85</v>
      </c>
      <c r="AV520" s="11" t="s">
        <v>85</v>
      </c>
      <c r="AW520" s="11" t="s">
        <v>37</v>
      </c>
      <c r="AX520" s="11" t="s">
        <v>75</v>
      </c>
      <c r="AY520" s="137" t="s">
        <v>266</v>
      </c>
    </row>
    <row r="521" spans="2:65" s="11" customFormat="1" ht="11.25">
      <c r="B521" s="135"/>
      <c r="D521" s="136" t="s">
        <v>274</v>
      </c>
      <c r="E521" s="137" t="s">
        <v>19</v>
      </c>
      <c r="F521" s="138" t="s">
        <v>3887</v>
      </c>
      <c r="H521" s="139">
        <v>4.78</v>
      </c>
      <c r="I521" s="140"/>
      <c r="L521" s="135"/>
      <c r="M521" s="141"/>
      <c r="T521" s="142"/>
      <c r="AT521" s="137" t="s">
        <v>274</v>
      </c>
      <c r="AU521" s="137" t="s">
        <v>85</v>
      </c>
      <c r="AV521" s="11" t="s">
        <v>85</v>
      </c>
      <c r="AW521" s="11" t="s">
        <v>37</v>
      </c>
      <c r="AX521" s="11" t="s">
        <v>75</v>
      </c>
      <c r="AY521" s="137" t="s">
        <v>266</v>
      </c>
    </row>
    <row r="522" spans="2:65" s="11" customFormat="1" ht="11.25">
      <c r="B522" s="135"/>
      <c r="D522" s="136" t="s">
        <v>274</v>
      </c>
      <c r="E522" s="137" t="s">
        <v>19</v>
      </c>
      <c r="F522" s="138" t="s">
        <v>3888</v>
      </c>
      <c r="H522" s="139">
        <v>66.92</v>
      </c>
      <c r="I522" s="140"/>
      <c r="L522" s="135"/>
      <c r="M522" s="141"/>
      <c r="T522" s="142"/>
      <c r="AT522" s="137" t="s">
        <v>274</v>
      </c>
      <c r="AU522" s="137" t="s">
        <v>85</v>
      </c>
      <c r="AV522" s="11" t="s">
        <v>85</v>
      </c>
      <c r="AW522" s="11" t="s">
        <v>37</v>
      </c>
      <c r="AX522" s="11" t="s">
        <v>75</v>
      </c>
      <c r="AY522" s="137" t="s">
        <v>266</v>
      </c>
    </row>
    <row r="523" spans="2:65" s="11" customFormat="1" ht="11.25">
      <c r="B523" s="135"/>
      <c r="D523" s="136" t="s">
        <v>274</v>
      </c>
      <c r="E523" s="137" t="s">
        <v>19</v>
      </c>
      <c r="F523" s="138" t="s">
        <v>3889</v>
      </c>
      <c r="H523" s="139">
        <v>4.67</v>
      </c>
      <c r="I523" s="140"/>
      <c r="L523" s="135"/>
      <c r="M523" s="141"/>
      <c r="T523" s="142"/>
      <c r="AT523" s="137" t="s">
        <v>274</v>
      </c>
      <c r="AU523" s="137" t="s">
        <v>85</v>
      </c>
      <c r="AV523" s="11" t="s">
        <v>85</v>
      </c>
      <c r="AW523" s="11" t="s">
        <v>37</v>
      </c>
      <c r="AX523" s="11" t="s">
        <v>75</v>
      </c>
      <c r="AY523" s="137" t="s">
        <v>266</v>
      </c>
    </row>
    <row r="524" spans="2:65" s="11" customFormat="1" ht="11.25">
      <c r="B524" s="135"/>
      <c r="D524" s="136" t="s">
        <v>274</v>
      </c>
      <c r="E524" s="137" t="s">
        <v>19</v>
      </c>
      <c r="F524" s="138" t="s">
        <v>3890</v>
      </c>
      <c r="H524" s="139">
        <v>4.57</v>
      </c>
      <c r="I524" s="140"/>
      <c r="L524" s="135"/>
      <c r="M524" s="141"/>
      <c r="T524" s="142"/>
      <c r="AT524" s="137" t="s">
        <v>274</v>
      </c>
      <c r="AU524" s="137" t="s">
        <v>85</v>
      </c>
      <c r="AV524" s="11" t="s">
        <v>85</v>
      </c>
      <c r="AW524" s="11" t="s">
        <v>37</v>
      </c>
      <c r="AX524" s="11" t="s">
        <v>75</v>
      </c>
      <c r="AY524" s="137" t="s">
        <v>266</v>
      </c>
    </row>
    <row r="525" spans="2:65" s="11" customFormat="1" ht="11.25">
      <c r="B525" s="135"/>
      <c r="D525" s="136" t="s">
        <v>274</v>
      </c>
      <c r="E525" s="137" t="s">
        <v>19</v>
      </c>
      <c r="F525" s="138" t="s">
        <v>3891</v>
      </c>
      <c r="H525" s="139">
        <v>4.46</v>
      </c>
      <c r="I525" s="140"/>
      <c r="L525" s="135"/>
      <c r="M525" s="141"/>
      <c r="T525" s="142"/>
      <c r="AT525" s="137" t="s">
        <v>274</v>
      </c>
      <c r="AU525" s="137" t="s">
        <v>85</v>
      </c>
      <c r="AV525" s="11" t="s">
        <v>85</v>
      </c>
      <c r="AW525" s="11" t="s">
        <v>37</v>
      </c>
      <c r="AX525" s="11" t="s">
        <v>75</v>
      </c>
      <c r="AY525" s="137" t="s">
        <v>266</v>
      </c>
    </row>
    <row r="526" spans="2:65" s="11" customFormat="1" ht="11.25">
      <c r="B526" s="135"/>
      <c r="D526" s="136" t="s">
        <v>274</v>
      </c>
      <c r="E526" s="137" t="s">
        <v>19</v>
      </c>
      <c r="F526" s="138" t="s">
        <v>3892</v>
      </c>
      <c r="H526" s="139">
        <v>4.3600000000000003</v>
      </c>
      <c r="I526" s="140"/>
      <c r="L526" s="135"/>
      <c r="M526" s="141"/>
      <c r="T526" s="142"/>
      <c r="AT526" s="137" t="s">
        <v>274</v>
      </c>
      <c r="AU526" s="137" t="s">
        <v>85</v>
      </c>
      <c r="AV526" s="11" t="s">
        <v>85</v>
      </c>
      <c r="AW526" s="11" t="s">
        <v>37</v>
      </c>
      <c r="AX526" s="11" t="s">
        <v>75</v>
      </c>
      <c r="AY526" s="137" t="s">
        <v>266</v>
      </c>
    </row>
    <row r="527" spans="2:65" s="11" customFormat="1" ht="11.25">
      <c r="B527" s="135"/>
      <c r="D527" s="136" t="s">
        <v>274</v>
      </c>
      <c r="E527" s="137" t="s">
        <v>19</v>
      </c>
      <c r="F527" s="138" t="s">
        <v>3893</v>
      </c>
      <c r="H527" s="139">
        <v>4.25</v>
      </c>
      <c r="I527" s="140"/>
      <c r="L527" s="135"/>
      <c r="M527" s="141"/>
      <c r="T527" s="142"/>
      <c r="AT527" s="137" t="s">
        <v>274</v>
      </c>
      <c r="AU527" s="137" t="s">
        <v>85</v>
      </c>
      <c r="AV527" s="11" t="s">
        <v>85</v>
      </c>
      <c r="AW527" s="11" t="s">
        <v>37</v>
      </c>
      <c r="AX527" s="11" t="s">
        <v>75</v>
      </c>
      <c r="AY527" s="137" t="s">
        <v>266</v>
      </c>
    </row>
    <row r="528" spans="2:65" s="11" customFormat="1" ht="11.25">
      <c r="B528" s="135"/>
      <c r="D528" s="136" t="s">
        <v>274</v>
      </c>
      <c r="E528" s="137" t="s">
        <v>19</v>
      </c>
      <c r="F528" s="138" t="s">
        <v>3894</v>
      </c>
      <c r="H528" s="139">
        <v>8.5</v>
      </c>
      <c r="I528" s="140"/>
      <c r="L528" s="135"/>
      <c r="M528" s="141"/>
      <c r="T528" s="142"/>
      <c r="AT528" s="137" t="s">
        <v>274</v>
      </c>
      <c r="AU528" s="137" t="s">
        <v>85</v>
      </c>
      <c r="AV528" s="11" t="s">
        <v>85</v>
      </c>
      <c r="AW528" s="11" t="s">
        <v>37</v>
      </c>
      <c r="AX528" s="11" t="s">
        <v>75</v>
      </c>
      <c r="AY528" s="137" t="s">
        <v>266</v>
      </c>
    </row>
    <row r="529" spans="2:65" s="11" customFormat="1" ht="11.25">
      <c r="B529" s="135"/>
      <c r="D529" s="136" t="s">
        <v>274</v>
      </c>
      <c r="E529" s="137" t="s">
        <v>19</v>
      </c>
      <c r="F529" s="138" t="s">
        <v>3875</v>
      </c>
      <c r="H529" s="139">
        <v>0</v>
      </c>
      <c r="I529" s="140"/>
      <c r="L529" s="135"/>
      <c r="M529" s="141"/>
      <c r="T529" s="142"/>
      <c r="AT529" s="137" t="s">
        <v>274</v>
      </c>
      <c r="AU529" s="137" t="s">
        <v>85</v>
      </c>
      <c r="AV529" s="11" t="s">
        <v>85</v>
      </c>
      <c r="AW529" s="11" t="s">
        <v>37</v>
      </c>
      <c r="AX529" s="11" t="s">
        <v>75</v>
      </c>
      <c r="AY529" s="137" t="s">
        <v>266</v>
      </c>
    </row>
    <row r="530" spans="2:65" s="12" customFormat="1" ht="11.25">
      <c r="B530" s="143"/>
      <c r="D530" s="136" t="s">
        <v>274</v>
      </c>
      <c r="E530" s="144" t="s">
        <v>19</v>
      </c>
      <c r="F530" s="145" t="s">
        <v>276</v>
      </c>
      <c r="H530" s="146">
        <v>138.68</v>
      </c>
      <c r="I530" s="147"/>
      <c r="L530" s="143"/>
      <c r="M530" s="148"/>
      <c r="T530" s="149"/>
      <c r="AT530" s="144" t="s">
        <v>274</v>
      </c>
      <c r="AU530" s="144" t="s">
        <v>85</v>
      </c>
      <c r="AV530" s="12" t="s">
        <v>272</v>
      </c>
      <c r="AW530" s="12" t="s">
        <v>37</v>
      </c>
      <c r="AX530" s="12" t="s">
        <v>83</v>
      </c>
      <c r="AY530" s="144" t="s">
        <v>266</v>
      </c>
    </row>
    <row r="531" spans="2:65" s="1" customFormat="1" ht="16.5" customHeight="1">
      <c r="B531" s="33"/>
      <c r="C531" s="122" t="s">
        <v>636</v>
      </c>
      <c r="D531" s="122" t="s">
        <v>267</v>
      </c>
      <c r="E531" s="123" t="s">
        <v>3130</v>
      </c>
      <c r="F531" s="124" t="s">
        <v>3131</v>
      </c>
      <c r="G531" s="125" t="s">
        <v>291</v>
      </c>
      <c r="H531" s="126">
        <v>138.69</v>
      </c>
      <c r="I531" s="127"/>
      <c r="J531" s="128">
        <f>ROUND(I531*H531,2)</f>
        <v>0</v>
      </c>
      <c r="K531" s="124" t="s">
        <v>3272</v>
      </c>
      <c r="L531" s="33"/>
      <c r="M531" s="129" t="s">
        <v>19</v>
      </c>
      <c r="N531" s="130" t="s">
        <v>46</v>
      </c>
      <c r="P531" s="131">
        <f>O531*H531</f>
        <v>0</v>
      </c>
      <c r="Q531" s="131">
        <v>0</v>
      </c>
      <c r="R531" s="131">
        <f>Q531*H531</f>
        <v>0</v>
      </c>
      <c r="S531" s="131">
        <v>0</v>
      </c>
      <c r="T531" s="132">
        <f>S531*H531</f>
        <v>0</v>
      </c>
      <c r="AR531" s="133" t="s">
        <v>272</v>
      </c>
      <c r="AT531" s="133" t="s">
        <v>267</v>
      </c>
      <c r="AU531" s="133" t="s">
        <v>85</v>
      </c>
      <c r="AY531" s="18" t="s">
        <v>266</v>
      </c>
      <c r="BE531" s="134">
        <f>IF(N531="základní",J531,0)</f>
        <v>0</v>
      </c>
      <c r="BF531" s="134">
        <f>IF(N531="snížená",J531,0)</f>
        <v>0</v>
      </c>
      <c r="BG531" s="134">
        <f>IF(N531="zákl. přenesená",J531,0)</f>
        <v>0</v>
      </c>
      <c r="BH531" s="134">
        <f>IF(N531="sníž. přenesená",J531,0)</f>
        <v>0</v>
      </c>
      <c r="BI531" s="134">
        <f>IF(N531="nulová",J531,0)</f>
        <v>0</v>
      </c>
      <c r="BJ531" s="18" t="s">
        <v>83</v>
      </c>
      <c r="BK531" s="134">
        <f>ROUND(I531*H531,2)</f>
        <v>0</v>
      </c>
      <c r="BL531" s="18" t="s">
        <v>272</v>
      </c>
      <c r="BM531" s="133" t="s">
        <v>3895</v>
      </c>
    </row>
    <row r="532" spans="2:65" s="1" customFormat="1" ht="11.25">
      <c r="B532" s="33"/>
      <c r="D532" s="186" t="s">
        <v>1068</v>
      </c>
      <c r="F532" s="187" t="s">
        <v>3133</v>
      </c>
      <c r="I532" s="151"/>
      <c r="L532" s="33"/>
      <c r="M532" s="152"/>
      <c r="T532" s="54"/>
      <c r="AT532" s="18" t="s">
        <v>1068</v>
      </c>
      <c r="AU532" s="18" t="s">
        <v>85</v>
      </c>
    </row>
    <row r="533" spans="2:65" s="11" customFormat="1" ht="11.25">
      <c r="B533" s="135"/>
      <c r="D533" s="136" t="s">
        <v>274</v>
      </c>
      <c r="E533" s="137" t="s">
        <v>19</v>
      </c>
      <c r="F533" s="138" t="s">
        <v>3896</v>
      </c>
      <c r="H533" s="139">
        <v>138.69</v>
      </c>
      <c r="I533" s="140"/>
      <c r="L533" s="135"/>
      <c r="M533" s="141"/>
      <c r="T533" s="142"/>
      <c r="AT533" s="137" t="s">
        <v>274</v>
      </c>
      <c r="AU533" s="137" t="s">
        <v>85</v>
      </c>
      <c r="AV533" s="11" t="s">
        <v>85</v>
      </c>
      <c r="AW533" s="11" t="s">
        <v>37</v>
      </c>
      <c r="AX533" s="11" t="s">
        <v>75</v>
      </c>
      <c r="AY533" s="137" t="s">
        <v>266</v>
      </c>
    </row>
    <row r="534" spans="2:65" s="12" customFormat="1" ht="11.25">
      <c r="B534" s="143"/>
      <c r="D534" s="136" t="s">
        <v>274</v>
      </c>
      <c r="E534" s="144" t="s">
        <v>19</v>
      </c>
      <c r="F534" s="145" t="s">
        <v>276</v>
      </c>
      <c r="H534" s="146">
        <v>138.69</v>
      </c>
      <c r="I534" s="147"/>
      <c r="L534" s="143"/>
      <c r="M534" s="148"/>
      <c r="T534" s="149"/>
      <c r="AT534" s="144" t="s">
        <v>274</v>
      </c>
      <c r="AU534" s="144" t="s">
        <v>85</v>
      </c>
      <c r="AV534" s="12" t="s">
        <v>272</v>
      </c>
      <c r="AW534" s="12" t="s">
        <v>37</v>
      </c>
      <c r="AX534" s="12" t="s">
        <v>83</v>
      </c>
      <c r="AY534" s="144" t="s">
        <v>266</v>
      </c>
    </row>
    <row r="535" spans="2:65" s="1" customFormat="1" ht="16.5" customHeight="1">
      <c r="B535" s="33"/>
      <c r="C535" s="122" t="s">
        <v>3007</v>
      </c>
      <c r="D535" s="122" t="s">
        <v>267</v>
      </c>
      <c r="E535" s="123" t="s">
        <v>3897</v>
      </c>
      <c r="F535" s="124" t="s">
        <v>3898</v>
      </c>
      <c r="G535" s="125" t="s">
        <v>291</v>
      </c>
      <c r="H535" s="126">
        <v>21</v>
      </c>
      <c r="I535" s="127"/>
      <c r="J535" s="128">
        <f>ROUND(I535*H535,2)</f>
        <v>0</v>
      </c>
      <c r="K535" s="124" t="s">
        <v>19</v>
      </c>
      <c r="L535" s="33"/>
      <c r="M535" s="129" t="s">
        <v>19</v>
      </c>
      <c r="N535" s="130" t="s">
        <v>46</v>
      </c>
      <c r="P535" s="131">
        <f>O535*H535</f>
        <v>0</v>
      </c>
      <c r="Q535" s="131">
        <v>0</v>
      </c>
      <c r="R535" s="131">
        <f>Q535*H535</f>
        <v>0</v>
      </c>
      <c r="S535" s="131">
        <v>0</v>
      </c>
      <c r="T535" s="132">
        <f>S535*H535</f>
        <v>0</v>
      </c>
      <c r="AR535" s="133" t="s">
        <v>272</v>
      </c>
      <c r="AT535" s="133" t="s">
        <v>267</v>
      </c>
      <c r="AU535" s="133" t="s">
        <v>85</v>
      </c>
      <c r="AY535" s="18" t="s">
        <v>266</v>
      </c>
      <c r="BE535" s="134">
        <f>IF(N535="základní",J535,0)</f>
        <v>0</v>
      </c>
      <c r="BF535" s="134">
        <f>IF(N535="snížená",J535,0)</f>
        <v>0</v>
      </c>
      <c r="BG535" s="134">
        <f>IF(N535="zákl. přenesená",J535,0)</f>
        <v>0</v>
      </c>
      <c r="BH535" s="134">
        <f>IF(N535="sníž. přenesená",J535,0)</f>
        <v>0</v>
      </c>
      <c r="BI535" s="134">
        <f>IF(N535="nulová",J535,0)</f>
        <v>0</v>
      </c>
      <c r="BJ535" s="18" t="s">
        <v>83</v>
      </c>
      <c r="BK535" s="134">
        <f>ROUND(I535*H535,2)</f>
        <v>0</v>
      </c>
      <c r="BL535" s="18" t="s">
        <v>272</v>
      </c>
      <c r="BM535" s="133" t="s">
        <v>3899</v>
      </c>
    </row>
    <row r="536" spans="2:65" s="11" customFormat="1" ht="11.25">
      <c r="B536" s="135"/>
      <c r="D536" s="136" t="s">
        <v>274</v>
      </c>
      <c r="E536" s="137" t="s">
        <v>19</v>
      </c>
      <c r="F536" s="138" t="s">
        <v>3900</v>
      </c>
      <c r="H536" s="139">
        <v>21</v>
      </c>
      <c r="I536" s="140"/>
      <c r="L536" s="135"/>
      <c r="M536" s="141"/>
      <c r="T536" s="142"/>
      <c r="AT536" s="137" t="s">
        <v>274</v>
      </c>
      <c r="AU536" s="137" t="s">
        <v>85</v>
      </c>
      <c r="AV536" s="11" t="s">
        <v>85</v>
      </c>
      <c r="AW536" s="11" t="s">
        <v>37</v>
      </c>
      <c r="AX536" s="11" t="s">
        <v>75</v>
      </c>
      <c r="AY536" s="137" t="s">
        <v>266</v>
      </c>
    </row>
    <row r="537" spans="2:65" s="12" customFormat="1" ht="11.25">
      <c r="B537" s="143"/>
      <c r="D537" s="136" t="s">
        <v>274</v>
      </c>
      <c r="E537" s="144" t="s">
        <v>19</v>
      </c>
      <c r="F537" s="145" t="s">
        <v>276</v>
      </c>
      <c r="H537" s="146">
        <v>21</v>
      </c>
      <c r="I537" s="147"/>
      <c r="L537" s="143"/>
      <c r="M537" s="148"/>
      <c r="T537" s="149"/>
      <c r="AT537" s="144" t="s">
        <v>274</v>
      </c>
      <c r="AU537" s="144" t="s">
        <v>85</v>
      </c>
      <c r="AV537" s="12" t="s">
        <v>272</v>
      </c>
      <c r="AW537" s="12" t="s">
        <v>37</v>
      </c>
      <c r="AX537" s="12" t="s">
        <v>83</v>
      </c>
      <c r="AY537" s="144" t="s">
        <v>266</v>
      </c>
    </row>
    <row r="538" spans="2:65" s="1" customFormat="1" ht="16.5" customHeight="1">
      <c r="B538" s="33"/>
      <c r="C538" s="122" t="s">
        <v>3012</v>
      </c>
      <c r="D538" s="122" t="s">
        <v>267</v>
      </c>
      <c r="E538" s="123" t="s">
        <v>3901</v>
      </c>
      <c r="F538" s="124" t="s">
        <v>3902</v>
      </c>
      <c r="G538" s="125" t="s">
        <v>1079</v>
      </c>
      <c r="H538" s="126">
        <v>282.60000000000002</v>
      </c>
      <c r="I538" s="127"/>
      <c r="J538" s="128">
        <f>ROUND(I538*H538,2)</f>
        <v>0</v>
      </c>
      <c r="K538" s="124" t="s">
        <v>19</v>
      </c>
      <c r="L538" s="33"/>
      <c r="M538" s="129" t="s">
        <v>19</v>
      </c>
      <c r="N538" s="130" t="s">
        <v>46</v>
      </c>
      <c r="P538" s="131">
        <f>O538*H538</f>
        <v>0</v>
      </c>
      <c r="Q538" s="131">
        <v>0</v>
      </c>
      <c r="R538" s="131">
        <f>Q538*H538</f>
        <v>0</v>
      </c>
      <c r="S538" s="131">
        <v>0</v>
      </c>
      <c r="T538" s="132">
        <f>S538*H538</f>
        <v>0</v>
      </c>
      <c r="AR538" s="133" t="s">
        <v>272</v>
      </c>
      <c r="AT538" s="133" t="s">
        <v>267</v>
      </c>
      <c r="AU538" s="133" t="s">
        <v>85</v>
      </c>
      <c r="AY538" s="18" t="s">
        <v>266</v>
      </c>
      <c r="BE538" s="134">
        <f>IF(N538="základní",J538,0)</f>
        <v>0</v>
      </c>
      <c r="BF538" s="134">
        <f>IF(N538="snížená",J538,0)</f>
        <v>0</v>
      </c>
      <c r="BG538" s="134">
        <f>IF(N538="zákl. přenesená",J538,0)</f>
        <v>0</v>
      </c>
      <c r="BH538" s="134">
        <f>IF(N538="sníž. přenesená",J538,0)</f>
        <v>0</v>
      </c>
      <c r="BI538" s="134">
        <f>IF(N538="nulová",J538,0)</f>
        <v>0</v>
      </c>
      <c r="BJ538" s="18" t="s">
        <v>83</v>
      </c>
      <c r="BK538" s="134">
        <f>ROUND(I538*H538,2)</f>
        <v>0</v>
      </c>
      <c r="BL538" s="18" t="s">
        <v>272</v>
      </c>
      <c r="BM538" s="133" t="s">
        <v>3903</v>
      </c>
    </row>
    <row r="539" spans="2:65" s="11" customFormat="1" ht="22.5">
      <c r="B539" s="135"/>
      <c r="D539" s="136" t="s">
        <v>274</v>
      </c>
      <c r="E539" s="137" t="s">
        <v>19</v>
      </c>
      <c r="F539" s="138" t="s">
        <v>3904</v>
      </c>
      <c r="H539" s="139">
        <v>282.60000000000002</v>
      </c>
      <c r="I539" s="140"/>
      <c r="L539" s="135"/>
      <c r="M539" s="141"/>
      <c r="T539" s="142"/>
      <c r="AT539" s="137" t="s">
        <v>274</v>
      </c>
      <c r="AU539" s="137" t="s">
        <v>85</v>
      </c>
      <c r="AV539" s="11" t="s">
        <v>85</v>
      </c>
      <c r="AW539" s="11" t="s">
        <v>37</v>
      </c>
      <c r="AX539" s="11" t="s">
        <v>75</v>
      </c>
      <c r="AY539" s="137" t="s">
        <v>266</v>
      </c>
    </row>
    <row r="540" spans="2:65" s="12" customFormat="1" ht="11.25">
      <c r="B540" s="143"/>
      <c r="D540" s="136" t="s">
        <v>274</v>
      </c>
      <c r="E540" s="144" t="s">
        <v>19</v>
      </c>
      <c r="F540" s="145" t="s">
        <v>276</v>
      </c>
      <c r="H540" s="146">
        <v>282.60000000000002</v>
      </c>
      <c r="I540" s="147"/>
      <c r="L540" s="143"/>
      <c r="M540" s="148"/>
      <c r="T540" s="149"/>
      <c r="AT540" s="144" t="s">
        <v>274</v>
      </c>
      <c r="AU540" s="144" t="s">
        <v>85</v>
      </c>
      <c r="AV540" s="12" t="s">
        <v>272</v>
      </c>
      <c r="AW540" s="12" t="s">
        <v>37</v>
      </c>
      <c r="AX540" s="12" t="s">
        <v>83</v>
      </c>
      <c r="AY540" s="144" t="s">
        <v>266</v>
      </c>
    </row>
    <row r="541" spans="2:65" s="1" customFormat="1" ht="16.5" customHeight="1">
      <c r="B541" s="33"/>
      <c r="C541" s="122" t="s">
        <v>3017</v>
      </c>
      <c r="D541" s="122" t="s">
        <v>267</v>
      </c>
      <c r="E541" s="123" t="s">
        <v>3157</v>
      </c>
      <c r="F541" s="124" t="s">
        <v>3158</v>
      </c>
      <c r="G541" s="125" t="s">
        <v>789</v>
      </c>
      <c r="H541" s="126">
        <v>2</v>
      </c>
      <c r="I541" s="127"/>
      <c r="J541" s="128">
        <f>ROUND(I541*H541,2)</f>
        <v>0</v>
      </c>
      <c r="K541" s="124" t="s">
        <v>3272</v>
      </c>
      <c r="L541" s="33"/>
      <c r="M541" s="129" t="s">
        <v>19</v>
      </c>
      <c r="N541" s="130" t="s">
        <v>46</v>
      </c>
      <c r="P541" s="131">
        <f>O541*H541</f>
        <v>0</v>
      </c>
      <c r="Q541" s="131">
        <v>0</v>
      </c>
      <c r="R541" s="131">
        <f>Q541*H541</f>
        <v>0</v>
      </c>
      <c r="S541" s="131">
        <v>0</v>
      </c>
      <c r="T541" s="132">
        <f>S541*H541</f>
        <v>0</v>
      </c>
      <c r="AR541" s="133" t="s">
        <v>272</v>
      </c>
      <c r="AT541" s="133" t="s">
        <v>267</v>
      </c>
      <c r="AU541" s="133" t="s">
        <v>85</v>
      </c>
      <c r="AY541" s="18" t="s">
        <v>266</v>
      </c>
      <c r="BE541" s="134">
        <f>IF(N541="základní",J541,0)</f>
        <v>0</v>
      </c>
      <c r="BF541" s="134">
        <f>IF(N541="snížená",J541,0)</f>
        <v>0</v>
      </c>
      <c r="BG541" s="134">
        <f>IF(N541="zákl. přenesená",J541,0)</f>
        <v>0</v>
      </c>
      <c r="BH541" s="134">
        <f>IF(N541="sníž. přenesená",J541,0)</f>
        <v>0</v>
      </c>
      <c r="BI541" s="134">
        <f>IF(N541="nulová",J541,0)</f>
        <v>0</v>
      </c>
      <c r="BJ541" s="18" t="s">
        <v>83</v>
      </c>
      <c r="BK541" s="134">
        <f>ROUND(I541*H541,2)</f>
        <v>0</v>
      </c>
      <c r="BL541" s="18" t="s">
        <v>272</v>
      </c>
      <c r="BM541" s="133" t="s">
        <v>3905</v>
      </c>
    </row>
    <row r="542" spans="2:65" s="1" customFormat="1" ht="11.25">
      <c r="B542" s="33"/>
      <c r="D542" s="186" t="s">
        <v>1068</v>
      </c>
      <c r="F542" s="187" t="s">
        <v>3160</v>
      </c>
      <c r="I542" s="151"/>
      <c r="L542" s="33"/>
      <c r="M542" s="152"/>
      <c r="T542" s="54"/>
      <c r="AT542" s="18" t="s">
        <v>1068</v>
      </c>
      <c r="AU542" s="18" t="s">
        <v>85</v>
      </c>
    </row>
    <row r="543" spans="2:65" s="1" customFormat="1" ht="16.5" customHeight="1">
      <c r="B543" s="33"/>
      <c r="C543" s="122" t="s">
        <v>2102</v>
      </c>
      <c r="D543" s="122" t="s">
        <v>267</v>
      </c>
      <c r="E543" s="123" t="s">
        <v>3906</v>
      </c>
      <c r="F543" s="124" t="s">
        <v>3907</v>
      </c>
      <c r="G543" s="125" t="s">
        <v>789</v>
      </c>
      <c r="H543" s="126">
        <v>145</v>
      </c>
      <c r="I543" s="127"/>
      <c r="J543" s="128">
        <f>ROUND(I543*H543,2)</f>
        <v>0</v>
      </c>
      <c r="K543" s="124" t="s">
        <v>3272</v>
      </c>
      <c r="L543" s="33"/>
      <c r="M543" s="129" t="s">
        <v>19</v>
      </c>
      <c r="N543" s="130" t="s">
        <v>46</v>
      </c>
      <c r="P543" s="131">
        <f>O543*H543</f>
        <v>0</v>
      </c>
      <c r="Q543" s="131">
        <v>0</v>
      </c>
      <c r="R543" s="131">
        <f>Q543*H543</f>
        <v>0</v>
      </c>
      <c r="S543" s="131">
        <v>0</v>
      </c>
      <c r="T543" s="132">
        <f>S543*H543</f>
        <v>0</v>
      </c>
      <c r="AR543" s="133" t="s">
        <v>272</v>
      </c>
      <c r="AT543" s="133" t="s">
        <v>267</v>
      </c>
      <c r="AU543" s="133" t="s">
        <v>85</v>
      </c>
      <c r="AY543" s="18" t="s">
        <v>266</v>
      </c>
      <c r="BE543" s="134">
        <f>IF(N543="základní",J543,0)</f>
        <v>0</v>
      </c>
      <c r="BF543" s="134">
        <f>IF(N543="snížená",J543,0)</f>
        <v>0</v>
      </c>
      <c r="BG543" s="134">
        <f>IF(N543="zákl. přenesená",J543,0)</f>
        <v>0</v>
      </c>
      <c r="BH543" s="134">
        <f>IF(N543="sníž. přenesená",J543,0)</f>
        <v>0</v>
      </c>
      <c r="BI543" s="134">
        <f>IF(N543="nulová",J543,0)</f>
        <v>0</v>
      </c>
      <c r="BJ543" s="18" t="s">
        <v>83</v>
      </c>
      <c r="BK543" s="134">
        <f>ROUND(I543*H543,2)</f>
        <v>0</v>
      </c>
      <c r="BL543" s="18" t="s">
        <v>272</v>
      </c>
      <c r="BM543" s="133" t="s">
        <v>3908</v>
      </c>
    </row>
    <row r="544" spans="2:65" s="1" customFormat="1" ht="11.25">
      <c r="B544" s="33"/>
      <c r="D544" s="186" t="s">
        <v>1068</v>
      </c>
      <c r="F544" s="187" t="s">
        <v>3909</v>
      </c>
      <c r="I544" s="151"/>
      <c r="L544" s="33"/>
      <c r="M544" s="152"/>
      <c r="T544" s="54"/>
      <c r="AT544" s="18" t="s">
        <v>1068</v>
      </c>
      <c r="AU544" s="18" t="s">
        <v>85</v>
      </c>
    </row>
    <row r="545" spans="2:65" s="11" customFormat="1" ht="11.25">
      <c r="B545" s="135"/>
      <c r="D545" s="136" t="s">
        <v>274</v>
      </c>
      <c r="E545" s="137" t="s">
        <v>19</v>
      </c>
      <c r="F545" s="138" t="s">
        <v>3910</v>
      </c>
      <c r="H545" s="139">
        <v>145</v>
      </c>
      <c r="I545" s="140"/>
      <c r="L545" s="135"/>
      <c r="M545" s="141"/>
      <c r="T545" s="142"/>
      <c r="AT545" s="137" t="s">
        <v>274</v>
      </c>
      <c r="AU545" s="137" t="s">
        <v>85</v>
      </c>
      <c r="AV545" s="11" t="s">
        <v>85</v>
      </c>
      <c r="AW545" s="11" t="s">
        <v>37</v>
      </c>
      <c r="AX545" s="11" t="s">
        <v>75</v>
      </c>
      <c r="AY545" s="137" t="s">
        <v>266</v>
      </c>
    </row>
    <row r="546" spans="2:65" s="12" customFormat="1" ht="11.25">
      <c r="B546" s="143"/>
      <c r="D546" s="136" t="s">
        <v>274</v>
      </c>
      <c r="E546" s="144" t="s">
        <v>19</v>
      </c>
      <c r="F546" s="145" t="s">
        <v>276</v>
      </c>
      <c r="H546" s="146">
        <v>145</v>
      </c>
      <c r="I546" s="147"/>
      <c r="L546" s="143"/>
      <c r="M546" s="148"/>
      <c r="T546" s="149"/>
      <c r="AT546" s="144" t="s">
        <v>274</v>
      </c>
      <c r="AU546" s="144" t="s">
        <v>85</v>
      </c>
      <c r="AV546" s="12" t="s">
        <v>272</v>
      </c>
      <c r="AW546" s="12" t="s">
        <v>37</v>
      </c>
      <c r="AX546" s="12" t="s">
        <v>83</v>
      </c>
      <c r="AY546" s="144" t="s">
        <v>266</v>
      </c>
    </row>
    <row r="547" spans="2:65" s="1" customFormat="1" ht="16.5" customHeight="1">
      <c r="B547" s="33"/>
      <c r="C547" s="170" t="s">
        <v>3027</v>
      </c>
      <c r="D547" s="170" t="s">
        <v>298</v>
      </c>
      <c r="E547" s="171" t="s">
        <v>3911</v>
      </c>
      <c r="F547" s="172" t="s">
        <v>3912</v>
      </c>
      <c r="G547" s="173" t="s">
        <v>789</v>
      </c>
      <c r="H547" s="174">
        <v>145</v>
      </c>
      <c r="I547" s="175"/>
      <c r="J547" s="176">
        <f>ROUND(I547*H547,2)</f>
        <v>0</v>
      </c>
      <c r="K547" s="172" t="s">
        <v>3272</v>
      </c>
      <c r="L547" s="177"/>
      <c r="M547" s="178" t="s">
        <v>19</v>
      </c>
      <c r="N547" s="179" t="s">
        <v>46</v>
      </c>
      <c r="P547" s="131">
        <f>O547*H547</f>
        <v>0</v>
      </c>
      <c r="Q547" s="131">
        <v>0</v>
      </c>
      <c r="R547" s="131">
        <f>Q547*H547</f>
        <v>0</v>
      </c>
      <c r="S547" s="131">
        <v>0</v>
      </c>
      <c r="T547" s="132">
        <f>S547*H547</f>
        <v>0</v>
      </c>
      <c r="AR547" s="133" t="s">
        <v>303</v>
      </c>
      <c r="AT547" s="133" t="s">
        <v>298</v>
      </c>
      <c r="AU547" s="133" t="s">
        <v>85</v>
      </c>
      <c r="AY547" s="18" t="s">
        <v>266</v>
      </c>
      <c r="BE547" s="134">
        <f>IF(N547="základní",J547,0)</f>
        <v>0</v>
      </c>
      <c r="BF547" s="134">
        <f>IF(N547="snížená",J547,0)</f>
        <v>0</v>
      </c>
      <c r="BG547" s="134">
        <f>IF(N547="zákl. přenesená",J547,0)</f>
        <v>0</v>
      </c>
      <c r="BH547" s="134">
        <f>IF(N547="sníž. přenesená",J547,0)</f>
        <v>0</v>
      </c>
      <c r="BI547" s="134">
        <f>IF(N547="nulová",J547,0)</f>
        <v>0</v>
      </c>
      <c r="BJ547" s="18" t="s">
        <v>83</v>
      </c>
      <c r="BK547" s="134">
        <f>ROUND(I547*H547,2)</f>
        <v>0</v>
      </c>
      <c r="BL547" s="18" t="s">
        <v>272</v>
      </c>
      <c r="BM547" s="133" t="s">
        <v>3913</v>
      </c>
    </row>
    <row r="548" spans="2:65" s="1" customFormat="1" ht="16.5" customHeight="1">
      <c r="B548" s="33"/>
      <c r="C548" s="122" t="s">
        <v>3033</v>
      </c>
      <c r="D548" s="122" t="s">
        <v>267</v>
      </c>
      <c r="E548" s="123" t="s">
        <v>3914</v>
      </c>
      <c r="F548" s="124" t="s">
        <v>3915</v>
      </c>
      <c r="G548" s="125" t="s">
        <v>789</v>
      </c>
      <c r="H548" s="126">
        <v>480</v>
      </c>
      <c r="I548" s="127"/>
      <c r="J548" s="128">
        <f>ROUND(I548*H548,2)</f>
        <v>0</v>
      </c>
      <c r="K548" s="124" t="s">
        <v>3272</v>
      </c>
      <c r="L548" s="33"/>
      <c r="M548" s="129" t="s">
        <v>19</v>
      </c>
      <c r="N548" s="130" t="s">
        <v>46</v>
      </c>
      <c r="P548" s="131">
        <f>O548*H548</f>
        <v>0</v>
      </c>
      <c r="Q548" s="131">
        <v>0</v>
      </c>
      <c r="R548" s="131">
        <f>Q548*H548</f>
        <v>0</v>
      </c>
      <c r="S548" s="131">
        <v>0</v>
      </c>
      <c r="T548" s="132">
        <f>S548*H548</f>
        <v>0</v>
      </c>
      <c r="AR548" s="133" t="s">
        <v>272</v>
      </c>
      <c r="AT548" s="133" t="s">
        <v>267</v>
      </c>
      <c r="AU548" s="133" t="s">
        <v>85</v>
      </c>
      <c r="AY548" s="18" t="s">
        <v>266</v>
      </c>
      <c r="BE548" s="134">
        <f>IF(N548="základní",J548,0)</f>
        <v>0</v>
      </c>
      <c r="BF548" s="134">
        <f>IF(N548="snížená",J548,0)</f>
        <v>0</v>
      </c>
      <c r="BG548" s="134">
        <f>IF(N548="zákl. přenesená",J548,0)</f>
        <v>0</v>
      </c>
      <c r="BH548" s="134">
        <f>IF(N548="sníž. přenesená",J548,0)</f>
        <v>0</v>
      </c>
      <c r="BI548" s="134">
        <f>IF(N548="nulová",J548,0)</f>
        <v>0</v>
      </c>
      <c r="BJ548" s="18" t="s">
        <v>83</v>
      </c>
      <c r="BK548" s="134">
        <f>ROUND(I548*H548,2)</f>
        <v>0</v>
      </c>
      <c r="BL548" s="18" t="s">
        <v>272</v>
      </c>
      <c r="BM548" s="133" t="s">
        <v>3916</v>
      </c>
    </row>
    <row r="549" spans="2:65" s="1" customFormat="1" ht="11.25">
      <c r="B549" s="33"/>
      <c r="D549" s="186" t="s">
        <v>1068</v>
      </c>
      <c r="F549" s="187" t="s">
        <v>3917</v>
      </c>
      <c r="I549" s="151"/>
      <c r="L549" s="33"/>
      <c r="M549" s="152"/>
      <c r="T549" s="54"/>
      <c r="AT549" s="18" t="s">
        <v>1068</v>
      </c>
      <c r="AU549" s="18" t="s">
        <v>85</v>
      </c>
    </row>
    <row r="550" spans="2:65" s="11" customFormat="1" ht="11.25">
      <c r="B550" s="135"/>
      <c r="D550" s="136" t="s">
        <v>274</v>
      </c>
      <c r="E550" s="137" t="s">
        <v>19</v>
      </c>
      <c r="F550" s="138" t="s">
        <v>3918</v>
      </c>
      <c r="H550" s="139">
        <v>480</v>
      </c>
      <c r="I550" s="140"/>
      <c r="L550" s="135"/>
      <c r="M550" s="141"/>
      <c r="T550" s="142"/>
      <c r="AT550" s="137" t="s">
        <v>274</v>
      </c>
      <c r="AU550" s="137" t="s">
        <v>85</v>
      </c>
      <c r="AV550" s="11" t="s">
        <v>85</v>
      </c>
      <c r="AW550" s="11" t="s">
        <v>37</v>
      </c>
      <c r="AX550" s="11" t="s">
        <v>75</v>
      </c>
      <c r="AY550" s="137" t="s">
        <v>266</v>
      </c>
    </row>
    <row r="551" spans="2:65" s="12" customFormat="1" ht="11.25">
      <c r="B551" s="143"/>
      <c r="D551" s="136" t="s">
        <v>274</v>
      </c>
      <c r="E551" s="144" t="s">
        <v>19</v>
      </c>
      <c r="F551" s="145" t="s">
        <v>276</v>
      </c>
      <c r="H551" s="146">
        <v>480</v>
      </c>
      <c r="I551" s="147"/>
      <c r="L551" s="143"/>
      <c r="M551" s="148"/>
      <c r="T551" s="149"/>
      <c r="AT551" s="144" t="s">
        <v>274</v>
      </c>
      <c r="AU551" s="144" t="s">
        <v>85</v>
      </c>
      <c r="AV551" s="12" t="s">
        <v>272</v>
      </c>
      <c r="AW551" s="12" t="s">
        <v>37</v>
      </c>
      <c r="AX551" s="12" t="s">
        <v>83</v>
      </c>
      <c r="AY551" s="144" t="s">
        <v>266</v>
      </c>
    </row>
    <row r="552" spans="2:65" s="1" customFormat="1" ht="16.5" customHeight="1">
      <c r="B552" s="33"/>
      <c r="C552" s="122" t="s">
        <v>3039</v>
      </c>
      <c r="D552" s="122" t="s">
        <v>267</v>
      </c>
      <c r="E552" s="123" t="s">
        <v>3919</v>
      </c>
      <c r="F552" s="124" t="s">
        <v>3920</v>
      </c>
      <c r="G552" s="125" t="s">
        <v>789</v>
      </c>
      <c r="H552" s="126">
        <v>600</v>
      </c>
      <c r="I552" s="127"/>
      <c r="J552" s="128">
        <f>ROUND(I552*H552,2)</f>
        <v>0</v>
      </c>
      <c r="K552" s="124" t="s">
        <v>3272</v>
      </c>
      <c r="L552" s="33"/>
      <c r="M552" s="129" t="s">
        <v>19</v>
      </c>
      <c r="N552" s="130" t="s">
        <v>46</v>
      </c>
      <c r="P552" s="131">
        <f>O552*H552</f>
        <v>0</v>
      </c>
      <c r="Q552" s="131">
        <v>0</v>
      </c>
      <c r="R552" s="131">
        <f>Q552*H552</f>
        <v>0</v>
      </c>
      <c r="S552" s="131">
        <v>0</v>
      </c>
      <c r="T552" s="132">
        <f>S552*H552</f>
        <v>0</v>
      </c>
      <c r="AR552" s="133" t="s">
        <v>272</v>
      </c>
      <c r="AT552" s="133" t="s">
        <v>267</v>
      </c>
      <c r="AU552" s="133" t="s">
        <v>85</v>
      </c>
      <c r="AY552" s="18" t="s">
        <v>266</v>
      </c>
      <c r="BE552" s="134">
        <f>IF(N552="základní",J552,0)</f>
        <v>0</v>
      </c>
      <c r="BF552" s="134">
        <f>IF(N552="snížená",J552,0)</f>
        <v>0</v>
      </c>
      <c r="BG552" s="134">
        <f>IF(N552="zákl. přenesená",J552,0)</f>
        <v>0</v>
      </c>
      <c r="BH552" s="134">
        <f>IF(N552="sníž. přenesená",J552,0)</f>
        <v>0</v>
      </c>
      <c r="BI552" s="134">
        <f>IF(N552="nulová",J552,0)</f>
        <v>0</v>
      </c>
      <c r="BJ552" s="18" t="s">
        <v>83</v>
      </c>
      <c r="BK552" s="134">
        <f>ROUND(I552*H552,2)</f>
        <v>0</v>
      </c>
      <c r="BL552" s="18" t="s">
        <v>272</v>
      </c>
      <c r="BM552" s="133" t="s">
        <v>3921</v>
      </c>
    </row>
    <row r="553" spans="2:65" s="1" customFormat="1" ht="11.25">
      <c r="B553" s="33"/>
      <c r="D553" s="186" t="s">
        <v>1068</v>
      </c>
      <c r="F553" s="187" t="s">
        <v>3922</v>
      </c>
      <c r="I553" s="151"/>
      <c r="L553" s="33"/>
      <c r="M553" s="152"/>
      <c r="T553" s="54"/>
      <c r="AT553" s="18" t="s">
        <v>1068</v>
      </c>
      <c r="AU553" s="18" t="s">
        <v>85</v>
      </c>
    </row>
    <row r="554" spans="2:65" s="11" customFormat="1" ht="11.25">
      <c r="B554" s="135"/>
      <c r="D554" s="136" t="s">
        <v>274</v>
      </c>
      <c r="E554" s="137" t="s">
        <v>19</v>
      </c>
      <c r="F554" s="138" t="s">
        <v>3923</v>
      </c>
      <c r="H554" s="139">
        <v>600</v>
      </c>
      <c r="I554" s="140"/>
      <c r="L554" s="135"/>
      <c r="M554" s="141"/>
      <c r="T554" s="142"/>
      <c r="AT554" s="137" t="s">
        <v>274</v>
      </c>
      <c r="AU554" s="137" t="s">
        <v>85</v>
      </c>
      <c r="AV554" s="11" t="s">
        <v>85</v>
      </c>
      <c r="AW554" s="11" t="s">
        <v>37</v>
      </c>
      <c r="AX554" s="11" t="s">
        <v>75</v>
      </c>
      <c r="AY554" s="137" t="s">
        <v>266</v>
      </c>
    </row>
    <row r="555" spans="2:65" s="12" customFormat="1" ht="11.25">
      <c r="B555" s="143"/>
      <c r="D555" s="136" t="s">
        <v>274</v>
      </c>
      <c r="E555" s="144" t="s">
        <v>19</v>
      </c>
      <c r="F555" s="145" t="s">
        <v>276</v>
      </c>
      <c r="H555" s="146">
        <v>600</v>
      </c>
      <c r="I555" s="147"/>
      <c r="L555" s="143"/>
      <c r="M555" s="148"/>
      <c r="T555" s="149"/>
      <c r="AT555" s="144" t="s">
        <v>274</v>
      </c>
      <c r="AU555" s="144" t="s">
        <v>85</v>
      </c>
      <c r="AV555" s="12" t="s">
        <v>272</v>
      </c>
      <c r="AW555" s="12" t="s">
        <v>37</v>
      </c>
      <c r="AX555" s="12" t="s">
        <v>83</v>
      </c>
      <c r="AY555" s="144" t="s">
        <v>266</v>
      </c>
    </row>
    <row r="556" spans="2:65" s="1" customFormat="1" ht="16.5" customHeight="1">
      <c r="B556" s="33"/>
      <c r="C556" s="122" t="s">
        <v>3044</v>
      </c>
      <c r="D556" s="122" t="s">
        <v>267</v>
      </c>
      <c r="E556" s="123" t="s">
        <v>3924</v>
      </c>
      <c r="F556" s="124" t="s">
        <v>3925</v>
      </c>
      <c r="G556" s="125" t="s">
        <v>789</v>
      </c>
      <c r="H556" s="126">
        <v>480</v>
      </c>
      <c r="I556" s="127"/>
      <c r="J556" s="128">
        <f>ROUND(I556*H556,2)</f>
        <v>0</v>
      </c>
      <c r="K556" s="124" t="s">
        <v>3272</v>
      </c>
      <c r="L556" s="33"/>
      <c r="M556" s="129" t="s">
        <v>19</v>
      </c>
      <c r="N556" s="130" t="s">
        <v>46</v>
      </c>
      <c r="P556" s="131">
        <f>O556*H556</f>
        <v>0</v>
      </c>
      <c r="Q556" s="131">
        <v>0</v>
      </c>
      <c r="R556" s="131">
        <f>Q556*H556</f>
        <v>0</v>
      </c>
      <c r="S556" s="131">
        <v>0</v>
      </c>
      <c r="T556" s="132">
        <f>S556*H556</f>
        <v>0</v>
      </c>
      <c r="AR556" s="133" t="s">
        <v>272</v>
      </c>
      <c r="AT556" s="133" t="s">
        <v>267</v>
      </c>
      <c r="AU556" s="133" t="s">
        <v>85</v>
      </c>
      <c r="AY556" s="18" t="s">
        <v>266</v>
      </c>
      <c r="BE556" s="134">
        <f>IF(N556="základní",J556,0)</f>
        <v>0</v>
      </c>
      <c r="BF556" s="134">
        <f>IF(N556="snížená",J556,0)</f>
        <v>0</v>
      </c>
      <c r="BG556" s="134">
        <f>IF(N556="zákl. přenesená",J556,0)</f>
        <v>0</v>
      </c>
      <c r="BH556" s="134">
        <f>IF(N556="sníž. přenesená",J556,0)</f>
        <v>0</v>
      </c>
      <c r="BI556" s="134">
        <f>IF(N556="nulová",J556,0)</f>
        <v>0</v>
      </c>
      <c r="BJ556" s="18" t="s">
        <v>83</v>
      </c>
      <c r="BK556" s="134">
        <f>ROUND(I556*H556,2)</f>
        <v>0</v>
      </c>
      <c r="BL556" s="18" t="s">
        <v>272</v>
      </c>
      <c r="BM556" s="133" t="s">
        <v>3926</v>
      </c>
    </row>
    <row r="557" spans="2:65" s="1" customFormat="1" ht="11.25">
      <c r="B557" s="33"/>
      <c r="D557" s="186" t="s">
        <v>1068</v>
      </c>
      <c r="F557" s="187" t="s">
        <v>3927</v>
      </c>
      <c r="I557" s="151"/>
      <c r="L557" s="33"/>
      <c r="M557" s="152"/>
      <c r="T557" s="54"/>
      <c r="AT557" s="18" t="s">
        <v>1068</v>
      </c>
      <c r="AU557" s="18" t="s">
        <v>85</v>
      </c>
    </row>
    <row r="558" spans="2:65" s="11" customFormat="1" ht="11.25">
      <c r="B558" s="135"/>
      <c r="D558" s="136" t="s">
        <v>274</v>
      </c>
      <c r="E558" s="137" t="s">
        <v>19</v>
      </c>
      <c r="F558" s="138" t="s">
        <v>3928</v>
      </c>
      <c r="H558" s="139">
        <v>480</v>
      </c>
      <c r="I558" s="140"/>
      <c r="L558" s="135"/>
      <c r="M558" s="141"/>
      <c r="T558" s="142"/>
      <c r="AT558" s="137" t="s">
        <v>274</v>
      </c>
      <c r="AU558" s="137" t="s">
        <v>85</v>
      </c>
      <c r="AV558" s="11" t="s">
        <v>85</v>
      </c>
      <c r="AW558" s="11" t="s">
        <v>37</v>
      </c>
      <c r="AX558" s="11" t="s">
        <v>75</v>
      </c>
      <c r="AY558" s="137" t="s">
        <v>266</v>
      </c>
    </row>
    <row r="559" spans="2:65" s="12" customFormat="1" ht="11.25">
      <c r="B559" s="143"/>
      <c r="D559" s="136" t="s">
        <v>274</v>
      </c>
      <c r="E559" s="144" t="s">
        <v>19</v>
      </c>
      <c r="F559" s="145" t="s">
        <v>276</v>
      </c>
      <c r="H559" s="146">
        <v>480</v>
      </c>
      <c r="I559" s="147"/>
      <c r="L559" s="143"/>
      <c r="M559" s="148"/>
      <c r="T559" s="149"/>
      <c r="AT559" s="144" t="s">
        <v>274</v>
      </c>
      <c r="AU559" s="144" t="s">
        <v>85</v>
      </c>
      <c r="AV559" s="12" t="s">
        <v>272</v>
      </c>
      <c r="AW559" s="12" t="s">
        <v>37</v>
      </c>
      <c r="AX559" s="12" t="s">
        <v>83</v>
      </c>
      <c r="AY559" s="144" t="s">
        <v>266</v>
      </c>
    </row>
    <row r="560" spans="2:65" s="1" customFormat="1" ht="16.5" customHeight="1">
      <c r="B560" s="33"/>
      <c r="C560" s="122" t="s">
        <v>3050</v>
      </c>
      <c r="D560" s="122" t="s">
        <v>267</v>
      </c>
      <c r="E560" s="123" t="s">
        <v>3388</v>
      </c>
      <c r="F560" s="124" t="s">
        <v>3389</v>
      </c>
      <c r="G560" s="125" t="s">
        <v>279</v>
      </c>
      <c r="H560" s="126">
        <v>112.5</v>
      </c>
      <c r="I560" s="127"/>
      <c r="J560" s="128">
        <f>ROUND(I560*H560,2)</f>
        <v>0</v>
      </c>
      <c r="K560" s="124" t="s">
        <v>3272</v>
      </c>
      <c r="L560" s="33"/>
      <c r="M560" s="129" t="s">
        <v>19</v>
      </c>
      <c r="N560" s="130" t="s">
        <v>46</v>
      </c>
      <c r="P560" s="131">
        <f>O560*H560</f>
        <v>0</v>
      </c>
      <c r="Q560" s="131">
        <v>0</v>
      </c>
      <c r="R560" s="131">
        <f>Q560*H560</f>
        <v>0</v>
      </c>
      <c r="S560" s="131">
        <v>0</v>
      </c>
      <c r="T560" s="132">
        <f>S560*H560</f>
        <v>0</v>
      </c>
      <c r="AR560" s="133" t="s">
        <v>272</v>
      </c>
      <c r="AT560" s="133" t="s">
        <v>267</v>
      </c>
      <c r="AU560" s="133" t="s">
        <v>85</v>
      </c>
      <c r="AY560" s="18" t="s">
        <v>266</v>
      </c>
      <c r="BE560" s="134">
        <f>IF(N560="základní",J560,0)</f>
        <v>0</v>
      </c>
      <c r="BF560" s="134">
        <f>IF(N560="snížená",J560,0)</f>
        <v>0</v>
      </c>
      <c r="BG560" s="134">
        <f>IF(N560="zákl. přenesená",J560,0)</f>
        <v>0</v>
      </c>
      <c r="BH560" s="134">
        <f>IF(N560="sníž. přenesená",J560,0)</f>
        <v>0</v>
      </c>
      <c r="BI560" s="134">
        <f>IF(N560="nulová",J560,0)</f>
        <v>0</v>
      </c>
      <c r="BJ560" s="18" t="s">
        <v>83</v>
      </c>
      <c r="BK560" s="134">
        <f>ROUND(I560*H560,2)</f>
        <v>0</v>
      </c>
      <c r="BL560" s="18" t="s">
        <v>272</v>
      </c>
      <c r="BM560" s="133" t="s">
        <v>3929</v>
      </c>
    </row>
    <row r="561" spans="2:65" s="1" customFormat="1" ht="11.25">
      <c r="B561" s="33"/>
      <c r="D561" s="186" t="s">
        <v>1068</v>
      </c>
      <c r="F561" s="187" t="s">
        <v>3391</v>
      </c>
      <c r="I561" s="151"/>
      <c r="L561" s="33"/>
      <c r="M561" s="152"/>
      <c r="T561" s="54"/>
      <c r="AT561" s="18" t="s">
        <v>1068</v>
      </c>
      <c r="AU561" s="18" t="s">
        <v>85</v>
      </c>
    </row>
    <row r="562" spans="2:65" s="11" customFormat="1" ht="11.25">
      <c r="B562" s="135"/>
      <c r="D562" s="136" t="s">
        <v>274</v>
      </c>
      <c r="E562" s="137" t="s">
        <v>19</v>
      </c>
      <c r="F562" s="138" t="s">
        <v>3930</v>
      </c>
      <c r="H562" s="139">
        <v>112.5</v>
      </c>
      <c r="I562" s="140"/>
      <c r="L562" s="135"/>
      <c r="M562" s="141"/>
      <c r="T562" s="142"/>
      <c r="AT562" s="137" t="s">
        <v>274</v>
      </c>
      <c r="AU562" s="137" t="s">
        <v>85</v>
      </c>
      <c r="AV562" s="11" t="s">
        <v>85</v>
      </c>
      <c r="AW562" s="11" t="s">
        <v>37</v>
      </c>
      <c r="AX562" s="11" t="s">
        <v>75</v>
      </c>
      <c r="AY562" s="137" t="s">
        <v>266</v>
      </c>
    </row>
    <row r="563" spans="2:65" s="12" customFormat="1" ht="11.25">
      <c r="B563" s="143"/>
      <c r="D563" s="136" t="s">
        <v>274</v>
      </c>
      <c r="E563" s="144" t="s">
        <v>19</v>
      </c>
      <c r="F563" s="145" t="s">
        <v>276</v>
      </c>
      <c r="H563" s="146">
        <v>112.5</v>
      </c>
      <c r="I563" s="147"/>
      <c r="L563" s="143"/>
      <c r="M563" s="148"/>
      <c r="T563" s="149"/>
      <c r="AT563" s="144" t="s">
        <v>274</v>
      </c>
      <c r="AU563" s="144" t="s">
        <v>85</v>
      </c>
      <c r="AV563" s="12" t="s">
        <v>272</v>
      </c>
      <c r="AW563" s="12" t="s">
        <v>37</v>
      </c>
      <c r="AX563" s="12" t="s">
        <v>83</v>
      </c>
      <c r="AY563" s="144" t="s">
        <v>266</v>
      </c>
    </row>
    <row r="564" spans="2:65" s="10" customFormat="1" ht="22.9" customHeight="1">
      <c r="B564" s="112"/>
      <c r="D564" s="113" t="s">
        <v>74</v>
      </c>
      <c r="E564" s="162" t="s">
        <v>1109</v>
      </c>
      <c r="F564" s="162" t="s">
        <v>3931</v>
      </c>
      <c r="I564" s="115"/>
      <c r="J564" s="163">
        <f>BK564</f>
        <v>0</v>
      </c>
      <c r="L564" s="112"/>
      <c r="M564" s="117"/>
      <c r="P564" s="118">
        <f>SUM(P565:P572)</f>
        <v>0</v>
      </c>
      <c r="R564" s="118">
        <f>SUM(R565:R572)</f>
        <v>0</v>
      </c>
      <c r="T564" s="119">
        <f>SUM(T565:T572)</f>
        <v>0</v>
      </c>
      <c r="AR564" s="113" t="s">
        <v>83</v>
      </c>
      <c r="AT564" s="120" t="s">
        <v>74</v>
      </c>
      <c r="AU564" s="120" t="s">
        <v>83</v>
      </c>
      <c r="AY564" s="113" t="s">
        <v>266</v>
      </c>
      <c r="BK564" s="121">
        <f>SUM(BK565:BK572)</f>
        <v>0</v>
      </c>
    </row>
    <row r="565" spans="2:65" s="1" customFormat="1" ht="16.5" customHeight="1">
      <c r="B565" s="33"/>
      <c r="C565" s="122" t="s">
        <v>3056</v>
      </c>
      <c r="D565" s="122" t="s">
        <v>267</v>
      </c>
      <c r="E565" s="123" t="s">
        <v>3243</v>
      </c>
      <c r="F565" s="124" t="s">
        <v>3244</v>
      </c>
      <c r="G565" s="125" t="s">
        <v>845</v>
      </c>
      <c r="H565" s="126">
        <v>1103.1300000000001</v>
      </c>
      <c r="I565" s="127"/>
      <c r="J565" s="128">
        <f>ROUND(I565*H565,2)</f>
        <v>0</v>
      </c>
      <c r="K565" s="124" t="s">
        <v>3272</v>
      </c>
      <c r="L565" s="33"/>
      <c r="M565" s="129" t="s">
        <v>19</v>
      </c>
      <c r="N565" s="130" t="s">
        <v>46</v>
      </c>
      <c r="P565" s="131">
        <f>O565*H565</f>
        <v>0</v>
      </c>
      <c r="Q565" s="131">
        <v>0</v>
      </c>
      <c r="R565" s="131">
        <f>Q565*H565</f>
        <v>0</v>
      </c>
      <c r="S565" s="131">
        <v>0</v>
      </c>
      <c r="T565" s="132">
        <f>S565*H565</f>
        <v>0</v>
      </c>
      <c r="AR565" s="133" t="s">
        <v>272</v>
      </c>
      <c r="AT565" s="133" t="s">
        <v>267</v>
      </c>
      <c r="AU565" s="133" t="s">
        <v>85</v>
      </c>
      <c r="AY565" s="18" t="s">
        <v>266</v>
      </c>
      <c r="BE565" s="134">
        <f>IF(N565="základní",J565,0)</f>
        <v>0</v>
      </c>
      <c r="BF565" s="134">
        <f>IF(N565="snížená",J565,0)</f>
        <v>0</v>
      </c>
      <c r="BG565" s="134">
        <f>IF(N565="zákl. přenesená",J565,0)</f>
        <v>0</v>
      </c>
      <c r="BH565" s="134">
        <f>IF(N565="sníž. přenesená",J565,0)</f>
        <v>0</v>
      </c>
      <c r="BI565" s="134">
        <f>IF(N565="nulová",J565,0)</f>
        <v>0</v>
      </c>
      <c r="BJ565" s="18" t="s">
        <v>83</v>
      </c>
      <c r="BK565" s="134">
        <f>ROUND(I565*H565,2)</f>
        <v>0</v>
      </c>
      <c r="BL565" s="18" t="s">
        <v>272</v>
      </c>
      <c r="BM565" s="133" t="s">
        <v>3932</v>
      </c>
    </row>
    <row r="566" spans="2:65" s="1" customFormat="1" ht="11.25">
      <c r="B566" s="33"/>
      <c r="D566" s="186" t="s">
        <v>1068</v>
      </c>
      <c r="F566" s="187" t="s">
        <v>3246</v>
      </c>
      <c r="I566" s="151"/>
      <c r="L566" s="33"/>
      <c r="M566" s="152"/>
      <c r="T566" s="54"/>
      <c r="AT566" s="18" t="s">
        <v>1068</v>
      </c>
      <c r="AU566" s="18" t="s">
        <v>85</v>
      </c>
    </row>
    <row r="567" spans="2:65" s="1" customFormat="1" ht="16.5" customHeight="1">
      <c r="B567" s="33"/>
      <c r="C567" s="122" t="s">
        <v>3062</v>
      </c>
      <c r="D567" s="122" t="s">
        <v>267</v>
      </c>
      <c r="E567" s="123" t="s">
        <v>3249</v>
      </c>
      <c r="F567" s="124" t="s">
        <v>3250</v>
      </c>
      <c r="G567" s="125" t="s">
        <v>845</v>
      </c>
      <c r="H567" s="126">
        <v>9928.17</v>
      </c>
      <c r="I567" s="127"/>
      <c r="J567" s="128">
        <f>ROUND(I567*H567,2)</f>
        <v>0</v>
      </c>
      <c r="K567" s="124" t="s">
        <v>3272</v>
      </c>
      <c r="L567" s="33"/>
      <c r="M567" s="129" t="s">
        <v>19</v>
      </c>
      <c r="N567" s="130" t="s">
        <v>46</v>
      </c>
      <c r="P567" s="131">
        <f>O567*H567</f>
        <v>0</v>
      </c>
      <c r="Q567" s="131">
        <v>0</v>
      </c>
      <c r="R567" s="131">
        <f>Q567*H567</f>
        <v>0</v>
      </c>
      <c r="S567" s="131">
        <v>0</v>
      </c>
      <c r="T567" s="132">
        <f>S567*H567</f>
        <v>0</v>
      </c>
      <c r="AR567" s="133" t="s">
        <v>272</v>
      </c>
      <c r="AT567" s="133" t="s">
        <v>267</v>
      </c>
      <c r="AU567" s="133" t="s">
        <v>85</v>
      </c>
      <c r="AY567" s="18" t="s">
        <v>266</v>
      </c>
      <c r="BE567" s="134">
        <f>IF(N567="základní",J567,0)</f>
        <v>0</v>
      </c>
      <c r="BF567" s="134">
        <f>IF(N567="snížená",J567,0)</f>
        <v>0</v>
      </c>
      <c r="BG567" s="134">
        <f>IF(N567="zákl. přenesená",J567,0)</f>
        <v>0</v>
      </c>
      <c r="BH567" s="134">
        <f>IF(N567="sníž. přenesená",J567,0)</f>
        <v>0</v>
      </c>
      <c r="BI567" s="134">
        <f>IF(N567="nulová",J567,0)</f>
        <v>0</v>
      </c>
      <c r="BJ567" s="18" t="s">
        <v>83</v>
      </c>
      <c r="BK567" s="134">
        <f>ROUND(I567*H567,2)</f>
        <v>0</v>
      </c>
      <c r="BL567" s="18" t="s">
        <v>272</v>
      </c>
      <c r="BM567" s="133" t="s">
        <v>3933</v>
      </c>
    </row>
    <row r="568" spans="2:65" s="1" customFormat="1" ht="11.25">
      <c r="B568" s="33"/>
      <c r="D568" s="186" t="s">
        <v>1068</v>
      </c>
      <c r="F568" s="187" t="s">
        <v>3252</v>
      </c>
      <c r="I568" s="151"/>
      <c r="L568" s="33"/>
      <c r="M568" s="152"/>
      <c r="T568" s="54"/>
      <c r="AT568" s="18" t="s">
        <v>1068</v>
      </c>
      <c r="AU568" s="18" t="s">
        <v>85</v>
      </c>
    </row>
    <row r="569" spans="2:65" s="11" customFormat="1" ht="11.25">
      <c r="B569" s="135"/>
      <c r="D569" s="136" t="s">
        <v>274</v>
      </c>
      <c r="E569" s="137" t="s">
        <v>19</v>
      </c>
      <c r="F569" s="138" t="s">
        <v>3934</v>
      </c>
      <c r="H569" s="139">
        <v>9928.17</v>
      </c>
      <c r="I569" s="140"/>
      <c r="L569" s="135"/>
      <c r="M569" s="141"/>
      <c r="T569" s="142"/>
      <c r="AT569" s="137" t="s">
        <v>274</v>
      </c>
      <c r="AU569" s="137" t="s">
        <v>85</v>
      </c>
      <c r="AV569" s="11" t="s">
        <v>85</v>
      </c>
      <c r="AW569" s="11" t="s">
        <v>37</v>
      </c>
      <c r="AX569" s="11" t="s">
        <v>75</v>
      </c>
      <c r="AY569" s="137" t="s">
        <v>266</v>
      </c>
    </row>
    <row r="570" spans="2:65" s="12" customFormat="1" ht="11.25">
      <c r="B570" s="143"/>
      <c r="D570" s="136" t="s">
        <v>274</v>
      </c>
      <c r="E570" s="144" t="s">
        <v>19</v>
      </c>
      <c r="F570" s="145" t="s">
        <v>276</v>
      </c>
      <c r="H570" s="146">
        <v>9928.17</v>
      </c>
      <c r="I570" s="147"/>
      <c r="L570" s="143"/>
      <c r="M570" s="148"/>
      <c r="T570" s="149"/>
      <c r="AT570" s="144" t="s">
        <v>274</v>
      </c>
      <c r="AU570" s="144" t="s">
        <v>85</v>
      </c>
      <c r="AV570" s="12" t="s">
        <v>272</v>
      </c>
      <c r="AW570" s="12" t="s">
        <v>37</v>
      </c>
      <c r="AX570" s="12" t="s">
        <v>83</v>
      </c>
      <c r="AY570" s="144" t="s">
        <v>266</v>
      </c>
    </row>
    <row r="571" spans="2:65" s="1" customFormat="1" ht="16.5" customHeight="1">
      <c r="B571" s="33"/>
      <c r="C571" s="122" t="s">
        <v>3068</v>
      </c>
      <c r="D571" s="122" t="s">
        <v>267</v>
      </c>
      <c r="E571" s="123" t="s">
        <v>3258</v>
      </c>
      <c r="F571" s="124" t="s">
        <v>3259</v>
      </c>
      <c r="G571" s="125" t="s">
        <v>845</v>
      </c>
      <c r="H571" s="126">
        <v>1103.1300000000001</v>
      </c>
      <c r="I571" s="127"/>
      <c r="J571" s="128">
        <f>ROUND(I571*H571,2)</f>
        <v>0</v>
      </c>
      <c r="K571" s="124" t="s">
        <v>3272</v>
      </c>
      <c r="L571" s="33"/>
      <c r="M571" s="129" t="s">
        <v>19</v>
      </c>
      <c r="N571" s="130" t="s">
        <v>46</v>
      </c>
      <c r="P571" s="131">
        <f>O571*H571</f>
        <v>0</v>
      </c>
      <c r="Q571" s="131">
        <v>0</v>
      </c>
      <c r="R571" s="131">
        <f>Q571*H571</f>
        <v>0</v>
      </c>
      <c r="S571" s="131">
        <v>0</v>
      </c>
      <c r="T571" s="132">
        <f>S571*H571</f>
        <v>0</v>
      </c>
      <c r="AR571" s="133" t="s">
        <v>272</v>
      </c>
      <c r="AT571" s="133" t="s">
        <v>267</v>
      </c>
      <c r="AU571" s="133" t="s">
        <v>85</v>
      </c>
      <c r="AY571" s="18" t="s">
        <v>266</v>
      </c>
      <c r="BE571" s="134">
        <f>IF(N571="základní",J571,0)</f>
        <v>0</v>
      </c>
      <c r="BF571" s="134">
        <f>IF(N571="snížená",J571,0)</f>
        <v>0</v>
      </c>
      <c r="BG571" s="134">
        <f>IF(N571="zákl. přenesená",J571,0)</f>
        <v>0</v>
      </c>
      <c r="BH571" s="134">
        <f>IF(N571="sníž. přenesená",J571,0)</f>
        <v>0</v>
      </c>
      <c r="BI571" s="134">
        <f>IF(N571="nulová",J571,0)</f>
        <v>0</v>
      </c>
      <c r="BJ571" s="18" t="s">
        <v>83</v>
      </c>
      <c r="BK571" s="134">
        <f>ROUND(I571*H571,2)</f>
        <v>0</v>
      </c>
      <c r="BL571" s="18" t="s">
        <v>272</v>
      </c>
      <c r="BM571" s="133" t="s">
        <v>3935</v>
      </c>
    </row>
    <row r="572" spans="2:65" s="1" customFormat="1" ht="11.25">
      <c r="B572" s="33"/>
      <c r="D572" s="186" t="s">
        <v>1068</v>
      </c>
      <c r="F572" s="187" t="s">
        <v>3261</v>
      </c>
      <c r="I572" s="151"/>
      <c r="L572" s="33"/>
      <c r="M572" s="152"/>
      <c r="T572" s="54"/>
      <c r="AT572" s="18" t="s">
        <v>1068</v>
      </c>
      <c r="AU572" s="18" t="s">
        <v>85</v>
      </c>
    </row>
    <row r="573" spans="2:65" s="10" customFormat="1" ht="22.9" customHeight="1">
      <c r="B573" s="112"/>
      <c r="D573" s="113" t="s">
        <v>74</v>
      </c>
      <c r="E573" s="162" t="s">
        <v>1124</v>
      </c>
      <c r="F573" s="162" t="s">
        <v>1125</v>
      </c>
      <c r="I573" s="115"/>
      <c r="J573" s="163">
        <f>BK573</f>
        <v>0</v>
      </c>
      <c r="L573" s="112"/>
      <c r="M573" s="117"/>
      <c r="P573" s="118">
        <f>SUM(P574:P579)</f>
        <v>0</v>
      </c>
      <c r="R573" s="118">
        <f>SUM(R574:R579)</f>
        <v>0</v>
      </c>
      <c r="T573" s="119">
        <f>SUM(T574:T579)</f>
        <v>0</v>
      </c>
      <c r="AR573" s="113" t="s">
        <v>83</v>
      </c>
      <c r="AT573" s="120" t="s">
        <v>74</v>
      </c>
      <c r="AU573" s="120" t="s">
        <v>83</v>
      </c>
      <c r="AY573" s="113" t="s">
        <v>266</v>
      </c>
      <c r="BK573" s="121">
        <f>SUM(BK574:BK579)</f>
        <v>0</v>
      </c>
    </row>
    <row r="574" spans="2:65" s="1" customFormat="1" ht="21.75" customHeight="1">
      <c r="B574" s="33"/>
      <c r="C574" s="122" t="s">
        <v>3075</v>
      </c>
      <c r="D574" s="122" t="s">
        <v>267</v>
      </c>
      <c r="E574" s="123" t="s">
        <v>3936</v>
      </c>
      <c r="F574" s="124" t="s">
        <v>3937</v>
      </c>
      <c r="G574" s="125" t="s">
        <v>845</v>
      </c>
      <c r="H574" s="126">
        <v>5734.8440000000001</v>
      </c>
      <c r="I574" s="127"/>
      <c r="J574" s="128">
        <f>ROUND(I574*H574,2)</f>
        <v>0</v>
      </c>
      <c r="K574" s="124" t="s">
        <v>3272</v>
      </c>
      <c r="L574" s="33"/>
      <c r="M574" s="129" t="s">
        <v>19</v>
      </c>
      <c r="N574" s="130" t="s">
        <v>46</v>
      </c>
      <c r="P574" s="131">
        <f>O574*H574</f>
        <v>0</v>
      </c>
      <c r="Q574" s="131">
        <v>0</v>
      </c>
      <c r="R574" s="131">
        <f>Q574*H574</f>
        <v>0</v>
      </c>
      <c r="S574" s="131">
        <v>0</v>
      </c>
      <c r="T574" s="132">
        <f>S574*H574</f>
        <v>0</v>
      </c>
      <c r="AR574" s="133" t="s">
        <v>272</v>
      </c>
      <c r="AT574" s="133" t="s">
        <v>267</v>
      </c>
      <c r="AU574" s="133" t="s">
        <v>85</v>
      </c>
      <c r="AY574" s="18" t="s">
        <v>266</v>
      </c>
      <c r="BE574" s="134">
        <f>IF(N574="základní",J574,0)</f>
        <v>0</v>
      </c>
      <c r="BF574" s="134">
        <f>IF(N574="snížená",J574,0)</f>
        <v>0</v>
      </c>
      <c r="BG574" s="134">
        <f>IF(N574="zákl. přenesená",J574,0)</f>
        <v>0</v>
      </c>
      <c r="BH574" s="134">
        <f>IF(N574="sníž. přenesená",J574,0)</f>
        <v>0</v>
      </c>
      <c r="BI574" s="134">
        <f>IF(N574="nulová",J574,0)</f>
        <v>0</v>
      </c>
      <c r="BJ574" s="18" t="s">
        <v>83</v>
      </c>
      <c r="BK574" s="134">
        <f>ROUND(I574*H574,2)</f>
        <v>0</v>
      </c>
      <c r="BL574" s="18" t="s">
        <v>272</v>
      </c>
      <c r="BM574" s="133" t="s">
        <v>3938</v>
      </c>
    </row>
    <row r="575" spans="2:65" s="1" customFormat="1" ht="11.25">
      <c r="B575" s="33"/>
      <c r="D575" s="186" t="s">
        <v>1068</v>
      </c>
      <c r="F575" s="187" t="s">
        <v>3939</v>
      </c>
      <c r="I575" s="151"/>
      <c r="L575" s="33"/>
      <c r="M575" s="152"/>
      <c r="T575" s="54"/>
      <c r="AT575" s="18" t="s">
        <v>1068</v>
      </c>
      <c r="AU575" s="18" t="s">
        <v>85</v>
      </c>
    </row>
    <row r="576" spans="2:65" s="11" customFormat="1" ht="11.25">
      <c r="B576" s="135"/>
      <c r="D576" s="136" t="s">
        <v>274</v>
      </c>
      <c r="E576" s="137" t="s">
        <v>19</v>
      </c>
      <c r="F576" s="138" t="s">
        <v>3940</v>
      </c>
      <c r="H576" s="139">
        <v>5734.8440000000001</v>
      </c>
      <c r="I576" s="140"/>
      <c r="L576" s="135"/>
      <c r="M576" s="141"/>
      <c r="T576" s="142"/>
      <c r="AT576" s="137" t="s">
        <v>274</v>
      </c>
      <c r="AU576" s="137" t="s">
        <v>85</v>
      </c>
      <c r="AV576" s="11" t="s">
        <v>85</v>
      </c>
      <c r="AW576" s="11" t="s">
        <v>37</v>
      </c>
      <c r="AX576" s="11" t="s">
        <v>83</v>
      </c>
      <c r="AY576" s="137" t="s">
        <v>266</v>
      </c>
    </row>
    <row r="577" spans="2:65" s="1" customFormat="1" ht="16.5" customHeight="1">
      <c r="B577" s="33"/>
      <c r="C577" s="122" t="s">
        <v>3081</v>
      </c>
      <c r="D577" s="122" t="s">
        <v>267</v>
      </c>
      <c r="E577" s="123" t="s">
        <v>3941</v>
      </c>
      <c r="F577" s="124" t="s">
        <v>3942</v>
      </c>
      <c r="G577" s="125" t="s">
        <v>845</v>
      </c>
      <c r="H577" s="126">
        <v>5734.8440000000001</v>
      </c>
      <c r="I577" s="127"/>
      <c r="J577" s="128">
        <f>ROUND(I577*H577,2)</f>
        <v>0</v>
      </c>
      <c r="K577" s="124" t="s">
        <v>3272</v>
      </c>
      <c r="L577" s="33"/>
      <c r="M577" s="129" t="s">
        <v>19</v>
      </c>
      <c r="N577" s="130" t="s">
        <v>46</v>
      </c>
      <c r="P577" s="131">
        <f>O577*H577</f>
        <v>0</v>
      </c>
      <c r="Q577" s="131">
        <v>0</v>
      </c>
      <c r="R577" s="131">
        <f>Q577*H577</f>
        <v>0</v>
      </c>
      <c r="S577" s="131">
        <v>0</v>
      </c>
      <c r="T577" s="132">
        <f>S577*H577</f>
        <v>0</v>
      </c>
      <c r="AR577" s="133" t="s">
        <v>272</v>
      </c>
      <c r="AT577" s="133" t="s">
        <v>267</v>
      </c>
      <c r="AU577" s="133" t="s">
        <v>85</v>
      </c>
      <c r="AY577" s="18" t="s">
        <v>266</v>
      </c>
      <c r="BE577" s="134">
        <f>IF(N577="základní",J577,0)</f>
        <v>0</v>
      </c>
      <c r="BF577" s="134">
        <f>IF(N577="snížená",J577,0)</f>
        <v>0</v>
      </c>
      <c r="BG577" s="134">
        <f>IF(N577="zákl. přenesená",J577,0)</f>
        <v>0</v>
      </c>
      <c r="BH577" s="134">
        <f>IF(N577="sníž. přenesená",J577,0)</f>
        <v>0</v>
      </c>
      <c r="BI577" s="134">
        <f>IF(N577="nulová",J577,0)</f>
        <v>0</v>
      </c>
      <c r="BJ577" s="18" t="s">
        <v>83</v>
      </c>
      <c r="BK577" s="134">
        <f>ROUND(I577*H577,2)</f>
        <v>0</v>
      </c>
      <c r="BL577" s="18" t="s">
        <v>272</v>
      </c>
      <c r="BM577" s="133" t="s">
        <v>3943</v>
      </c>
    </row>
    <row r="578" spans="2:65" s="1" customFormat="1" ht="11.25">
      <c r="B578" s="33"/>
      <c r="D578" s="186" t="s">
        <v>1068</v>
      </c>
      <c r="F578" s="187" t="s">
        <v>3944</v>
      </c>
      <c r="I578" s="151"/>
      <c r="L578" s="33"/>
      <c r="M578" s="152"/>
      <c r="T578" s="54"/>
      <c r="AT578" s="18" t="s">
        <v>1068</v>
      </c>
      <c r="AU578" s="18" t="s">
        <v>85</v>
      </c>
    </row>
    <row r="579" spans="2:65" s="11" customFormat="1" ht="11.25">
      <c r="B579" s="135"/>
      <c r="D579" s="136" t="s">
        <v>274</v>
      </c>
      <c r="E579" s="137" t="s">
        <v>19</v>
      </c>
      <c r="F579" s="138" t="s">
        <v>3940</v>
      </c>
      <c r="H579" s="139">
        <v>5734.8440000000001</v>
      </c>
      <c r="I579" s="140"/>
      <c r="L579" s="135"/>
      <c r="M579" s="141"/>
      <c r="T579" s="142"/>
      <c r="AT579" s="137" t="s">
        <v>274</v>
      </c>
      <c r="AU579" s="137" t="s">
        <v>85</v>
      </c>
      <c r="AV579" s="11" t="s">
        <v>85</v>
      </c>
      <c r="AW579" s="11" t="s">
        <v>37</v>
      </c>
      <c r="AX579" s="11" t="s">
        <v>83</v>
      </c>
      <c r="AY579" s="137" t="s">
        <v>266</v>
      </c>
    </row>
    <row r="580" spans="2:65" s="10" customFormat="1" ht="25.9" customHeight="1">
      <c r="B580" s="112"/>
      <c r="D580" s="113" t="s">
        <v>74</v>
      </c>
      <c r="E580" s="114" t="s">
        <v>1130</v>
      </c>
      <c r="F580" s="114" t="s">
        <v>1131</v>
      </c>
      <c r="I580" s="115"/>
      <c r="J580" s="116">
        <f>BK580</f>
        <v>0</v>
      </c>
      <c r="L580" s="112"/>
      <c r="M580" s="117"/>
      <c r="P580" s="118">
        <f>P581+P637</f>
        <v>0</v>
      </c>
      <c r="R580" s="118">
        <f>R581+R637</f>
        <v>0</v>
      </c>
      <c r="T580" s="119">
        <f>T581+T637</f>
        <v>0</v>
      </c>
      <c r="AR580" s="113" t="s">
        <v>85</v>
      </c>
      <c r="AT580" s="120" t="s">
        <v>74</v>
      </c>
      <c r="AU580" s="120" t="s">
        <v>75</v>
      </c>
      <c r="AY580" s="113" t="s">
        <v>266</v>
      </c>
      <c r="BK580" s="121">
        <f>BK581+BK637</f>
        <v>0</v>
      </c>
    </row>
    <row r="581" spans="2:65" s="10" customFormat="1" ht="22.9" customHeight="1">
      <c r="B581" s="112"/>
      <c r="D581" s="113" t="s">
        <v>74</v>
      </c>
      <c r="E581" s="162" t="s">
        <v>3414</v>
      </c>
      <c r="F581" s="162" t="s">
        <v>3415</v>
      </c>
      <c r="I581" s="115"/>
      <c r="J581" s="163">
        <f>BK581</f>
        <v>0</v>
      </c>
      <c r="L581" s="112"/>
      <c r="M581" s="117"/>
      <c r="P581" s="118">
        <f>SUM(P582:P636)</f>
        <v>0</v>
      </c>
      <c r="R581" s="118">
        <f>SUM(R582:R636)</f>
        <v>0</v>
      </c>
      <c r="T581" s="119">
        <f>SUM(T582:T636)</f>
        <v>0</v>
      </c>
      <c r="AR581" s="113" t="s">
        <v>85</v>
      </c>
      <c r="AT581" s="120" t="s">
        <v>74</v>
      </c>
      <c r="AU581" s="120" t="s">
        <v>83</v>
      </c>
      <c r="AY581" s="113" t="s">
        <v>266</v>
      </c>
      <c r="BK581" s="121">
        <f>SUM(BK582:BK636)</f>
        <v>0</v>
      </c>
    </row>
    <row r="582" spans="2:65" s="1" customFormat="1" ht="16.5" customHeight="1">
      <c r="B582" s="33"/>
      <c r="C582" s="122" t="s">
        <v>3086</v>
      </c>
      <c r="D582" s="122" t="s">
        <v>267</v>
      </c>
      <c r="E582" s="123" t="s">
        <v>3022</v>
      </c>
      <c r="F582" s="124" t="s">
        <v>3023</v>
      </c>
      <c r="G582" s="125" t="s">
        <v>895</v>
      </c>
      <c r="H582" s="126">
        <v>1578.954</v>
      </c>
      <c r="I582" s="127"/>
      <c r="J582" s="128">
        <f>ROUND(I582*H582,2)</f>
        <v>0</v>
      </c>
      <c r="K582" s="124" t="s">
        <v>3272</v>
      </c>
      <c r="L582" s="33"/>
      <c r="M582" s="129" t="s">
        <v>19</v>
      </c>
      <c r="N582" s="130" t="s">
        <v>46</v>
      </c>
      <c r="P582" s="131">
        <f>O582*H582</f>
        <v>0</v>
      </c>
      <c r="Q582" s="131">
        <v>0</v>
      </c>
      <c r="R582" s="131">
        <f>Q582*H582</f>
        <v>0</v>
      </c>
      <c r="S582" s="131">
        <v>0</v>
      </c>
      <c r="T582" s="132">
        <f>S582*H582</f>
        <v>0</v>
      </c>
      <c r="AR582" s="133" t="s">
        <v>366</v>
      </c>
      <c r="AT582" s="133" t="s">
        <v>267</v>
      </c>
      <c r="AU582" s="133" t="s">
        <v>85</v>
      </c>
      <c r="AY582" s="18" t="s">
        <v>266</v>
      </c>
      <c r="BE582" s="134">
        <f>IF(N582="základní",J582,0)</f>
        <v>0</v>
      </c>
      <c r="BF582" s="134">
        <f>IF(N582="snížená",J582,0)</f>
        <v>0</v>
      </c>
      <c r="BG582" s="134">
        <f>IF(N582="zákl. přenesená",J582,0)</f>
        <v>0</v>
      </c>
      <c r="BH582" s="134">
        <f>IF(N582="sníž. přenesená",J582,0)</f>
        <v>0</v>
      </c>
      <c r="BI582" s="134">
        <f>IF(N582="nulová",J582,0)</f>
        <v>0</v>
      </c>
      <c r="BJ582" s="18" t="s">
        <v>83</v>
      </c>
      <c r="BK582" s="134">
        <f>ROUND(I582*H582,2)</f>
        <v>0</v>
      </c>
      <c r="BL582" s="18" t="s">
        <v>366</v>
      </c>
      <c r="BM582" s="133" t="s">
        <v>3945</v>
      </c>
    </row>
    <row r="583" spans="2:65" s="1" customFormat="1" ht="11.25">
      <c r="B583" s="33"/>
      <c r="D583" s="186" t="s">
        <v>1068</v>
      </c>
      <c r="F583" s="187" t="s">
        <v>3025</v>
      </c>
      <c r="I583" s="151"/>
      <c r="L583" s="33"/>
      <c r="M583" s="152"/>
      <c r="T583" s="54"/>
      <c r="AT583" s="18" t="s">
        <v>1068</v>
      </c>
      <c r="AU583" s="18" t="s">
        <v>85</v>
      </c>
    </row>
    <row r="584" spans="2:65" s="14" customFormat="1" ht="11.25">
      <c r="B584" s="164"/>
      <c r="D584" s="136" t="s">
        <v>274</v>
      </c>
      <c r="E584" s="165" t="s">
        <v>19</v>
      </c>
      <c r="F584" s="166" t="s">
        <v>3946</v>
      </c>
      <c r="H584" s="165" t="s">
        <v>19</v>
      </c>
      <c r="I584" s="167"/>
      <c r="L584" s="164"/>
      <c r="M584" s="168"/>
      <c r="T584" s="169"/>
      <c r="AT584" s="165" t="s">
        <v>274</v>
      </c>
      <c r="AU584" s="165" t="s">
        <v>85</v>
      </c>
      <c r="AV584" s="14" t="s">
        <v>83</v>
      </c>
      <c r="AW584" s="14" t="s">
        <v>37</v>
      </c>
      <c r="AX584" s="14" t="s">
        <v>75</v>
      </c>
      <c r="AY584" s="165" t="s">
        <v>266</v>
      </c>
    </row>
    <row r="585" spans="2:65" s="14" customFormat="1" ht="11.25">
      <c r="B585" s="164"/>
      <c r="D585" s="136" t="s">
        <v>274</v>
      </c>
      <c r="E585" s="165" t="s">
        <v>19</v>
      </c>
      <c r="F585" s="166" t="s">
        <v>3947</v>
      </c>
      <c r="H585" s="165" t="s">
        <v>19</v>
      </c>
      <c r="I585" s="167"/>
      <c r="L585" s="164"/>
      <c r="M585" s="168"/>
      <c r="T585" s="169"/>
      <c r="AT585" s="165" t="s">
        <v>274</v>
      </c>
      <c r="AU585" s="165" t="s">
        <v>85</v>
      </c>
      <c r="AV585" s="14" t="s">
        <v>83</v>
      </c>
      <c r="AW585" s="14" t="s">
        <v>37</v>
      </c>
      <c r="AX585" s="14" t="s">
        <v>75</v>
      </c>
      <c r="AY585" s="165" t="s">
        <v>266</v>
      </c>
    </row>
    <row r="586" spans="2:65" s="11" customFormat="1" ht="11.25">
      <c r="B586" s="135"/>
      <c r="D586" s="136" t="s">
        <v>274</v>
      </c>
      <c r="E586" s="137" t="s">
        <v>19</v>
      </c>
      <c r="F586" s="138" t="s">
        <v>3948</v>
      </c>
      <c r="H586" s="139">
        <v>973.43399999999997</v>
      </c>
      <c r="I586" s="140"/>
      <c r="L586" s="135"/>
      <c r="M586" s="141"/>
      <c r="T586" s="142"/>
      <c r="AT586" s="137" t="s">
        <v>274</v>
      </c>
      <c r="AU586" s="137" t="s">
        <v>85</v>
      </c>
      <c r="AV586" s="11" t="s">
        <v>85</v>
      </c>
      <c r="AW586" s="11" t="s">
        <v>37</v>
      </c>
      <c r="AX586" s="11" t="s">
        <v>75</v>
      </c>
      <c r="AY586" s="137" t="s">
        <v>266</v>
      </c>
    </row>
    <row r="587" spans="2:65" s="11" customFormat="1" ht="11.25">
      <c r="B587" s="135"/>
      <c r="D587" s="136" t="s">
        <v>274</v>
      </c>
      <c r="E587" s="137" t="s">
        <v>19</v>
      </c>
      <c r="F587" s="138" t="s">
        <v>3949</v>
      </c>
      <c r="H587" s="139">
        <v>5.5</v>
      </c>
      <c r="I587" s="140"/>
      <c r="L587" s="135"/>
      <c r="M587" s="141"/>
      <c r="T587" s="142"/>
      <c r="AT587" s="137" t="s">
        <v>274</v>
      </c>
      <c r="AU587" s="137" t="s">
        <v>85</v>
      </c>
      <c r="AV587" s="11" t="s">
        <v>85</v>
      </c>
      <c r="AW587" s="11" t="s">
        <v>37</v>
      </c>
      <c r="AX587" s="11" t="s">
        <v>75</v>
      </c>
      <c r="AY587" s="137" t="s">
        <v>266</v>
      </c>
    </row>
    <row r="588" spans="2:65" s="11" customFormat="1" ht="11.25">
      <c r="B588" s="135"/>
      <c r="D588" s="136" t="s">
        <v>274</v>
      </c>
      <c r="E588" s="137" t="s">
        <v>19</v>
      </c>
      <c r="F588" s="138" t="s">
        <v>3950</v>
      </c>
      <c r="H588" s="139">
        <v>5.08</v>
      </c>
      <c r="I588" s="140"/>
      <c r="L588" s="135"/>
      <c r="M588" s="141"/>
      <c r="T588" s="142"/>
      <c r="AT588" s="137" t="s">
        <v>274</v>
      </c>
      <c r="AU588" s="137" t="s">
        <v>85</v>
      </c>
      <c r="AV588" s="11" t="s">
        <v>85</v>
      </c>
      <c r="AW588" s="11" t="s">
        <v>37</v>
      </c>
      <c r="AX588" s="11" t="s">
        <v>75</v>
      </c>
      <c r="AY588" s="137" t="s">
        <v>266</v>
      </c>
    </row>
    <row r="589" spans="2:65" s="15" customFormat="1" ht="11.25">
      <c r="B589" s="190"/>
      <c r="D589" s="136" t="s">
        <v>274</v>
      </c>
      <c r="E589" s="191" t="s">
        <v>19</v>
      </c>
      <c r="F589" s="192" t="s">
        <v>1643</v>
      </c>
      <c r="H589" s="193">
        <v>984.01400000000001</v>
      </c>
      <c r="I589" s="194"/>
      <c r="L589" s="190"/>
      <c r="M589" s="195"/>
      <c r="T589" s="196"/>
      <c r="AT589" s="191" t="s">
        <v>274</v>
      </c>
      <c r="AU589" s="191" t="s">
        <v>85</v>
      </c>
      <c r="AV589" s="15" t="s">
        <v>285</v>
      </c>
      <c r="AW589" s="15" t="s">
        <v>37</v>
      </c>
      <c r="AX589" s="15" t="s">
        <v>75</v>
      </c>
      <c r="AY589" s="191" t="s">
        <v>266</v>
      </c>
    </row>
    <row r="590" spans="2:65" s="14" customFormat="1" ht="11.25">
      <c r="B590" s="164"/>
      <c r="D590" s="136" t="s">
        <v>274</v>
      </c>
      <c r="E590" s="165" t="s">
        <v>19</v>
      </c>
      <c r="F590" s="166" t="s">
        <v>3951</v>
      </c>
      <c r="H590" s="165" t="s">
        <v>19</v>
      </c>
      <c r="I590" s="167"/>
      <c r="L590" s="164"/>
      <c r="M590" s="168"/>
      <c r="T590" s="169"/>
      <c r="AT590" s="165" t="s">
        <v>274</v>
      </c>
      <c r="AU590" s="165" t="s">
        <v>85</v>
      </c>
      <c r="AV590" s="14" t="s">
        <v>83</v>
      </c>
      <c r="AW590" s="14" t="s">
        <v>37</v>
      </c>
      <c r="AX590" s="14" t="s">
        <v>75</v>
      </c>
      <c r="AY590" s="165" t="s">
        <v>266</v>
      </c>
    </row>
    <row r="591" spans="2:65" s="14" customFormat="1" ht="11.25">
      <c r="B591" s="164"/>
      <c r="D591" s="136" t="s">
        <v>274</v>
      </c>
      <c r="E591" s="165" t="s">
        <v>19</v>
      </c>
      <c r="F591" s="166" t="s">
        <v>3952</v>
      </c>
      <c r="H591" s="165" t="s">
        <v>19</v>
      </c>
      <c r="I591" s="167"/>
      <c r="L591" s="164"/>
      <c r="M591" s="168"/>
      <c r="T591" s="169"/>
      <c r="AT591" s="165" t="s">
        <v>274</v>
      </c>
      <c r="AU591" s="165" t="s">
        <v>85</v>
      </c>
      <c r="AV591" s="14" t="s">
        <v>83</v>
      </c>
      <c r="AW591" s="14" t="s">
        <v>37</v>
      </c>
      <c r="AX591" s="14" t="s">
        <v>75</v>
      </c>
      <c r="AY591" s="165" t="s">
        <v>266</v>
      </c>
    </row>
    <row r="592" spans="2:65" s="11" customFormat="1" ht="11.25">
      <c r="B592" s="135"/>
      <c r="D592" s="136" t="s">
        <v>274</v>
      </c>
      <c r="E592" s="137" t="s">
        <v>19</v>
      </c>
      <c r="F592" s="138" t="s">
        <v>3953</v>
      </c>
      <c r="H592" s="139">
        <v>233.74</v>
      </c>
      <c r="I592" s="140"/>
      <c r="L592" s="135"/>
      <c r="M592" s="141"/>
      <c r="T592" s="142"/>
      <c r="AT592" s="137" t="s">
        <v>274</v>
      </c>
      <c r="AU592" s="137" t="s">
        <v>85</v>
      </c>
      <c r="AV592" s="11" t="s">
        <v>85</v>
      </c>
      <c r="AW592" s="11" t="s">
        <v>37</v>
      </c>
      <c r="AX592" s="11" t="s">
        <v>75</v>
      </c>
      <c r="AY592" s="137" t="s">
        <v>266</v>
      </c>
    </row>
    <row r="593" spans="2:65" s="15" customFormat="1" ht="11.25">
      <c r="B593" s="190"/>
      <c r="D593" s="136" t="s">
        <v>274</v>
      </c>
      <c r="E593" s="191" t="s">
        <v>19</v>
      </c>
      <c r="F593" s="192" t="s">
        <v>1643</v>
      </c>
      <c r="H593" s="193">
        <v>233.74</v>
      </c>
      <c r="I593" s="194"/>
      <c r="L593" s="190"/>
      <c r="M593" s="195"/>
      <c r="T593" s="196"/>
      <c r="AT593" s="191" t="s">
        <v>274</v>
      </c>
      <c r="AU593" s="191" t="s">
        <v>85</v>
      </c>
      <c r="AV593" s="15" t="s">
        <v>285</v>
      </c>
      <c r="AW593" s="15" t="s">
        <v>37</v>
      </c>
      <c r="AX593" s="15" t="s">
        <v>75</v>
      </c>
      <c r="AY593" s="191" t="s">
        <v>266</v>
      </c>
    </row>
    <row r="594" spans="2:65" s="11" customFormat="1" ht="11.25">
      <c r="B594" s="135"/>
      <c r="D594" s="136" t="s">
        <v>274</v>
      </c>
      <c r="E594" s="137" t="s">
        <v>19</v>
      </c>
      <c r="F594" s="138" t="s">
        <v>3954</v>
      </c>
      <c r="H594" s="139">
        <v>361.2</v>
      </c>
      <c r="I594" s="140"/>
      <c r="L594" s="135"/>
      <c r="M594" s="141"/>
      <c r="T594" s="142"/>
      <c r="AT594" s="137" t="s">
        <v>274</v>
      </c>
      <c r="AU594" s="137" t="s">
        <v>85</v>
      </c>
      <c r="AV594" s="11" t="s">
        <v>85</v>
      </c>
      <c r="AW594" s="11" t="s">
        <v>37</v>
      </c>
      <c r="AX594" s="11" t="s">
        <v>75</v>
      </c>
      <c r="AY594" s="137" t="s">
        <v>266</v>
      </c>
    </row>
    <row r="595" spans="2:65" s="15" customFormat="1" ht="11.25">
      <c r="B595" s="190"/>
      <c r="D595" s="136" t="s">
        <v>274</v>
      </c>
      <c r="E595" s="191" t="s">
        <v>19</v>
      </c>
      <c r="F595" s="192" t="s">
        <v>1643</v>
      </c>
      <c r="H595" s="193">
        <v>361.2</v>
      </c>
      <c r="I595" s="194"/>
      <c r="L595" s="190"/>
      <c r="M595" s="195"/>
      <c r="T595" s="196"/>
      <c r="AT595" s="191" t="s">
        <v>274</v>
      </c>
      <c r="AU595" s="191" t="s">
        <v>85</v>
      </c>
      <c r="AV595" s="15" t="s">
        <v>285</v>
      </c>
      <c r="AW595" s="15" t="s">
        <v>37</v>
      </c>
      <c r="AX595" s="15" t="s">
        <v>75</v>
      </c>
      <c r="AY595" s="191" t="s">
        <v>266</v>
      </c>
    </row>
    <row r="596" spans="2:65" s="12" customFormat="1" ht="11.25">
      <c r="B596" s="143"/>
      <c r="D596" s="136" t="s">
        <v>274</v>
      </c>
      <c r="E596" s="144" t="s">
        <v>19</v>
      </c>
      <c r="F596" s="145" t="s">
        <v>276</v>
      </c>
      <c r="H596" s="146">
        <v>1578.954</v>
      </c>
      <c r="I596" s="147"/>
      <c r="L596" s="143"/>
      <c r="M596" s="148"/>
      <c r="T596" s="149"/>
      <c r="AT596" s="144" t="s">
        <v>274</v>
      </c>
      <c r="AU596" s="144" t="s">
        <v>85</v>
      </c>
      <c r="AV596" s="12" t="s">
        <v>272</v>
      </c>
      <c r="AW596" s="12" t="s">
        <v>37</v>
      </c>
      <c r="AX596" s="12" t="s">
        <v>83</v>
      </c>
      <c r="AY596" s="144" t="s">
        <v>266</v>
      </c>
    </row>
    <row r="597" spans="2:65" s="1" customFormat="1" ht="16.5" customHeight="1">
      <c r="B597" s="33"/>
      <c r="C597" s="170" t="s">
        <v>3091</v>
      </c>
      <c r="D597" s="170" t="s">
        <v>298</v>
      </c>
      <c r="E597" s="171" t="s">
        <v>2992</v>
      </c>
      <c r="F597" s="172" t="s">
        <v>2993</v>
      </c>
      <c r="G597" s="173" t="s">
        <v>845</v>
      </c>
      <c r="H597" s="174">
        <v>0.47399999999999998</v>
      </c>
      <c r="I597" s="175"/>
      <c r="J597" s="176">
        <f>ROUND(I597*H597,2)</f>
        <v>0</v>
      </c>
      <c r="K597" s="172" t="s">
        <v>3272</v>
      </c>
      <c r="L597" s="177"/>
      <c r="M597" s="178" t="s">
        <v>19</v>
      </c>
      <c r="N597" s="179" t="s">
        <v>46</v>
      </c>
      <c r="P597" s="131">
        <f>O597*H597</f>
        <v>0</v>
      </c>
      <c r="Q597" s="131">
        <v>0</v>
      </c>
      <c r="R597" s="131">
        <f>Q597*H597</f>
        <v>0</v>
      </c>
      <c r="S597" s="131">
        <v>0</v>
      </c>
      <c r="T597" s="132">
        <f>S597*H597</f>
        <v>0</v>
      </c>
      <c r="AR597" s="133" t="s">
        <v>332</v>
      </c>
      <c r="AT597" s="133" t="s">
        <v>298</v>
      </c>
      <c r="AU597" s="133" t="s">
        <v>85</v>
      </c>
      <c r="AY597" s="18" t="s">
        <v>266</v>
      </c>
      <c r="BE597" s="134">
        <f>IF(N597="základní",J597,0)</f>
        <v>0</v>
      </c>
      <c r="BF597" s="134">
        <f>IF(N597="snížená",J597,0)</f>
        <v>0</v>
      </c>
      <c r="BG597" s="134">
        <f>IF(N597="zákl. přenesená",J597,0)</f>
        <v>0</v>
      </c>
      <c r="BH597" s="134">
        <f>IF(N597="sníž. přenesená",J597,0)</f>
        <v>0</v>
      </c>
      <c r="BI597" s="134">
        <f>IF(N597="nulová",J597,0)</f>
        <v>0</v>
      </c>
      <c r="BJ597" s="18" t="s">
        <v>83</v>
      </c>
      <c r="BK597" s="134">
        <f>ROUND(I597*H597,2)</f>
        <v>0</v>
      </c>
      <c r="BL597" s="18" t="s">
        <v>366</v>
      </c>
      <c r="BM597" s="133" t="s">
        <v>3955</v>
      </c>
    </row>
    <row r="598" spans="2:65" s="11" customFormat="1" ht="11.25">
      <c r="B598" s="135"/>
      <c r="D598" s="136" t="s">
        <v>274</v>
      </c>
      <c r="E598" s="137" t="s">
        <v>19</v>
      </c>
      <c r="F598" s="138" t="s">
        <v>3956</v>
      </c>
      <c r="H598" s="139">
        <v>0.47399999999999998</v>
      </c>
      <c r="I598" s="140"/>
      <c r="L598" s="135"/>
      <c r="M598" s="141"/>
      <c r="T598" s="142"/>
      <c r="AT598" s="137" t="s">
        <v>274</v>
      </c>
      <c r="AU598" s="137" t="s">
        <v>85</v>
      </c>
      <c r="AV598" s="11" t="s">
        <v>85</v>
      </c>
      <c r="AW598" s="11" t="s">
        <v>37</v>
      </c>
      <c r="AX598" s="11" t="s">
        <v>75</v>
      </c>
      <c r="AY598" s="137" t="s">
        <v>266</v>
      </c>
    </row>
    <row r="599" spans="2:65" s="12" customFormat="1" ht="11.25">
      <c r="B599" s="143"/>
      <c r="D599" s="136" t="s">
        <v>274</v>
      </c>
      <c r="E599" s="144" t="s">
        <v>19</v>
      </c>
      <c r="F599" s="145" t="s">
        <v>276</v>
      </c>
      <c r="H599" s="146">
        <v>0.47399999999999998</v>
      </c>
      <c r="I599" s="147"/>
      <c r="L599" s="143"/>
      <c r="M599" s="148"/>
      <c r="T599" s="149"/>
      <c r="AT599" s="144" t="s">
        <v>274</v>
      </c>
      <c r="AU599" s="144" t="s">
        <v>85</v>
      </c>
      <c r="AV599" s="12" t="s">
        <v>272</v>
      </c>
      <c r="AW599" s="12" t="s">
        <v>37</v>
      </c>
      <c r="AX599" s="12" t="s">
        <v>83</v>
      </c>
      <c r="AY599" s="144" t="s">
        <v>266</v>
      </c>
    </row>
    <row r="600" spans="2:65" s="1" customFormat="1" ht="16.5" customHeight="1">
      <c r="B600" s="33"/>
      <c r="C600" s="122" t="s">
        <v>3095</v>
      </c>
      <c r="D600" s="122" t="s">
        <v>267</v>
      </c>
      <c r="E600" s="123" t="s">
        <v>3028</v>
      </c>
      <c r="F600" s="124" t="s">
        <v>3029</v>
      </c>
      <c r="G600" s="125" t="s">
        <v>895</v>
      </c>
      <c r="H600" s="126">
        <v>1968.028</v>
      </c>
      <c r="I600" s="127"/>
      <c r="J600" s="128">
        <f>ROUND(I600*H600,2)</f>
        <v>0</v>
      </c>
      <c r="K600" s="124" t="s">
        <v>3272</v>
      </c>
      <c r="L600" s="33"/>
      <c r="M600" s="129" t="s">
        <v>19</v>
      </c>
      <c r="N600" s="130" t="s">
        <v>46</v>
      </c>
      <c r="P600" s="131">
        <f>O600*H600</f>
        <v>0</v>
      </c>
      <c r="Q600" s="131">
        <v>0</v>
      </c>
      <c r="R600" s="131">
        <f>Q600*H600</f>
        <v>0</v>
      </c>
      <c r="S600" s="131">
        <v>0</v>
      </c>
      <c r="T600" s="132">
        <f>S600*H600</f>
        <v>0</v>
      </c>
      <c r="AR600" s="133" t="s">
        <v>366</v>
      </c>
      <c r="AT600" s="133" t="s">
        <v>267</v>
      </c>
      <c r="AU600" s="133" t="s">
        <v>85</v>
      </c>
      <c r="AY600" s="18" t="s">
        <v>266</v>
      </c>
      <c r="BE600" s="134">
        <f>IF(N600="základní",J600,0)</f>
        <v>0</v>
      </c>
      <c r="BF600" s="134">
        <f>IF(N600="snížená",J600,0)</f>
        <v>0</v>
      </c>
      <c r="BG600" s="134">
        <f>IF(N600="zákl. přenesená",J600,0)</f>
        <v>0</v>
      </c>
      <c r="BH600" s="134">
        <f>IF(N600="sníž. přenesená",J600,0)</f>
        <v>0</v>
      </c>
      <c r="BI600" s="134">
        <f>IF(N600="nulová",J600,0)</f>
        <v>0</v>
      </c>
      <c r="BJ600" s="18" t="s">
        <v>83</v>
      </c>
      <c r="BK600" s="134">
        <f>ROUND(I600*H600,2)</f>
        <v>0</v>
      </c>
      <c r="BL600" s="18" t="s">
        <v>366</v>
      </c>
      <c r="BM600" s="133" t="s">
        <v>3957</v>
      </c>
    </row>
    <row r="601" spans="2:65" s="1" customFormat="1" ht="11.25">
      <c r="B601" s="33"/>
      <c r="D601" s="186" t="s">
        <v>1068</v>
      </c>
      <c r="F601" s="187" t="s">
        <v>3031</v>
      </c>
      <c r="I601" s="151"/>
      <c r="L601" s="33"/>
      <c r="M601" s="152"/>
      <c r="T601" s="54"/>
      <c r="AT601" s="18" t="s">
        <v>1068</v>
      </c>
      <c r="AU601" s="18" t="s">
        <v>85</v>
      </c>
    </row>
    <row r="602" spans="2:65" s="14" customFormat="1" ht="11.25">
      <c r="B602" s="164"/>
      <c r="D602" s="136" t="s">
        <v>274</v>
      </c>
      <c r="E602" s="165" t="s">
        <v>19</v>
      </c>
      <c r="F602" s="166" t="s">
        <v>3958</v>
      </c>
      <c r="H602" s="165" t="s">
        <v>19</v>
      </c>
      <c r="I602" s="167"/>
      <c r="L602" s="164"/>
      <c r="M602" s="168"/>
      <c r="T602" s="169"/>
      <c r="AT602" s="165" t="s">
        <v>274</v>
      </c>
      <c r="AU602" s="165" t="s">
        <v>85</v>
      </c>
      <c r="AV602" s="14" t="s">
        <v>83</v>
      </c>
      <c r="AW602" s="14" t="s">
        <v>37</v>
      </c>
      <c r="AX602" s="14" t="s">
        <v>75</v>
      </c>
      <c r="AY602" s="165" t="s">
        <v>266</v>
      </c>
    </row>
    <row r="603" spans="2:65" s="11" customFormat="1" ht="11.25">
      <c r="B603" s="135"/>
      <c r="D603" s="136" t="s">
        <v>274</v>
      </c>
      <c r="E603" s="137" t="s">
        <v>19</v>
      </c>
      <c r="F603" s="138" t="s">
        <v>3959</v>
      </c>
      <c r="H603" s="139">
        <v>1968.028</v>
      </c>
      <c r="I603" s="140"/>
      <c r="L603" s="135"/>
      <c r="M603" s="141"/>
      <c r="T603" s="142"/>
      <c r="AT603" s="137" t="s">
        <v>274</v>
      </c>
      <c r="AU603" s="137" t="s">
        <v>85</v>
      </c>
      <c r="AV603" s="11" t="s">
        <v>85</v>
      </c>
      <c r="AW603" s="11" t="s">
        <v>37</v>
      </c>
      <c r="AX603" s="11" t="s">
        <v>75</v>
      </c>
      <c r="AY603" s="137" t="s">
        <v>266</v>
      </c>
    </row>
    <row r="604" spans="2:65" s="12" customFormat="1" ht="11.25">
      <c r="B604" s="143"/>
      <c r="D604" s="136" t="s">
        <v>274</v>
      </c>
      <c r="E604" s="144" t="s">
        <v>19</v>
      </c>
      <c r="F604" s="145" t="s">
        <v>276</v>
      </c>
      <c r="H604" s="146">
        <v>1968.028</v>
      </c>
      <c r="I604" s="147"/>
      <c r="L604" s="143"/>
      <c r="M604" s="148"/>
      <c r="T604" s="149"/>
      <c r="AT604" s="144" t="s">
        <v>274</v>
      </c>
      <c r="AU604" s="144" t="s">
        <v>85</v>
      </c>
      <c r="AV604" s="12" t="s">
        <v>272</v>
      </c>
      <c r="AW604" s="12" t="s">
        <v>37</v>
      </c>
      <c r="AX604" s="12" t="s">
        <v>83</v>
      </c>
      <c r="AY604" s="144" t="s">
        <v>266</v>
      </c>
    </row>
    <row r="605" spans="2:65" s="1" customFormat="1" ht="16.5" customHeight="1">
      <c r="B605" s="33"/>
      <c r="C605" s="170" t="s">
        <v>3099</v>
      </c>
      <c r="D605" s="170" t="s">
        <v>298</v>
      </c>
      <c r="E605" s="171" t="s">
        <v>2996</v>
      </c>
      <c r="F605" s="172" t="s">
        <v>3427</v>
      </c>
      <c r="G605" s="173" t="s">
        <v>845</v>
      </c>
      <c r="H605" s="174">
        <v>0.78700000000000003</v>
      </c>
      <c r="I605" s="175"/>
      <c r="J605" s="176">
        <f>ROUND(I605*H605,2)</f>
        <v>0</v>
      </c>
      <c r="K605" s="172" t="s">
        <v>3272</v>
      </c>
      <c r="L605" s="177"/>
      <c r="M605" s="178" t="s">
        <v>19</v>
      </c>
      <c r="N605" s="179" t="s">
        <v>46</v>
      </c>
      <c r="P605" s="131">
        <f>O605*H605</f>
        <v>0</v>
      </c>
      <c r="Q605" s="131">
        <v>0</v>
      </c>
      <c r="R605" s="131">
        <f>Q605*H605</f>
        <v>0</v>
      </c>
      <c r="S605" s="131">
        <v>0</v>
      </c>
      <c r="T605" s="132">
        <f>S605*H605</f>
        <v>0</v>
      </c>
      <c r="AR605" s="133" t="s">
        <v>332</v>
      </c>
      <c r="AT605" s="133" t="s">
        <v>298</v>
      </c>
      <c r="AU605" s="133" t="s">
        <v>85</v>
      </c>
      <c r="AY605" s="18" t="s">
        <v>266</v>
      </c>
      <c r="BE605" s="134">
        <f>IF(N605="základní",J605,0)</f>
        <v>0</v>
      </c>
      <c r="BF605" s="134">
        <f>IF(N605="snížená",J605,0)</f>
        <v>0</v>
      </c>
      <c r="BG605" s="134">
        <f>IF(N605="zákl. přenesená",J605,0)</f>
        <v>0</v>
      </c>
      <c r="BH605" s="134">
        <f>IF(N605="sníž. přenesená",J605,0)</f>
        <v>0</v>
      </c>
      <c r="BI605" s="134">
        <f>IF(N605="nulová",J605,0)</f>
        <v>0</v>
      </c>
      <c r="BJ605" s="18" t="s">
        <v>83</v>
      </c>
      <c r="BK605" s="134">
        <f>ROUND(I605*H605,2)</f>
        <v>0</v>
      </c>
      <c r="BL605" s="18" t="s">
        <v>366</v>
      </c>
      <c r="BM605" s="133" t="s">
        <v>3960</v>
      </c>
    </row>
    <row r="606" spans="2:65" s="11" customFormat="1" ht="11.25">
      <c r="B606" s="135"/>
      <c r="D606" s="136" t="s">
        <v>274</v>
      </c>
      <c r="E606" s="137" t="s">
        <v>19</v>
      </c>
      <c r="F606" s="138" t="s">
        <v>3961</v>
      </c>
      <c r="H606" s="139">
        <v>0.78700000000000003</v>
      </c>
      <c r="I606" s="140"/>
      <c r="L606" s="135"/>
      <c r="M606" s="141"/>
      <c r="T606" s="142"/>
      <c r="AT606" s="137" t="s">
        <v>274</v>
      </c>
      <c r="AU606" s="137" t="s">
        <v>85</v>
      </c>
      <c r="AV606" s="11" t="s">
        <v>85</v>
      </c>
      <c r="AW606" s="11" t="s">
        <v>37</v>
      </c>
      <c r="AX606" s="11" t="s">
        <v>75</v>
      </c>
      <c r="AY606" s="137" t="s">
        <v>266</v>
      </c>
    </row>
    <row r="607" spans="2:65" s="12" customFormat="1" ht="11.25">
      <c r="B607" s="143"/>
      <c r="D607" s="136" t="s">
        <v>274</v>
      </c>
      <c r="E607" s="144" t="s">
        <v>19</v>
      </c>
      <c r="F607" s="145" t="s">
        <v>276</v>
      </c>
      <c r="H607" s="146">
        <v>0.78700000000000003</v>
      </c>
      <c r="I607" s="147"/>
      <c r="L607" s="143"/>
      <c r="M607" s="148"/>
      <c r="T607" s="149"/>
      <c r="AT607" s="144" t="s">
        <v>274</v>
      </c>
      <c r="AU607" s="144" t="s">
        <v>85</v>
      </c>
      <c r="AV607" s="12" t="s">
        <v>272</v>
      </c>
      <c r="AW607" s="12" t="s">
        <v>37</v>
      </c>
      <c r="AX607" s="12" t="s">
        <v>83</v>
      </c>
      <c r="AY607" s="144" t="s">
        <v>266</v>
      </c>
    </row>
    <row r="608" spans="2:65" s="1" customFormat="1" ht="16.5" customHeight="1">
      <c r="B608" s="33"/>
      <c r="C608" s="122" t="s">
        <v>3105</v>
      </c>
      <c r="D608" s="122" t="s">
        <v>267</v>
      </c>
      <c r="E608" s="123" t="s">
        <v>3045</v>
      </c>
      <c r="F608" s="124" t="s">
        <v>3046</v>
      </c>
      <c r="G608" s="125" t="s">
        <v>895</v>
      </c>
      <c r="H608" s="126">
        <v>1606.3</v>
      </c>
      <c r="I608" s="127"/>
      <c r="J608" s="128">
        <f>ROUND(I608*H608,2)</f>
        <v>0</v>
      </c>
      <c r="K608" s="124" t="s">
        <v>3272</v>
      </c>
      <c r="L608" s="33"/>
      <c r="M608" s="129" t="s">
        <v>19</v>
      </c>
      <c r="N608" s="130" t="s">
        <v>46</v>
      </c>
      <c r="P608" s="131">
        <f>O608*H608</f>
        <v>0</v>
      </c>
      <c r="Q608" s="131">
        <v>0</v>
      </c>
      <c r="R608" s="131">
        <f>Q608*H608</f>
        <v>0</v>
      </c>
      <c r="S608" s="131">
        <v>0</v>
      </c>
      <c r="T608" s="132">
        <f>S608*H608</f>
        <v>0</v>
      </c>
      <c r="AR608" s="133" t="s">
        <v>366</v>
      </c>
      <c r="AT608" s="133" t="s">
        <v>267</v>
      </c>
      <c r="AU608" s="133" t="s">
        <v>85</v>
      </c>
      <c r="AY608" s="18" t="s">
        <v>266</v>
      </c>
      <c r="BE608" s="134">
        <f>IF(N608="základní",J608,0)</f>
        <v>0</v>
      </c>
      <c r="BF608" s="134">
        <f>IF(N608="snížená",J608,0)</f>
        <v>0</v>
      </c>
      <c r="BG608" s="134">
        <f>IF(N608="zákl. přenesená",J608,0)</f>
        <v>0</v>
      </c>
      <c r="BH608" s="134">
        <f>IF(N608="sníž. přenesená",J608,0)</f>
        <v>0</v>
      </c>
      <c r="BI608" s="134">
        <f>IF(N608="nulová",J608,0)</f>
        <v>0</v>
      </c>
      <c r="BJ608" s="18" t="s">
        <v>83</v>
      </c>
      <c r="BK608" s="134">
        <f>ROUND(I608*H608,2)</f>
        <v>0</v>
      </c>
      <c r="BL608" s="18" t="s">
        <v>366</v>
      </c>
      <c r="BM608" s="133" t="s">
        <v>3962</v>
      </c>
    </row>
    <row r="609" spans="2:65" s="1" customFormat="1" ht="11.25">
      <c r="B609" s="33"/>
      <c r="D609" s="186" t="s">
        <v>1068</v>
      </c>
      <c r="F609" s="187" t="s">
        <v>3048</v>
      </c>
      <c r="I609" s="151"/>
      <c r="L609" s="33"/>
      <c r="M609" s="152"/>
      <c r="T609" s="54"/>
      <c r="AT609" s="18" t="s">
        <v>1068</v>
      </c>
      <c r="AU609" s="18" t="s">
        <v>85</v>
      </c>
    </row>
    <row r="610" spans="2:65" s="14" customFormat="1" ht="11.25">
      <c r="B610" s="164"/>
      <c r="D610" s="136" t="s">
        <v>274</v>
      </c>
      <c r="E610" s="165" t="s">
        <v>19</v>
      </c>
      <c r="F610" s="166" t="s">
        <v>3963</v>
      </c>
      <c r="H610" s="165" t="s">
        <v>19</v>
      </c>
      <c r="I610" s="167"/>
      <c r="L610" s="164"/>
      <c r="M610" s="168"/>
      <c r="T610" s="169"/>
      <c r="AT610" s="165" t="s">
        <v>274</v>
      </c>
      <c r="AU610" s="165" t="s">
        <v>85</v>
      </c>
      <c r="AV610" s="14" t="s">
        <v>83</v>
      </c>
      <c r="AW610" s="14" t="s">
        <v>37</v>
      </c>
      <c r="AX610" s="14" t="s">
        <v>75</v>
      </c>
      <c r="AY610" s="165" t="s">
        <v>266</v>
      </c>
    </row>
    <row r="611" spans="2:65" s="11" customFormat="1" ht="11.25">
      <c r="B611" s="135"/>
      <c r="D611" s="136" t="s">
        <v>274</v>
      </c>
      <c r="E611" s="137" t="s">
        <v>19</v>
      </c>
      <c r="F611" s="138" t="s">
        <v>3964</v>
      </c>
      <c r="H611" s="139">
        <v>233.74</v>
      </c>
      <c r="I611" s="140"/>
      <c r="L611" s="135"/>
      <c r="M611" s="141"/>
      <c r="T611" s="142"/>
      <c r="AT611" s="137" t="s">
        <v>274</v>
      </c>
      <c r="AU611" s="137" t="s">
        <v>85</v>
      </c>
      <c r="AV611" s="11" t="s">
        <v>85</v>
      </c>
      <c r="AW611" s="11" t="s">
        <v>37</v>
      </c>
      <c r="AX611" s="11" t="s">
        <v>75</v>
      </c>
      <c r="AY611" s="137" t="s">
        <v>266</v>
      </c>
    </row>
    <row r="612" spans="2:65" s="11" customFormat="1" ht="11.25">
      <c r="B612" s="135"/>
      <c r="D612" s="136" t="s">
        <v>274</v>
      </c>
      <c r="E612" s="137" t="s">
        <v>19</v>
      </c>
      <c r="F612" s="138" t="s">
        <v>3965</v>
      </c>
      <c r="H612" s="139">
        <v>361.2</v>
      </c>
      <c r="I612" s="140"/>
      <c r="L612" s="135"/>
      <c r="M612" s="141"/>
      <c r="T612" s="142"/>
      <c r="AT612" s="137" t="s">
        <v>274</v>
      </c>
      <c r="AU612" s="137" t="s">
        <v>85</v>
      </c>
      <c r="AV612" s="11" t="s">
        <v>85</v>
      </c>
      <c r="AW612" s="11" t="s">
        <v>37</v>
      </c>
      <c r="AX612" s="11" t="s">
        <v>75</v>
      </c>
      <c r="AY612" s="137" t="s">
        <v>266</v>
      </c>
    </row>
    <row r="613" spans="2:65" s="11" customFormat="1" ht="11.25">
      <c r="B613" s="135"/>
      <c r="D613" s="136" t="s">
        <v>274</v>
      </c>
      <c r="E613" s="137" t="s">
        <v>19</v>
      </c>
      <c r="F613" s="138" t="s">
        <v>3966</v>
      </c>
      <c r="H613" s="139">
        <v>1011.36</v>
      </c>
      <c r="I613" s="140"/>
      <c r="L613" s="135"/>
      <c r="M613" s="141"/>
      <c r="T613" s="142"/>
      <c r="AT613" s="137" t="s">
        <v>274</v>
      </c>
      <c r="AU613" s="137" t="s">
        <v>85</v>
      </c>
      <c r="AV613" s="11" t="s">
        <v>85</v>
      </c>
      <c r="AW613" s="11" t="s">
        <v>37</v>
      </c>
      <c r="AX613" s="11" t="s">
        <v>75</v>
      </c>
      <c r="AY613" s="137" t="s">
        <v>266</v>
      </c>
    </row>
    <row r="614" spans="2:65" s="12" customFormat="1" ht="11.25">
      <c r="B614" s="143"/>
      <c r="D614" s="136" t="s">
        <v>274</v>
      </c>
      <c r="E614" s="144" t="s">
        <v>19</v>
      </c>
      <c r="F614" s="145" t="s">
        <v>276</v>
      </c>
      <c r="H614" s="146">
        <v>1606.3</v>
      </c>
      <c r="I614" s="147"/>
      <c r="L614" s="143"/>
      <c r="M614" s="148"/>
      <c r="T614" s="149"/>
      <c r="AT614" s="144" t="s">
        <v>274</v>
      </c>
      <c r="AU614" s="144" t="s">
        <v>85</v>
      </c>
      <c r="AV614" s="12" t="s">
        <v>272</v>
      </c>
      <c r="AW614" s="12" t="s">
        <v>37</v>
      </c>
      <c r="AX614" s="12" t="s">
        <v>83</v>
      </c>
      <c r="AY614" s="144" t="s">
        <v>266</v>
      </c>
    </row>
    <row r="615" spans="2:65" s="1" customFormat="1" ht="16.5" customHeight="1">
      <c r="B615" s="33"/>
      <c r="C615" s="170" t="s">
        <v>3111</v>
      </c>
      <c r="D615" s="170" t="s">
        <v>298</v>
      </c>
      <c r="E615" s="171" t="s">
        <v>3003</v>
      </c>
      <c r="F615" s="172" t="s">
        <v>3435</v>
      </c>
      <c r="G615" s="173" t="s">
        <v>895</v>
      </c>
      <c r="H615" s="174">
        <v>1606.3</v>
      </c>
      <c r="I615" s="175"/>
      <c r="J615" s="176">
        <f>ROUND(I615*H615,2)</f>
        <v>0</v>
      </c>
      <c r="K615" s="172" t="s">
        <v>3272</v>
      </c>
      <c r="L615" s="177"/>
      <c r="M615" s="178" t="s">
        <v>19</v>
      </c>
      <c r="N615" s="179" t="s">
        <v>46</v>
      </c>
      <c r="P615" s="131">
        <f>O615*H615</f>
        <v>0</v>
      </c>
      <c r="Q615" s="131">
        <v>0</v>
      </c>
      <c r="R615" s="131">
        <f>Q615*H615</f>
        <v>0</v>
      </c>
      <c r="S615" s="131">
        <v>0</v>
      </c>
      <c r="T615" s="132">
        <f>S615*H615</f>
        <v>0</v>
      </c>
      <c r="AR615" s="133" t="s">
        <v>332</v>
      </c>
      <c r="AT615" s="133" t="s">
        <v>298</v>
      </c>
      <c r="AU615" s="133" t="s">
        <v>85</v>
      </c>
      <c r="AY615" s="18" t="s">
        <v>266</v>
      </c>
      <c r="BE615" s="134">
        <f>IF(N615="základní",J615,0)</f>
        <v>0</v>
      </c>
      <c r="BF615" s="134">
        <f>IF(N615="snížená",J615,0)</f>
        <v>0</v>
      </c>
      <c r="BG615" s="134">
        <f>IF(N615="zákl. přenesená",J615,0)</f>
        <v>0</v>
      </c>
      <c r="BH615" s="134">
        <f>IF(N615="sníž. přenesená",J615,0)</f>
        <v>0</v>
      </c>
      <c r="BI615" s="134">
        <f>IF(N615="nulová",J615,0)</f>
        <v>0</v>
      </c>
      <c r="BJ615" s="18" t="s">
        <v>83</v>
      </c>
      <c r="BK615" s="134">
        <f>ROUND(I615*H615,2)</f>
        <v>0</v>
      </c>
      <c r="BL615" s="18" t="s">
        <v>366</v>
      </c>
      <c r="BM615" s="133" t="s">
        <v>3967</v>
      </c>
    </row>
    <row r="616" spans="2:65" s="1" customFormat="1" ht="24.2" customHeight="1">
      <c r="B616" s="33"/>
      <c r="C616" s="170" t="s">
        <v>3117</v>
      </c>
      <c r="D616" s="170" t="s">
        <v>298</v>
      </c>
      <c r="E616" s="171" t="s">
        <v>3968</v>
      </c>
      <c r="F616" s="172" t="s">
        <v>3969</v>
      </c>
      <c r="G616" s="173" t="s">
        <v>3970</v>
      </c>
      <c r="H616" s="174">
        <v>6.02</v>
      </c>
      <c r="I616" s="175"/>
      <c r="J616" s="176">
        <f>ROUND(I616*H616,2)</f>
        <v>0</v>
      </c>
      <c r="K616" s="172" t="s">
        <v>3272</v>
      </c>
      <c r="L616" s="177"/>
      <c r="M616" s="178" t="s">
        <v>19</v>
      </c>
      <c r="N616" s="179" t="s">
        <v>46</v>
      </c>
      <c r="P616" s="131">
        <f>O616*H616</f>
        <v>0</v>
      </c>
      <c r="Q616" s="131">
        <v>0</v>
      </c>
      <c r="R616" s="131">
        <f>Q616*H616</f>
        <v>0</v>
      </c>
      <c r="S616" s="131">
        <v>0</v>
      </c>
      <c r="T616" s="132">
        <f>S616*H616</f>
        <v>0</v>
      </c>
      <c r="AR616" s="133" t="s">
        <v>332</v>
      </c>
      <c r="AT616" s="133" t="s">
        <v>298</v>
      </c>
      <c r="AU616" s="133" t="s">
        <v>85</v>
      </c>
      <c r="AY616" s="18" t="s">
        <v>266</v>
      </c>
      <c r="BE616" s="134">
        <f>IF(N616="základní",J616,0)</f>
        <v>0</v>
      </c>
      <c r="BF616" s="134">
        <f>IF(N616="snížená",J616,0)</f>
        <v>0</v>
      </c>
      <c r="BG616" s="134">
        <f>IF(N616="zákl. přenesená",J616,0)</f>
        <v>0</v>
      </c>
      <c r="BH616" s="134">
        <f>IF(N616="sníž. přenesená",J616,0)</f>
        <v>0</v>
      </c>
      <c r="BI616" s="134">
        <f>IF(N616="nulová",J616,0)</f>
        <v>0</v>
      </c>
      <c r="BJ616" s="18" t="s">
        <v>83</v>
      </c>
      <c r="BK616" s="134">
        <f>ROUND(I616*H616,2)</f>
        <v>0</v>
      </c>
      <c r="BL616" s="18" t="s">
        <v>366</v>
      </c>
      <c r="BM616" s="133" t="s">
        <v>3971</v>
      </c>
    </row>
    <row r="617" spans="2:65" s="11" customFormat="1" ht="11.25">
      <c r="B617" s="135"/>
      <c r="D617" s="136" t="s">
        <v>274</v>
      </c>
      <c r="E617" s="137" t="s">
        <v>19</v>
      </c>
      <c r="F617" s="138" t="s">
        <v>3972</v>
      </c>
      <c r="H617" s="139">
        <v>6.02</v>
      </c>
      <c r="I617" s="140"/>
      <c r="L617" s="135"/>
      <c r="M617" s="141"/>
      <c r="T617" s="142"/>
      <c r="AT617" s="137" t="s">
        <v>274</v>
      </c>
      <c r="AU617" s="137" t="s">
        <v>85</v>
      </c>
      <c r="AV617" s="11" t="s">
        <v>85</v>
      </c>
      <c r="AW617" s="11" t="s">
        <v>37</v>
      </c>
      <c r="AX617" s="11" t="s">
        <v>75</v>
      </c>
      <c r="AY617" s="137" t="s">
        <v>266</v>
      </c>
    </row>
    <row r="618" spans="2:65" s="12" customFormat="1" ht="11.25">
      <c r="B618" s="143"/>
      <c r="D618" s="136" t="s">
        <v>274</v>
      </c>
      <c r="E618" s="144" t="s">
        <v>19</v>
      </c>
      <c r="F618" s="145" t="s">
        <v>276</v>
      </c>
      <c r="H618" s="146">
        <v>6.02</v>
      </c>
      <c r="I618" s="147"/>
      <c r="L618" s="143"/>
      <c r="M618" s="148"/>
      <c r="T618" s="149"/>
      <c r="AT618" s="144" t="s">
        <v>274</v>
      </c>
      <c r="AU618" s="144" t="s">
        <v>85</v>
      </c>
      <c r="AV618" s="12" t="s">
        <v>272</v>
      </c>
      <c r="AW618" s="12" t="s">
        <v>37</v>
      </c>
      <c r="AX618" s="12" t="s">
        <v>83</v>
      </c>
      <c r="AY618" s="144" t="s">
        <v>266</v>
      </c>
    </row>
    <row r="619" spans="2:65" s="1" customFormat="1" ht="16.5" customHeight="1">
      <c r="B619" s="33"/>
      <c r="C619" s="122" t="s">
        <v>3123</v>
      </c>
      <c r="D619" s="122" t="s">
        <v>267</v>
      </c>
      <c r="E619" s="123" t="s">
        <v>3973</v>
      </c>
      <c r="F619" s="124" t="s">
        <v>3974</v>
      </c>
      <c r="G619" s="125" t="s">
        <v>895</v>
      </c>
      <c r="H619" s="126">
        <v>939.12</v>
      </c>
      <c r="I619" s="127"/>
      <c r="J619" s="128">
        <f>ROUND(I619*H619,2)</f>
        <v>0</v>
      </c>
      <c r="K619" s="124" t="s">
        <v>3272</v>
      </c>
      <c r="L619" s="33"/>
      <c r="M619" s="129" t="s">
        <v>19</v>
      </c>
      <c r="N619" s="130" t="s">
        <v>46</v>
      </c>
      <c r="P619" s="131">
        <f>O619*H619</f>
        <v>0</v>
      </c>
      <c r="Q619" s="131">
        <v>0</v>
      </c>
      <c r="R619" s="131">
        <f>Q619*H619</f>
        <v>0</v>
      </c>
      <c r="S619" s="131">
        <v>0</v>
      </c>
      <c r="T619" s="132">
        <f>S619*H619</f>
        <v>0</v>
      </c>
      <c r="AR619" s="133" t="s">
        <v>366</v>
      </c>
      <c r="AT619" s="133" t="s">
        <v>267</v>
      </c>
      <c r="AU619" s="133" t="s">
        <v>85</v>
      </c>
      <c r="AY619" s="18" t="s">
        <v>266</v>
      </c>
      <c r="BE619" s="134">
        <f>IF(N619="základní",J619,0)</f>
        <v>0</v>
      </c>
      <c r="BF619" s="134">
        <f>IF(N619="snížená",J619,0)</f>
        <v>0</v>
      </c>
      <c r="BG619" s="134">
        <f>IF(N619="zákl. přenesená",J619,0)</f>
        <v>0</v>
      </c>
      <c r="BH619" s="134">
        <f>IF(N619="sníž. přenesená",J619,0)</f>
        <v>0</v>
      </c>
      <c r="BI619" s="134">
        <f>IF(N619="nulová",J619,0)</f>
        <v>0</v>
      </c>
      <c r="BJ619" s="18" t="s">
        <v>83</v>
      </c>
      <c r="BK619" s="134">
        <f>ROUND(I619*H619,2)</f>
        <v>0</v>
      </c>
      <c r="BL619" s="18" t="s">
        <v>366</v>
      </c>
      <c r="BM619" s="133" t="s">
        <v>3975</v>
      </c>
    </row>
    <row r="620" spans="2:65" s="1" customFormat="1" ht="11.25">
      <c r="B620" s="33"/>
      <c r="D620" s="186" t="s">
        <v>1068</v>
      </c>
      <c r="F620" s="187" t="s">
        <v>3976</v>
      </c>
      <c r="I620" s="151"/>
      <c r="L620" s="33"/>
      <c r="M620" s="152"/>
      <c r="T620" s="54"/>
      <c r="AT620" s="18" t="s">
        <v>1068</v>
      </c>
      <c r="AU620" s="18" t="s">
        <v>85</v>
      </c>
    </row>
    <row r="621" spans="2:65" s="11" customFormat="1" ht="11.25">
      <c r="B621" s="135"/>
      <c r="D621" s="136" t="s">
        <v>274</v>
      </c>
      <c r="E621" s="137" t="s">
        <v>19</v>
      </c>
      <c r="F621" s="138" t="s">
        <v>3977</v>
      </c>
      <c r="H621" s="139">
        <v>939.12</v>
      </c>
      <c r="I621" s="140"/>
      <c r="L621" s="135"/>
      <c r="M621" s="141"/>
      <c r="T621" s="142"/>
      <c r="AT621" s="137" t="s">
        <v>274</v>
      </c>
      <c r="AU621" s="137" t="s">
        <v>85</v>
      </c>
      <c r="AV621" s="11" t="s">
        <v>85</v>
      </c>
      <c r="AW621" s="11" t="s">
        <v>37</v>
      </c>
      <c r="AX621" s="11" t="s">
        <v>75</v>
      </c>
      <c r="AY621" s="137" t="s">
        <v>266</v>
      </c>
    </row>
    <row r="622" spans="2:65" s="12" customFormat="1" ht="11.25">
      <c r="B622" s="143"/>
      <c r="D622" s="136" t="s">
        <v>274</v>
      </c>
      <c r="E622" s="144" t="s">
        <v>19</v>
      </c>
      <c r="F622" s="145" t="s">
        <v>276</v>
      </c>
      <c r="H622" s="146">
        <v>939.12</v>
      </c>
      <c r="I622" s="147"/>
      <c r="L622" s="143"/>
      <c r="M622" s="148"/>
      <c r="T622" s="149"/>
      <c r="AT622" s="144" t="s">
        <v>274</v>
      </c>
      <c r="AU622" s="144" t="s">
        <v>85</v>
      </c>
      <c r="AV622" s="12" t="s">
        <v>272</v>
      </c>
      <c r="AW622" s="12" t="s">
        <v>37</v>
      </c>
      <c r="AX622" s="12" t="s">
        <v>83</v>
      </c>
      <c r="AY622" s="144" t="s">
        <v>266</v>
      </c>
    </row>
    <row r="623" spans="2:65" s="1" customFormat="1" ht="16.5" customHeight="1">
      <c r="B623" s="33"/>
      <c r="C623" s="170" t="s">
        <v>3129</v>
      </c>
      <c r="D623" s="170" t="s">
        <v>298</v>
      </c>
      <c r="E623" s="171" t="s">
        <v>3978</v>
      </c>
      <c r="F623" s="172" t="s">
        <v>3979</v>
      </c>
      <c r="G623" s="173" t="s">
        <v>895</v>
      </c>
      <c r="H623" s="174">
        <v>939.12</v>
      </c>
      <c r="I623" s="175"/>
      <c r="J623" s="176">
        <f>ROUND(I623*H623,2)</f>
        <v>0</v>
      </c>
      <c r="K623" s="172" t="s">
        <v>3272</v>
      </c>
      <c r="L623" s="177"/>
      <c r="M623" s="178" t="s">
        <v>19</v>
      </c>
      <c r="N623" s="179" t="s">
        <v>46</v>
      </c>
      <c r="P623" s="131">
        <f>O623*H623</f>
        <v>0</v>
      </c>
      <c r="Q623" s="131">
        <v>0</v>
      </c>
      <c r="R623" s="131">
        <f>Q623*H623</f>
        <v>0</v>
      </c>
      <c r="S623" s="131">
        <v>0</v>
      </c>
      <c r="T623" s="132">
        <f>S623*H623</f>
        <v>0</v>
      </c>
      <c r="AR623" s="133" t="s">
        <v>332</v>
      </c>
      <c r="AT623" s="133" t="s">
        <v>298</v>
      </c>
      <c r="AU623" s="133" t="s">
        <v>85</v>
      </c>
      <c r="AY623" s="18" t="s">
        <v>266</v>
      </c>
      <c r="BE623" s="134">
        <f>IF(N623="základní",J623,0)</f>
        <v>0</v>
      </c>
      <c r="BF623" s="134">
        <f>IF(N623="snížená",J623,0)</f>
        <v>0</v>
      </c>
      <c r="BG623" s="134">
        <f>IF(N623="zákl. přenesená",J623,0)</f>
        <v>0</v>
      </c>
      <c r="BH623" s="134">
        <f>IF(N623="sníž. přenesená",J623,0)</f>
        <v>0</v>
      </c>
      <c r="BI623" s="134">
        <f>IF(N623="nulová",J623,0)</f>
        <v>0</v>
      </c>
      <c r="BJ623" s="18" t="s">
        <v>83</v>
      </c>
      <c r="BK623" s="134">
        <f>ROUND(I623*H623,2)</f>
        <v>0</v>
      </c>
      <c r="BL623" s="18" t="s">
        <v>366</v>
      </c>
      <c r="BM623" s="133" t="s">
        <v>3980</v>
      </c>
    </row>
    <row r="624" spans="2:65" s="1" customFormat="1" ht="16.5" customHeight="1">
      <c r="B624" s="33"/>
      <c r="C624" s="122" t="s">
        <v>3135</v>
      </c>
      <c r="D624" s="122" t="s">
        <v>267</v>
      </c>
      <c r="E624" s="123" t="s">
        <v>3051</v>
      </c>
      <c r="F624" s="124" t="s">
        <v>3052</v>
      </c>
      <c r="G624" s="125" t="s">
        <v>895</v>
      </c>
      <c r="H624" s="126">
        <v>594.94000000000005</v>
      </c>
      <c r="I624" s="127"/>
      <c r="J624" s="128">
        <f>ROUND(I624*H624,2)</f>
        <v>0</v>
      </c>
      <c r="K624" s="124" t="s">
        <v>3272</v>
      </c>
      <c r="L624" s="33"/>
      <c r="M624" s="129" t="s">
        <v>19</v>
      </c>
      <c r="N624" s="130" t="s">
        <v>46</v>
      </c>
      <c r="P624" s="131">
        <f>O624*H624</f>
        <v>0</v>
      </c>
      <c r="Q624" s="131">
        <v>0</v>
      </c>
      <c r="R624" s="131">
        <f>Q624*H624</f>
        <v>0</v>
      </c>
      <c r="S624" s="131">
        <v>0</v>
      </c>
      <c r="T624" s="132">
        <f>S624*H624</f>
        <v>0</v>
      </c>
      <c r="AR624" s="133" t="s">
        <v>366</v>
      </c>
      <c r="AT624" s="133" t="s">
        <v>267</v>
      </c>
      <c r="AU624" s="133" t="s">
        <v>85</v>
      </c>
      <c r="AY624" s="18" t="s">
        <v>266</v>
      </c>
      <c r="BE624" s="134">
        <f>IF(N624="základní",J624,0)</f>
        <v>0</v>
      </c>
      <c r="BF624" s="134">
        <f>IF(N624="snížená",J624,0)</f>
        <v>0</v>
      </c>
      <c r="BG624" s="134">
        <f>IF(N624="zákl. přenesená",J624,0)</f>
        <v>0</v>
      </c>
      <c r="BH624" s="134">
        <f>IF(N624="sníž. přenesená",J624,0)</f>
        <v>0</v>
      </c>
      <c r="BI624" s="134">
        <f>IF(N624="nulová",J624,0)</f>
        <v>0</v>
      </c>
      <c r="BJ624" s="18" t="s">
        <v>83</v>
      </c>
      <c r="BK624" s="134">
        <f>ROUND(I624*H624,2)</f>
        <v>0</v>
      </c>
      <c r="BL624" s="18" t="s">
        <v>366</v>
      </c>
      <c r="BM624" s="133" t="s">
        <v>3981</v>
      </c>
    </row>
    <row r="625" spans="2:65" s="1" customFormat="1" ht="11.25">
      <c r="B625" s="33"/>
      <c r="D625" s="186" t="s">
        <v>1068</v>
      </c>
      <c r="F625" s="187" t="s">
        <v>3054</v>
      </c>
      <c r="I625" s="151"/>
      <c r="L625" s="33"/>
      <c r="M625" s="152"/>
      <c r="T625" s="54"/>
      <c r="AT625" s="18" t="s">
        <v>1068</v>
      </c>
      <c r="AU625" s="18" t="s">
        <v>85</v>
      </c>
    </row>
    <row r="626" spans="2:65" s="11" customFormat="1" ht="11.25">
      <c r="B626" s="135"/>
      <c r="D626" s="136" t="s">
        <v>274</v>
      </c>
      <c r="E626" s="137" t="s">
        <v>19</v>
      </c>
      <c r="F626" s="138" t="s">
        <v>3982</v>
      </c>
      <c r="H626" s="139">
        <v>233.74</v>
      </c>
      <c r="I626" s="140"/>
      <c r="L626" s="135"/>
      <c r="M626" s="141"/>
      <c r="T626" s="142"/>
      <c r="AT626" s="137" t="s">
        <v>274</v>
      </c>
      <c r="AU626" s="137" t="s">
        <v>85</v>
      </c>
      <c r="AV626" s="11" t="s">
        <v>85</v>
      </c>
      <c r="AW626" s="11" t="s">
        <v>37</v>
      </c>
      <c r="AX626" s="11" t="s">
        <v>75</v>
      </c>
      <c r="AY626" s="137" t="s">
        <v>266</v>
      </c>
    </row>
    <row r="627" spans="2:65" s="11" customFormat="1" ht="11.25">
      <c r="B627" s="135"/>
      <c r="D627" s="136" t="s">
        <v>274</v>
      </c>
      <c r="E627" s="137" t="s">
        <v>19</v>
      </c>
      <c r="F627" s="138" t="s">
        <v>3983</v>
      </c>
      <c r="H627" s="139">
        <v>361.2</v>
      </c>
      <c r="I627" s="140"/>
      <c r="L627" s="135"/>
      <c r="M627" s="141"/>
      <c r="T627" s="142"/>
      <c r="AT627" s="137" t="s">
        <v>274</v>
      </c>
      <c r="AU627" s="137" t="s">
        <v>85</v>
      </c>
      <c r="AV627" s="11" t="s">
        <v>85</v>
      </c>
      <c r="AW627" s="11" t="s">
        <v>37</v>
      </c>
      <c r="AX627" s="11" t="s">
        <v>75</v>
      </c>
      <c r="AY627" s="137" t="s">
        <v>266</v>
      </c>
    </row>
    <row r="628" spans="2:65" s="12" customFormat="1" ht="11.25">
      <c r="B628" s="143"/>
      <c r="D628" s="136" t="s">
        <v>274</v>
      </c>
      <c r="E628" s="144" t="s">
        <v>19</v>
      </c>
      <c r="F628" s="145" t="s">
        <v>276</v>
      </c>
      <c r="H628" s="146">
        <v>594.94000000000005</v>
      </c>
      <c r="I628" s="147"/>
      <c r="L628" s="143"/>
      <c r="M628" s="148"/>
      <c r="T628" s="149"/>
      <c r="AT628" s="144" t="s">
        <v>274</v>
      </c>
      <c r="AU628" s="144" t="s">
        <v>85</v>
      </c>
      <c r="AV628" s="12" t="s">
        <v>272</v>
      </c>
      <c r="AW628" s="12" t="s">
        <v>37</v>
      </c>
      <c r="AX628" s="12" t="s">
        <v>83</v>
      </c>
      <c r="AY628" s="144" t="s">
        <v>266</v>
      </c>
    </row>
    <row r="629" spans="2:65" s="1" customFormat="1" ht="16.5" customHeight="1">
      <c r="B629" s="33"/>
      <c r="C629" s="170" t="s">
        <v>3140</v>
      </c>
      <c r="D629" s="170" t="s">
        <v>298</v>
      </c>
      <c r="E629" s="171" t="s">
        <v>3978</v>
      </c>
      <c r="F629" s="172" t="s">
        <v>3979</v>
      </c>
      <c r="G629" s="173" t="s">
        <v>895</v>
      </c>
      <c r="H629" s="174">
        <v>361.2</v>
      </c>
      <c r="I629" s="175"/>
      <c r="J629" s="176">
        <f>ROUND(I629*H629,2)</f>
        <v>0</v>
      </c>
      <c r="K629" s="172" t="s">
        <v>3272</v>
      </c>
      <c r="L629" s="177"/>
      <c r="M629" s="178" t="s">
        <v>19</v>
      </c>
      <c r="N629" s="179" t="s">
        <v>46</v>
      </c>
      <c r="P629" s="131">
        <f>O629*H629</f>
        <v>0</v>
      </c>
      <c r="Q629" s="131">
        <v>0</v>
      </c>
      <c r="R629" s="131">
        <f>Q629*H629</f>
        <v>0</v>
      </c>
      <c r="S629" s="131">
        <v>0</v>
      </c>
      <c r="T629" s="132">
        <f>S629*H629</f>
        <v>0</v>
      </c>
      <c r="AR629" s="133" t="s">
        <v>332</v>
      </c>
      <c r="AT629" s="133" t="s">
        <v>298</v>
      </c>
      <c r="AU629" s="133" t="s">
        <v>85</v>
      </c>
      <c r="AY629" s="18" t="s">
        <v>266</v>
      </c>
      <c r="BE629" s="134">
        <f>IF(N629="základní",J629,0)</f>
        <v>0</v>
      </c>
      <c r="BF629" s="134">
        <f>IF(N629="snížená",J629,0)</f>
        <v>0</v>
      </c>
      <c r="BG629" s="134">
        <f>IF(N629="zákl. přenesená",J629,0)</f>
        <v>0</v>
      </c>
      <c r="BH629" s="134">
        <f>IF(N629="sníž. přenesená",J629,0)</f>
        <v>0</v>
      </c>
      <c r="BI629" s="134">
        <f>IF(N629="nulová",J629,0)</f>
        <v>0</v>
      </c>
      <c r="BJ629" s="18" t="s">
        <v>83</v>
      </c>
      <c r="BK629" s="134">
        <f>ROUND(I629*H629,2)</f>
        <v>0</v>
      </c>
      <c r="BL629" s="18" t="s">
        <v>366</v>
      </c>
      <c r="BM629" s="133" t="s">
        <v>3984</v>
      </c>
    </row>
    <row r="630" spans="2:65" s="11" customFormat="1" ht="11.25">
      <c r="B630" s="135"/>
      <c r="D630" s="136" t="s">
        <v>274</v>
      </c>
      <c r="E630" s="137" t="s">
        <v>19</v>
      </c>
      <c r="F630" s="138" t="s">
        <v>3985</v>
      </c>
      <c r="H630" s="139">
        <v>361.2</v>
      </c>
      <c r="I630" s="140"/>
      <c r="L630" s="135"/>
      <c r="M630" s="141"/>
      <c r="T630" s="142"/>
      <c r="AT630" s="137" t="s">
        <v>274</v>
      </c>
      <c r="AU630" s="137" t="s">
        <v>85</v>
      </c>
      <c r="AV630" s="11" t="s">
        <v>85</v>
      </c>
      <c r="AW630" s="11" t="s">
        <v>37</v>
      </c>
      <c r="AX630" s="11" t="s">
        <v>75</v>
      </c>
      <c r="AY630" s="137" t="s">
        <v>266</v>
      </c>
    </row>
    <row r="631" spans="2:65" s="12" customFormat="1" ht="11.25">
      <c r="B631" s="143"/>
      <c r="D631" s="136" t="s">
        <v>274</v>
      </c>
      <c r="E631" s="144" t="s">
        <v>19</v>
      </c>
      <c r="F631" s="145" t="s">
        <v>276</v>
      </c>
      <c r="H631" s="146">
        <v>361.2</v>
      </c>
      <c r="I631" s="147"/>
      <c r="L631" s="143"/>
      <c r="M631" s="148"/>
      <c r="T631" s="149"/>
      <c r="AT631" s="144" t="s">
        <v>274</v>
      </c>
      <c r="AU631" s="144" t="s">
        <v>85</v>
      </c>
      <c r="AV631" s="12" t="s">
        <v>272</v>
      </c>
      <c r="AW631" s="12" t="s">
        <v>37</v>
      </c>
      <c r="AX631" s="12" t="s">
        <v>83</v>
      </c>
      <c r="AY631" s="144" t="s">
        <v>266</v>
      </c>
    </row>
    <row r="632" spans="2:65" s="1" customFormat="1" ht="16.5" customHeight="1">
      <c r="B632" s="33"/>
      <c r="C632" s="170" t="s">
        <v>3145</v>
      </c>
      <c r="D632" s="170" t="s">
        <v>298</v>
      </c>
      <c r="E632" s="171" t="s">
        <v>3018</v>
      </c>
      <c r="F632" s="172" t="s">
        <v>3019</v>
      </c>
      <c r="G632" s="173" t="s">
        <v>895</v>
      </c>
      <c r="H632" s="174">
        <v>233.74</v>
      </c>
      <c r="I632" s="175"/>
      <c r="J632" s="176">
        <f>ROUND(I632*H632,2)</f>
        <v>0</v>
      </c>
      <c r="K632" s="172" t="s">
        <v>3272</v>
      </c>
      <c r="L632" s="177"/>
      <c r="M632" s="178" t="s">
        <v>19</v>
      </c>
      <c r="N632" s="179" t="s">
        <v>46</v>
      </c>
      <c r="P632" s="131">
        <f>O632*H632</f>
        <v>0</v>
      </c>
      <c r="Q632" s="131">
        <v>0</v>
      </c>
      <c r="R632" s="131">
        <f>Q632*H632</f>
        <v>0</v>
      </c>
      <c r="S632" s="131">
        <v>0</v>
      </c>
      <c r="T632" s="132">
        <f>S632*H632</f>
        <v>0</v>
      </c>
      <c r="AR632" s="133" t="s">
        <v>332</v>
      </c>
      <c r="AT632" s="133" t="s">
        <v>298</v>
      </c>
      <c r="AU632" s="133" t="s">
        <v>85</v>
      </c>
      <c r="AY632" s="18" t="s">
        <v>266</v>
      </c>
      <c r="BE632" s="134">
        <f>IF(N632="základní",J632,0)</f>
        <v>0</v>
      </c>
      <c r="BF632" s="134">
        <f>IF(N632="snížená",J632,0)</f>
        <v>0</v>
      </c>
      <c r="BG632" s="134">
        <f>IF(N632="zákl. přenesená",J632,0)</f>
        <v>0</v>
      </c>
      <c r="BH632" s="134">
        <f>IF(N632="sníž. přenesená",J632,0)</f>
        <v>0</v>
      </c>
      <c r="BI632" s="134">
        <f>IF(N632="nulová",J632,0)</f>
        <v>0</v>
      </c>
      <c r="BJ632" s="18" t="s">
        <v>83</v>
      </c>
      <c r="BK632" s="134">
        <f>ROUND(I632*H632,2)</f>
        <v>0</v>
      </c>
      <c r="BL632" s="18" t="s">
        <v>366</v>
      </c>
      <c r="BM632" s="133" t="s">
        <v>3986</v>
      </c>
    </row>
    <row r="633" spans="2:65" s="11" customFormat="1" ht="11.25">
      <c r="B633" s="135"/>
      <c r="D633" s="136" t="s">
        <v>274</v>
      </c>
      <c r="E633" s="137" t="s">
        <v>19</v>
      </c>
      <c r="F633" s="138" t="s">
        <v>3982</v>
      </c>
      <c r="H633" s="139">
        <v>233.74</v>
      </c>
      <c r="I633" s="140"/>
      <c r="L633" s="135"/>
      <c r="M633" s="141"/>
      <c r="T633" s="142"/>
      <c r="AT633" s="137" t="s">
        <v>274</v>
      </c>
      <c r="AU633" s="137" t="s">
        <v>85</v>
      </c>
      <c r="AV633" s="11" t="s">
        <v>85</v>
      </c>
      <c r="AW633" s="11" t="s">
        <v>37</v>
      </c>
      <c r="AX633" s="11" t="s">
        <v>75</v>
      </c>
      <c r="AY633" s="137" t="s">
        <v>266</v>
      </c>
    </row>
    <row r="634" spans="2:65" s="12" customFormat="1" ht="11.25">
      <c r="B634" s="143"/>
      <c r="D634" s="136" t="s">
        <v>274</v>
      </c>
      <c r="E634" s="144" t="s">
        <v>19</v>
      </c>
      <c r="F634" s="145" t="s">
        <v>276</v>
      </c>
      <c r="H634" s="146">
        <v>233.74</v>
      </c>
      <c r="I634" s="147"/>
      <c r="L634" s="143"/>
      <c r="M634" s="148"/>
      <c r="T634" s="149"/>
      <c r="AT634" s="144" t="s">
        <v>274</v>
      </c>
      <c r="AU634" s="144" t="s">
        <v>85</v>
      </c>
      <c r="AV634" s="12" t="s">
        <v>272</v>
      </c>
      <c r="AW634" s="12" t="s">
        <v>37</v>
      </c>
      <c r="AX634" s="12" t="s">
        <v>83</v>
      </c>
      <c r="AY634" s="144" t="s">
        <v>266</v>
      </c>
    </row>
    <row r="635" spans="2:65" s="1" customFormat="1" ht="16.5" customHeight="1">
      <c r="B635" s="33"/>
      <c r="C635" s="122" t="s">
        <v>3151</v>
      </c>
      <c r="D635" s="122" t="s">
        <v>267</v>
      </c>
      <c r="E635" s="123" t="s">
        <v>3069</v>
      </c>
      <c r="F635" s="124" t="s">
        <v>3070</v>
      </c>
      <c r="G635" s="125" t="s">
        <v>845</v>
      </c>
      <c r="H635" s="126">
        <v>12.311999999999999</v>
      </c>
      <c r="I635" s="127"/>
      <c r="J635" s="128">
        <f>ROUND(I635*H635,2)</f>
        <v>0</v>
      </c>
      <c r="K635" s="124" t="s">
        <v>3272</v>
      </c>
      <c r="L635" s="33"/>
      <c r="M635" s="129" t="s">
        <v>19</v>
      </c>
      <c r="N635" s="130" t="s">
        <v>46</v>
      </c>
      <c r="P635" s="131">
        <f>O635*H635</f>
        <v>0</v>
      </c>
      <c r="Q635" s="131">
        <v>0</v>
      </c>
      <c r="R635" s="131">
        <f>Q635*H635</f>
        <v>0</v>
      </c>
      <c r="S635" s="131">
        <v>0</v>
      </c>
      <c r="T635" s="132">
        <f>S635*H635</f>
        <v>0</v>
      </c>
      <c r="AR635" s="133" t="s">
        <v>366</v>
      </c>
      <c r="AT635" s="133" t="s">
        <v>267</v>
      </c>
      <c r="AU635" s="133" t="s">
        <v>85</v>
      </c>
      <c r="AY635" s="18" t="s">
        <v>266</v>
      </c>
      <c r="BE635" s="134">
        <f>IF(N635="základní",J635,0)</f>
        <v>0</v>
      </c>
      <c r="BF635" s="134">
        <f>IF(N635="snížená",J635,0)</f>
        <v>0</v>
      </c>
      <c r="BG635" s="134">
        <f>IF(N635="zákl. přenesená",J635,0)</f>
        <v>0</v>
      </c>
      <c r="BH635" s="134">
        <f>IF(N635="sníž. přenesená",J635,0)</f>
        <v>0</v>
      </c>
      <c r="BI635" s="134">
        <f>IF(N635="nulová",J635,0)</f>
        <v>0</v>
      </c>
      <c r="BJ635" s="18" t="s">
        <v>83</v>
      </c>
      <c r="BK635" s="134">
        <f>ROUND(I635*H635,2)</f>
        <v>0</v>
      </c>
      <c r="BL635" s="18" t="s">
        <v>366</v>
      </c>
      <c r="BM635" s="133" t="s">
        <v>3987</v>
      </c>
    </row>
    <row r="636" spans="2:65" s="1" customFormat="1" ht="11.25">
      <c r="B636" s="33"/>
      <c r="D636" s="186" t="s">
        <v>1068</v>
      </c>
      <c r="F636" s="187" t="s">
        <v>3072</v>
      </c>
      <c r="I636" s="151"/>
      <c r="L636" s="33"/>
      <c r="M636" s="152"/>
      <c r="T636" s="54"/>
      <c r="AT636" s="18" t="s">
        <v>1068</v>
      </c>
      <c r="AU636" s="18" t="s">
        <v>85</v>
      </c>
    </row>
    <row r="637" spans="2:65" s="10" customFormat="1" ht="22.9" customHeight="1">
      <c r="B637" s="112"/>
      <c r="D637" s="113" t="s">
        <v>74</v>
      </c>
      <c r="E637" s="162" t="s">
        <v>3988</v>
      </c>
      <c r="F637" s="162" t="s">
        <v>3989</v>
      </c>
      <c r="I637" s="115"/>
      <c r="J637" s="163">
        <f>BK637</f>
        <v>0</v>
      </c>
      <c r="L637" s="112"/>
      <c r="M637" s="117"/>
      <c r="P637" s="118">
        <f>SUM(P638:P641)</f>
        <v>0</v>
      </c>
      <c r="R637" s="118">
        <f>SUM(R638:R641)</f>
        <v>0</v>
      </c>
      <c r="T637" s="119">
        <f>SUM(T638:T641)</f>
        <v>0</v>
      </c>
      <c r="AR637" s="113" t="s">
        <v>85</v>
      </c>
      <c r="AT637" s="120" t="s">
        <v>74</v>
      </c>
      <c r="AU637" s="120" t="s">
        <v>83</v>
      </c>
      <c r="AY637" s="113" t="s">
        <v>266</v>
      </c>
      <c r="BK637" s="121">
        <f>SUM(BK638:BK641)</f>
        <v>0</v>
      </c>
    </row>
    <row r="638" spans="2:65" s="1" customFormat="1" ht="16.5" customHeight="1">
      <c r="B638" s="33"/>
      <c r="C638" s="122" t="s">
        <v>3156</v>
      </c>
      <c r="D638" s="122" t="s">
        <v>267</v>
      </c>
      <c r="E638" s="123" t="s">
        <v>3057</v>
      </c>
      <c r="F638" s="124" t="s">
        <v>3058</v>
      </c>
      <c r="G638" s="125" t="s">
        <v>291</v>
      </c>
      <c r="H638" s="126">
        <v>15</v>
      </c>
      <c r="I638" s="127"/>
      <c r="J638" s="128">
        <f>ROUND(I638*H638,2)</f>
        <v>0</v>
      </c>
      <c r="K638" s="124" t="s">
        <v>3272</v>
      </c>
      <c r="L638" s="33"/>
      <c r="M638" s="129" t="s">
        <v>19</v>
      </c>
      <c r="N638" s="130" t="s">
        <v>46</v>
      </c>
      <c r="P638" s="131">
        <f>O638*H638</f>
        <v>0</v>
      </c>
      <c r="Q638" s="131">
        <v>0</v>
      </c>
      <c r="R638" s="131">
        <f>Q638*H638</f>
        <v>0</v>
      </c>
      <c r="S638" s="131">
        <v>0</v>
      </c>
      <c r="T638" s="132">
        <f>S638*H638</f>
        <v>0</v>
      </c>
      <c r="AR638" s="133" t="s">
        <v>366</v>
      </c>
      <c r="AT638" s="133" t="s">
        <v>267</v>
      </c>
      <c r="AU638" s="133" t="s">
        <v>85</v>
      </c>
      <c r="AY638" s="18" t="s">
        <v>266</v>
      </c>
      <c r="BE638" s="134">
        <f>IF(N638="základní",J638,0)</f>
        <v>0</v>
      </c>
      <c r="BF638" s="134">
        <f>IF(N638="snížená",J638,0)</f>
        <v>0</v>
      </c>
      <c r="BG638" s="134">
        <f>IF(N638="zákl. přenesená",J638,0)</f>
        <v>0</v>
      </c>
      <c r="BH638" s="134">
        <f>IF(N638="sníž. přenesená",J638,0)</f>
        <v>0</v>
      </c>
      <c r="BI638" s="134">
        <f>IF(N638="nulová",J638,0)</f>
        <v>0</v>
      </c>
      <c r="BJ638" s="18" t="s">
        <v>83</v>
      </c>
      <c r="BK638" s="134">
        <f>ROUND(I638*H638,2)</f>
        <v>0</v>
      </c>
      <c r="BL638" s="18" t="s">
        <v>366</v>
      </c>
      <c r="BM638" s="133" t="s">
        <v>3990</v>
      </c>
    </row>
    <row r="639" spans="2:65" s="1" customFormat="1" ht="11.25">
      <c r="B639" s="33"/>
      <c r="D639" s="186" t="s">
        <v>1068</v>
      </c>
      <c r="F639" s="187" t="s">
        <v>3060</v>
      </c>
      <c r="I639" s="151"/>
      <c r="L639" s="33"/>
      <c r="M639" s="152"/>
      <c r="T639" s="54"/>
      <c r="AT639" s="18" t="s">
        <v>1068</v>
      </c>
      <c r="AU639" s="18" t="s">
        <v>85</v>
      </c>
    </row>
    <row r="640" spans="2:65" s="11" customFormat="1" ht="11.25">
      <c r="B640" s="135"/>
      <c r="D640" s="136" t="s">
        <v>274</v>
      </c>
      <c r="E640" s="137" t="s">
        <v>19</v>
      </c>
      <c r="F640" s="138" t="s">
        <v>3991</v>
      </c>
      <c r="H640" s="139">
        <v>15</v>
      </c>
      <c r="I640" s="140"/>
      <c r="L640" s="135"/>
      <c r="M640" s="141"/>
      <c r="T640" s="142"/>
      <c r="AT640" s="137" t="s">
        <v>274</v>
      </c>
      <c r="AU640" s="137" t="s">
        <v>85</v>
      </c>
      <c r="AV640" s="11" t="s">
        <v>85</v>
      </c>
      <c r="AW640" s="11" t="s">
        <v>37</v>
      </c>
      <c r="AX640" s="11" t="s">
        <v>75</v>
      </c>
      <c r="AY640" s="137" t="s">
        <v>266</v>
      </c>
    </row>
    <row r="641" spans="2:51" s="12" customFormat="1" ht="11.25">
      <c r="B641" s="143"/>
      <c r="D641" s="136" t="s">
        <v>274</v>
      </c>
      <c r="E641" s="144" t="s">
        <v>19</v>
      </c>
      <c r="F641" s="145" t="s">
        <v>276</v>
      </c>
      <c r="H641" s="146">
        <v>15</v>
      </c>
      <c r="I641" s="147"/>
      <c r="L641" s="143"/>
      <c r="M641" s="183"/>
      <c r="N641" s="184"/>
      <c r="O641" s="184"/>
      <c r="P641" s="184"/>
      <c r="Q641" s="184"/>
      <c r="R641" s="184"/>
      <c r="S641" s="184"/>
      <c r="T641" s="185"/>
      <c r="AT641" s="144" t="s">
        <v>274</v>
      </c>
      <c r="AU641" s="144" t="s">
        <v>85</v>
      </c>
      <c r="AV641" s="12" t="s">
        <v>272</v>
      </c>
      <c r="AW641" s="12" t="s">
        <v>37</v>
      </c>
      <c r="AX641" s="12" t="s">
        <v>83</v>
      </c>
      <c r="AY641" s="144" t="s">
        <v>266</v>
      </c>
    </row>
    <row r="642" spans="2:51" s="1" customFormat="1" ht="6.95" customHeight="1">
      <c r="B642" s="42"/>
      <c r="C642" s="43"/>
      <c r="D642" s="43"/>
      <c r="E642" s="43"/>
      <c r="F642" s="43"/>
      <c r="G642" s="43"/>
      <c r="H642" s="43"/>
      <c r="I642" s="43"/>
      <c r="J642" s="43"/>
      <c r="K642" s="43"/>
      <c r="L642" s="33"/>
    </row>
  </sheetData>
  <sheetProtection algorithmName="SHA-512" hashValue="duoxvz6lFODkEbWhgFOwaGLkKtUQa25DAHr2igjNTGKpj/qsL0+3ZlSgIhzCvcAC70C9O+hH82GN8qL5R3RHOg==" saltValue="c1LhFDZi+Gmgly4gRMlqQqzETjgS5YecBl4ucPOgCkcbx2fJUdrjPeGwkQS4Z2JKM4oMdpd/mCzW69gR9HvTVQ==" spinCount="100000" sheet="1" objects="1" scenarios="1" formatColumns="0" formatRows="0" autoFilter="0"/>
  <autoFilter ref="C90:K641" xr:uid="{00000000-0009-0000-0000-000017000000}"/>
  <mergeCells count="9">
    <mergeCell ref="E50:H50"/>
    <mergeCell ref="E81:H81"/>
    <mergeCell ref="E83:H83"/>
    <mergeCell ref="L2:V2"/>
    <mergeCell ref="E7:H7"/>
    <mergeCell ref="E9:H9"/>
    <mergeCell ref="E18:H18"/>
    <mergeCell ref="E27:H27"/>
    <mergeCell ref="E48:H48"/>
  </mergeCells>
  <hyperlinks>
    <hyperlink ref="F95" r:id="rId1" xr:uid="{00000000-0004-0000-1700-000000000000}"/>
    <hyperlink ref="F99" r:id="rId2" xr:uid="{00000000-0004-0000-1700-000001000000}"/>
    <hyperlink ref="F103" r:id="rId3" xr:uid="{00000000-0004-0000-1700-000002000000}"/>
    <hyperlink ref="F107" r:id="rId4" xr:uid="{00000000-0004-0000-1700-000003000000}"/>
    <hyperlink ref="F111" r:id="rId5" xr:uid="{00000000-0004-0000-1700-000004000000}"/>
    <hyperlink ref="F113" r:id="rId6" xr:uid="{00000000-0004-0000-1700-000005000000}"/>
    <hyperlink ref="F118" r:id="rId7" xr:uid="{00000000-0004-0000-1700-000006000000}"/>
    <hyperlink ref="F122" r:id="rId8" xr:uid="{00000000-0004-0000-1700-000007000000}"/>
    <hyperlink ref="F126" r:id="rId9" xr:uid="{00000000-0004-0000-1700-000008000000}"/>
    <hyperlink ref="F136" r:id="rId10" xr:uid="{00000000-0004-0000-1700-000009000000}"/>
    <hyperlink ref="F143" r:id="rId11" xr:uid="{00000000-0004-0000-1700-00000A000000}"/>
    <hyperlink ref="F145" r:id="rId12" xr:uid="{00000000-0004-0000-1700-00000B000000}"/>
    <hyperlink ref="F153" r:id="rId13" xr:uid="{00000000-0004-0000-1700-00000C000000}"/>
    <hyperlink ref="F155" r:id="rId14" xr:uid="{00000000-0004-0000-1700-00000D000000}"/>
    <hyperlink ref="F160" r:id="rId15" xr:uid="{00000000-0004-0000-1700-00000E000000}"/>
    <hyperlink ref="F162" r:id="rId16" xr:uid="{00000000-0004-0000-1700-00000F000000}"/>
    <hyperlink ref="F169" r:id="rId17" xr:uid="{00000000-0004-0000-1700-000010000000}"/>
    <hyperlink ref="F176" r:id="rId18" xr:uid="{00000000-0004-0000-1700-000011000000}"/>
    <hyperlink ref="F178" r:id="rId19" xr:uid="{00000000-0004-0000-1700-000012000000}"/>
    <hyperlink ref="F180" r:id="rId20" xr:uid="{00000000-0004-0000-1700-000013000000}"/>
    <hyperlink ref="F190" r:id="rId21" xr:uid="{00000000-0004-0000-1700-000014000000}"/>
    <hyperlink ref="F194" r:id="rId22" xr:uid="{00000000-0004-0000-1700-000015000000}"/>
    <hyperlink ref="F198" r:id="rId23" xr:uid="{00000000-0004-0000-1700-000016000000}"/>
    <hyperlink ref="F202" r:id="rId24" xr:uid="{00000000-0004-0000-1700-000017000000}"/>
    <hyperlink ref="F209" r:id="rId25" xr:uid="{00000000-0004-0000-1700-000018000000}"/>
    <hyperlink ref="F213" r:id="rId26" xr:uid="{00000000-0004-0000-1700-000019000000}"/>
    <hyperlink ref="F219" r:id="rId27" xr:uid="{00000000-0004-0000-1700-00001A000000}"/>
    <hyperlink ref="F226" r:id="rId28" xr:uid="{00000000-0004-0000-1700-00001B000000}"/>
    <hyperlink ref="F230" r:id="rId29" xr:uid="{00000000-0004-0000-1700-00001C000000}"/>
    <hyperlink ref="F237" r:id="rId30" xr:uid="{00000000-0004-0000-1700-00001D000000}"/>
    <hyperlink ref="F243" r:id="rId31" xr:uid="{00000000-0004-0000-1700-00001E000000}"/>
    <hyperlink ref="F250" r:id="rId32" xr:uid="{00000000-0004-0000-1700-00001F000000}"/>
    <hyperlink ref="F255" r:id="rId33" xr:uid="{00000000-0004-0000-1700-000020000000}"/>
    <hyperlink ref="F261" r:id="rId34" xr:uid="{00000000-0004-0000-1700-000021000000}"/>
    <hyperlink ref="F266" r:id="rId35" xr:uid="{00000000-0004-0000-1700-000022000000}"/>
    <hyperlink ref="F273" r:id="rId36" xr:uid="{00000000-0004-0000-1700-000023000000}"/>
    <hyperlink ref="F277" r:id="rId37" xr:uid="{00000000-0004-0000-1700-000024000000}"/>
    <hyperlink ref="F281" r:id="rId38" xr:uid="{00000000-0004-0000-1700-000025000000}"/>
    <hyperlink ref="F284" r:id="rId39" xr:uid="{00000000-0004-0000-1700-000026000000}"/>
    <hyperlink ref="F290" r:id="rId40" xr:uid="{00000000-0004-0000-1700-000027000000}"/>
    <hyperlink ref="F297" r:id="rId41" xr:uid="{00000000-0004-0000-1700-000028000000}"/>
    <hyperlink ref="F302" r:id="rId42" xr:uid="{00000000-0004-0000-1700-000029000000}"/>
    <hyperlink ref="F304" r:id="rId43" xr:uid="{00000000-0004-0000-1700-00002A000000}"/>
    <hyperlink ref="F306" r:id="rId44" xr:uid="{00000000-0004-0000-1700-00002B000000}"/>
    <hyperlink ref="F312" r:id="rId45" xr:uid="{00000000-0004-0000-1700-00002C000000}"/>
    <hyperlink ref="F314" r:id="rId46" xr:uid="{00000000-0004-0000-1700-00002D000000}"/>
    <hyperlink ref="F320" r:id="rId47" xr:uid="{00000000-0004-0000-1700-00002E000000}"/>
    <hyperlink ref="F322" r:id="rId48" xr:uid="{00000000-0004-0000-1700-00002F000000}"/>
    <hyperlink ref="F332" r:id="rId49" xr:uid="{00000000-0004-0000-1700-000030000000}"/>
    <hyperlink ref="F339" r:id="rId50" xr:uid="{00000000-0004-0000-1700-000031000000}"/>
    <hyperlink ref="F345" r:id="rId51" xr:uid="{00000000-0004-0000-1700-000032000000}"/>
    <hyperlink ref="F347" r:id="rId52" xr:uid="{00000000-0004-0000-1700-000033000000}"/>
    <hyperlink ref="F349" r:id="rId53" xr:uid="{00000000-0004-0000-1700-000034000000}"/>
    <hyperlink ref="F354" r:id="rId54" xr:uid="{00000000-0004-0000-1700-000035000000}"/>
    <hyperlink ref="F371" r:id="rId55" xr:uid="{00000000-0004-0000-1700-000036000000}"/>
    <hyperlink ref="F387" r:id="rId56" xr:uid="{00000000-0004-0000-1700-000037000000}"/>
    <hyperlink ref="F389" r:id="rId57" xr:uid="{00000000-0004-0000-1700-000038000000}"/>
    <hyperlink ref="F392" r:id="rId58" xr:uid="{00000000-0004-0000-1700-000039000000}"/>
    <hyperlink ref="F398" r:id="rId59" xr:uid="{00000000-0004-0000-1700-00003A000000}"/>
    <hyperlink ref="F402" r:id="rId60" xr:uid="{00000000-0004-0000-1700-00003B000000}"/>
    <hyperlink ref="F404" r:id="rId61" xr:uid="{00000000-0004-0000-1700-00003C000000}"/>
    <hyperlink ref="F408" r:id="rId62" xr:uid="{00000000-0004-0000-1700-00003D000000}"/>
    <hyperlink ref="F415" r:id="rId63" xr:uid="{00000000-0004-0000-1700-00003E000000}"/>
    <hyperlink ref="F420" r:id="rId64" xr:uid="{00000000-0004-0000-1700-00003F000000}"/>
    <hyperlink ref="F424" r:id="rId65" xr:uid="{00000000-0004-0000-1700-000040000000}"/>
    <hyperlink ref="F431" r:id="rId66" xr:uid="{00000000-0004-0000-1700-000041000000}"/>
    <hyperlink ref="F433" r:id="rId67" xr:uid="{00000000-0004-0000-1700-000042000000}"/>
    <hyperlink ref="F442" r:id="rId68" xr:uid="{00000000-0004-0000-1700-000043000000}"/>
    <hyperlink ref="F446" r:id="rId69" xr:uid="{00000000-0004-0000-1700-000044000000}"/>
    <hyperlink ref="F450" r:id="rId70" xr:uid="{00000000-0004-0000-1700-000045000000}"/>
    <hyperlink ref="F457" r:id="rId71" xr:uid="{00000000-0004-0000-1700-000046000000}"/>
    <hyperlink ref="F470" r:id="rId72" xr:uid="{00000000-0004-0000-1700-000047000000}"/>
    <hyperlink ref="F481" r:id="rId73" xr:uid="{00000000-0004-0000-1700-000048000000}"/>
    <hyperlink ref="F488" r:id="rId74" xr:uid="{00000000-0004-0000-1700-000049000000}"/>
    <hyperlink ref="F490" r:id="rId75" xr:uid="{00000000-0004-0000-1700-00004A000000}"/>
    <hyperlink ref="F494" r:id="rId76" xr:uid="{00000000-0004-0000-1700-00004B000000}"/>
    <hyperlink ref="F511" r:id="rId77" xr:uid="{00000000-0004-0000-1700-00004C000000}"/>
    <hyperlink ref="F515" r:id="rId78" xr:uid="{00000000-0004-0000-1700-00004D000000}"/>
    <hyperlink ref="F532" r:id="rId79" xr:uid="{00000000-0004-0000-1700-00004E000000}"/>
    <hyperlink ref="F542" r:id="rId80" xr:uid="{00000000-0004-0000-1700-00004F000000}"/>
    <hyperlink ref="F544" r:id="rId81" xr:uid="{00000000-0004-0000-1700-000050000000}"/>
    <hyperlink ref="F549" r:id="rId82" xr:uid="{00000000-0004-0000-1700-000051000000}"/>
    <hyperlink ref="F553" r:id="rId83" xr:uid="{00000000-0004-0000-1700-000052000000}"/>
    <hyperlink ref="F557" r:id="rId84" xr:uid="{00000000-0004-0000-1700-000053000000}"/>
    <hyperlink ref="F561" r:id="rId85" xr:uid="{00000000-0004-0000-1700-000054000000}"/>
    <hyperlink ref="F566" r:id="rId86" xr:uid="{00000000-0004-0000-1700-000055000000}"/>
    <hyperlink ref="F568" r:id="rId87" xr:uid="{00000000-0004-0000-1700-000056000000}"/>
    <hyperlink ref="F572" r:id="rId88" xr:uid="{00000000-0004-0000-1700-000057000000}"/>
    <hyperlink ref="F575" r:id="rId89" xr:uid="{00000000-0004-0000-1700-000058000000}"/>
    <hyperlink ref="F578" r:id="rId90" xr:uid="{00000000-0004-0000-1700-000059000000}"/>
    <hyperlink ref="F583" r:id="rId91" xr:uid="{00000000-0004-0000-1700-00005A000000}"/>
    <hyperlink ref="F601" r:id="rId92" xr:uid="{00000000-0004-0000-1700-00005B000000}"/>
    <hyperlink ref="F609" r:id="rId93" xr:uid="{00000000-0004-0000-1700-00005C000000}"/>
    <hyperlink ref="F620" r:id="rId94" xr:uid="{00000000-0004-0000-1700-00005D000000}"/>
    <hyperlink ref="F625" r:id="rId95" xr:uid="{00000000-0004-0000-1700-00005E000000}"/>
    <hyperlink ref="F636" r:id="rId96" xr:uid="{00000000-0004-0000-1700-00005F000000}"/>
    <hyperlink ref="F639" r:id="rId97" xr:uid="{00000000-0004-0000-1700-00006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8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29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154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3992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ROUND((SUM(BE82:BE296)),  2)</f>
        <v>0</v>
      </c>
      <c r="I33" s="90">
        <v>0.21</v>
      </c>
      <c r="J33" s="89">
        <f>ROUND(((SUM(BE82:BE296))*I33),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ROUND((SUM(BF82:BF296)),  2)</f>
        <v>0</v>
      </c>
      <c r="I34" s="90">
        <v>0.12</v>
      </c>
      <c r="J34" s="89">
        <f>ROUND(((SUM(BF82:BF296))*I34),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ROUND((SUM(BG82:BG296)),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ROUND((SUM(BH82:BH296)),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ROUND((SUM(BI82:BI296)),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12-10-01 - Propracování koleje, km 13,400 - km 17,850 - ŽSv, ŽSp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J258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12-10-01 - Propracování koleje, km 13,400 - km 17,850 - ŽSv, ŽSp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P83+P258</f>
        <v>0</v>
      </c>
      <c r="Q82" s="51"/>
      <c r="R82" s="109">
        <f>R83+R258</f>
        <v>1999.6166800000001</v>
      </c>
      <c r="S82" s="51"/>
      <c r="T82" s="110">
        <f>T83+T258</f>
        <v>0</v>
      </c>
      <c r="AT82" s="18" t="s">
        <v>74</v>
      </c>
      <c r="AU82" s="18" t="s">
        <v>248</v>
      </c>
      <c r="BK82" s="111">
        <f>BK83+BK258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1999.6166800000001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SUM(P85:P257)</f>
        <v>0</v>
      </c>
      <c r="R84" s="118">
        <f>SUM(R85:R257)</f>
        <v>1999.6166800000001</v>
      </c>
      <c r="T84" s="119">
        <f>SUM(T85:T257)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SUM(BK85:BK257)</f>
        <v>0</v>
      </c>
    </row>
    <row r="85" spans="2:65" s="1" customFormat="1" ht="24.2" customHeight="1">
      <c r="B85" s="33"/>
      <c r="C85" s="122" t="s">
        <v>83</v>
      </c>
      <c r="D85" s="122" t="s">
        <v>267</v>
      </c>
      <c r="E85" s="123" t="s">
        <v>1496</v>
      </c>
      <c r="F85" s="124" t="s">
        <v>1497</v>
      </c>
      <c r="G85" s="125" t="s">
        <v>789</v>
      </c>
      <c r="H85" s="126">
        <v>414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3993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1501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3994</v>
      </c>
      <c r="H87" s="139">
        <v>9.93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4" customFormat="1" ht="11.25">
      <c r="B88" s="164"/>
      <c r="D88" s="136" t="s">
        <v>274</v>
      </c>
      <c r="E88" s="165" t="s">
        <v>19</v>
      </c>
      <c r="F88" s="166" t="s">
        <v>1503</v>
      </c>
      <c r="H88" s="165" t="s">
        <v>19</v>
      </c>
      <c r="I88" s="167"/>
      <c r="L88" s="164"/>
      <c r="M88" s="168"/>
      <c r="T88" s="169"/>
      <c r="AT88" s="165" t="s">
        <v>274</v>
      </c>
      <c r="AU88" s="165" t="s">
        <v>85</v>
      </c>
      <c r="AV88" s="14" t="s">
        <v>83</v>
      </c>
      <c r="AW88" s="14" t="s">
        <v>37</v>
      </c>
      <c r="AX88" s="14" t="s">
        <v>75</v>
      </c>
      <c r="AY88" s="165" t="s">
        <v>266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3995</v>
      </c>
      <c r="H89" s="139">
        <v>0.435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3996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3997</v>
      </c>
      <c r="H91" s="139">
        <v>403.63499999999999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2" customFormat="1" ht="11.25">
      <c r="B92" s="143"/>
      <c r="D92" s="136" t="s">
        <v>274</v>
      </c>
      <c r="E92" s="144" t="s">
        <v>19</v>
      </c>
      <c r="F92" s="145" t="s">
        <v>276</v>
      </c>
      <c r="H92" s="146">
        <v>414</v>
      </c>
      <c r="I92" s="147"/>
      <c r="L92" s="143"/>
      <c r="M92" s="148"/>
      <c r="T92" s="149"/>
      <c r="AT92" s="144" t="s">
        <v>274</v>
      </c>
      <c r="AU92" s="144" t="s">
        <v>85</v>
      </c>
      <c r="AV92" s="12" t="s">
        <v>272</v>
      </c>
      <c r="AW92" s="12" t="s">
        <v>37</v>
      </c>
      <c r="AX92" s="12" t="s">
        <v>83</v>
      </c>
      <c r="AY92" s="144" t="s">
        <v>266</v>
      </c>
    </row>
    <row r="93" spans="2:65" s="1" customFormat="1" ht="44.25" customHeight="1">
      <c r="B93" s="33"/>
      <c r="C93" s="122" t="s">
        <v>85</v>
      </c>
      <c r="D93" s="122" t="s">
        <v>267</v>
      </c>
      <c r="E93" s="123" t="s">
        <v>1507</v>
      </c>
      <c r="F93" s="124" t="s">
        <v>1508</v>
      </c>
      <c r="G93" s="125" t="s">
        <v>845</v>
      </c>
      <c r="H93" s="126">
        <v>74.290000000000006</v>
      </c>
      <c r="I93" s="127"/>
      <c r="J93" s="128">
        <f>ROUND(I93*H93,2)</f>
        <v>0</v>
      </c>
      <c r="K93" s="124" t="s">
        <v>271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3998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1510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1513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4" customFormat="1" ht="11.25">
      <c r="B96" s="164"/>
      <c r="D96" s="136" t="s">
        <v>274</v>
      </c>
      <c r="E96" s="165" t="s">
        <v>19</v>
      </c>
      <c r="F96" s="166" t="s">
        <v>3999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1" customFormat="1" ht="11.25">
      <c r="B97" s="135"/>
      <c r="D97" s="136" t="s">
        <v>274</v>
      </c>
      <c r="E97" s="137" t="s">
        <v>19</v>
      </c>
      <c r="F97" s="138" t="s">
        <v>4000</v>
      </c>
      <c r="H97" s="139">
        <v>68.272000000000006</v>
      </c>
      <c r="I97" s="140"/>
      <c r="L97" s="135"/>
      <c r="M97" s="141"/>
      <c r="T97" s="142"/>
      <c r="AT97" s="137" t="s">
        <v>274</v>
      </c>
      <c r="AU97" s="137" t="s">
        <v>85</v>
      </c>
      <c r="AV97" s="11" t="s">
        <v>85</v>
      </c>
      <c r="AW97" s="11" t="s">
        <v>37</v>
      </c>
      <c r="AX97" s="11" t="s">
        <v>75</v>
      </c>
      <c r="AY97" s="137" t="s">
        <v>266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1515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4001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4002</v>
      </c>
      <c r="H100" s="139">
        <v>6.0179999999999998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2" customFormat="1" ht="11.25">
      <c r="B101" s="143"/>
      <c r="D101" s="136" t="s">
        <v>274</v>
      </c>
      <c r="E101" s="144" t="s">
        <v>19</v>
      </c>
      <c r="F101" s="145" t="s">
        <v>276</v>
      </c>
      <c r="H101" s="146">
        <v>74.290000000000006</v>
      </c>
      <c r="I101" s="147"/>
      <c r="L101" s="143"/>
      <c r="M101" s="148"/>
      <c r="T101" s="149"/>
      <c r="AT101" s="144" t="s">
        <v>274</v>
      </c>
      <c r="AU101" s="144" t="s">
        <v>85</v>
      </c>
      <c r="AV101" s="12" t="s">
        <v>272</v>
      </c>
      <c r="AW101" s="12" t="s">
        <v>37</v>
      </c>
      <c r="AX101" s="12" t="s">
        <v>83</v>
      </c>
      <c r="AY101" s="144" t="s">
        <v>266</v>
      </c>
    </row>
    <row r="102" spans="2:65" s="1" customFormat="1" ht="44.25" customHeight="1">
      <c r="B102" s="33"/>
      <c r="C102" s="122" t="s">
        <v>285</v>
      </c>
      <c r="D102" s="122" t="s">
        <v>267</v>
      </c>
      <c r="E102" s="123" t="s">
        <v>1531</v>
      </c>
      <c r="F102" s="124" t="s">
        <v>1532</v>
      </c>
      <c r="G102" s="125" t="s">
        <v>833</v>
      </c>
      <c r="H102" s="126">
        <v>0.124</v>
      </c>
      <c r="I102" s="127"/>
      <c r="J102" s="128">
        <f>ROUND(I102*H102,2)</f>
        <v>0</v>
      </c>
      <c r="K102" s="124" t="s">
        <v>271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4003</v>
      </c>
    </row>
    <row r="103" spans="2:65" s="14" customFormat="1" ht="11.25">
      <c r="B103" s="164"/>
      <c r="D103" s="136" t="s">
        <v>274</v>
      </c>
      <c r="E103" s="165" t="s">
        <v>19</v>
      </c>
      <c r="F103" s="166" t="s">
        <v>1510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4" customFormat="1" ht="11.25">
      <c r="B104" s="164"/>
      <c r="D104" s="136" t="s">
        <v>274</v>
      </c>
      <c r="E104" s="165" t="s">
        <v>19</v>
      </c>
      <c r="F104" s="166" t="s">
        <v>4004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4005</v>
      </c>
      <c r="H105" s="139">
        <v>0.124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83</v>
      </c>
      <c r="AY105" s="137" t="s">
        <v>266</v>
      </c>
    </row>
    <row r="106" spans="2:65" s="1" customFormat="1" ht="44.25" customHeight="1">
      <c r="B106" s="33"/>
      <c r="C106" s="122" t="s">
        <v>272</v>
      </c>
      <c r="D106" s="122" t="s">
        <v>267</v>
      </c>
      <c r="E106" s="123" t="s">
        <v>1547</v>
      </c>
      <c r="F106" s="124" t="s">
        <v>1548</v>
      </c>
      <c r="G106" s="125" t="s">
        <v>279</v>
      </c>
      <c r="H106" s="126">
        <v>238.32</v>
      </c>
      <c r="I106" s="127"/>
      <c r="J106" s="128">
        <f>ROUND(I106*H106,2)</f>
        <v>0</v>
      </c>
      <c r="K106" s="124" t="s">
        <v>271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4006</v>
      </c>
    </row>
    <row r="107" spans="2:65" s="14" customFormat="1" ht="11.25">
      <c r="B107" s="164"/>
      <c r="D107" s="136" t="s">
        <v>274</v>
      </c>
      <c r="E107" s="165" t="s">
        <v>19</v>
      </c>
      <c r="F107" s="166" t="s">
        <v>1550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4" customFormat="1" ht="11.25">
      <c r="B108" s="164"/>
      <c r="D108" s="136" t="s">
        <v>274</v>
      </c>
      <c r="E108" s="165" t="s">
        <v>19</v>
      </c>
      <c r="F108" s="166" t="s">
        <v>4007</v>
      </c>
      <c r="H108" s="165" t="s">
        <v>19</v>
      </c>
      <c r="I108" s="167"/>
      <c r="L108" s="164"/>
      <c r="M108" s="168"/>
      <c r="T108" s="169"/>
      <c r="AT108" s="165" t="s">
        <v>274</v>
      </c>
      <c r="AU108" s="165" t="s">
        <v>85</v>
      </c>
      <c r="AV108" s="14" t="s">
        <v>83</v>
      </c>
      <c r="AW108" s="14" t="s">
        <v>37</v>
      </c>
      <c r="AX108" s="14" t="s">
        <v>75</v>
      </c>
      <c r="AY108" s="165" t="s">
        <v>266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4008</v>
      </c>
      <c r="H109" s="139">
        <v>193.64400000000001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4" customFormat="1" ht="11.25">
      <c r="B110" s="164"/>
      <c r="D110" s="136" t="s">
        <v>274</v>
      </c>
      <c r="E110" s="165" t="s">
        <v>19</v>
      </c>
      <c r="F110" s="166" t="s">
        <v>4009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4010</v>
      </c>
      <c r="H111" s="139">
        <v>44.676000000000002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2" customFormat="1" ht="11.25">
      <c r="B112" s="143"/>
      <c r="D112" s="136" t="s">
        <v>274</v>
      </c>
      <c r="E112" s="144" t="s">
        <v>19</v>
      </c>
      <c r="F112" s="145" t="s">
        <v>276</v>
      </c>
      <c r="H112" s="146">
        <v>238.32</v>
      </c>
      <c r="I112" s="147"/>
      <c r="L112" s="143"/>
      <c r="M112" s="148"/>
      <c r="T112" s="149"/>
      <c r="AT112" s="144" t="s">
        <v>274</v>
      </c>
      <c r="AU112" s="144" t="s">
        <v>85</v>
      </c>
      <c r="AV112" s="12" t="s">
        <v>272</v>
      </c>
      <c r="AW112" s="12" t="s">
        <v>37</v>
      </c>
      <c r="AX112" s="12" t="s">
        <v>83</v>
      </c>
      <c r="AY112" s="144" t="s">
        <v>266</v>
      </c>
    </row>
    <row r="113" spans="2:65" s="1" customFormat="1" ht="90" customHeight="1">
      <c r="B113" s="33"/>
      <c r="C113" s="122" t="s">
        <v>264</v>
      </c>
      <c r="D113" s="122" t="s">
        <v>267</v>
      </c>
      <c r="E113" s="123" t="s">
        <v>862</v>
      </c>
      <c r="F113" s="124" t="s">
        <v>863</v>
      </c>
      <c r="G113" s="125" t="s">
        <v>789</v>
      </c>
      <c r="H113" s="126">
        <v>43</v>
      </c>
      <c r="I113" s="127"/>
      <c r="J113" s="128">
        <f>ROUND(I113*H113,2)</f>
        <v>0</v>
      </c>
      <c r="K113" s="124" t="s">
        <v>271</v>
      </c>
      <c r="L113" s="33"/>
      <c r="M113" s="129" t="s">
        <v>19</v>
      </c>
      <c r="N113" s="130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272</v>
      </c>
      <c r="AT113" s="133" t="s">
        <v>267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4011</v>
      </c>
    </row>
    <row r="114" spans="2:65" s="14" customFormat="1" ht="11.25">
      <c r="B114" s="164"/>
      <c r="D114" s="136" t="s">
        <v>274</v>
      </c>
      <c r="E114" s="165" t="s">
        <v>19</v>
      </c>
      <c r="F114" s="166" t="s">
        <v>4012</v>
      </c>
      <c r="H114" s="165" t="s">
        <v>19</v>
      </c>
      <c r="I114" s="167"/>
      <c r="L114" s="164"/>
      <c r="M114" s="168"/>
      <c r="T114" s="169"/>
      <c r="AT114" s="165" t="s">
        <v>274</v>
      </c>
      <c r="AU114" s="165" t="s">
        <v>85</v>
      </c>
      <c r="AV114" s="14" t="s">
        <v>83</v>
      </c>
      <c r="AW114" s="14" t="s">
        <v>37</v>
      </c>
      <c r="AX114" s="14" t="s">
        <v>75</v>
      </c>
      <c r="AY114" s="165" t="s">
        <v>266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461</v>
      </c>
      <c r="H115" s="139">
        <v>43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83</v>
      </c>
      <c r="AY115" s="137" t="s">
        <v>266</v>
      </c>
    </row>
    <row r="116" spans="2:65" s="1" customFormat="1" ht="44.25" customHeight="1">
      <c r="B116" s="33"/>
      <c r="C116" s="122" t="s">
        <v>295</v>
      </c>
      <c r="D116" s="122" t="s">
        <v>267</v>
      </c>
      <c r="E116" s="123" t="s">
        <v>1526</v>
      </c>
      <c r="F116" s="124" t="s">
        <v>1527</v>
      </c>
      <c r="G116" s="125" t="s">
        <v>833</v>
      </c>
      <c r="H116" s="126">
        <v>0.02</v>
      </c>
      <c r="I116" s="127"/>
      <c r="J116" s="128">
        <f>ROUND(I116*H116,2)</f>
        <v>0</v>
      </c>
      <c r="K116" s="124" t="s">
        <v>271</v>
      </c>
      <c r="L116" s="33"/>
      <c r="M116" s="129" t="s">
        <v>19</v>
      </c>
      <c r="N116" s="130" t="s">
        <v>46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272</v>
      </c>
      <c r="AT116" s="133" t="s">
        <v>267</v>
      </c>
      <c r="AU116" s="133" t="s">
        <v>85</v>
      </c>
      <c r="AY116" s="18" t="s">
        <v>266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8" t="s">
        <v>83</v>
      </c>
      <c r="BK116" s="134">
        <f>ROUND(I116*H116,2)</f>
        <v>0</v>
      </c>
      <c r="BL116" s="18" t="s">
        <v>272</v>
      </c>
      <c r="BM116" s="133" t="s">
        <v>4013</v>
      </c>
    </row>
    <row r="117" spans="2:65" s="14" customFormat="1" ht="11.25">
      <c r="B117" s="164"/>
      <c r="D117" s="136" t="s">
        <v>274</v>
      </c>
      <c r="E117" s="165" t="s">
        <v>19</v>
      </c>
      <c r="F117" s="166" t="s">
        <v>4014</v>
      </c>
      <c r="H117" s="165" t="s">
        <v>19</v>
      </c>
      <c r="I117" s="167"/>
      <c r="L117" s="164"/>
      <c r="M117" s="168"/>
      <c r="T117" s="169"/>
      <c r="AT117" s="165" t="s">
        <v>274</v>
      </c>
      <c r="AU117" s="165" t="s">
        <v>85</v>
      </c>
      <c r="AV117" s="14" t="s">
        <v>83</v>
      </c>
      <c r="AW117" s="14" t="s">
        <v>37</v>
      </c>
      <c r="AX117" s="14" t="s">
        <v>75</v>
      </c>
      <c r="AY117" s="165" t="s">
        <v>266</v>
      </c>
    </row>
    <row r="118" spans="2:65" s="11" customFormat="1" ht="11.25">
      <c r="B118" s="135"/>
      <c r="D118" s="136" t="s">
        <v>274</v>
      </c>
      <c r="E118" s="137" t="s">
        <v>19</v>
      </c>
      <c r="F118" s="138" t="s">
        <v>4015</v>
      </c>
      <c r="H118" s="139">
        <v>0.02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83</v>
      </c>
      <c r="AY118" s="137" t="s">
        <v>266</v>
      </c>
    </row>
    <row r="119" spans="2:65" s="1" customFormat="1" ht="49.15" customHeight="1">
      <c r="B119" s="33"/>
      <c r="C119" s="122" t="s">
        <v>293</v>
      </c>
      <c r="D119" s="122" t="s">
        <v>267</v>
      </c>
      <c r="E119" s="123" t="s">
        <v>1574</v>
      </c>
      <c r="F119" s="124" t="s">
        <v>1575</v>
      </c>
      <c r="G119" s="125" t="s">
        <v>279</v>
      </c>
      <c r="H119" s="126">
        <v>329.66300000000001</v>
      </c>
      <c r="I119" s="127"/>
      <c r="J119" s="128">
        <f>ROUND(I119*H119,2)</f>
        <v>0</v>
      </c>
      <c r="K119" s="124" t="s">
        <v>271</v>
      </c>
      <c r="L119" s="33"/>
      <c r="M119" s="129" t="s">
        <v>19</v>
      </c>
      <c r="N119" s="130" t="s">
        <v>46</v>
      </c>
      <c r="P119" s="131">
        <f>O119*H119</f>
        <v>0</v>
      </c>
      <c r="Q119" s="131">
        <v>0</v>
      </c>
      <c r="R119" s="131">
        <f>Q119*H119</f>
        <v>0</v>
      </c>
      <c r="S119" s="131">
        <v>0</v>
      </c>
      <c r="T119" s="132">
        <f>S119*H119</f>
        <v>0</v>
      </c>
      <c r="AR119" s="133" t="s">
        <v>272</v>
      </c>
      <c r="AT119" s="133" t="s">
        <v>267</v>
      </c>
      <c r="AU119" s="133" t="s">
        <v>85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272</v>
      </c>
      <c r="BM119" s="133" t="s">
        <v>4016</v>
      </c>
    </row>
    <row r="120" spans="2:65" s="14" customFormat="1" ht="11.25">
      <c r="B120" s="164"/>
      <c r="D120" s="136" t="s">
        <v>274</v>
      </c>
      <c r="E120" s="165" t="s">
        <v>19</v>
      </c>
      <c r="F120" s="166" t="s">
        <v>1577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65" s="14" customFormat="1" ht="11.25">
      <c r="B121" s="164"/>
      <c r="D121" s="136" t="s">
        <v>274</v>
      </c>
      <c r="E121" s="165" t="s">
        <v>19</v>
      </c>
      <c r="F121" s="166" t="s">
        <v>4017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1" customFormat="1" ht="11.25">
      <c r="B122" s="135"/>
      <c r="D122" s="136" t="s">
        <v>274</v>
      </c>
      <c r="E122" s="137" t="s">
        <v>19</v>
      </c>
      <c r="F122" s="138" t="s">
        <v>4018</v>
      </c>
      <c r="H122" s="139">
        <v>271.84699999999998</v>
      </c>
      <c r="I122" s="140"/>
      <c r="L122" s="135"/>
      <c r="M122" s="141"/>
      <c r="T122" s="142"/>
      <c r="AT122" s="137" t="s">
        <v>274</v>
      </c>
      <c r="AU122" s="137" t="s">
        <v>85</v>
      </c>
      <c r="AV122" s="11" t="s">
        <v>85</v>
      </c>
      <c r="AW122" s="11" t="s">
        <v>37</v>
      </c>
      <c r="AX122" s="11" t="s">
        <v>75</v>
      </c>
      <c r="AY122" s="137" t="s">
        <v>266</v>
      </c>
    </row>
    <row r="123" spans="2:65" s="14" customFormat="1" ht="11.25">
      <c r="B123" s="164"/>
      <c r="D123" s="136" t="s">
        <v>274</v>
      </c>
      <c r="E123" s="165" t="s">
        <v>19</v>
      </c>
      <c r="F123" s="166" t="s">
        <v>4019</v>
      </c>
      <c r="H123" s="165" t="s">
        <v>19</v>
      </c>
      <c r="I123" s="167"/>
      <c r="L123" s="164"/>
      <c r="M123" s="168"/>
      <c r="T123" s="169"/>
      <c r="AT123" s="165" t="s">
        <v>274</v>
      </c>
      <c r="AU123" s="165" t="s">
        <v>85</v>
      </c>
      <c r="AV123" s="14" t="s">
        <v>83</v>
      </c>
      <c r="AW123" s="14" t="s">
        <v>37</v>
      </c>
      <c r="AX123" s="14" t="s">
        <v>75</v>
      </c>
      <c r="AY123" s="165" t="s">
        <v>266</v>
      </c>
    </row>
    <row r="124" spans="2:65" s="11" customFormat="1" ht="11.25">
      <c r="B124" s="135"/>
      <c r="D124" s="136" t="s">
        <v>274</v>
      </c>
      <c r="E124" s="137" t="s">
        <v>19</v>
      </c>
      <c r="F124" s="138" t="s">
        <v>4020</v>
      </c>
      <c r="H124" s="139">
        <v>57.816000000000003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2" customFormat="1" ht="11.25">
      <c r="B125" s="143"/>
      <c r="D125" s="136" t="s">
        <v>274</v>
      </c>
      <c r="E125" s="144" t="s">
        <v>19</v>
      </c>
      <c r="F125" s="145" t="s">
        <v>276</v>
      </c>
      <c r="H125" s="146">
        <v>329.66300000000001</v>
      </c>
      <c r="I125" s="147"/>
      <c r="L125" s="143"/>
      <c r="M125" s="148"/>
      <c r="T125" s="149"/>
      <c r="AT125" s="144" t="s">
        <v>274</v>
      </c>
      <c r="AU125" s="144" t="s">
        <v>85</v>
      </c>
      <c r="AV125" s="12" t="s">
        <v>272</v>
      </c>
      <c r="AW125" s="12" t="s">
        <v>37</v>
      </c>
      <c r="AX125" s="12" t="s">
        <v>83</v>
      </c>
      <c r="AY125" s="144" t="s">
        <v>266</v>
      </c>
    </row>
    <row r="126" spans="2:65" s="1" customFormat="1" ht="37.9" customHeight="1">
      <c r="B126" s="33"/>
      <c r="C126" s="122" t="s">
        <v>303</v>
      </c>
      <c r="D126" s="122" t="s">
        <v>267</v>
      </c>
      <c r="E126" s="123" t="s">
        <v>838</v>
      </c>
      <c r="F126" s="124" t="s">
        <v>839</v>
      </c>
      <c r="G126" s="125" t="s">
        <v>279</v>
      </c>
      <c r="H126" s="126">
        <v>755.07299999999998</v>
      </c>
      <c r="I126" s="127"/>
      <c r="J126" s="128">
        <f>ROUND(I126*H126,2)</f>
        <v>0</v>
      </c>
      <c r="K126" s="124" t="s">
        <v>271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4021</v>
      </c>
    </row>
    <row r="127" spans="2:65" s="14" customFormat="1" ht="11.25">
      <c r="B127" s="164"/>
      <c r="D127" s="136" t="s">
        <v>274</v>
      </c>
      <c r="E127" s="165" t="s">
        <v>19</v>
      </c>
      <c r="F127" s="166" t="s">
        <v>4022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85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4" customFormat="1" ht="11.25">
      <c r="B128" s="164"/>
      <c r="D128" s="136" t="s">
        <v>274</v>
      </c>
      <c r="E128" s="165" t="s">
        <v>19</v>
      </c>
      <c r="F128" s="166" t="s">
        <v>4023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4024</v>
      </c>
      <c r="H129" s="139">
        <v>755.07299999999998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2" customFormat="1" ht="11.25">
      <c r="B130" s="143"/>
      <c r="D130" s="136" t="s">
        <v>274</v>
      </c>
      <c r="E130" s="144" t="s">
        <v>19</v>
      </c>
      <c r="F130" s="145" t="s">
        <v>276</v>
      </c>
      <c r="H130" s="146">
        <v>755.07299999999998</v>
      </c>
      <c r="I130" s="147"/>
      <c r="L130" s="143"/>
      <c r="M130" s="148"/>
      <c r="T130" s="149"/>
      <c r="AT130" s="144" t="s">
        <v>274</v>
      </c>
      <c r="AU130" s="144" t="s">
        <v>85</v>
      </c>
      <c r="AV130" s="12" t="s">
        <v>272</v>
      </c>
      <c r="AW130" s="12" t="s">
        <v>37</v>
      </c>
      <c r="AX130" s="12" t="s">
        <v>83</v>
      </c>
      <c r="AY130" s="144" t="s">
        <v>266</v>
      </c>
    </row>
    <row r="131" spans="2:65" s="1" customFormat="1" ht="16.5" customHeight="1">
      <c r="B131" s="33"/>
      <c r="C131" s="170" t="s">
        <v>307</v>
      </c>
      <c r="D131" s="170" t="s">
        <v>298</v>
      </c>
      <c r="E131" s="171" t="s">
        <v>843</v>
      </c>
      <c r="F131" s="172" t="s">
        <v>844</v>
      </c>
      <c r="G131" s="173" t="s">
        <v>845</v>
      </c>
      <c r="H131" s="174">
        <v>1952.5250000000001</v>
      </c>
      <c r="I131" s="175"/>
      <c r="J131" s="176">
        <f>ROUND(I131*H131,2)</f>
        <v>0</v>
      </c>
      <c r="K131" s="172" t="s">
        <v>271</v>
      </c>
      <c r="L131" s="177"/>
      <c r="M131" s="178" t="s">
        <v>19</v>
      </c>
      <c r="N131" s="179" t="s">
        <v>46</v>
      </c>
      <c r="P131" s="131">
        <f>O131*H131</f>
        <v>0</v>
      </c>
      <c r="Q131" s="131">
        <v>1</v>
      </c>
      <c r="R131" s="131">
        <f>Q131*H131</f>
        <v>1952.5250000000001</v>
      </c>
      <c r="S131" s="131">
        <v>0</v>
      </c>
      <c r="T131" s="132">
        <f>S131*H131</f>
        <v>0</v>
      </c>
      <c r="AR131" s="133" t="s">
        <v>303</v>
      </c>
      <c r="AT131" s="133" t="s">
        <v>298</v>
      </c>
      <c r="AU131" s="133" t="s">
        <v>85</v>
      </c>
      <c r="AY131" s="18" t="s">
        <v>266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8" t="s">
        <v>83</v>
      </c>
      <c r="BK131" s="134">
        <f>ROUND(I131*H131,2)</f>
        <v>0</v>
      </c>
      <c r="BL131" s="18" t="s">
        <v>272</v>
      </c>
      <c r="BM131" s="133" t="s">
        <v>4025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4026</v>
      </c>
      <c r="H132" s="139">
        <v>1952.5250000000001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2" customFormat="1" ht="11.25">
      <c r="B133" s="143"/>
      <c r="D133" s="136" t="s">
        <v>274</v>
      </c>
      <c r="E133" s="144" t="s">
        <v>19</v>
      </c>
      <c r="F133" s="145" t="s">
        <v>276</v>
      </c>
      <c r="H133" s="146">
        <v>1952.5250000000001</v>
      </c>
      <c r="I133" s="147"/>
      <c r="L133" s="143"/>
      <c r="M133" s="148"/>
      <c r="T133" s="149"/>
      <c r="AT133" s="144" t="s">
        <v>274</v>
      </c>
      <c r="AU133" s="144" t="s">
        <v>85</v>
      </c>
      <c r="AV133" s="12" t="s">
        <v>272</v>
      </c>
      <c r="AW133" s="12" t="s">
        <v>37</v>
      </c>
      <c r="AX133" s="12" t="s">
        <v>83</v>
      </c>
      <c r="AY133" s="144" t="s">
        <v>266</v>
      </c>
    </row>
    <row r="134" spans="2:65" s="1" customFormat="1" ht="49.15" customHeight="1">
      <c r="B134" s="33"/>
      <c r="C134" s="122" t="s">
        <v>312</v>
      </c>
      <c r="D134" s="122" t="s">
        <v>267</v>
      </c>
      <c r="E134" s="123" t="s">
        <v>4027</v>
      </c>
      <c r="F134" s="124" t="s">
        <v>4028</v>
      </c>
      <c r="G134" s="125" t="s">
        <v>789</v>
      </c>
      <c r="H134" s="126">
        <v>626.36699999999996</v>
      </c>
      <c r="I134" s="127"/>
      <c r="J134" s="128">
        <f>ROUND(I134*H134,2)</f>
        <v>0</v>
      </c>
      <c r="K134" s="124" t="s">
        <v>271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4029</v>
      </c>
    </row>
    <row r="135" spans="2:65" s="14" customFormat="1" ht="11.25">
      <c r="B135" s="164"/>
      <c r="D135" s="136" t="s">
        <v>274</v>
      </c>
      <c r="E135" s="165" t="s">
        <v>19</v>
      </c>
      <c r="F135" s="166" t="s">
        <v>4030</v>
      </c>
      <c r="H135" s="165" t="s">
        <v>19</v>
      </c>
      <c r="I135" s="167"/>
      <c r="L135" s="164"/>
      <c r="M135" s="168"/>
      <c r="T135" s="169"/>
      <c r="AT135" s="165" t="s">
        <v>274</v>
      </c>
      <c r="AU135" s="165" t="s">
        <v>85</v>
      </c>
      <c r="AV135" s="14" t="s">
        <v>83</v>
      </c>
      <c r="AW135" s="14" t="s">
        <v>37</v>
      </c>
      <c r="AX135" s="14" t="s">
        <v>75</v>
      </c>
      <c r="AY135" s="165" t="s">
        <v>266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4031</v>
      </c>
      <c r="H136" s="139">
        <v>515.36699999999996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4" customFormat="1" ht="11.25">
      <c r="B137" s="164"/>
      <c r="D137" s="136" t="s">
        <v>274</v>
      </c>
      <c r="E137" s="165" t="s">
        <v>19</v>
      </c>
      <c r="F137" s="166" t="s">
        <v>4032</v>
      </c>
      <c r="H137" s="165" t="s">
        <v>19</v>
      </c>
      <c r="I137" s="167"/>
      <c r="L137" s="164"/>
      <c r="M137" s="168"/>
      <c r="T137" s="169"/>
      <c r="AT137" s="165" t="s">
        <v>274</v>
      </c>
      <c r="AU137" s="165" t="s">
        <v>85</v>
      </c>
      <c r="AV137" s="14" t="s">
        <v>83</v>
      </c>
      <c r="AW137" s="14" t="s">
        <v>37</v>
      </c>
      <c r="AX137" s="14" t="s">
        <v>75</v>
      </c>
      <c r="AY137" s="165" t="s">
        <v>266</v>
      </c>
    </row>
    <row r="138" spans="2:65" s="11" customFormat="1" ht="11.25">
      <c r="B138" s="135"/>
      <c r="D138" s="136" t="s">
        <v>274</v>
      </c>
      <c r="E138" s="137" t="s">
        <v>19</v>
      </c>
      <c r="F138" s="138" t="s">
        <v>4033</v>
      </c>
      <c r="H138" s="139">
        <v>111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75</v>
      </c>
      <c r="AY138" s="137" t="s">
        <v>266</v>
      </c>
    </row>
    <row r="139" spans="2:65" s="12" customFormat="1" ht="11.25">
      <c r="B139" s="143"/>
      <c r="D139" s="136" t="s">
        <v>274</v>
      </c>
      <c r="E139" s="144" t="s">
        <v>19</v>
      </c>
      <c r="F139" s="145" t="s">
        <v>276</v>
      </c>
      <c r="H139" s="146">
        <v>626.36699999999996</v>
      </c>
      <c r="I139" s="147"/>
      <c r="L139" s="143"/>
      <c r="M139" s="148"/>
      <c r="T139" s="149"/>
      <c r="AT139" s="144" t="s">
        <v>274</v>
      </c>
      <c r="AU139" s="144" t="s">
        <v>85</v>
      </c>
      <c r="AV139" s="12" t="s">
        <v>272</v>
      </c>
      <c r="AW139" s="12" t="s">
        <v>37</v>
      </c>
      <c r="AX139" s="12" t="s">
        <v>83</v>
      </c>
      <c r="AY139" s="144" t="s">
        <v>266</v>
      </c>
    </row>
    <row r="140" spans="2:65" s="1" customFormat="1" ht="37.9" customHeight="1">
      <c r="B140" s="33"/>
      <c r="C140" s="122" t="s">
        <v>351</v>
      </c>
      <c r="D140" s="122" t="s">
        <v>267</v>
      </c>
      <c r="E140" s="123" t="s">
        <v>4034</v>
      </c>
      <c r="F140" s="124" t="s">
        <v>4035</v>
      </c>
      <c r="G140" s="125" t="s">
        <v>833</v>
      </c>
      <c r="H140" s="126">
        <v>0.14399999999999999</v>
      </c>
      <c r="I140" s="127"/>
      <c r="J140" s="128">
        <f>ROUND(I140*H140,2)</f>
        <v>0</v>
      </c>
      <c r="K140" s="124" t="s">
        <v>271</v>
      </c>
      <c r="L140" s="33"/>
      <c r="M140" s="129" t="s">
        <v>19</v>
      </c>
      <c r="N140" s="130" t="s">
        <v>46</v>
      </c>
      <c r="P140" s="131">
        <f>O140*H140</f>
        <v>0</v>
      </c>
      <c r="Q140" s="131">
        <v>0</v>
      </c>
      <c r="R140" s="131">
        <f>Q140*H140</f>
        <v>0</v>
      </c>
      <c r="S140" s="131">
        <v>0</v>
      </c>
      <c r="T140" s="132">
        <f>S140*H140</f>
        <v>0</v>
      </c>
      <c r="AR140" s="133" t="s">
        <v>272</v>
      </c>
      <c r="AT140" s="133" t="s">
        <v>267</v>
      </c>
      <c r="AU140" s="133" t="s">
        <v>85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272</v>
      </c>
      <c r="BM140" s="133" t="s">
        <v>4036</v>
      </c>
    </row>
    <row r="141" spans="2:65" s="14" customFormat="1" ht="11.25">
      <c r="B141" s="164"/>
      <c r="D141" s="136" t="s">
        <v>274</v>
      </c>
      <c r="E141" s="165" t="s">
        <v>19</v>
      </c>
      <c r="F141" s="166" t="s">
        <v>4037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4" customFormat="1" ht="11.25">
      <c r="B142" s="164"/>
      <c r="D142" s="136" t="s">
        <v>274</v>
      </c>
      <c r="E142" s="165" t="s">
        <v>19</v>
      </c>
      <c r="F142" s="166" t="s">
        <v>4038</v>
      </c>
      <c r="H142" s="165" t="s">
        <v>19</v>
      </c>
      <c r="I142" s="167"/>
      <c r="L142" s="164"/>
      <c r="M142" s="168"/>
      <c r="T142" s="169"/>
      <c r="AT142" s="165" t="s">
        <v>274</v>
      </c>
      <c r="AU142" s="165" t="s">
        <v>85</v>
      </c>
      <c r="AV142" s="14" t="s">
        <v>83</v>
      </c>
      <c r="AW142" s="14" t="s">
        <v>37</v>
      </c>
      <c r="AX142" s="14" t="s">
        <v>75</v>
      </c>
      <c r="AY142" s="165" t="s">
        <v>266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4005</v>
      </c>
      <c r="H143" s="139">
        <v>0.124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4" customFormat="1" ht="11.25">
      <c r="B144" s="164"/>
      <c r="D144" s="136" t="s">
        <v>274</v>
      </c>
      <c r="E144" s="165" t="s">
        <v>19</v>
      </c>
      <c r="F144" s="166" t="s">
        <v>4039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85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4040</v>
      </c>
      <c r="H145" s="139">
        <v>1.2E-2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4" customFormat="1" ht="11.25">
      <c r="B146" s="164"/>
      <c r="D146" s="136" t="s">
        <v>274</v>
      </c>
      <c r="E146" s="165" t="s">
        <v>19</v>
      </c>
      <c r="F146" s="166" t="s">
        <v>4041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1" customFormat="1" ht="11.25">
      <c r="B147" s="135"/>
      <c r="D147" s="136" t="s">
        <v>274</v>
      </c>
      <c r="E147" s="137" t="s">
        <v>19</v>
      </c>
      <c r="F147" s="138" t="s">
        <v>4042</v>
      </c>
      <c r="H147" s="139">
        <v>8.0000000000000002E-3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2" customFormat="1" ht="11.25">
      <c r="B148" s="143"/>
      <c r="D148" s="136" t="s">
        <v>274</v>
      </c>
      <c r="E148" s="144" t="s">
        <v>19</v>
      </c>
      <c r="F148" s="145" t="s">
        <v>276</v>
      </c>
      <c r="H148" s="146">
        <v>0.14400000000000002</v>
      </c>
      <c r="I148" s="147"/>
      <c r="L148" s="143"/>
      <c r="M148" s="148"/>
      <c r="T148" s="149"/>
      <c r="AT148" s="144" t="s">
        <v>274</v>
      </c>
      <c r="AU148" s="144" t="s">
        <v>85</v>
      </c>
      <c r="AV148" s="12" t="s">
        <v>272</v>
      </c>
      <c r="AW148" s="12" t="s">
        <v>37</v>
      </c>
      <c r="AX148" s="12" t="s">
        <v>83</v>
      </c>
      <c r="AY148" s="144" t="s">
        <v>266</v>
      </c>
    </row>
    <row r="149" spans="2:65" s="1" customFormat="1" ht="16.5" customHeight="1">
      <c r="B149" s="33"/>
      <c r="C149" s="170" t="s">
        <v>358</v>
      </c>
      <c r="D149" s="170" t="s">
        <v>298</v>
      </c>
      <c r="E149" s="171" t="s">
        <v>910</v>
      </c>
      <c r="F149" s="172" t="s">
        <v>1636</v>
      </c>
      <c r="G149" s="173" t="s">
        <v>912</v>
      </c>
      <c r="H149" s="174">
        <v>34</v>
      </c>
      <c r="I149" s="175"/>
      <c r="J149" s="176">
        <f>ROUND(I149*H149,2)</f>
        <v>0</v>
      </c>
      <c r="K149" s="172" t="s">
        <v>19</v>
      </c>
      <c r="L149" s="177"/>
      <c r="M149" s="178" t="s">
        <v>19</v>
      </c>
      <c r="N149" s="179" t="s">
        <v>46</v>
      </c>
      <c r="P149" s="131">
        <f>O149*H149</f>
        <v>0</v>
      </c>
      <c r="Q149" s="131">
        <v>0.16</v>
      </c>
      <c r="R149" s="131">
        <f>Q149*H149</f>
        <v>5.44</v>
      </c>
      <c r="S149" s="131">
        <v>0</v>
      </c>
      <c r="T149" s="132">
        <f>S149*H149</f>
        <v>0</v>
      </c>
      <c r="AR149" s="133" t="s">
        <v>303</v>
      </c>
      <c r="AT149" s="133" t="s">
        <v>298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4043</v>
      </c>
    </row>
    <row r="150" spans="2:65" s="1" customFormat="1" ht="19.5">
      <c r="B150" s="33"/>
      <c r="D150" s="136" t="s">
        <v>341</v>
      </c>
      <c r="F150" s="150" t="s">
        <v>4044</v>
      </c>
      <c r="I150" s="151"/>
      <c r="L150" s="33"/>
      <c r="M150" s="152"/>
      <c r="T150" s="54"/>
      <c r="AT150" s="18" t="s">
        <v>341</v>
      </c>
      <c r="AU150" s="18" t="s">
        <v>85</v>
      </c>
    </row>
    <row r="151" spans="2:65" s="14" customFormat="1" ht="11.25">
      <c r="B151" s="164"/>
      <c r="D151" s="136" t="s">
        <v>274</v>
      </c>
      <c r="E151" s="165" t="s">
        <v>19</v>
      </c>
      <c r="F151" s="166" t="s">
        <v>4045</v>
      </c>
      <c r="H151" s="165" t="s">
        <v>19</v>
      </c>
      <c r="I151" s="167"/>
      <c r="L151" s="164"/>
      <c r="M151" s="168"/>
      <c r="T151" s="169"/>
      <c r="AT151" s="165" t="s">
        <v>274</v>
      </c>
      <c r="AU151" s="165" t="s">
        <v>85</v>
      </c>
      <c r="AV151" s="14" t="s">
        <v>83</v>
      </c>
      <c r="AW151" s="14" t="s">
        <v>37</v>
      </c>
      <c r="AX151" s="14" t="s">
        <v>75</v>
      </c>
      <c r="AY151" s="165" t="s">
        <v>266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312</v>
      </c>
      <c r="H152" s="139">
        <v>10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4" customFormat="1" ht="11.25">
      <c r="B153" s="164"/>
      <c r="D153" s="136" t="s">
        <v>274</v>
      </c>
      <c r="E153" s="165" t="s">
        <v>19</v>
      </c>
      <c r="F153" s="166" t="s">
        <v>4046</v>
      </c>
      <c r="H153" s="165" t="s">
        <v>19</v>
      </c>
      <c r="I153" s="167"/>
      <c r="L153" s="164"/>
      <c r="M153" s="168"/>
      <c r="T153" s="169"/>
      <c r="AT153" s="165" t="s">
        <v>274</v>
      </c>
      <c r="AU153" s="165" t="s">
        <v>85</v>
      </c>
      <c r="AV153" s="14" t="s">
        <v>83</v>
      </c>
      <c r="AW153" s="14" t="s">
        <v>37</v>
      </c>
      <c r="AX153" s="14" t="s">
        <v>75</v>
      </c>
      <c r="AY153" s="165" t="s">
        <v>266</v>
      </c>
    </row>
    <row r="154" spans="2:65" s="11" customFormat="1" ht="11.25">
      <c r="B154" s="135"/>
      <c r="D154" s="136" t="s">
        <v>274</v>
      </c>
      <c r="E154" s="137" t="s">
        <v>19</v>
      </c>
      <c r="F154" s="138" t="s">
        <v>4047</v>
      </c>
      <c r="H154" s="139">
        <v>14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4" customFormat="1" ht="11.25">
      <c r="B155" s="164"/>
      <c r="D155" s="136" t="s">
        <v>274</v>
      </c>
      <c r="E155" s="165" t="s">
        <v>19</v>
      </c>
      <c r="F155" s="166" t="s">
        <v>4048</v>
      </c>
      <c r="H155" s="165" t="s">
        <v>19</v>
      </c>
      <c r="I155" s="167"/>
      <c r="L155" s="164"/>
      <c r="M155" s="168"/>
      <c r="T155" s="169"/>
      <c r="AT155" s="165" t="s">
        <v>274</v>
      </c>
      <c r="AU155" s="165" t="s">
        <v>85</v>
      </c>
      <c r="AV155" s="14" t="s">
        <v>83</v>
      </c>
      <c r="AW155" s="14" t="s">
        <v>37</v>
      </c>
      <c r="AX155" s="14" t="s">
        <v>75</v>
      </c>
      <c r="AY155" s="165" t="s">
        <v>266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312</v>
      </c>
      <c r="H156" s="139">
        <v>10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2" customFormat="1" ht="11.25">
      <c r="B157" s="143"/>
      <c r="D157" s="136" t="s">
        <v>274</v>
      </c>
      <c r="E157" s="144" t="s">
        <v>19</v>
      </c>
      <c r="F157" s="145" t="s">
        <v>276</v>
      </c>
      <c r="H157" s="146">
        <v>34</v>
      </c>
      <c r="I157" s="147"/>
      <c r="L157" s="143"/>
      <c r="M157" s="148"/>
      <c r="T157" s="149"/>
      <c r="AT157" s="144" t="s">
        <v>274</v>
      </c>
      <c r="AU157" s="144" t="s">
        <v>85</v>
      </c>
      <c r="AV157" s="12" t="s">
        <v>272</v>
      </c>
      <c r="AW157" s="12" t="s">
        <v>37</v>
      </c>
      <c r="AX157" s="12" t="s">
        <v>83</v>
      </c>
      <c r="AY157" s="144" t="s">
        <v>266</v>
      </c>
    </row>
    <row r="158" spans="2:65" s="1" customFormat="1" ht="16.5" customHeight="1">
      <c r="B158" s="33"/>
      <c r="C158" s="170" t="s">
        <v>370</v>
      </c>
      <c r="D158" s="170" t="s">
        <v>298</v>
      </c>
      <c r="E158" s="171" t="s">
        <v>4049</v>
      </c>
      <c r="F158" s="172" t="s">
        <v>4050</v>
      </c>
      <c r="G158" s="173" t="s">
        <v>789</v>
      </c>
      <c r="H158" s="174">
        <v>1</v>
      </c>
      <c r="I158" s="175"/>
      <c r="J158" s="176">
        <f>ROUND(I158*H158,2)</f>
        <v>0</v>
      </c>
      <c r="K158" s="172" t="s">
        <v>271</v>
      </c>
      <c r="L158" s="177"/>
      <c r="M158" s="178" t="s">
        <v>19</v>
      </c>
      <c r="N158" s="179" t="s">
        <v>46</v>
      </c>
      <c r="P158" s="131">
        <f>O158*H158</f>
        <v>0</v>
      </c>
      <c r="Q158" s="131">
        <v>1.59</v>
      </c>
      <c r="R158" s="131">
        <f>Q158*H158</f>
        <v>1.59</v>
      </c>
      <c r="S158" s="131">
        <v>0</v>
      </c>
      <c r="T158" s="132">
        <f>S158*H158</f>
        <v>0</v>
      </c>
      <c r="AR158" s="133" t="s">
        <v>853</v>
      </c>
      <c r="AT158" s="133" t="s">
        <v>298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853</v>
      </c>
      <c r="BM158" s="133" t="s">
        <v>4051</v>
      </c>
    </row>
    <row r="159" spans="2:65" s="1" customFormat="1" ht="19.5">
      <c r="B159" s="33"/>
      <c r="D159" s="136" t="s">
        <v>341</v>
      </c>
      <c r="F159" s="150" t="s">
        <v>4052</v>
      </c>
      <c r="I159" s="151"/>
      <c r="L159" s="33"/>
      <c r="M159" s="152"/>
      <c r="T159" s="54"/>
      <c r="AT159" s="18" t="s">
        <v>341</v>
      </c>
      <c r="AU159" s="18" t="s">
        <v>85</v>
      </c>
    </row>
    <row r="160" spans="2:65" s="14" customFormat="1" ht="11.25">
      <c r="B160" s="164"/>
      <c r="D160" s="136" t="s">
        <v>274</v>
      </c>
      <c r="E160" s="165" t="s">
        <v>19</v>
      </c>
      <c r="F160" s="166" t="s">
        <v>4001</v>
      </c>
      <c r="H160" s="165" t="s">
        <v>19</v>
      </c>
      <c r="I160" s="167"/>
      <c r="L160" s="164"/>
      <c r="M160" s="168"/>
      <c r="T160" s="169"/>
      <c r="AT160" s="165" t="s">
        <v>274</v>
      </c>
      <c r="AU160" s="165" t="s">
        <v>85</v>
      </c>
      <c r="AV160" s="14" t="s">
        <v>83</v>
      </c>
      <c r="AW160" s="14" t="s">
        <v>37</v>
      </c>
      <c r="AX160" s="14" t="s">
        <v>75</v>
      </c>
      <c r="AY160" s="165" t="s">
        <v>266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83</v>
      </c>
      <c r="H161" s="139">
        <v>1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2" customFormat="1" ht="11.25">
      <c r="B162" s="143"/>
      <c r="D162" s="136" t="s">
        <v>274</v>
      </c>
      <c r="E162" s="144" t="s">
        <v>19</v>
      </c>
      <c r="F162" s="145" t="s">
        <v>276</v>
      </c>
      <c r="H162" s="146">
        <v>1</v>
      </c>
      <c r="I162" s="147"/>
      <c r="L162" s="143"/>
      <c r="M162" s="148"/>
      <c r="T162" s="149"/>
      <c r="AT162" s="144" t="s">
        <v>274</v>
      </c>
      <c r="AU162" s="144" t="s">
        <v>85</v>
      </c>
      <c r="AV162" s="12" t="s">
        <v>272</v>
      </c>
      <c r="AW162" s="12" t="s">
        <v>37</v>
      </c>
      <c r="AX162" s="12" t="s">
        <v>83</v>
      </c>
      <c r="AY162" s="144" t="s">
        <v>266</v>
      </c>
    </row>
    <row r="163" spans="2:65" s="1" customFormat="1" ht="55.5" customHeight="1">
      <c r="B163" s="33"/>
      <c r="C163" s="122" t="s">
        <v>366</v>
      </c>
      <c r="D163" s="122" t="s">
        <v>267</v>
      </c>
      <c r="E163" s="123" t="s">
        <v>4053</v>
      </c>
      <c r="F163" s="124" t="s">
        <v>4054</v>
      </c>
      <c r="G163" s="125" t="s">
        <v>291</v>
      </c>
      <c r="H163" s="126">
        <v>415.2</v>
      </c>
      <c r="I163" s="127"/>
      <c r="J163" s="128">
        <f>ROUND(I163*H163,2)</f>
        <v>0</v>
      </c>
      <c r="K163" s="124" t="s">
        <v>271</v>
      </c>
      <c r="L163" s="33"/>
      <c r="M163" s="129" t="s">
        <v>19</v>
      </c>
      <c r="N163" s="130" t="s">
        <v>46</v>
      </c>
      <c r="P163" s="131">
        <f>O163*H163</f>
        <v>0</v>
      </c>
      <c r="Q163" s="131">
        <v>0</v>
      </c>
      <c r="R163" s="131">
        <f>Q163*H163</f>
        <v>0</v>
      </c>
      <c r="S163" s="131">
        <v>0</v>
      </c>
      <c r="T163" s="132">
        <f>S163*H163</f>
        <v>0</v>
      </c>
      <c r="AR163" s="133" t="s">
        <v>272</v>
      </c>
      <c r="AT163" s="133" t="s">
        <v>267</v>
      </c>
      <c r="AU163" s="133" t="s">
        <v>85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272</v>
      </c>
      <c r="BM163" s="133" t="s">
        <v>4055</v>
      </c>
    </row>
    <row r="164" spans="2:65" s="14" customFormat="1" ht="11.25">
      <c r="B164" s="164"/>
      <c r="D164" s="136" t="s">
        <v>274</v>
      </c>
      <c r="E164" s="165" t="s">
        <v>19</v>
      </c>
      <c r="F164" s="166" t="s">
        <v>4056</v>
      </c>
      <c r="H164" s="165" t="s">
        <v>19</v>
      </c>
      <c r="I164" s="167"/>
      <c r="L164" s="164"/>
      <c r="M164" s="168"/>
      <c r="T164" s="169"/>
      <c r="AT164" s="165" t="s">
        <v>274</v>
      </c>
      <c r="AU164" s="165" t="s">
        <v>85</v>
      </c>
      <c r="AV164" s="14" t="s">
        <v>83</v>
      </c>
      <c r="AW164" s="14" t="s">
        <v>37</v>
      </c>
      <c r="AX164" s="14" t="s">
        <v>75</v>
      </c>
      <c r="AY164" s="165" t="s">
        <v>266</v>
      </c>
    </row>
    <row r="165" spans="2:65" s="14" customFormat="1" ht="11.25">
      <c r="B165" s="164"/>
      <c r="D165" s="136" t="s">
        <v>274</v>
      </c>
      <c r="E165" s="165" t="s">
        <v>19</v>
      </c>
      <c r="F165" s="166" t="s">
        <v>4057</v>
      </c>
      <c r="H165" s="165" t="s">
        <v>19</v>
      </c>
      <c r="I165" s="167"/>
      <c r="L165" s="164"/>
      <c r="M165" s="168"/>
      <c r="T165" s="169"/>
      <c r="AT165" s="165" t="s">
        <v>274</v>
      </c>
      <c r="AU165" s="165" t="s">
        <v>85</v>
      </c>
      <c r="AV165" s="14" t="s">
        <v>83</v>
      </c>
      <c r="AW165" s="14" t="s">
        <v>37</v>
      </c>
      <c r="AX165" s="14" t="s">
        <v>75</v>
      </c>
      <c r="AY165" s="165" t="s">
        <v>266</v>
      </c>
    </row>
    <row r="166" spans="2:65" s="11" customFormat="1" ht="11.25">
      <c r="B166" s="135"/>
      <c r="D166" s="136" t="s">
        <v>274</v>
      </c>
      <c r="E166" s="137" t="s">
        <v>19</v>
      </c>
      <c r="F166" s="138" t="s">
        <v>4058</v>
      </c>
      <c r="H166" s="139">
        <v>415.2</v>
      </c>
      <c r="I166" s="140"/>
      <c r="L166" s="135"/>
      <c r="M166" s="141"/>
      <c r="T166" s="142"/>
      <c r="AT166" s="137" t="s">
        <v>274</v>
      </c>
      <c r="AU166" s="137" t="s">
        <v>85</v>
      </c>
      <c r="AV166" s="11" t="s">
        <v>85</v>
      </c>
      <c r="AW166" s="11" t="s">
        <v>37</v>
      </c>
      <c r="AX166" s="11" t="s">
        <v>75</v>
      </c>
      <c r="AY166" s="137" t="s">
        <v>266</v>
      </c>
    </row>
    <row r="167" spans="2:65" s="12" customFormat="1" ht="11.25">
      <c r="B167" s="143"/>
      <c r="D167" s="136" t="s">
        <v>274</v>
      </c>
      <c r="E167" s="144" t="s">
        <v>19</v>
      </c>
      <c r="F167" s="145" t="s">
        <v>276</v>
      </c>
      <c r="H167" s="146">
        <v>415.2</v>
      </c>
      <c r="I167" s="147"/>
      <c r="L167" s="143"/>
      <c r="M167" s="148"/>
      <c r="T167" s="149"/>
      <c r="AT167" s="144" t="s">
        <v>274</v>
      </c>
      <c r="AU167" s="144" t="s">
        <v>85</v>
      </c>
      <c r="AV167" s="12" t="s">
        <v>272</v>
      </c>
      <c r="AW167" s="12" t="s">
        <v>37</v>
      </c>
      <c r="AX167" s="12" t="s">
        <v>83</v>
      </c>
      <c r="AY167" s="144" t="s">
        <v>266</v>
      </c>
    </row>
    <row r="168" spans="2:65" s="1" customFormat="1" ht="55.5" customHeight="1">
      <c r="B168" s="33"/>
      <c r="C168" s="122" t="s">
        <v>382</v>
      </c>
      <c r="D168" s="122" t="s">
        <v>267</v>
      </c>
      <c r="E168" s="123" t="s">
        <v>1684</v>
      </c>
      <c r="F168" s="124" t="s">
        <v>1685</v>
      </c>
      <c r="G168" s="125" t="s">
        <v>291</v>
      </c>
      <c r="H168" s="126">
        <v>8654.4599999999991</v>
      </c>
      <c r="I168" s="127"/>
      <c r="J168" s="128">
        <f>ROUND(I168*H168,2)</f>
        <v>0</v>
      </c>
      <c r="K168" s="124" t="s">
        <v>271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85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4059</v>
      </c>
    </row>
    <row r="169" spans="2:65" s="14" customFormat="1" ht="11.25">
      <c r="B169" s="164"/>
      <c r="D169" s="136" t="s">
        <v>274</v>
      </c>
      <c r="E169" s="165" t="s">
        <v>19</v>
      </c>
      <c r="F169" s="166" t="s">
        <v>4056</v>
      </c>
      <c r="H169" s="165" t="s">
        <v>19</v>
      </c>
      <c r="I169" s="167"/>
      <c r="L169" s="164"/>
      <c r="M169" s="168"/>
      <c r="T169" s="169"/>
      <c r="AT169" s="165" t="s">
        <v>274</v>
      </c>
      <c r="AU169" s="165" t="s">
        <v>85</v>
      </c>
      <c r="AV169" s="14" t="s">
        <v>83</v>
      </c>
      <c r="AW169" s="14" t="s">
        <v>37</v>
      </c>
      <c r="AX169" s="14" t="s">
        <v>75</v>
      </c>
      <c r="AY169" s="165" t="s">
        <v>266</v>
      </c>
    </row>
    <row r="170" spans="2:65" s="11" customFormat="1" ht="11.25">
      <c r="B170" s="135"/>
      <c r="D170" s="136" t="s">
        <v>274</v>
      </c>
      <c r="E170" s="137" t="s">
        <v>19</v>
      </c>
      <c r="F170" s="138" t="s">
        <v>4060</v>
      </c>
      <c r="H170" s="139">
        <v>8654.4599999999991</v>
      </c>
      <c r="I170" s="140"/>
      <c r="L170" s="135"/>
      <c r="M170" s="141"/>
      <c r="T170" s="142"/>
      <c r="AT170" s="137" t="s">
        <v>274</v>
      </c>
      <c r="AU170" s="137" t="s">
        <v>85</v>
      </c>
      <c r="AV170" s="11" t="s">
        <v>85</v>
      </c>
      <c r="AW170" s="11" t="s">
        <v>37</v>
      </c>
      <c r="AX170" s="11" t="s">
        <v>75</v>
      </c>
      <c r="AY170" s="137" t="s">
        <v>266</v>
      </c>
    </row>
    <row r="171" spans="2:65" s="12" customFormat="1" ht="11.25">
      <c r="B171" s="143"/>
      <c r="D171" s="136" t="s">
        <v>274</v>
      </c>
      <c r="E171" s="144" t="s">
        <v>19</v>
      </c>
      <c r="F171" s="145" t="s">
        <v>276</v>
      </c>
      <c r="H171" s="146">
        <v>8654.4599999999991</v>
      </c>
      <c r="I171" s="147"/>
      <c r="L171" s="143"/>
      <c r="M171" s="148"/>
      <c r="T171" s="149"/>
      <c r="AT171" s="144" t="s">
        <v>274</v>
      </c>
      <c r="AU171" s="144" t="s">
        <v>85</v>
      </c>
      <c r="AV171" s="12" t="s">
        <v>272</v>
      </c>
      <c r="AW171" s="12" t="s">
        <v>37</v>
      </c>
      <c r="AX171" s="12" t="s">
        <v>83</v>
      </c>
      <c r="AY171" s="144" t="s">
        <v>266</v>
      </c>
    </row>
    <row r="172" spans="2:65" s="1" customFormat="1" ht="44.25" customHeight="1">
      <c r="B172" s="33"/>
      <c r="C172" s="122" t="s">
        <v>374</v>
      </c>
      <c r="D172" s="122" t="s">
        <v>267</v>
      </c>
      <c r="E172" s="123" t="s">
        <v>4061</v>
      </c>
      <c r="F172" s="124" t="s">
        <v>4062</v>
      </c>
      <c r="G172" s="125" t="s">
        <v>1690</v>
      </c>
      <c r="H172" s="126">
        <v>12860</v>
      </c>
      <c r="I172" s="127"/>
      <c r="J172" s="128">
        <f>ROUND(I172*H172,2)</f>
        <v>0</v>
      </c>
      <c r="K172" s="124" t="s">
        <v>271</v>
      </c>
      <c r="L172" s="33"/>
      <c r="M172" s="129" t="s">
        <v>19</v>
      </c>
      <c r="N172" s="130" t="s">
        <v>46</v>
      </c>
      <c r="P172" s="131">
        <f>O172*H172</f>
        <v>0</v>
      </c>
      <c r="Q172" s="131">
        <v>0</v>
      </c>
      <c r="R172" s="131">
        <f>Q172*H172</f>
        <v>0</v>
      </c>
      <c r="S172" s="131">
        <v>0</v>
      </c>
      <c r="T172" s="132">
        <f>S172*H172</f>
        <v>0</v>
      </c>
      <c r="AR172" s="133" t="s">
        <v>272</v>
      </c>
      <c r="AT172" s="133" t="s">
        <v>267</v>
      </c>
      <c r="AU172" s="133" t="s">
        <v>85</v>
      </c>
      <c r="AY172" s="18" t="s">
        <v>266</v>
      </c>
      <c r="BE172" s="134">
        <f>IF(N172="základní",J172,0)</f>
        <v>0</v>
      </c>
      <c r="BF172" s="134">
        <f>IF(N172="snížená",J172,0)</f>
        <v>0</v>
      </c>
      <c r="BG172" s="134">
        <f>IF(N172="zákl. přenesená",J172,0)</f>
        <v>0</v>
      </c>
      <c r="BH172" s="134">
        <f>IF(N172="sníž. přenesená",J172,0)</f>
        <v>0</v>
      </c>
      <c r="BI172" s="134">
        <f>IF(N172="nulová",J172,0)</f>
        <v>0</v>
      </c>
      <c r="BJ172" s="18" t="s">
        <v>83</v>
      </c>
      <c r="BK172" s="134">
        <f>ROUND(I172*H172,2)</f>
        <v>0</v>
      </c>
      <c r="BL172" s="18" t="s">
        <v>272</v>
      </c>
      <c r="BM172" s="133" t="s">
        <v>4063</v>
      </c>
    </row>
    <row r="173" spans="2:65" s="14" customFormat="1" ht="11.25">
      <c r="B173" s="164"/>
      <c r="D173" s="136" t="s">
        <v>274</v>
      </c>
      <c r="E173" s="165" t="s">
        <v>19</v>
      </c>
      <c r="F173" s="166" t="s">
        <v>4064</v>
      </c>
      <c r="H173" s="165" t="s">
        <v>19</v>
      </c>
      <c r="I173" s="167"/>
      <c r="L173" s="164"/>
      <c r="M173" s="168"/>
      <c r="T173" s="169"/>
      <c r="AT173" s="165" t="s">
        <v>274</v>
      </c>
      <c r="AU173" s="165" t="s">
        <v>85</v>
      </c>
      <c r="AV173" s="14" t="s">
        <v>83</v>
      </c>
      <c r="AW173" s="14" t="s">
        <v>37</v>
      </c>
      <c r="AX173" s="14" t="s">
        <v>75</v>
      </c>
      <c r="AY173" s="165" t="s">
        <v>266</v>
      </c>
    </row>
    <row r="174" spans="2:65" s="11" customFormat="1" ht="11.25">
      <c r="B174" s="135"/>
      <c r="D174" s="136" t="s">
        <v>274</v>
      </c>
      <c r="E174" s="137" t="s">
        <v>19</v>
      </c>
      <c r="F174" s="138" t="s">
        <v>4065</v>
      </c>
      <c r="H174" s="139">
        <v>11700.634</v>
      </c>
      <c r="I174" s="140"/>
      <c r="L174" s="135"/>
      <c r="M174" s="141"/>
      <c r="T174" s="142"/>
      <c r="AT174" s="137" t="s">
        <v>274</v>
      </c>
      <c r="AU174" s="137" t="s">
        <v>85</v>
      </c>
      <c r="AV174" s="11" t="s">
        <v>85</v>
      </c>
      <c r="AW174" s="11" t="s">
        <v>37</v>
      </c>
      <c r="AX174" s="11" t="s">
        <v>75</v>
      </c>
      <c r="AY174" s="137" t="s">
        <v>266</v>
      </c>
    </row>
    <row r="175" spans="2:65" s="14" customFormat="1" ht="11.25">
      <c r="B175" s="164"/>
      <c r="D175" s="136" t="s">
        <v>274</v>
      </c>
      <c r="E175" s="165" t="s">
        <v>19</v>
      </c>
      <c r="F175" s="166" t="s">
        <v>4066</v>
      </c>
      <c r="H175" s="165" t="s">
        <v>19</v>
      </c>
      <c r="I175" s="167"/>
      <c r="L175" s="164"/>
      <c r="M175" s="168"/>
      <c r="T175" s="169"/>
      <c r="AT175" s="165" t="s">
        <v>274</v>
      </c>
      <c r="AU175" s="165" t="s">
        <v>85</v>
      </c>
      <c r="AV175" s="14" t="s">
        <v>83</v>
      </c>
      <c r="AW175" s="14" t="s">
        <v>37</v>
      </c>
      <c r="AX175" s="14" t="s">
        <v>75</v>
      </c>
      <c r="AY175" s="165" t="s">
        <v>266</v>
      </c>
    </row>
    <row r="176" spans="2:65" s="11" customFormat="1" ht="11.25">
      <c r="B176" s="135"/>
      <c r="D176" s="136" t="s">
        <v>274</v>
      </c>
      <c r="E176" s="137" t="s">
        <v>19</v>
      </c>
      <c r="F176" s="138" t="s">
        <v>4067</v>
      </c>
      <c r="H176" s="139">
        <v>1030.7329999999999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75</v>
      </c>
      <c r="AY176" s="137" t="s">
        <v>266</v>
      </c>
    </row>
    <row r="177" spans="2:65" s="14" customFormat="1" ht="11.25">
      <c r="B177" s="164"/>
      <c r="D177" s="136" t="s">
        <v>274</v>
      </c>
      <c r="E177" s="165" t="s">
        <v>19</v>
      </c>
      <c r="F177" s="166" t="s">
        <v>4068</v>
      </c>
      <c r="H177" s="165" t="s">
        <v>19</v>
      </c>
      <c r="I177" s="167"/>
      <c r="L177" s="164"/>
      <c r="M177" s="168"/>
      <c r="T177" s="169"/>
      <c r="AT177" s="165" t="s">
        <v>274</v>
      </c>
      <c r="AU177" s="165" t="s">
        <v>85</v>
      </c>
      <c r="AV177" s="14" t="s">
        <v>83</v>
      </c>
      <c r="AW177" s="14" t="s">
        <v>37</v>
      </c>
      <c r="AX177" s="14" t="s">
        <v>75</v>
      </c>
      <c r="AY177" s="165" t="s">
        <v>266</v>
      </c>
    </row>
    <row r="178" spans="2:65" s="11" customFormat="1" ht="11.25">
      <c r="B178" s="135"/>
      <c r="D178" s="136" t="s">
        <v>274</v>
      </c>
      <c r="E178" s="137" t="s">
        <v>19</v>
      </c>
      <c r="F178" s="138" t="s">
        <v>4069</v>
      </c>
      <c r="H178" s="139">
        <v>128</v>
      </c>
      <c r="I178" s="140"/>
      <c r="L178" s="135"/>
      <c r="M178" s="141"/>
      <c r="T178" s="142"/>
      <c r="AT178" s="137" t="s">
        <v>274</v>
      </c>
      <c r="AU178" s="137" t="s">
        <v>85</v>
      </c>
      <c r="AV178" s="11" t="s">
        <v>85</v>
      </c>
      <c r="AW178" s="11" t="s">
        <v>37</v>
      </c>
      <c r="AX178" s="11" t="s">
        <v>75</v>
      </c>
      <c r="AY178" s="137" t="s">
        <v>266</v>
      </c>
    </row>
    <row r="179" spans="2:65" s="15" customFormat="1" ht="11.25">
      <c r="B179" s="190"/>
      <c r="D179" s="136" t="s">
        <v>274</v>
      </c>
      <c r="E179" s="191" t="s">
        <v>19</v>
      </c>
      <c r="F179" s="192" t="s">
        <v>1643</v>
      </c>
      <c r="H179" s="193">
        <v>12859.367</v>
      </c>
      <c r="I179" s="194"/>
      <c r="L179" s="190"/>
      <c r="M179" s="195"/>
      <c r="T179" s="196"/>
      <c r="AT179" s="191" t="s">
        <v>274</v>
      </c>
      <c r="AU179" s="191" t="s">
        <v>85</v>
      </c>
      <c r="AV179" s="15" t="s">
        <v>285</v>
      </c>
      <c r="AW179" s="15" t="s">
        <v>37</v>
      </c>
      <c r="AX179" s="15" t="s">
        <v>75</v>
      </c>
      <c r="AY179" s="191" t="s">
        <v>266</v>
      </c>
    </row>
    <row r="180" spans="2:65" s="14" customFormat="1" ht="11.25">
      <c r="B180" s="164"/>
      <c r="D180" s="136" t="s">
        <v>274</v>
      </c>
      <c r="E180" s="165" t="s">
        <v>19</v>
      </c>
      <c r="F180" s="166" t="s">
        <v>1503</v>
      </c>
      <c r="H180" s="165" t="s">
        <v>19</v>
      </c>
      <c r="I180" s="167"/>
      <c r="L180" s="164"/>
      <c r="M180" s="168"/>
      <c r="T180" s="169"/>
      <c r="AT180" s="165" t="s">
        <v>274</v>
      </c>
      <c r="AU180" s="165" t="s">
        <v>85</v>
      </c>
      <c r="AV180" s="14" t="s">
        <v>83</v>
      </c>
      <c r="AW180" s="14" t="s">
        <v>37</v>
      </c>
      <c r="AX180" s="14" t="s">
        <v>75</v>
      </c>
      <c r="AY180" s="165" t="s">
        <v>266</v>
      </c>
    </row>
    <row r="181" spans="2:65" s="11" customFormat="1" ht="11.25">
      <c r="B181" s="135"/>
      <c r="D181" s="136" t="s">
        <v>274</v>
      </c>
      <c r="E181" s="137" t="s">
        <v>19</v>
      </c>
      <c r="F181" s="138" t="s">
        <v>4070</v>
      </c>
      <c r="H181" s="139">
        <v>0.63300000000000001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75</v>
      </c>
      <c r="AY181" s="137" t="s">
        <v>266</v>
      </c>
    </row>
    <row r="182" spans="2:65" s="12" customFormat="1" ht="11.25">
      <c r="B182" s="143"/>
      <c r="D182" s="136" t="s">
        <v>274</v>
      </c>
      <c r="E182" s="144" t="s">
        <v>19</v>
      </c>
      <c r="F182" s="145" t="s">
        <v>276</v>
      </c>
      <c r="H182" s="146">
        <v>12860</v>
      </c>
      <c r="I182" s="147"/>
      <c r="L182" s="143"/>
      <c r="M182" s="148"/>
      <c r="T182" s="149"/>
      <c r="AT182" s="144" t="s">
        <v>274</v>
      </c>
      <c r="AU182" s="144" t="s">
        <v>85</v>
      </c>
      <c r="AV182" s="12" t="s">
        <v>272</v>
      </c>
      <c r="AW182" s="12" t="s">
        <v>37</v>
      </c>
      <c r="AX182" s="12" t="s">
        <v>83</v>
      </c>
      <c r="AY182" s="144" t="s">
        <v>266</v>
      </c>
    </row>
    <row r="183" spans="2:65" s="1" customFormat="1" ht="16.5" customHeight="1">
      <c r="B183" s="33"/>
      <c r="C183" s="170" t="s">
        <v>378</v>
      </c>
      <c r="D183" s="170" t="s">
        <v>298</v>
      </c>
      <c r="E183" s="171" t="s">
        <v>1673</v>
      </c>
      <c r="F183" s="172" t="s">
        <v>1674</v>
      </c>
      <c r="G183" s="173" t="s">
        <v>789</v>
      </c>
      <c r="H183" s="174">
        <v>12860</v>
      </c>
      <c r="I183" s="175"/>
      <c r="J183" s="176">
        <f>ROUND(I183*H183,2)</f>
        <v>0</v>
      </c>
      <c r="K183" s="172" t="s">
        <v>271</v>
      </c>
      <c r="L183" s="177"/>
      <c r="M183" s="178" t="s">
        <v>19</v>
      </c>
      <c r="N183" s="179" t="s">
        <v>46</v>
      </c>
      <c r="P183" s="131">
        <f>O183*H183</f>
        <v>0</v>
      </c>
      <c r="Q183" s="131">
        <v>1.8000000000000001E-4</v>
      </c>
      <c r="R183" s="131">
        <f>Q183*H183</f>
        <v>2.3148</v>
      </c>
      <c r="S183" s="131">
        <v>0</v>
      </c>
      <c r="T183" s="132">
        <f>S183*H183</f>
        <v>0</v>
      </c>
      <c r="AR183" s="133" t="s">
        <v>303</v>
      </c>
      <c r="AT183" s="133" t="s">
        <v>298</v>
      </c>
      <c r="AU183" s="133" t="s">
        <v>85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4071</v>
      </c>
    </row>
    <row r="184" spans="2:65" s="1" customFormat="1" ht="16.5" customHeight="1">
      <c r="B184" s="33"/>
      <c r="C184" s="170" t="s">
        <v>386</v>
      </c>
      <c r="D184" s="170" t="s">
        <v>298</v>
      </c>
      <c r="E184" s="171" t="s">
        <v>1668</v>
      </c>
      <c r="F184" s="172" t="s">
        <v>1669</v>
      </c>
      <c r="G184" s="173" t="s">
        <v>789</v>
      </c>
      <c r="H184" s="174">
        <v>25464</v>
      </c>
      <c r="I184" s="175"/>
      <c r="J184" s="176">
        <f>ROUND(I184*H184,2)</f>
        <v>0</v>
      </c>
      <c r="K184" s="172" t="s">
        <v>271</v>
      </c>
      <c r="L184" s="177"/>
      <c r="M184" s="178" t="s">
        <v>19</v>
      </c>
      <c r="N184" s="179" t="s">
        <v>46</v>
      </c>
      <c r="P184" s="131">
        <f>O184*H184</f>
        <v>0</v>
      </c>
      <c r="Q184" s="131">
        <v>1.1100000000000001E-3</v>
      </c>
      <c r="R184" s="131">
        <f>Q184*H184</f>
        <v>28.265040000000003</v>
      </c>
      <c r="S184" s="131">
        <v>0</v>
      </c>
      <c r="T184" s="132">
        <f>S184*H184</f>
        <v>0</v>
      </c>
      <c r="AR184" s="133" t="s">
        <v>303</v>
      </c>
      <c r="AT184" s="133" t="s">
        <v>298</v>
      </c>
      <c r="AU184" s="133" t="s">
        <v>85</v>
      </c>
      <c r="AY184" s="18" t="s">
        <v>266</v>
      </c>
      <c r="BE184" s="134">
        <f>IF(N184="základní",J184,0)</f>
        <v>0</v>
      </c>
      <c r="BF184" s="134">
        <f>IF(N184="snížená",J184,0)</f>
        <v>0</v>
      </c>
      <c r="BG184" s="134">
        <f>IF(N184="zákl. přenesená",J184,0)</f>
        <v>0</v>
      </c>
      <c r="BH184" s="134">
        <f>IF(N184="sníž. přenesená",J184,0)</f>
        <v>0</v>
      </c>
      <c r="BI184" s="134">
        <f>IF(N184="nulová",J184,0)</f>
        <v>0</v>
      </c>
      <c r="BJ184" s="18" t="s">
        <v>83</v>
      </c>
      <c r="BK184" s="134">
        <f>ROUND(I184*H184,2)</f>
        <v>0</v>
      </c>
      <c r="BL184" s="18" t="s">
        <v>272</v>
      </c>
      <c r="BM184" s="133" t="s">
        <v>4072</v>
      </c>
    </row>
    <row r="185" spans="2:65" s="11" customFormat="1" ht="11.25">
      <c r="B185" s="135"/>
      <c r="D185" s="136" t="s">
        <v>274</v>
      </c>
      <c r="E185" s="137" t="s">
        <v>19</v>
      </c>
      <c r="F185" s="138" t="s">
        <v>4073</v>
      </c>
      <c r="H185" s="139">
        <v>25464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75</v>
      </c>
      <c r="AY185" s="137" t="s">
        <v>266</v>
      </c>
    </row>
    <row r="186" spans="2:65" s="12" customFormat="1" ht="11.25">
      <c r="B186" s="143"/>
      <c r="D186" s="136" t="s">
        <v>274</v>
      </c>
      <c r="E186" s="144" t="s">
        <v>19</v>
      </c>
      <c r="F186" s="145" t="s">
        <v>276</v>
      </c>
      <c r="H186" s="146">
        <v>25464</v>
      </c>
      <c r="I186" s="147"/>
      <c r="L186" s="143"/>
      <c r="M186" s="148"/>
      <c r="T186" s="149"/>
      <c r="AT186" s="144" t="s">
        <v>274</v>
      </c>
      <c r="AU186" s="144" t="s">
        <v>85</v>
      </c>
      <c r="AV186" s="12" t="s">
        <v>272</v>
      </c>
      <c r="AW186" s="12" t="s">
        <v>37</v>
      </c>
      <c r="AX186" s="12" t="s">
        <v>83</v>
      </c>
      <c r="AY186" s="144" t="s">
        <v>266</v>
      </c>
    </row>
    <row r="187" spans="2:65" s="1" customFormat="1" ht="21.75" customHeight="1">
      <c r="B187" s="33"/>
      <c r="C187" s="170" t="s">
        <v>7</v>
      </c>
      <c r="D187" s="170" t="s">
        <v>298</v>
      </c>
      <c r="E187" s="171" t="s">
        <v>1693</v>
      </c>
      <c r="F187" s="172" t="s">
        <v>1694</v>
      </c>
      <c r="G187" s="173" t="s">
        <v>789</v>
      </c>
      <c r="H187" s="174">
        <v>256</v>
      </c>
      <c r="I187" s="175"/>
      <c r="J187" s="176">
        <f>ROUND(I187*H187,2)</f>
        <v>0</v>
      </c>
      <c r="K187" s="172" t="s">
        <v>271</v>
      </c>
      <c r="L187" s="177"/>
      <c r="M187" s="178" t="s">
        <v>19</v>
      </c>
      <c r="N187" s="179" t="s">
        <v>46</v>
      </c>
      <c r="P187" s="131">
        <f>O187*H187</f>
        <v>0</v>
      </c>
      <c r="Q187" s="131">
        <v>1.23E-3</v>
      </c>
      <c r="R187" s="131">
        <f>Q187*H187</f>
        <v>0.31487999999999999</v>
      </c>
      <c r="S187" s="131">
        <v>0</v>
      </c>
      <c r="T187" s="132">
        <f>S187*H187</f>
        <v>0</v>
      </c>
      <c r="AR187" s="133" t="s">
        <v>303</v>
      </c>
      <c r="AT187" s="133" t="s">
        <v>298</v>
      </c>
      <c r="AU187" s="133" t="s">
        <v>85</v>
      </c>
      <c r="AY187" s="18" t="s">
        <v>266</v>
      </c>
      <c r="BE187" s="134">
        <f>IF(N187="základní",J187,0)</f>
        <v>0</v>
      </c>
      <c r="BF187" s="134">
        <f>IF(N187="snížená",J187,0)</f>
        <v>0</v>
      </c>
      <c r="BG187" s="134">
        <f>IF(N187="zákl. přenesená",J187,0)</f>
        <v>0</v>
      </c>
      <c r="BH187" s="134">
        <f>IF(N187="sníž. přenesená",J187,0)</f>
        <v>0</v>
      </c>
      <c r="BI187" s="134">
        <f>IF(N187="nulová",J187,0)</f>
        <v>0</v>
      </c>
      <c r="BJ187" s="18" t="s">
        <v>83</v>
      </c>
      <c r="BK187" s="134">
        <f>ROUND(I187*H187,2)</f>
        <v>0</v>
      </c>
      <c r="BL187" s="18" t="s">
        <v>272</v>
      </c>
      <c r="BM187" s="133" t="s">
        <v>4074</v>
      </c>
    </row>
    <row r="188" spans="2:65" s="1" customFormat="1" ht="90" customHeight="1">
      <c r="B188" s="33"/>
      <c r="C188" s="122" t="s">
        <v>393</v>
      </c>
      <c r="D188" s="122" t="s">
        <v>267</v>
      </c>
      <c r="E188" s="123" t="s">
        <v>831</v>
      </c>
      <c r="F188" s="124" t="s">
        <v>832</v>
      </c>
      <c r="G188" s="125" t="s">
        <v>833</v>
      </c>
      <c r="H188" s="126">
        <v>4.4160000000000004</v>
      </c>
      <c r="I188" s="127"/>
      <c r="J188" s="128">
        <f>ROUND(I188*H188,2)</f>
        <v>0</v>
      </c>
      <c r="K188" s="124" t="s">
        <v>271</v>
      </c>
      <c r="L188" s="33"/>
      <c r="M188" s="129" t="s">
        <v>19</v>
      </c>
      <c r="N188" s="130" t="s">
        <v>46</v>
      </c>
      <c r="P188" s="131">
        <f>O188*H188</f>
        <v>0</v>
      </c>
      <c r="Q188" s="131">
        <v>0</v>
      </c>
      <c r="R188" s="131">
        <f>Q188*H188</f>
        <v>0</v>
      </c>
      <c r="S188" s="131">
        <v>0</v>
      </c>
      <c r="T188" s="132">
        <f>S188*H188</f>
        <v>0</v>
      </c>
      <c r="AR188" s="133" t="s">
        <v>272</v>
      </c>
      <c r="AT188" s="133" t="s">
        <v>267</v>
      </c>
      <c r="AU188" s="133" t="s">
        <v>85</v>
      </c>
      <c r="AY188" s="18" t="s">
        <v>266</v>
      </c>
      <c r="BE188" s="134">
        <f>IF(N188="základní",J188,0)</f>
        <v>0</v>
      </c>
      <c r="BF188" s="134">
        <f>IF(N188="snížená",J188,0)</f>
        <v>0</v>
      </c>
      <c r="BG188" s="134">
        <f>IF(N188="zákl. přenesená",J188,0)</f>
        <v>0</v>
      </c>
      <c r="BH188" s="134">
        <f>IF(N188="sníž. přenesená",J188,0)</f>
        <v>0</v>
      </c>
      <c r="BI188" s="134">
        <f>IF(N188="nulová",J188,0)</f>
        <v>0</v>
      </c>
      <c r="BJ188" s="18" t="s">
        <v>83</v>
      </c>
      <c r="BK188" s="134">
        <f>ROUND(I188*H188,2)</f>
        <v>0</v>
      </c>
      <c r="BL188" s="18" t="s">
        <v>272</v>
      </c>
      <c r="BM188" s="133" t="s">
        <v>4075</v>
      </c>
    </row>
    <row r="189" spans="2:65" s="14" customFormat="1" ht="11.25">
      <c r="B189" s="164"/>
      <c r="D189" s="136" t="s">
        <v>274</v>
      </c>
      <c r="E189" s="165" t="s">
        <v>19</v>
      </c>
      <c r="F189" s="166" t="s">
        <v>4076</v>
      </c>
      <c r="H189" s="165" t="s">
        <v>19</v>
      </c>
      <c r="I189" s="167"/>
      <c r="L189" s="164"/>
      <c r="M189" s="168"/>
      <c r="T189" s="169"/>
      <c r="AT189" s="165" t="s">
        <v>274</v>
      </c>
      <c r="AU189" s="165" t="s">
        <v>85</v>
      </c>
      <c r="AV189" s="14" t="s">
        <v>83</v>
      </c>
      <c r="AW189" s="14" t="s">
        <v>37</v>
      </c>
      <c r="AX189" s="14" t="s">
        <v>75</v>
      </c>
      <c r="AY189" s="165" t="s">
        <v>266</v>
      </c>
    </row>
    <row r="190" spans="2:65" s="11" customFormat="1" ht="11.25">
      <c r="B190" s="135"/>
      <c r="D190" s="136" t="s">
        <v>274</v>
      </c>
      <c r="E190" s="137" t="s">
        <v>19</v>
      </c>
      <c r="F190" s="138" t="s">
        <v>4077</v>
      </c>
      <c r="H190" s="139">
        <v>4.4160000000000004</v>
      </c>
      <c r="I190" s="140"/>
      <c r="L190" s="135"/>
      <c r="M190" s="141"/>
      <c r="T190" s="142"/>
      <c r="AT190" s="137" t="s">
        <v>274</v>
      </c>
      <c r="AU190" s="137" t="s">
        <v>85</v>
      </c>
      <c r="AV190" s="11" t="s">
        <v>85</v>
      </c>
      <c r="AW190" s="11" t="s">
        <v>37</v>
      </c>
      <c r="AX190" s="11" t="s">
        <v>83</v>
      </c>
      <c r="AY190" s="137" t="s">
        <v>266</v>
      </c>
    </row>
    <row r="191" spans="2:65" s="1" customFormat="1" ht="33" customHeight="1">
      <c r="B191" s="33"/>
      <c r="C191" s="122" t="s">
        <v>397</v>
      </c>
      <c r="D191" s="122" t="s">
        <v>267</v>
      </c>
      <c r="E191" s="123" t="s">
        <v>1712</v>
      </c>
      <c r="F191" s="124" t="s">
        <v>1713</v>
      </c>
      <c r="G191" s="125" t="s">
        <v>833</v>
      </c>
      <c r="H191" s="126">
        <v>4.4160000000000004</v>
      </c>
      <c r="I191" s="127"/>
      <c r="J191" s="128">
        <f>ROUND(I191*H191,2)</f>
        <v>0</v>
      </c>
      <c r="K191" s="124" t="s">
        <v>271</v>
      </c>
      <c r="L191" s="33"/>
      <c r="M191" s="129" t="s">
        <v>19</v>
      </c>
      <c r="N191" s="130" t="s">
        <v>46</v>
      </c>
      <c r="P191" s="131">
        <f>O191*H191</f>
        <v>0</v>
      </c>
      <c r="Q191" s="131">
        <v>0</v>
      </c>
      <c r="R191" s="131">
        <f>Q191*H191</f>
        <v>0</v>
      </c>
      <c r="S191" s="131">
        <v>0</v>
      </c>
      <c r="T191" s="132">
        <f>S191*H191</f>
        <v>0</v>
      </c>
      <c r="AR191" s="133" t="s">
        <v>272</v>
      </c>
      <c r="AT191" s="133" t="s">
        <v>267</v>
      </c>
      <c r="AU191" s="133" t="s">
        <v>85</v>
      </c>
      <c r="AY191" s="18" t="s">
        <v>266</v>
      </c>
      <c r="BE191" s="134">
        <f>IF(N191="základní",J191,0)</f>
        <v>0</v>
      </c>
      <c r="BF191" s="134">
        <f>IF(N191="snížená",J191,0)</f>
        <v>0</v>
      </c>
      <c r="BG191" s="134">
        <f>IF(N191="zákl. přenesená",J191,0)</f>
        <v>0</v>
      </c>
      <c r="BH191" s="134">
        <f>IF(N191="sníž. přenesená",J191,0)</f>
        <v>0</v>
      </c>
      <c r="BI191" s="134">
        <f>IF(N191="nulová",J191,0)</f>
        <v>0</v>
      </c>
      <c r="BJ191" s="18" t="s">
        <v>83</v>
      </c>
      <c r="BK191" s="134">
        <f>ROUND(I191*H191,2)</f>
        <v>0</v>
      </c>
      <c r="BL191" s="18" t="s">
        <v>272</v>
      </c>
      <c r="BM191" s="133" t="s">
        <v>4078</v>
      </c>
    </row>
    <row r="192" spans="2:65" s="14" customFormat="1" ht="11.25">
      <c r="B192" s="164"/>
      <c r="D192" s="136" t="s">
        <v>274</v>
      </c>
      <c r="E192" s="165" t="s">
        <v>19</v>
      </c>
      <c r="F192" s="166" t="s">
        <v>4079</v>
      </c>
      <c r="H192" s="165" t="s">
        <v>19</v>
      </c>
      <c r="I192" s="167"/>
      <c r="L192" s="164"/>
      <c r="M192" s="168"/>
      <c r="T192" s="169"/>
      <c r="AT192" s="165" t="s">
        <v>274</v>
      </c>
      <c r="AU192" s="165" t="s">
        <v>85</v>
      </c>
      <c r="AV192" s="14" t="s">
        <v>83</v>
      </c>
      <c r="AW192" s="14" t="s">
        <v>37</v>
      </c>
      <c r="AX192" s="14" t="s">
        <v>75</v>
      </c>
      <c r="AY192" s="165" t="s">
        <v>266</v>
      </c>
    </row>
    <row r="193" spans="2:65" s="11" customFormat="1" ht="11.25">
      <c r="B193" s="135"/>
      <c r="D193" s="136" t="s">
        <v>274</v>
      </c>
      <c r="E193" s="137" t="s">
        <v>19</v>
      </c>
      <c r="F193" s="138" t="s">
        <v>4077</v>
      </c>
      <c r="H193" s="139">
        <v>4.4160000000000004</v>
      </c>
      <c r="I193" s="140"/>
      <c r="L193" s="135"/>
      <c r="M193" s="141"/>
      <c r="T193" s="142"/>
      <c r="AT193" s="137" t="s">
        <v>274</v>
      </c>
      <c r="AU193" s="137" t="s">
        <v>85</v>
      </c>
      <c r="AV193" s="11" t="s">
        <v>85</v>
      </c>
      <c r="AW193" s="11" t="s">
        <v>37</v>
      </c>
      <c r="AX193" s="11" t="s">
        <v>83</v>
      </c>
      <c r="AY193" s="137" t="s">
        <v>266</v>
      </c>
    </row>
    <row r="194" spans="2:65" s="1" customFormat="1" ht="55.5" customHeight="1">
      <c r="B194" s="33"/>
      <c r="C194" s="122" t="s">
        <v>401</v>
      </c>
      <c r="D194" s="122" t="s">
        <v>267</v>
      </c>
      <c r="E194" s="123" t="s">
        <v>1722</v>
      </c>
      <c r="F194" s="124" t="s">
        <v>1723</v>
      </c>
      <c r="G194" s="125" t="s">
        <v>1717</v>
      </c>
      <c r="H194" s="126">
        <v>392</v>
      </c>
      <c r="I194" s="127"/>
      <c r="J194" s="128">
        <f>ROUND(I194*H194,2)</f>
        <v>0</v>
      </c>
      <c r="K194" s="124" t="s">
        <v>271</v>
      </c>
      <c r="L194" s="33"/>
      <c r="M194" s="129" t="s">
        <v>19</v>
      </c>
      <c r="N194" s="130" t="s">
        <v>46</v>
      </c>
      <c r="P194" s="131">
        <f>O194*H194</f>
        <v>0</v>
      </c>
      <c r="Q194" s="131">
        <v>0</v>
      </c>
      <c r="R194" s="131">
        <f>Q194*H194</f>
        <v>0</v>
      </c>
      <c r="S194" s="131">
        <v>0</v>
      </c>
      <c r="T194" s="132">
        <f>S194*H194</f>
        <v>0</v>
      </c>
      <c r="AR194" s="133" t="s">
        <v>272</v>
      </c>
      <c r="AT194" s="133" t="s">
        <v>267</v>
      </c>
      <c r="AU194" s="133" t="s">
        <v>85</v>
      </c>
      <c r="AY194" s="18" t="s">
        <v>266</v>
      </c>
      <c r="BE194" s="134">
        <f>IF(N194="základní",J194,0)</f>
        <v>0</v>
      </c>
      <c r="BF194" s="134">
        <f>IF(N194="snížená",J194,0)</f>
        <v>0</v>
      </c>
      <c r="BG194" s="134">
        <f>IF(N194="zákl. přenesená",J194,0)</f>
        <v>0</v>
      </c>
      <c r="BH194" s="134">
        <f>IF(N194="sníž. přenesená",J194,0)</f>
        <v>0</v>
      </c>
      <c r="BI194" s="134">
        <f>IF(N194="nulová",J194,0)</f>
        <v>0</v>
      </c>
      <c r="BJ194" s="18" t="s">
        <v>83</v>
      </c>
      <c r="BK194" s="134">
        <f>ROUND(I194*H194,2)</f>
        <v>0</v>
      </c>
      <c r="BL194" s="18" t="s">
        <v>272</v>
      </c>
      <c r="BM194" s="133" t="s">
        <v>4080</v>
      </c>
    </row>
    <row r="195" spans="2:65" s="14" customFormat="1" ht="11.25">
      <c r="B195" s="164"/>
      <c r="D195" s="136" t="s">
        <v>274</v>
      </c>
      <c r="E195" s="165" t="s">
        <v>19</v>
      </c>
      <c r="F195" s="166" t="s">
        <v>4081</v>
      </c>
      <c r="H195" s="165" t="s">
        <v>19</v>
      </c>
      <c r="I195" s="167"/>
      <c r="L195" s="164"/>
      <c r="M195" s="168"/>
      <c r="T195" s="169"/>
      <c r="AT195" s="165" t="s">
        <v>274</v>
      </c>
      <c r="AU195" s="165" t="s">
        <v>85</v>
      </c>
      <c r="AV195" s="14" t="s">
        <v>83</v>
      </c>
      <c r="AW195" s="14" t="s">
        <v>37</v>
      </c>
      <c r="AX195" s="14" t="s">
        <v>75</v>
      </c>
      <c r="AY195" s="165" t="s">
        <v>266</v>
      </c>
    </row>
    <row r="196" spans="2:65" s="11" customFormat="1" ht="11.25">
      <c r="B196" s="135"/>
      <c r="D196" s="136" t="s">
        <v>274</v>
      </c>
      <c r="E196" s="137" t="s">
        <v>19</v>
      </c>
      <c r="F196" s="138" t="s">
        <v>4082</v>
      </c>
      <c r="H196" s="139">
        <v>11.52</v>
      </c>
      <c r="I196" s="140"/>
      <c r="L196" s="135"/>
      <c r="M196" s="141"/>
      <c r="T196" s="142"/>
      <c r="AT196" s="137" t="s">
        <v>274</v>
      </c>
      <c r="AU196" s="137" t="s">
        <v>85</v>
      </c>
      <c r="AV196" s="11" t="s">
        <v>85</v>
      </c>
      <c r="AW196" s="11" t="s">
        <v>37</v>
      </c>
      <c r="AX196" s="11" t="s">
        <v>75</v>
      </c>
      <c r="AY196" s="137" t="s">
        <v>266</v>
      </c>
    </row>
    <row r="197" spans="2:65" s="14" customFormat="1" ht="11.25">
      <c r="B197" s="164"/>
      <c r="D197" s="136" t="s">
        <v>274</v>
      </c>
      <c r="E197" s="165" t="s">
        <v>19</v>
      </c>
      <c r="F197" s="166" t="s">
        <v>1727</v>
      </c>
      <c r="H197" s="165" t="s">
        <v>19</v>
      </c>
      <c r="I197" s="167"/>
      <c r="L197" s="164"/>
      <c r="M197" s="168"/>
      <c r="T197" s="169"/>
      <c r="AT197" s="165" t="s">
        <v>274</v>
      </c>
      <c r="AU197" s="165" t="s">
        <v>85</v>
      </c>
      <c r="AV197" s="14" t="s">
        <v>83</v>
      </c>
      <c r="AW197" s="14" t="s">
        <v>37</v>
      </c>
      <c r="AX197" s="14" t="s">
        <v>75</v>
      </c>
      <c r="AY197" s="165" t="s">
        <v>266</v>
      </c>
    </row>
    <row r="198" spans="2:65" s="11" customFormat="1" ht="11.25">
      <c r="B198" s="135"/>
      <c r="D198" s="136" t="s">
        <v>274</v>
      </c>
      <c r="E198" s="137" t="s">
        <v>19</v>
      </c>
      <c r="F198" s="138" t="s">
        <v>4083</v>
      </c>
      <c r="H198" s="139">
        <v>0.23699999999999999</v>
      </c>
      <c r="I198" s="140"/>
      <c r="L198" s="135"/>
      <c r="M198" s="141"/>
      <c r="T198" s="142"/>
      <c r="AT198" s="137" t="s">
        <v>274</v>
      </c>
      <c r="AU198" s="137" t="s">
        <v>85</v>
      </c>
      <c r="AV198" s="11" t="s">
        <v>85</v>
      </c>
      <c r="AW198" s="11" t="s">
        <v>37</v>
      </c>
      <c r="AX198" s="11" t="s">
        <v>75</v>
      </c>
      <c r="AY198" s="137" t="s">
        <v>266</v>
      </c>
    </row>
    <row r="199" spans="2:65" s="14" customFormat="1" ht="11.25">
      <c r="B199" s="164"/>
      <c r="D199" s="136" t="s">
        <v>274</v>
      </c>
      <c r="E199" s="165" t="s">
        <v>19</v>
      </c>
      <c r="F199" s="166" t="s">
        <v>4084</v>
      </c>
      <c r="H199" s="165" t="s">
        <v>19</v>
      </c>
      <c r="I199" s="167"/>
      <c r="L199" s="164"/>
      <c r="M199" s="168"/>
      <c r="T199" s="169"/>
      <c r="AT199" s="165" t="s">
        <v>274</v>
      </c>
      <c r="AU199" s="165" t="s">
        <v>85</v>
      </c>
      <c r="AV199" s="14" t="s">
        <v>83</v>
      </c>
      <c r="AW199" s="14" t="s">
        <v>37</v>
      </c>
      <c r="AX199" s="14" t="s">
        <v>75</v>
      </c>
      <c r="AY199" s="165" t="s">
        <v>266</v>
      </c>
    </row>
    <row r="200" spans="2:65" s="11" customFormat="1" ht="11.25">
      <c r="B200" s="135"/>
      <c r="D200" s="136" t="s">
        <v>274</v>
      </c>
      <c r="E200" s="137" t="s">
        <v>19</v>
      </c>
      <c r="F200" s="138" t="s">
        <v>4085</v>
      </c>
      <c r="H200" s="139">
        <v>380.24299999999999</v>
      </c>
      <c r="I200" s="140"/>
      <c r="L200" s="135"/>
      <c r="M200" s="141"/>
      <c r="T200" s="142"/>
      <c r="AT200" s="137" t="s">
        <v>274</v>
      </c>
      <c r="AU200" s="137" t="s">
        <v>85</v>
      </c>
      <c r="AV200" s="11" t="s">
        <v>85</v>
      </c>
      <c r="AW200" s="11" t="s">
        <v>37</v>
      </c>
      <c r="AX200" s="11" t="s">
        <v>75</v>
      </c>
      <c r="AY200" s="137" t="s">
        <v>266</v>
      </c>
    </row>
    <row r="201" spans="2:65" s="12" customFormat="1" ht="11.25">
      <c r="B201" s="143"/>
      <c r="D201" s="136" t="s">
        <v>274</v>
      </c>
      <c r="E201" s="144" t="s">
        <v>19</v>
      </c>
      <c r="F201" s="145" t="s">
        <v>276</v>
      </c>
      <c r="H201" s="146">
        <v>392</v>
      </c>
      <c r="I201" s="147"/>
      <c r="L201" s="143"/>
      <c r="M201" s="148"/>
      <c r="T201" s="149"/>
      <c r="AT201" s="144" t="s">
        <v>274</v>
      </c>
      <c r="AU201" s="144" t="s">
        <v>85</v>
      </c>
      <c r="AV201" s="12" t="s">
        <v>272</v>
      </c>
      <c r="AW201" s="12" t="s">
        <v>37</v>
      </c>
      <c r="AX201" s="12" t="s">
        <v>83</v>
      </c>
      <c r="AY201" s="144" t="s">
        <v>266</v>
      </c>
    </row>
    <row r="202" spans="2:65" s="1" customFormat="1" ht="49.15" customHeight="1">
      <c r="B202" s="33"/>
      <c r="C202" s="122" t="s">
        <v>405</v>
      </c>
      <c r="D202" s="122" t="s">
        <v>267</v>
      </c>
      <c r="E202" s="123" t="s">
        <v>1730</v>
      </c>
      <c r="F202" s="124" t="s">
        <v>1731</v>
      </c>
      <c r="G202" s="125" t="s">
        <v>1717</v>
      </c>
      <c r="H202" s="126">
        <v>10</v>
      </c>
      <c r="I202" s="127"/>
      <c r="J202" s="128">
        <f>ROUND(I202*H202,2)</f>
        <v>0</v>
      </c>
      <c r="K202" s="124" t="s">
        <v>271</v>
      </c>
      <c r="L202" s="33"/>
      <c r="M202" s="129" t="s">
        <v>19</v>
      </c>
      <c r="N202" s="130" t="s">
        <v>46</v>
      </c>
      <c r="P202" s="131">
        <f>O202*H202</f>
        <v>0</v>
      </c>
      <c r="Q202" s="131">
        <v>0</v>
      </c>
      <c r="R202" s="131">
        <f>Q202*H202</f>
        <v>0</v>
      </c>
      <c r="S202" s="131">
        <v>0</v>
      </c>
      <c r="T202" s="132">
        <f>S202*H202</f>
        <v>0</v>
      </c>
      <c r="AR202" s="133" t="s">
        <v>272</v>
      </c>
      <c r="AT202" s="133" t="s">
        <v>267</v>
      </c>
      <c r="AU202" s="133" t="s">
        <v>85</v>
      </c>
      <c r="AY202" s="18" t="s">
        <v>266</v>
      </c>
      <c r="BE202" s="134">
        <f>IF(N202="základní",J202,0)</f>
        <v>0</v>
      </c>
      <c r="BF202" s="134">
        <f>IF(N202="snížená",J202,0)</f>
        <v>0</v>
      </c>
      <c r="BG202" s="134">
        <f>IF(N202="zákl. přenesená",J202,0)</f>
        <v>0</v>
      </c>
      <c r="BH202" s="134">
        <f>IF(N202="sníž. přenesená",J202,0)</f>
        <v>0</v>
      </c>
      <c r="BI202" s="134">
        <f>IF(N202="nulová",J202,0)</f>
        <v>0</v>
      </c>
      <c r="BJ202" s="18" t="s">
        <v>83</v>
      </c>
      <c r="BK202" s="134">
        <f>ROUND(I202*H202,2)</f>
        <v>0</v>
      </c>
      <c r="BL202" s="18" t="s">
        <v>272</v>
      </c>
      <c r="BM202" s="133" t="s">
        <v>4086</v>
      </c>
    </row>
    <row r="203" spans="2:65" s="1" customFormat="1" ht="49.15" customHeight="1">
      <c r="B203" s="33"/>
      <c r="C203" s="122" t="s">
        <v>409</v>
      </c>
      <c r="D203" s="122" t="s">
        <v>267</v>
      </c>
      <c r="E203" s="123" t="s">
        <v>1733</v>
      </c>
      <c r="F203" s="124" t="s">
        <v>1734</v>
      </c>
      <c r="G203" s="125" t="s">
        <v>291</v>
      </c>
      <c r="H203" s="126">
        <v>9357.7060000000001</v>
      </c>
      <c r="I203" s="127"/>
      <c r="J203" s="128">
        <f>ROUND(I203*H203,2)</f>
        <v>0</v>
      </c>
      <c r="K203" s="124" t="s">
        <v>271</v>
      </c>
      <c r="L203" s="33"/>
      <c r="M203" s="129" t="s">
        <v>19</v>
      </c>
      <c r="N203" s="130" t="s">
        <v>46</v>
      </c>
      <c r="P203" s="131">
        <f>O203*H203</f>
        <v>0</v>
      </c>
      <c r="Q203" s="131">
        <v>0</v>
      </c>
      <c r="R203" s="131">
        <f>Q203*H203</f>
        <v>0</v>
      </c>
      <c r="S203" s="131">
        <v>0</v>
      </c>
      <c r="T203" s="132">
        <f>S203*H203</f>
        <v>0</v>
      </c>
      <c r="AR203" s="133" t="s">
        <v>272</v>
      </c>
      <c r="AT203" s="133" t="s">
        <v>267</v>
      </c>
      <c r="AU203" s="133" t="s">
        <v>85</v>
      </c>
      <c r="AY203" s="18" t="s">
        <v>266</v>
      </c>
      <c r="BE203" s="134">
        <f>IF(N203="základní",J203,0)</f>
        <v>0</v>
      </c>
      <c r="BF203" s="134">
        <f>IF(N203="snížená",J203,0)</f>
        <v>0</v>
      </c>
      <c r="BG203" s="134">
        <f>IF(N203="zákl. přenesená",J203,0)</f>
        <v>0</v>
      </c>
      <c r="BH203" s="134">
        <f>IF(N203="sníž. přenesená",J203,0)</f>
        <v>0</v>
      </c>
      <c r="BI203" s="134">
        <f>IF(N203="nulová",J203,0)</f>
        <v>0</v>
      </c>
      <c r="BJ203" s="18" t="s">
        <v>83</v>
      </c>
      <c r="BK203" s="134">
        <f>ROUND(I203*H203,2)</f>
        <v>0</v>
      </c>
      <c r="BL203" s="18" t="s">
        <v>272</v>
      </c>
      <c r="BM203" s="133" t="s">
        <v>4087</v>
      </c>
    </row>
    <row r="204" spans="2:65" s="14" customFormat="1" ht="11.25">
      <c r="B204" s="164"/>
      <c r="D204" s="136" t="s">
        <v>274</v>
      </c>
      <c r="E204" s="165" t="s">
        <v>19</v>
      </c>
      <c r="F204" s="166" t="s">
        <v>4081</v>
      </c>
      <c r="H204" s="165" t="s">
        <v>19</v>
      </c>
      <c r="I204" s="167"/>
      <c r="L204" s="164"/>
      <c r="M204" s="168"/>
      <c r="T204" s="169"/>
      <c r="AT204" s="165" t="s">
        <v>274</v>
      </c>
      <c r="AU204" s="165" t="s">
        <v>85</v>
      </c>
      <c r="AV204" s="14" t="s">
        <v>83</v>
      </c>
      <c r="AW204" s="14" t="s">
        <v>37</v>
      </c>
      <c r="AX204" s="14" t="s">
        <v>75</v>
      </c>
      <c r="AY204" s="165" t="s">
        <v>266</v>
      </c>
    </row>
    <row r="205" spans="2:65" s="11" customFormat="1" ht="11.25">
      <c r="B205" s="135"/>
      <c r="D205" s="136" t="s">
        <v>274</v>
      </c>
      <c r="E205" s="137" t="s">
        <v>19</v>
      </c>
      <c r="F205" s="138" t="s">
        <v>4088</v>
      </c>
      <c r="H205" s="139">
        <v>288</v>
      </c>
      <c r="I205" s="140"/>
      <c r="L205" s="135"/>
      <c r="M205" s="141"/>
      <c r="T205" s="142"/>
      <c r="AT205" s="137" t="s">
        <v>274</v>
      </c>
      <c r="AU205" s="137" t="s">
        <v>85</v>
      </c>
      <c r="AV205" s="11" t="s">
        <v>85</v>
      </c>
      <c r="AW205" s="11" t="s">
        <v>37</v>
      </c>
      <c r="AX205" s="11" t="s">
        <v>75</v>
      </c>
      <c r="AY205" s="137" t="s">
        <v>266</v>
      </c>
    </row>
    <row r="206" spans="2:65" s="14" customFormat="1" ht="11.25">
      <c r="B206" s="164"/>
      <c r="D206" s="136" t="s">
        <v>274</v>
      </c>
      <c r="E206" s="165" t="s">
        <v>19</v>
      </c>
      <c r="F206" s="166" t="s">
        <v>4089</v>
      </c>
      <c r="H206" s="165" t="s">
        <v>19</v>
      </c>
      <c r="I206" s="167"/>
      <c r="L206" s="164"/>
      <c r="M206" s="168"/>
      <c r="T206" s="169"/>
      <c r="AT206" s="165" t="s">
        <v>274</v>
      </c>
      <c r="AU206" s="165" t="s">
        <v>85</v>
      </c>
      <c r="AV206" s="14" t="s">
        <v>83</v>
      </c>
      <c r="AW206" s="14" t="s">
        <v>37</v>
      </c>
      <c r="AX206" s="14" t="s">
        <v>75</v>
      </c>
      <c r="AY206" s="165" t="s">
        <v>266</v>
      </c>
    </row>
    <row r="207" spans="2:65" s="11" customFormat="1" ht="11.25">
      <c r="B207" s="135"/>
      <c r="D207" s="136" t="s">
        <v>274</v>
      </c>
      <c r="E207" s="137" t="s">
        <v>19</v>
      </c>
      <c r="F207" s="138" t="s">
        <v>4090</v>
      </c>
      <c r="H207" s="139">
        <v>9069.7060000000001</v>
      </c>
      <c r="I207" s="140"/>
      <c r="L207" s="135"/>
      <c r="M207" s="141"/>
      <c r="T207" s="142"/>
      <c r="AT207" s="137" t="s">
        <v>274</v>
      </c>
      <c r="AU207" s="137" t="s">
        <v>85</v>
      </c>
      <c r="AV207" s="11" t="s">
        <v>85</v>
      </c>
      <c r="AW207" s="11" t="s">
        <v>37</v>
      </c>
      <c r="AX207" s="11" t="s">
        <v>75</v>
      </c>
      <c r="AY207" s="137" t="s">
        <v>266</v>
      </c>
    </row>
    <row r="208" spans="2:65" s="12" customFormat="1" ht="11.25">
      <c r="B208" s="143"/>
      <c r="D208" s="136" t="s">
        <v>274</v>
      </c>
      <c r="E208" s="144" t="s">
        <v>19</v>
      </c>
      <c r="F208" s="145" t="s">
        <v>276</v>
      </c>
      <c r="H208" s="146">
        <v>9357.7060000000001</v>
      </c>
      <c r="I208" s="147"/>
      <c r="L208" s="143"/>
      <c r="M208" s="148"/>
      <c r="T208" s="149"/>
      <c r="AT208" s="144" t="s">
        <v>274</v>
      </c>
      <c r="AU208" s="144" t="s">
        <v>85</v>
      </c>
      <c r="AV208" s="12" t="s">
        <v>272</v>
      </c>
      <c r="AW208" s="12" t="s">
        <v>37</v>
      </c>
      <c r="AX208" s="12" t="s">
        <v>83</v>
      </c>
      <c r="AY208" s="144" t="s">
        <v>266</v>
      </c>
    </row>
    <row r="209" spans="2:65" s="1" customFormat="1" ht="49.15" customHeight="1">
      <c r="B209" s="33"/>
      <c r="C209" s="122" t="s">
        <v>413</v>
      </c>
      <c r="D209" s="122" t="s">
        <v>267</v>
      </c>
      <c r="E209" s="123" t="s">
        <v>1736</v>
      </c>
      <c r="F209" s="124" t="s">
        <v>1737</v>
      </c>
      <c r="G209" s="125" t="s">
        <v>291</v>
      </c>
      <c r="H209" s="126">
        <v>9357.7060000000001</v>
      </c>
      <c r="I209" s="127"/>
      <c r="J209" s="128">
        <f>ROUND(I209*H209,2)</f>
        <v>0</v>
      </c>
      <c r="K209" s="124" t="s">
        <v>271</v>
      </c>
      <c r="L209" s="33"/>
      <c r="M209" s="129" t="s">
        <v>19</v>
      </c>
      <c r="N209" s="130" t="s">
        <v>46</v>
      </c>
      <c r="P209" s="131">
        <f>O209*H209</f>
        <v>0</v>
      </c>
      <c r="Q209" s="131">
        <v>0</v>
      </c>
      <c r="R209" s="131">
        <f>Q209*H209</f>
        <v>0</v>
      </c>
      <c r="S209" s="131">
        <v>0</v>
      </c>
      <c r="T209" s="132">
        <f>S209*H209</f>
        <v>0</v>
      </c>
      <c r="AR209" s="133" t="s">
        <v>272</v>
      </c>
      <c r="AT209" s="133" t="s">
        <v>267</v>
      </c>
      <c r="AU209" s="133" t="s">
        <v>85</v>
      </c>
      <c r="AY209" s="18" t="s">
        <v>266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8" t="s">
        <v>83</v>
      </c>
      <c r="BK209" s="134">
        <f>ROUND(I209*H209,2)</f>
        <v>0</v>
      </c>
      <c r="BL209" s="18" t="s">
        <v>272</v>
      </c>
      <c r="BM209" s="133" t="s">
        <v>4091</v>
      </c>
    </row>
    <row r="210" spans="2:65" s="14" customFormat="1" ht="11.25">
      <c r="B210" s="164"/>
      <c r="D210" s="136" t="s">
        <v>274</v>
      </c>
      <c r="E210" s="165" t="s">
        <v>19</v>
      </c>
      <c r="F210" s="166" t="s">
        <v>4081</v>
      </c>
      <c r="H210" s="165" t="s">
        <v>19</v>
      </c>
      <c r="I210" s="167"/>
      <c r="L210" s="164"/>
      <c r="M210" s="168"/>
      <c r="T210" s="169"/>
      <c r="AT210" s="165" t="s">
        <v>274</v>
      </c>
      <c r="AU210" s="165" t="s">
        <v>85</v>
      </c>
      <c r="AV210" s="14" t="s">
        <v>83</v>
      </c>
      <c r="AW210" s="14" t="s">
        <v>37</v>
      </c>
      <c r="AX210" s="14" t="s">
        <v>75</v>
      </c>
      <c r="AY210" s="165" t="s">
        <v>266</v>
      </c>
    </row>
    <row r="211" spans="2:65" s="11" customFormat="1" ht="11.25">
      <c r="B211" s="135"/>
      <c r="D211" s="136" t="s">
        <v>274</v>
      </c>
      <c r="E211" s="137" t="s">
        <v>19</v>
      </c>
      <c r="F211" s="138" t="s">
        <v>4088</v>
      </c>
      <c r="H211" s="139">
        <v>288</v>
      </c>
      <c r="I211" s="140"/>
      <c r="L211" s="135"/>
      <c r="M211" s="141"/>
      <c r="T211" s="142"/>
      <c r="AT211" s="137" t="s">
        <v>274</v>
      </c>
      <c r="AU211" s="137" t="s">
        <v>85</v>
      </c>
      <c r="AV211" s="11" t="s">
        <v>85</v>
      </c>
      <c r="AW211" s="11" t="s">
        <v>37</v>
      </c>
      <c r="AX211" s="11" t="s">
        <v>75</v>
      </c>
      <c r="AY211" s="137" t="s">
        <v>266</v>
      </c>
    </row>
    <row r="212" spans="2:65" s="14" customFormat="1" ht="11.25">
      <c r="B212" s="164"/>
      <c r="D212" s="136" t="s">
        <v>274</v>
      </c>
      <c r="E212" s="165" t="s">
        <v>19</v>
      </c>
      <c r="F212" s="166" t="s">
        <v>4089</v>
      </c>
      <c r="H212" s="165" t="s">
        <v>19</v>
      </c>
      <c r="I212" s="167"/>
      <c r="L212" s="164"/>
      <c r="M212" s="168"/>
      <c r="T212" s="169"/>
      <c r="AT212" s="165" t="s">
        <v>274</v>
      </c>
      <c r="AU212" s="165" t="s">
        <v>85</v>
      </c>
      <c r="AV212" s="14" t="s">
        <v>83</v>
      </c>
      <c r="AW212" s="14" t="s">
        <v>37</v>
      </c>
      <c r="AX212" s="14" t="s">
        <v>75</v>
      </c>
      <c r="AY212" s="165" t="s">
        <v>266</v>
      </c>
    </row>
    <row r="213" spans="2:65" s="11" customFormat="1" ht="11.25">
      <c r="B213" s="135"/>
      <c r="D213" s="136" t="s">
        <v>274</v>
      </c>
      <c r="E213" s="137" t="s">
        <v>19</v>
      </c>
      <c r="F213" s="138" t="s">
        <v>4090</v>
      </c>
      <c r="H213" s="139">
        <v>9069.7060000000001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2" customFormat="1" ht="11.25">
      <c r="B214" s="143"/>
      <c r="D214" s="136" t="s">
        <v>274</v>
      </c>
      <c r="E214" s="144" t="s">
        <v>19</v>
      </c>
      <c r="F214" s="145" t="s">
        <v>276</v>
      </c>
      <c r="H214" s="146">
        <v>9357.7060000000001</v>
      </c>
      <c r="I214" s="147"/>
      <c r="L214" s="143"/>
      <c r="M214" s="148"/>
      <c r="T214" s="149"/>
      <c r="AT214" s="144" t="s">
        <v>274</v>
      </c>
      <c r="AU214" s="144" t="s">
        <v>85</v>
      </c>
      <c r="AV214" s="12" t="s">
        <v>272</v>
      </c>
      <c r="AW214" s="12" t="s">
        <v>37</v>
      </c>
      <c r="AX214" s="12" t="s">
        <v>83</v>
      </c>
      <c r="AY214" s="144" t="s">
        <v>266</v>
      </c>
    </row>
    <row r="215" spans="2:65" s="1" customFormat="1" ht="90" customHeight="1">
      <c r="B215" s="33"/>
      <c r="C215" s="122" t="s">
        <v>316</v>
      </c>
      <c r="D215" s="122" t="s">
        <v>267</v>
      </c>
      <c r="E215" s="123" t="s">
        <v>4092</v>
      </c>
      <c r="F215" s="124" t="s">
        <v>4093</v>
      </c>
      <c r="G215" s="125" t="s">
        <v>291</v>
      </c>
      <c r="H215" s="126">
        <v>4327.2529999999997</v>
      </c>
      <c r="I215" s="127"/>
      <c r="J215" s="128">
        <f>ROUND(I215*H215,2)</f>
        <v>0</v>
      </c>
      <c r="K215" s="124" t="s">
        <v>271</v>
      </c>
      <c r="L215" s="33"/>
      <c r="M215" s="129" t="s">
        <v>19</v>
      </c>
      <c r="N215" s="130" t="s">
        <v>46</v>
      </c>
      <c r="P215" s="131">
        <f>O215*H215</f>
        <v>0</v>
      </c>
      <c r="Q215" s="131">
        <v>0</v>
      </c>
      <c r="R215" s="131">
        <f>Q215*H215</f>
        <v>0</v>
      </c>
      <c r="S215" s="131">
        <v>0</v>
      </c>
      <c r="T215" s="132">
        <f>S215*H215</f>
        <v>0</v>
      </c>
      <c r="AR215" s="133" t="s">
        <v>272</v>
      </c>
      <c r="AT215" s="133" t="s">
        <v>267</v>
      </c>
      <c r="AU215" s="133" t="s">
        <v>85</v>
      </c>
      <c r="AY215" s="18" t="s">
        <v>266</v>
      </c>
      <c r="BE215" s="134">
        <f>IF(N215="základní",J215,0)</f>
        <v>0</v>
      </c>
      <c r="BF215" s="134">
        <f>IF(N215="snížená",J215,0)</f>
        <v>0</v>
      </c>
      <c r="BG215" s="134">
        <f>IF(N215="zákl. přenesená",J215,0)</f>
        <v>0</v>
      </c>
      <c r="BH215" s="134">
        <f>IF(N215="sníž. přenesená",J215,0)</f>
        <v>0</v>
      </c>
      <c r="BI215" s="134">
        <f>IF(N215="nulová",J215,0)</f>
        <v>0</v>
      </c>
      <c r="BJ215" s="18" t="s">
        <v>83</v>
      </c>
      <c r="BK215" s="134">
        <f>ROUND(I215*H215,2)</f>
        <v>0</v>
      </c>
      <c r="BL215" s="18" t="s">
        <v>272</v>
      </c>
      <c r="BM215" s="133" t="s">
        <v>4094</v>
      </c>
    </row>
    <row r="216" spans="2:65" s="14" customFormat="1" ht="11.25">
      <c r="B216" s="164"/>
      <c r="D216" s="136" t="s">
        <v>274</v>
      </c>
      <c r="E216" s="165" t="s">
        <v>19</v>
      </c>
      <c r="F216" s="166" t="s">
        <v>4056</v>
      </c>
      <c r="H216" s="165" t="s">
        <v>19</v>
      </c>
      <c r="I216" s="167"/>
      <c r="L216" s="164"/>
      <c r="M216" s="168"/>
      <c r="T216" s="169"/>
      <c r="AT216" s="165" t="s">
        <v>274</v>
      </c>
      <c r="AU216" s="165" t="s">
        <v>85</v>
      </c>
      <c r="AV216" s="14" t="s">
        <v>83</v>
      </c>
      <c r="AW216" s="14" t="s">
        <v>37</v>
      </c>
      <c r="AX216" s="14" t="s">
        <v>75</v>
      </c>
      <c r="AY216" s="165" t="s">
        <v>266</v>
      </c>
    </row>
    <row r="217" spans="2:65" s="11" customFormat="1" ht="11.25">
      <c r="B217" s="135"/>
      <c r="D217" s="136" t="s">
        <v>274</v>
      </c>
      <c r="E217" s="137" t="s">
        <v>19</v>
      </c>
      <c r="F217" s="138" t="s">
        <v>4095</v>
      </c>
      <c r="H217" s="139">
        <v>4327.2529999999997</v>
      </c>
      <c r="I217" s="140"/>
      <c r="L217" s="135"/>
      <c r="M217" s="141"/>
      <c r="T217" s="142"/>
      <c r="AT217" s="137" t="s">
        <v>274</v>
      </c>
      <c r="AU217" s="137" t="s">
        <v>85</v>
      </c>
      <c r="AV217" s="11" t="s">
        <v>85</v>
      </c>
      <c r="AW217" s="11" t="s">
        <v>37</v>
      </c>
      <c r="AX217" s="11" t="s">
        <v>75</v>
      </c>
      <c r="AY217" s="137" t="s">
        <v>266</v>
      </c>
    </row>
    <row r="218" spans="2:65" s="12" customFormat="1" ht="11.25">
      <c r="B218" s="143"/>
      <c r="D218" s="136" t="s">
        <v>274</v>
      </c>
      <c r="E218" s="144" t="s">
        <v>19</v>
      </c>
      <c r="F218" s="145" t="s">
        <v>276</v>
      </c>
      <c r="H218" s="146">
        <v>4327.2529999999997</v>
      </c>
      <c r="I218" s="147"/>
      <c r="L218" s="143"/>
      <c r="M218" s="148"/>
      <c r="T218" s="149"/>
      <c r="AT218" s="144" t="s">
        <v>274</v>
      </c>
      <c r="AU218" s="144" t="s">
        <v>85</v>
      </c>
      <c r="AV218" s="12" t="s">
        <v>272</v>
      </c>
      <c r="AW218" s="12" t="s">
        <v>37</v>
      </c>
      <c r="AX218" s="12" t="s">
        <v>83</v>
      </c>
      <c r="AY218" s="144" t="s">
        <v>266</v>
      </c>
    </row>
    <row r="219" spans="2:65" s="1" customFormat="1" ht="37.9" customHeight="1">
      <c r="B219" s="33"/>
      <c r="C219" s="122" t="s">
        <v>328</v>
      </c>
      <c r="D219" s="122" t="s">
        <v>267</v>
      </c>
      <c r="E219" s="123" t="s">
        <v>4096</v>
      </c>
      <c r="F219" s="124" t="s">
        <v>4097</v>
      </c>
      <c r="G219" s="125" t="s">
        <v>789</v>
      </c>
      <c r="H219" s="126">
        <v>1564</v>
      </c>
      <c r="I219" s="127"/>
      <c r="J219" s="128">
        <f>ROUND(I219*H219,2)</f>
        <v>0</v>
      </c>
      <c r="K219" s="124" t="s">
        <v>271</v>
      </c>
      <c r="L219" s="33"/>
      <c r="M219" s="129" t="s">
        <v>19</v>
      </c>
      <c r="N219" s="130" t="s">
        <v>46</v>
      </c>
      <c r="P219" s="131">
        <f>O219*H219</f>
        <v>0</v>
      </c>
      <c r="Q219" s="131">
        <v>0</v>
      </c>
      <c r="R219" s="131">
        <f>Q219*H219</f>
        <v>0</v>
      </c>
      <c r="S219" s="131">
        <v>0</v>
      </c>
      <c r="T219" s="132">
        <f>S219*H219</f>
        <v>0</v>
      </c>
      <c r="AR219" s="133" t="s">
        <v>272</v>
      </c>
      <c r="AT219" s="133" t="s">
        <v>267</v>
      </c>
      <c r="AU219" s="133" t="s">
        <v>85</v>
      </c>
      <c r="AY219" s="18" t="s">
        <v>266</v>
      </c>
      <c r="BE219" s="134">
        <f>IF(N219="základní",J219,0)</f>
        <v>0</v>
      </c>
      <c r="BF219" s="134">
        <f>IF(N219="snížená",J219,0)</f>
        <v>0</v>
      </c>
      <c r="BG219" s="134">
        <f>IF(N219="zákl. přenesená",J219,0)</f>
        <v>0</v>
      </c>
      <c r="BH219" s="134">
        <f>IF(N219="sníž. přenesená",J219,0)</f>
        <v>0</v>
      </c>
      <c r="BI219" s="134">
        <f>IF(N219="nulová",J219,0)</f>
        <v>0</v>
      </c>
      <c r="BJ219" s="18" t="s">
        <v>83</v>
      </c>
      <c r="BK219" s="134">
        <f>ROUND(I219*H219,2)</f>
        <v>0</v>
      </c>
      <c r="BL219" s="18" t="s">
        <v>272</v>
      </c>
      <c r="BM219" s="133" t="s">
        <v>4098</v>
      </c>
    </row>
    <row r="220" spans="2:65" s="14" customFormat="1" ht="11.25">
      <c r="B220" s="164"/>
      <c r="D220" s="136" t="s">
        <v>274</v>
      </c>
      <c r="E220" s="165" t="s">
        <v>19</v>
      </c>
      <c r="F220" s="166" t="s">
        <v>4099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85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1" customFormat="1" ht="11.25">
      <c r="B221" s="135"/>
      <c r="D221" s="136" t="s">
        <v>274</v>
      </c>
      <c r="E221" s="137" t="s">
        <v>19</v>
      </c>
      <c r="F221" s="138" t="s">
        <v>4100</v>
      </c>
      <c r="H221" s="139">
        <v>812.88900000000001</v>
      </c>
      <c r="I221" s="140"/>
      <c r="L221" s="135"/>
      <c r="M221" s="141"/>
      <c r="T221" s="142"/>
      <c r="AT221" s="137" t="s">
        <v>274</v>
      </c>
      <c r="AU221" s="137" t="s">
        <v>85</v>
      </c>
      <c r="AV221" s="11" t="s">
        <v>85</v>
      </c>
      <c r="AW221" s="11" t="s">
        <v>37</v>
      </c>
      <c r="AX221" s="11" t="s">
        <v>75</v>
      </c>
      <c r="AY221" s="137" t="s">
        <v>266</v>
      </c>
    </row>
    <row r="222" spans="2:65" s="14" customFormat="1" ht="11.25">
      <c r="B222" s="164"/>
      <c r="D222" s="136" t="s">
        <v>274</v>
      </c>
      <c r="E222" s="165" t="s">
        <v>19</v>
      </c>
      <c r="F222" s="166" t="s">
        <v>4101</v>
      </c>
      <c r="H222" s="165" t="s">
        <v>19</v>
      </c>
      <c r="I222" s="167"/>
      <c r="L222" s="164"/>
      <c r="M222" s="168"/>
      <c r="T222" s="169"/>
      <c r="AT222" s="165" t="s">
        <v>274</v>
      </c>
      <c r="AU222" s="165" t="s">
        <v>85</v>
      </c>
      <c r="AV222" s="14" t="s">
        <v>83</v>
      </c>
      <c r="AW222" s="14" t="s">
        <v>37</v>
      </c>
      <c r="AX222" s="14" t="s">
        <v>75</v>
      </c>
      <c r="AY222" s="165" t="s">
        <v>266</v>
      </c>
    </row>
    <row r="223" spans="2:65" s="11" customFormat="1" ht="11.25">
      <c r="B223" s="135"/>
      <c r="D223" s="136" t="s">
        <v>274</v>
      </c>
      <c r="E223" s="137" t="s">
        <v>19</v>
      </c>
      <c r="F223" s="138" t="s">
        <v>4102</v>
      </c>
      <c r="H223" s="139">
        <v>526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4" customFormat="1" ht="11.25">
      <c r="B224" s="164"/>
      <c r="D224" s="136" t="s">
        <v>274</v>
      </c>
      <c r="E224" s="165" t="s">
        <v>19</v>
      </c>
      <c r="F224" s="166" t="s">
        <v>4103</v>
      </c>
      <c r="H224" s="165" t="s">
        <v>19</v>
      </c>
      <c r="I224" s="167"/>
      <c r="L224" s="164"/>
      <c r="M224" s="168"/>
      <c r="T224" s="169"/>
      <c r="AT224" s="165" t="s">
        <v>274</v>
      </c>
      <c r="AU224" s="165" t="s">
        <v>85</v>
      </c>
      <c r="AV224" s="14" t="s">
        <v>83</v>
      </c>
      <c r="AW224" s="14" t="s">
        <v>37</v>
      </c>
      <c r="AX224" s="14" t="s">
        <v>75</v>
      </c>
      <c r="AY224" s="165" t="s">
        <v>266</v>
      </c>
    </row>
    <row r="225" spans="2:65" s="11" customFormat="1" ht="11.25">
      <c r="B225" s="135"/>
      <c r="D225" s="136" t="s">
        <v>274</v>
      </c>
      <c r="E225" s="137" t="s">
        <v>19</v>
      </c>
      <c r="F225" s="138" t="s">
        <v>4104</v>
      </c>
      <c r="H225" s="139">
        <v>224.441</v>
      </c>
      <c r="I225" s="140"/>
      <c r="L225" s="135"/>
      <c r="M225" s="141"/>
      <c r="T225" s="142"/>
      <c r="AT225" s="137" t="s">
        <v>274</v>
      </c>
      <c r="AU225" s="137" t="s">
        <v>85</v>
      </c>
      <c r="AV225" s="11" t="s">
        <v>85</v>
      </c>
      <c r="AW225" s="11" t="s">
        <v>37</v>
      </c>
      <c r="AX225" s="11" t="s">
        <v>75</v>
      </c>
      <c r="AY225" s="137" t="s">
        <v>266</v>
      </c>
    </row>
    <row r="226" spans="2:65" s="15" customFormat="1" ht="11.25">
      <c r="B226" s="190"/>
      <c r="D226" s="136" t="s">
        <v>274</v>
      </c>
      <c r="E226" s="191" t="s">
        <v>19</v>
      </c>
      <c r="F226" s="192" t="s">
        <v>1643</v>
      </c>
      <c r="H226" s="193">
        <v>1563.3300000000002</v>
      </c>
      <c r="I226" s="194"/>
      <c r="L226" s="190"/>
      <c r="M226" s="195"/>
      <c r="T226" s="196"/>
      <c r="AT226" s="191" t="s">
        <v>274</v>
      </c>
      <c r="AU226" s="191" t="s">
        <v>85</v>
      </c>
      <c r="AV226" s="15" t="s">
        <v>285</v>
      </c>
      <c r="AW226" s="15" t="s">
        <v>37</v>
      </c>
      <c r="AX226" s="15" t="s">
        <v>75</v>
      </c>
      <c r="AY226" s="191" t="s">
        <v>266</v>
      </c>
    </row>
    <row r="227" spans="2:65" s="14" customFormat="1" ht="11.25">
      <c r="B227" s="164"/>
      <c r="D227" s="136" t="s">
        <v>274</v>
      </c>
      <c r="E227" s="165" t="s">
        <v>19</v>
      </c>
      <c r="F227" s="166" t="s">
        <v>1503</v>
      </c>
      <c r="H227" s="165" t="s">
        <v>19</v>
      </c>
      <c r="I227" s="167"/>
      <c r="L227" s="164"/>
      <c r="M227" s="168"/>
      <c r="T227" s="169"/>
      <c r="AT227" s="165" t="s">
        <v>274</v>
      </c>
      <c r="AU227" s="165" t="s">
        <v>85</v>
      </c>
      <c r="AV227" s="14" t="s">
        <v>83</v>
      </c>
      <c r="AW227" s="14" t="s">
        <v>37</v>
      </c>
      <c r="AX227" s="14" t="s">
        <v>75</v>
      </c>
      <c r="AY227" s="165" t="s">
        <v>266</v>
      </c>
    </row>
    <row r="228" spans="2:65" s="11" customFormat="1" ht="11.25">
      <c r="B228" s="135"/>
      <c r="D228" s="136" t="s">
        <v>274</v>
      </c>
      <c r="E228" s="137" t="s">
        <v>19</v>
      </c>
      <c r="F228" s="138" t="s">
        <v>4105</v>
      </c>
      <c r="H228" s="139">
        <v>0.67</v>
      </c>
      <c r="I228" s="140"/>
      <c r="L228" s="135"/>
      <c r="M228" s="141"/>
      <c r="T228" s="142"/>
      <c r="AT228" s="137" t="s">
        <v>274</v>
      </c>
      <c r="AU228" s="137" t="s">
        <v>85</v>
      </c>
      <c r="AV228" s="11" t="s">
        <v>85</v>
      </c>
      <c r="AW228" s="11" t="s">
        <v>37</v>
      </c>
      <c r="AX228" s="11" t="s">
        <v>75</v>
      </c>
      <c r="AY228" s="137" t="s">
        <v>266</v>
      </c>
    </row>
    <row r="229" spans="2:65" s="12" customFormat="1" ht="11.25">
      <c r="B229" s="143"/>
      <c r="D229" s="136" t="s">
        <v>274</v>
      </c>
      <c r="E229" s="144" t="s">
        <v>19</v>
      </c>
      <c r="F229" s="145" t="s">
        <v>276</v>
      </c>
      <c r="H229" s="146">
        <v>1564.0000000000002</v>
      </c>
      <c r="I229" s="147"/>
      <c r="L229" s="143"/>
      <c r="M229" s="148"/>
      <c r="T229" s="149"/>
      <c r="AT229" s="144" t="s">
        <v>274</v>
      </c>
      <c r="AU229" s="144" t="s">
        <v>85</v>
      </c>
      <c r="AV229" s="12" t="s">
        <v>272</v>
      </c>
      <c r="AW229" s="12" t="s">
        <v>37</v>
      </c>
      <c r="AX229" s="12" t="s">
        <v>83</v>
      </c>
      <c r="AY229" s="144" t="s">
        <v>266</v>
      </c>
    </row>
    <row r="230" spans="2:65" s="1" customFormat="1" ht="16.5" customHeight="1">
      <c r="B230" s="33"/>
      <c r="C230" s="170" t="s">
        <v>324</v>
      </c>
      <c r="D230" s="170" t="s">
        <v>298</v>
      </c>
      <c r="E230" s="171" t="s">
        <v>4106</v>
      </c>
      <c r="F230" s="172" t="s">
        <v>4107</v>
      </c>
      <c r="G230" s="173" t="s">
        <v>789</v>
      </c>
      <c r="H230" s="174">
        <v>3128</v>
      </c>
      <c r="I230" s="175"/>
      <c r="J230" s="176">
        <f>ROUND(I230*H230,2)</f>
        <v>0</v>
      </c>
      <c r="K230" s="172" t="s">
        <v>271</v>
      </c>
      <c r="L230" s="177"/>
      <c r="M230" s="178" t="s">
        <v>19</v>
      </c>
      <c r="N230" s="179" t="s">
        <v>46</v>
      </c>
      <c r="P230" s="131">
        <f>O230*H230</f>
        <v>0</v>
      </c>
      <c r="Q230" s="131">
        <v>1.4999999999999999E-4</v>
      </c>
      <c r="R230" s="131">
        <f>Q230*H230</f>
        <v>0.46919999999999995</v>
      </c>
      <c r="S230" s="131">
        <v>0</v>
      </c>
      <c r="T230" s="132">
        <f>S230*H230</f>
        <v>0</v>
      </c>
      <c r="AR230" s="133" t="s">
        <v>303</v>
      </c>
      <c r="AT230" s="133" t="s">
        <v>298</v>
      </c>
      <c r="AU230" s="133" t="s">
        <v>85</v>
      </c>
      <c r="AY230" s="18" t="s">
        <v>266</v>
      </c>
      <c r="BE230" s="134">
        <f>IF(N230="základní",J230,0)</f>
        <v>0</v>
      </c>
      <c r="BF230" s="134">
        <f>IF(N230="snížená",J230,0)</f>
        <v>0</v>
      </c>
      <c r="BG230" s="134">
        <f>IF(N230="zákl. přenesená",J230,0)</f>
        <v>0</v>
      </c>
      <c r="BH230" s="134">
        <f>IF(N230="sníž. přenesená",J230,0)</f>
        <v>0</v>
      </c>
      <c r="BI230" s="134">
        <f>IF(N230="nulová",J230,0)</f>
        <v>0</v>
      </c>
      <c r="BJ230" s="18" t="s">
        <v>83</v>
      </c>
      <c r="BK230" s="134">
        <f>ROUND(I230*H230,2)</f>
        <v>0</v>
      </c>
      <c r="BL230" s="18" t="s">
        <v>272</v>
      </c>
      <c r="BM230" s="133" t="s">
        <v>4108</v>
      </c>
    </row>
    <row r="231" spans="2:65" s="11" customFormat="1" ht="11.25">
      <c r="B231" s="135"/>
      <c r="D231" s="136" t="s">
        <v>274</v>
      </c>
      <c r="E231" s="137" t="s">
        <v>19</v>
      </c>
      <c r="F231" s="138" t="s">
        <v>4109</v>
      </c>
      <c r="H231" s="139">
        <v>3128</v>
      </c>
      <c r="I231" s="140"/>
      <c r="L231" s="135"/>
      <c r="M231" s="141"/>
      <c r="T231" s="142"/>
      <c r="AT231" s="137" t="s">
        <v>274</v>
      </c>
      <c r="AU231" s="137" t="s">
        <v>85</v>
      </c>
      <c r="AV231" s="11" t="s">
        <v>85</v>
      </c>
      <c r="AW231" s="11" t="s">
        <v>37</v>
      </c>
      <c r="AX231" s="11" t="s">
        <v>83</v>
      </c>
      <c r="AY231" s="137" t="s">
        <v>266</v>
      </c>
    </row>
    <row r="232" spans="2:65" s="1" customFormat="1" ht="33" customHeight="1">
      <c r="B232" s="33"/>
      <c r="C232" s="122" t="s">
        <v>320</v>
      </c>
      <c r="D232" s="122" t="s">
        <v>267</v>
      </c>
      <c r="E232" s="123" t="s">
        <v>1753</v>
      </c>
      <c r="F232" s="124" t="s">
        <v>1754</v>
      </c>
      <c r="G232" s="125" t="s">
        <v>789</v>
      </c>
      <c r="H232" s="126">
        <v>865</v>
      </c>
      <c r="I232" s="127"/>
      <c r="J232" s="128">
        <f>ROUND(I232*H232,2)</f>
        <v>0</v>
      </c>
      <c r="K232" s="124" t="s">
        <v>271</v>
      </c>
      <c r="L232" s="33"/>
      <c r="M232" s="129" t="s">
        <v>19</v>
      </c>
      <c r="N232" s="130" t="s">
        <v>46</v>
      </c>
      <c r="P232" s="131">
        <f>O232*H232</f>
        <v>0</v>
      </c>
      <c r="Q232" s="131">
        <v>0</v>
      </c>
      <c r="R232" s="131">
        <f>Q232*H232</f>
        <v>0</v>
      </c>
      <c r="S232" s="131">
        <v>0</v>
      </c>
      <c r="T232" s="132">
        <f>S232*H232</f>
        <v>0</v>
      </c>
      <c r="AR232" s="133" t="s">
        <v>272</v>
      </c>
      <c r="AT232" s="133" t="s">
        <v>267</v>
      </c>
      <c r="AU232" s="133" t="s">
        <v>85</v>
      </c>
      <c r="AY232" s="18" t="s">
        <v>266</v>
      </c>
      <c r="BE232" s="134">
        <f>IF(N232="základní",J232,0)</f>
        <v>0</v>
      </c>
      <c r="BF232" s="134">
        <f>IF(N232="snížená",J232,0)</f>
        <v>0</v>
      </c>
      <c r="BG232" s="134">
        <f>IF(N232="zákl. přenesená",J232,0)</f>
        <v>0</v>
      </c>
      <c r="BH232" s="134">
        <f>IF(N232="sníž. přenesená",J232,0)</f>
        <v>0</v>
      </c>
      <c r="BI232" s="134">
        <f>IF(N232="nulová",J232,0)</f>
        <v>0</v>
      </c>
      <c r="BJ232" s="18" t="s">
        <v>83</v>
      </c>
      <c r="BK232" s="134">
        <f>ROUND(I232*H232,2)</f>
        <v>0</v>
      </c>
      <c r="BL232" s="18" t="s">
        <v>272</v>
      </c>
      <c r="BM232" s="133" t="s">
        <v>4110</v>
      </c>
    </row>
    <row r="233" spans="2:65" s="14" customFormat="1" ht="11.25">
      <c r="B233" s="164"/>
      <c r="D233" s="136" t="s">
        <v>274</v>
      </c>
      <c r="E233" s="165" t="s">
        <v>19</v>
      </c>
      <c r="F233" s="166" t="s">
        <v>4111</v>
      </c>
      <c r="H233" s="165" t="s">
        <v>19</v>
      </c>
      <c r="I233" s="167"/>
      <c r="L233" s="164"/>
      <c r="M233" s="168"/>
      <c r="T233" s="169"/>
      <c r="AT233" s="165" t="s">
        <v>274</v>
      </c>
      <c r="AU233" s="165" t="s">
        <v>85</v>
      </c>
      <c r="AV233" s="14" t="s">
        <v>83</v>
      </c>
      <c r="AW233" s="14" t="s">
        <v>37</v>
      </c>
      <c r="AX233" s="14" t="s">
        <v>75</v>
      </c>
      <c r="AY233" s="165" t="s">
        <v>266</v>
      </c>
    </row>
    <row r="234" spans="2:65" s="11" customFormat="1" ht="11.25">
      <c r="B234" s="135"/>
      <c r="D234" s="136" t="s">
        <v>274</v>
      </c>
      <c r="E234" s="137" t="s">
        <v>19</v>
      </c>
      <c r="F234" s="138" t="s">
        <v>4112</v>
      </c>
      <c r="H234" s="139">
        <v>206.88499999999999</v>
      </c>
      <c r="I234" s="140"/>
      <c r="L234" s="135"/>
      <c r="M234" s="141"/>
      <c r="T234" s="142"/>
      <c r="AT234" s="137" t="s">
        <v>274</v>
      </c>
      <c r="AU234" s="137" t="s">
        <v>85</v>
      </c>
      <c r="AV234" s="11" t="s">
        <v>85</v>
      </c>
      <c r="AW234" s="11" t="s">
        <v>37</v>
      </c>
      <c r="AX234" s="11" t="s">
        <v>75</v>
      </c>
      <c r="AY234" s="137" t="s">
        <v>266</v>
      </c>
    </row>
    <row r="235" spans="2:65" s="14" customFormat="1" ht="11.25">
      <c r="B235" s="164"/>
      <c r="D235" s="136" t="s">
        <v>274</v>
      </c>
      <c r="E235" s="165" t="s">
        <v>19</v>
      </c>
      <c r="F235" s="166" t="s">
        <v>1503</v>
      </c>
      <c r="H235" s="165" t="s">
        <v>19</v>
      </c>
      <c r="I235" s="167"/>
      <c r="L235" s="164"/>
      <c r="M235" s="168"/>
      <c r="T235" s="169"/>
      <c r="AT235" s="165" t="s">
        <v>274</v>
      </c>
      <c r="AU235" s="165" t="s">
        <v>85</v>
      </c>
      <c r="AV235" s="14" t="s">
        <v>83</v>
      </c>
      <c r="AW235" s="14" t="s">
        <v>37</v>
      </c>
      <c r="AX235" s="14" t="s">
        <v>75</v>
      </c>
      <c r="AY235" s="165" t="s">
        <v>266</v>
      </c>
    </row>
    <row r="236" spans="2:65" s="11" customFormat="1" ht="11.25">
      <c r="B236" s="135"/>
      <c r="D236" s="136" t="s">
        <v>274</v>
      </c>
      <c r="E236" s="137" t="s">
        <v>19</v>
      </c>
      <c r="F236" s="138" t="s">
        <v>4113</v>
      </c>
      <c r="H236" s="139">
        <v>0.115</v>
      </c>
      <c r="I236" s="140"/>
      <c r="L236" s="135"/>
      <c r="M236" s="141"/>
      <c r="T236" s="142"/>
      <c r="AT236" s="137" t="s">
        <v>274</v>
      </c>
      <c r="AU236" s="137" t="s">
        <v>85</v>
      </c>
      <c r="AV236" s="11" t="s">
        <v>85</v>
      </c>
      <c r="AW236" s="11" t="s">
        <v>37</v>
      </c>
      <c r="AX236" s="11" t="s">
        <v>75</v>
      </c>
      <c r="AY236" s="137" t="s">
        <v>266</v>
      </c>
    </row>
    <row r="237" spans="2:65" s="15" customFormat="1" ht="11.25">
      <c r="B237" s="190"/>
      <c r="D237" s="136" t="s">
        <v>274</v>
      </c>
      <c r="E237" s="191" t="s">
        <v>19</v>
      </c>
      <c r="F237" s="192" t="s">
        <v>1643</v>
      </c>
      <c r="H237" s="193">
        <v>207</v>
      </c>
      <c r="I237" s="194"/>
      <c r="L237" s="190"/>
      <c r="M237" s="195"/>
      <c r="T237" s="196"/>
      <c r="AT237" s="191" t="s">
        <v>274</v>
      </c>
      <c r="AU237" s="191" t="s">
        <v>85</v>
      </c>
      <c r="AV237" s="15" t="s">
        <v>285</v>
      </c>
      <c r="AW237" s="15" t="s">
        <v>37</v>
      </c>
      <c r="AX237" s="15" t="s">
        <v>75</v>
      </c>
      <c r="AY237" s="191" t="s">
        <v>266</v>
      </c>
    </row>
    <row r="238" spans="2:65" s="14" customFormat="1" ht="11.25">
      <c r="B238" s="164"/>
      <c r="D238" s="136" t="s">
        <v>274</v>
      </c>
      <c r="E238" s="165" t="s">
        <v>19</v>
      </c>
      <c r="F238" s="166" t="s">
        <v>4114</v>
      </c>
      <c r="H238" s="165" t="s">
        <v>19</v>
      </c>
      <c r="I238" s="167"/>
      <c r="L238" s="164"/>
      <c r="M238" s="168"/>
      <c r="T238" s="169"/>
      <c r="AT238" s="165" t="s">
        <v>274</v>
      </c>
      <c r="AU238" s="165" t="s">
        <v>85</v>
      </c>
      <c r="AV238" s="14" t="s">
        <v>83</v>
      </c>
      <c r="AW238" s="14" t="s">
        <v>37</v>
      </c>
      <c r="AX238" s="14" t="s">
        <v>75</v>
      </c>
      <c r="AY238" s="165" t="s">
        <v>266</v>
      </c>
    </row>
    <row r="239" spans="2:65" s="11" customFormat="1" ht="11.25">
      <c r="B239" s="135"/>
      <c r="D239" s="136" t="s">
        <v>274</v>
      </c>
      <c r="E239" s="137" t="s">
        <v>19</v>
      </c>
      <c r="F239" s="138" t="s">
        <v>4115</v>
      </c>
      <c r="H239" s="139">
        <v>141.547</v>
      </c>
      <c r="I239" s="140"/>
      <c r="L239" s="135"/>
      <c r="M239" s="141"/>
      <c r="T239" s="142"/>
      <c r="AT239" s="137" t="s">
        <v>274</v>
      </c>
      <c r="AU239" s="137" t="s">
        <v>85</v>
      </c>
      <c r="AV239" s="11" t="s">
        <v>85</v>
      </c>
      <c r="AW239" s="11" t="s">
        <v>37</v>
      </c>
      <c r="AX239" s="11" t="s">
        <v>75</v>
      </c>
      <c r="AY239" s="137" t="s">
        <v>266</v>
      </c>
    </row>
    <row r="240" spans="2:65" s="14" customFormat="1" ht="11.25">
      <c r="B240" s="164"/>
      <c r="D240" s="136" t="s">
        <v>274</v>
      </c>
      <c r="E240" s="165" t="s">
        <v>19</v>
      </c>
      <c r="F240" s="166" t="s">
        <v>1503</v>
      </c>
      <c r="H240" s="165" t="s">
        <v>19</v>
      </c>
      <c r="I240" s="167"/>
      <c r="L240" s="164"/>
      <c r="M240" s="168"/>
      <c r="T240" s="169"/>
      <c r="AT240" s="165" t="s">
        <v>274</v>
      </c>
      <c r="AU240" s="165" t="s">
        <v>85</v>
      </c>
      <c r="AV240" s="14" t="s">
        <v>83</v>
      </c>
      <c r="AW240" s="14" t="s">
        <v>37</v>
      </c>
      <c r="AX240" s="14" t="s">
        <v>75</v>
      </c>
      <c r="AY240" s="165" t="s">
        <v>266</v>
      </c>
    </row>
    <row r="241" spans="2:65" s="11" customFormat="1" ht="11.25">
      <c r="B241" s="135"/>
      <c r="D241" s="136" t="s">
        <v>274</v>
      </c>
      <c r="E241" s="137" t="s">
        <v>19</v>
      </c>
      <c r="F241" s="138" t="s">
        <v>4116</v>
      </c>
      <c r="H241" s="139">
        <v>0.45300000000000001</v>
      </c>
      <c r="I241" s="140"/>
      <c r="L241" s="135"/>
      <c r="M241" s="141"/>
      <c r="T241" s="142"/>
      <c r="AT241" s="137" t="s">
        <v>274</v>
      </c>
      <c r="AU241" s="137" t="s">
        <v>85</v>
      </c>
      <c r="AV241" s="11" t="s">
        <v>85</v>
      </c>
      <c r="AW241" s="11" t="s">
        <v>37</v>
      </c>
      <c r="AX241" s="11" t="s">
        <v>75</v>
      </c>
      <c r="AY241" s="137" t="s">
        <v>266</v>
      </c>
    </row>
    <row r="242" spans="2:65" s="15" customFormat="1" ht="11.25">
      <c r="B242" s="190"/>
      <c r="D242" s="136" t="s">
        <v>274</v>
      </c>
      <c r="E242" s="191" t="s">
        <v>19</v>
      </c>
      <c r="F242" s="192" t="s">
        <v>1643</v>
      </c>
      <c r="H242" s="193">
        <v>142</v>
      </c>
      <c r="I242" s="194"/>
      <c r="L242" s="190"/>
      <c r="M242" s="195"/>
      <c r="T242" s="196"/>
      <c r="AT242" s="191" t="s">
        <v>274</v>
      </c>
      <c r="AU242" s="191" t="s">
        <v>85</v>
      </c>
      <c r="AV242" s="15" t="s">
        <v>285</v>
      </c>
      <c r="AW242" s="15" t="s">
        <v>37</v>
      </c>
      <c r="AX242" s="15" t="s">
        <v>75</v>
      </c>
      <c r="AY242" s="191" t="s">
        <v>266</v>
      </c>
    </row>
    <row r="243" spans="2:65" s="14" customFormat="1" ht="11.25">
      <c r="B243" s="164"/>
      <c r="D243" s="136" t="s">
        <v>274</v>
      </c>
      <c r="E243" s="165" t="s">
        <v>19</v>
      </c>
      <c r="F243" s="166" t="s">
        <v>4117</v>
      </c>
      <c r="H243" s="165" t="s">
        <v>19</v>
      </c>
      <c r="I243" s="167"/>
      <c r="L243" s="164"/>
      <c r="M243" s="168"/>
      <c r="T243" s="169"/>
      <c r="AT243" s="165" t="s">
        <v>274</v>
      </c>
      <c r="AU243" s="165" t="s">
        <v>85</v>
      </c>
      <c r="AV243" s="14" t="s">
        <v>83</v>
      </c>
      <c r="AW243" s="14" t="s">
        <v>37</v>
      </c>
      <c r="AX243" s="14" t="s">
        <v>75</v>
      </c>
      <c r="AY243" s="165" t="s">
        <v>266</v>
      </c>
    </row>
    <row r="244" spans="2:65" s="11" customFormat="1" ht="11.25">
      <c r="B244" s="135"/>
      <c r="D244" s="136" t="s">
        <v>274</v>
      </c>
      <c r="E244" s="137" t="s">
        <v>19</v>
      </c>
      <c r="F244" s="138" t="s">
        <v>4118</v>
      </c>
      <c r="H244" s="139">
        <v>515.36699999999996</v>
      </c>
      <c r="I244" s="140"/>
      <c r="L244" s="135"/>
      <c r="M244" s="141"/>
      <c r="T244" s="142"/>
      <c r="AT244" s="137" t="s">
        <v>274</v>
      </c>
      <c r="AU244" s="137" t="s">
        <v>85</v>
      </c>
      <c r="AV244" s="11" t="s">
        <v>85</v>
      </c>
      <c r="AW244" s="11" t="s">
        <v>37</v>
      </c>
      <c r="AX244" s="11" t="s">
        <v>75</v>
      </c>
      <c r="AY244" s="137" t="s">
        <v>266</v>
      </c>
    </row>
    <row r="245" spans="2:65" s="14" customFormat="1" ht="11.25">
      <c r="B245" s="164"/>
      <c r="D245" s="136" t="s">
        <v>274</v>
      </c>
      <c r="E245" s="165" t="s">
        <v>19</v>
      </c>
      <c r="F245" s="166" t="s">
        <v>1503</v>
      </c>
      <c r="H245" s="165" t="s">
        <v>19</v>
      </c>
      <c r="I245" s="167"/>
      <c r="L245" s="164"/>
      <c r="M245" s="168"/>
      <c r="T245" s="169"/>
      <c r="AT245" s="165" t="s">
        <v>274</v>
      </c>
      <c r="AU245" s="165" t="s">
        <v>85</v>
      </c>
      <c r="AV245" s="14" t="s">
        <v>83</v>
      </c>
      <c r="AW245" s="14" t="s">
        <v>37</v>
      </c>
      <c r="AX245" s="14" t="s">
        <v>75</v>
      </c>
      <c r="AY245" s="165" t="s">
        <v>266</v>
      </c>
    </row>
    <row r="246" spans="2:65" s="11" customFormat="1" ht="11.25">
      <c r="B246" s="135"/>
      <c r="D246" s="136" t="s">
        <v>274</v>
      </c>
      <c r="E246" s="137" t="s">
        <v>19</v>
      </c>
      <c r="F246" s="138" t="s">
        <v>4070</v>
      </c>
      <c r="H246" s="139">
        <v>0.63300000000000001</v>
      </c>
      <c r="I246" s="140"/>
      <c r="L246" s="135"/>
      <c r="M246" s="141"/>
      <c r="T246" s="142"/>
      <c r="AT246" s="137" t="s">
        <v>274</v>
      </c>
      <c r="AU246" s="137" t="s">
        <v>85</v>
      </c>
      <c r="AV246" s="11" t="s">
        <v>85</v>
      </c>
      <c r="AW246" s="11" t="s">
        <v>37</v>
      </c>
      <c r="AX246" s="11" t="s">
        <v>75</v>
      </c>
      <c r="AY246" s="137" t="s">
        <v>266</v>
      </c>
    </row>
    <row r="247" spans="2:65" s="15" customFormat="1" ht="11.25">
      <c r="B247" s="190"/>
      <c r="D247" s="136" t="s">
        <v>274</v>
      </c>
      <c r="E247" s="191" t="s">
        <v>19</v>
      </c>
      <c r="F247" s="192" t="s">
        <v>1643</v>
      </c>
      <c r="H247" s="193">
        <v>516</v>
      </c>
      <c r="I247" s="194"/>
      <c r="L247" s="190"/>
      <c r="M247" s="195"/>
      <c r="T247" s="196"/>
      <c r="AT247" s="191" t="s">
        <v>274</v>
      </c>
      <c r="AU247" s="191" t="s">
        <v>85</v>
      </c>
      <c r="AV247" s="15" t="s">
        <v>285</v>
      </c>
      <c r="AW247" s="15" t="s">
        <v>37</v>
      </c>
      <c r="AX247" s="15" t="s">
        <v>75</v>
      </c>
      <c r="AY247" s="191" t="s">
        <v>266</v>
      </c>
    </row>
    <row r="248" spans="2:65" s="12" customFormat="1" ht="11.25">
      <c r="B248" s="143"/>
      <c r="D248" s="136" t="s">
        <v>274</v>
      </c>
      <c r="E248" s="144" t="s">
        <v>19</v>
      </c>
      <c r="F248" s="145" t="s">
        <v>276</v>
      </c>
      <c r="H248" s="146">
        <v>865</v>
      </c>
      <c r="I248" s="147"/>
      <c r="L248" s="143"/>
      <c r="M248" s="148"/>
      <c r="T248" s="149"/>
      <c r="AT248" s="144" t="s">
        <v>274</v>
      </c>
      <c r="AU248" s="144" t="s">
        <v>85</v>
      </c>
      <c r="AV248" s="12" t="s">
        <v>272</v>
      </c>
      <c r="AW248" s="12" t="s">
        <v>37</v>
      </c>
      <c r="AX248" s="12" t="s">
        <v>83</v>
      </c>
      <c r="AY248" s="144" t="s">
        <v>266</v>
      </c>
    </row>
    <row r="249" spans="2:65" s="1" customFormat="1" ht="16.5" customHeight="1">
      <c r="B249" s="33"/>
      <c r="C249" s="170" t="s">
        <v>332</v>
      </c>
      <c r="D249" s="170" t="s">
        <v>298</v>
      </c>
      <c r="E249" s="171" t="s">
        <v>1766</v>
      </c>
      <c r="F249" s="172" t="s">
        <v>1767</v>
      </c>
      <c r="G249" s="173" t="s">
        <v>789</v>
      </c>
      <c r="H249" s="174">
        <v>207</v>
      </c>
      <c r="I249" s="175"/>
      <c r="J249" s="176">
        <f>ROUND(I249*H249,2)</f>
        <v>0</v>
      </c>
      <c r="K249" s="172" t="s">
        <v>271</v>
      </c>
      <c r="L249" s="177"/>
      <c r="M249" s="178" t="s">
        <v>19</v>
      </c>
      <c r="N249" s="179" t="s">
        <v>46</v>
      </c>
      <c r="P249" s="131">
        <f>O249*H249</f>
        <v>0</v>
      </c>
      <c r="Q249" s="131">
        <v>1.004E-2</v>
      </c>
      <c r="R249" s="131">
        <f>Q249*H249</f>
        <v>2.0782799999999999</v>
      </c>
      <c r="S249" s="131">
        <v>0</v>
      </c>
      <c r="T249" s="132">
        <f>S249*H249</f>
        <v>0</v>
      </c>
      <c r="AR249" s="133" t="s">
        <v>303</v>
      </c>
      <c r="AT249" s="133" t="s">
        <v>298</v>
      </c>
      <c r="AU249" s="133" t="s">
        <v>85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272</v>
      </c>
      <c r="BM249" s="133" t="s">
        <v>4119</v>
      </c>
    </row>
    <row r="250" spans="2:65" s="1" customFormat="1" ht="16.5" customHeight="1">
      <c r="B250" s="33"/>
      <c r="C250" s="170" t="s">
        <v>417</v>
      </c>
      <c r="D250" s="170" t="s">
        <v>298</v>
      </c>
      <c r="E250" s="171" t="s">
        <v>1769</v>
      </c>
      <c r="F250" s="172" t="s">
        <v>1770</v>
      </c>
      <c r="G250" s="173" t="s">
        <v>789</v>
      </c>
      <c r="H250" s="174">
        <v>658</v>
      </c>
      <c r="I250" s="175"/>
      <c r="J250" s="176">
        <f>ROUND(I250*H250,2)</f>
        <v>0</v>
      </c>
      <c r="K250" s="172" t="s">
        <v>271</v>
      </c>
      <c r="L250" s="177"/>
      <c r="M250" s="178" t="s">
        <v>19</v>
      </c>
      <c r="N250" s="179" t="s">
        <v>46</v>
      </c>
      <c r="P250" s="131">
        <f>O250*H250</f>
        <v>0</v>
      </c>
      <c r="Q250" s="131">
        <v>1.0059999999999999E-2</v>
      </c>
      <c r="R250" s="131">
        <f>Q250*H250</f>
        <v>6.6194799999999994</v>
      </c>
      <c r="S250" s="131">
        <v>0</v>
      </c>
      <c r="T250" s="132">
        <f>S250*H250</f>
        <v>0</v>
      </c>
      <c r="AR250" s="133" t="s">
        <v>303</v>
      </c>
      <c r="AT250" s="133" t="s">
        <v>298</v>
      </c>
      <c r="AU250" s="133" t="s">
        <v>85</v>
      </c>
      <c r="AY250" s="18" t="s">
        <v>266</v>
      </c>
      <c r="BE250" s="134">
        <f>IF(N250="základní",J250,0)</f>
        <v>0</v>
      </c>
      <c r="BF250" s="134">
        <f>IF(N250="snížená",J250,0)</f>
        <v>0</v>
      </c>
      <c r="BG250" s="134">
        <f>IF(N250="zákl. přenesená",J250,0)</f>
        <v>0</v>
      </c>
      <c r="BH250" s="134">
        <f>IF(N250="sníž. přenesená",J250,0)</f>
        <v>0</v>
      </c>
      <c r="BI250" s="134">
        <f>IF(N250="nulová",J250,0)</f>
        <v>0</v>
      </c>
      <c r="BJ250" s="18" t="s">
        <v>83</v>
      </c>
      <c r="BK250" s="134">
        <f>ROUND(I250*H250,2)</f>
        <v>0</v>
      </c>
      <c r="BL250" s="18" t="s">
        <v>272</v>
      </c>
      <c r="BM250" s="133" t="s">
        <v>4120</v>
      </c>
    </row>
    <row r="251" spans="2:65" s="1" customFormat="1" ht="44.25" customHeight="1">
      <c r="B251" s="33"/>
      <c r="C251" s="122" t="s">
        <v>421</v>
      </c>
      <c r="D251" s="122" t="s">
        <v>267</v>
      </c>
      <c r="E251" s="123" t="s">
        <v>4121</v>
      </c>
      <c r="F251" s="124" t="s">
        <v>4122</v>
      </c>
      <c r="G251" s="125" t="s">
        <v>895</v>
      </c>
      <c r="H251" s="126">
        <v>91.45</v>
      </c>
      <c r="I251" s="127"/>
      <c r="J251" s="128">
        <f>ROUND(I251*H251,2)</f>
        <v>0</v>
      </c>
      <c r="K251" s="124" t="s">
        <v>271</v>
      </c>
      <c r="L251" s="33"/>
      <c r="M251" s="129" t="s">
        <v>19</v>
      </c>
      <c r="N251" s="130" t="s">
        <v>46</v>
      </c>
      <c r="P251" s="131">
        <f>O251*H251</f>
        <v>0</v>
      </c>
      <c r="Q251" s="131">
        <v>0</v>
      </c>
      <c r="R251" s="131">
        <f>Q251*H251</f>
        <v>0</v>
      </c>
      <c r="S251" s="131">
        <v>0</v>
      </c>
      <c r="T251" s="132">
        <f>S251*H251</f>
        <v>0</v>
      </c>
      <c r="AR251" s="133" t="s">
        <v>272</v>
      </c>
      <c r="AT251" s="133" t="s">
        <v>267</v>
      </c>
      <c r="AU251" s="133" t="s">
        <v>85</v>
      </c>
      <c r="AY251" s="18" t="s">
        <v>266</v>
      </c>
      <c r="BE251" s="134">
        <f>IF(N251="základní",J251,0)</f>
        <v>0</v>
      </c>
      <c r="BF251" s="134">
        <f>IF(N251="snížená",J251,0)</f>
        <v>0</v>
      </c>
      <c r="BG251" s="134">
        <f>IF(N251="zákl. přenesená",J251,0)</f>
        <v>0</v>
      </c>
      <c r="BH251" s="134">
        <f>IF(N251="sníž. přenesená",J251,0)</f>
        <v>0</v>
      </c>
      <c r="BI251" s="134">
        <f>IF(N251="nulová",J251,0)</f>
        <v>0</v>
      </c>
      <c r="BJ251" s="18" t="s">
        <v>83</v>
      </c>
      <c r="BK251" s="134">
        <f>ROUND(I251*H251,2)</f>
        <v>0</v>
      </c>
      <c r="BL251" s="18" t="s">
        <v>272</v>
      </c>
      <c r="BM251" s="133" t="s">
        <v>4123</v>
      </c>
    </row>
    <row r="252" spans="2:65" s="14" customFormat="1" ht="11.25">
      <c r="B252" s="164"/>
      <c r="D252" s="136" t="s">
        <v>274</v>
      </c>
      <c r="E252" s="165" t="s">
        <v>19</v>
      </c>
      <c r="F252" s="166" t="s">
        <v>4124</v>
      </c>
      <c r="H252" s="165" t="s">
        <v>19</v>
      </c>
      <c r="I252" s="167"/>
      <c r="L252" s="164"/>
      <c r="M252" s="168"/>
      <c r="T252" s="169"/>
      <c r="AT252" s="165" t="s">
        <v>274</v>
      </c>
      <c r="AU252" s="165" t="s">
        <v>85</v>
      </c>
      <c r="AV252" s="14" t="s">
        <v>83</v>
      </c>
      <c r="AW252" s="14" t="s">
        <v>37</v>
      </c>
      <c r="AX252" s="14" t="s">
        <v>75</v>
      </c>
      <c r="AY252" s="165" t="s">
        <v>266</v>
      </c>
    </row>
    <row r="253" spans="2:65" s="14" customFormat="1" ht="11.25">
      <c r="B253" s="164"/>
      <c r="D253" s="136" t="s">
        <v>274</v>
      </c>
      <c r="E253" s="165" t="s">
        <v>19</v>
      </c>
      <c r="F253" s="166" t="s">
        <v>4125</v>
      </c>
      <c r="H253" s="165" t="s">
        <v>19</v>
      </c>
      <c r="I253" s="167"/>
      <c r="L253" s="164"/>
      <c r="M253" s="168"/>
      <c r="T253" s="169"/>
      <c r="AT253" s="165" t="s">
        <v>274</v>
      </c>
      <c r="AU253" s="165" t="s">
        <v>85</v>
      </c>
      <c r="AV253" s="14" t="s">
        <v>83</v>
      </c>
      <c r="AW253" s="14" t="s">
        <v>37</v>
      </c>
      <c r="AX253" s="14" t="s">
        <v>75</v>
      </c>
      <c r="AY253" s="165" t="s">
        <v>266</v>
      </c>
    </row>
    <row r="254" spans="2:65" s="11" customFormat="1" ht="11.25">
      <c r="B254" s="135"/>
      <c r="D254" s="136" t="s">
        <v>274</v>
      </c>
      <c r="E254" s="137" t="s">
        <v>19</v>
      </c>
      <c r="F254" s="138" t="s">
        <v>4126</v>
      </c>
      <c r="H254" s="139">
        <v>49.6</v>
      </c>
      <c r="I254" s="140"/>
      <c r="L254" s="135"/>
      <c r="M254" s="141"/>
      <c r="T254" s="142"/>
      <c r="AT254" s="137" t="s">
        <v>274</v>
      </c>
      <c r="AU254" s="137" t="s">
        <v>85</v>
      </c>
      <c r="AV254" s="11" t="s">
        <v>85</v>
      </c>
      <c r="AW254" s="11" t="s">
        <v>37</v>
      </c>
      <c r="AX254" s="11" t="s">
        <v>75</v>
      </c>
      <c r="AY254" s="137" t="s">
        <v>266</v>
      </c>
    </row>
    <row r="255" spans="2:65" s="14" customFormat="1" ht="11.25">
      <c r="B255" s="164"/>
      <c r="D255" s="136" t="s">
        <v>274</v>
      </c>
      <c r="E255" s="165" t="s">
        <v>19</v>
      </c>
      <c r="F255" s="166" t="s">
        <v>4127</v>
      </c>
      <c r="H255" s="165" t="s">
        <v>19</v>
      </c>
      <c r="I255" s="167"/>
      <c r="L255" s="164"/>
      <c r="M255" s="168"/>
      <c r="T255" s="169"/>
      <c r="AT255" s="165" t="s">
        <v>274</v>
      </c>
      <c r="AU255" s="165" t="s">
        <v>85</v>
      </c>
      <c r="AV255" s="14" t="s">
        <v>83</v>
      </c>
      <c r="AW255" s="14" t="s">
        <v>37</v>
      </c>
      <c r="AX255" s="14" t="s">
        <v>75</v>
      </c>
      <c r="AY255" s="165" t="s">
        <v>266</v>
      </c>
    </row>
    <row r="256" spans="2:65" s="11" customFormat="1" ht="11.25">
      <c r="B256" s="135"/>
      <c r="D256" s="136" t="s">
        <v>274</v>
      </c>
      <c r="E256" s="137" t="s">
        <v>19</v>
      </c>
      <c r="F256" s="138" t="s">
        <v>4128</v>
      </c>
      <c r="H256" s="139">
        <v>41.85</v>
      </c>
      <c r="I256" s="140"/>
      <c r="L256" s="135"/>
      <c r="M256" s="141"/>
      <c r="T256" s="142"/>
      <c r="AT256" s="137" t="s">
        <v>274</v>
      </c>
      <c r="AU256" s="137" t="s">
        <v>85</v>
      </c>
      <c r="AV256" s="11" t="s">
        <v>85</v>
      </c>
      <c r="AW256" s="11" t="s">
        <v>37</v>
      </c>
      <c r="AX256" s="11" t="s">
        <v>75</v>
      </c>
      <c r="AY256" s="137" t="s">
        <v>266</v>
      </c>
    </row>
    <row r="257" spans="2:65" s="12" customFormat="1" ht="11.25">
      <c r="B257" s="143"/>
      <c r="D257" s="136" t="s">
        <v>274</v>
      </c>
      <c r="E257" s="144" t="s">
        <v>19</v>
      </c>
      <c r="F257" s="145" t="s">
        <v>276</v>
      </c>
      <c r="H257" s="146">
        <v>91.45</v>
      </c>
      <c r="I257" s="147"/>
      <c r="L257" s="143"/>
      <c r="M257" s="148"/>
      <c r="T257" s="149"/>
      <c r="AT257" s="144" t="s">
        <v>274</v>
      </c>
      <c r="AU257" s="144" t="s">
        <v>85</v>
      </c>
      <c r="AV257" s="12" t="s">
        <v>272</v>
      </c>
      <c r="AW257" s="12" t="s">
        <v>37</v>
      </c>
      <c r="AX257" s="12" t="s">
        <v>83</v>
      </c>
      <c r="AY257" s="144" t="s">
        <v>266</v>
      </c>
    </row>
    <row r="258" spans="2:65" s="10" customFormat="1" ht="25.9" customHeight="1">
      <c r="B258" s="112"/>
      <c r="D258" s="113" t="s">
        <v>74</v>
      </c>
      <c r="E258" s="114" t="s">
        <v>849</v>
      </c>
      <c r="F258" s="114" t="s">
        <v>850</v>
      </c>
      <c r="I258" s="115"/>
      <c r="J258" s="116">
        <f>BK258</f>
        <v>0</v>
      </c>
      <c r="L258" s="112"/>
      <c r="M258" s="117"/>
      <c r="P258" s="118">
        <f>SUM(P259:P296)</f>
        <v>0</v>
      </c>
      <c r="R258" s="118">
        <f>SUM(R259:R296)</f>
        <v>0</v>
      </c>
      <c r="T258" s="119">
        <f>SUM(T259:T296)</f>
        <v>0</v>
      </c>
      <c r="AR258" s="113" t="s">
        <v>272</v>
      </c>
      <c r="AT258" s="120" t="s">
        <v>74</v>
      </c>
      <c r="AU258" s="120" t="s">
        <v>75</v>
      </c>
      <c r="AY258" s="113" t="s">
        <v>266</v>
      </c>
      <c r="BK258" s="121">
        <f>SUM(BK259:BK296)</f>
        <v>0</v>
      </c>
    </row>
    <row r="259" spans="2:65" s="1" customFormat="1" ht="55.5" customHeight="1">
      <c r="B259" s="33"/>
      <c r="C259" s="122" t="s">
        <v>425</v>
      </c>
      <c r="D259" s="122" t="s">
        <v>267</v>
      </c>
      <c r="E259" s="123" t="s">
        <v>851</v>
      </c>
      <c r="F259" s="124" t="s">
        <v>852</v>
      </c>
      <c r="G259" s="125" t="s">
        <v>845</v>
      </c>
      <c r="H259" s="126">
        <v>1952.5250000000001</v>
      </c>
      <c r="I259" s="127"/>
      <c r="J259" s="128">
        <f>ROUND(I259*H259,2)</f>
        <v>0</v>
      </c>
      <c r="K259" s="124" t="s">
        <v>271</v>
      </c>
      <c r="L259" s="33"/>
      <c r="M259" s="129" t="s">
        <v>19</v>
      </c>
      <c r="N259" s="130" t="s">
        <v>46</v>
      </c>
      <c r="P259" s="131">
        <f>O259*H259</f>
        <v>0</v>
      </c>
      <c r="Q259" s="131">
        <v>0</v>
      </c>
      <c r="R259" s="131">
        <f>Q259*H259</f>
        <v>0</v>
      </c>
      <c r="S259" s="131">
        <v>0</v>
      </c>
      <c r="T259" s="132">
        <f>S259*H259</f>
        <v>0</v>
      </c>
      <c r="AR259" s="133" t="s">
        <v>853</v>
      </c>
      <c r="AT259" s="133" t="s">
        <v>267</v>
      </c>
      <c r="AU259" s="133" t="s">
        <v>83</v>
      </c>
      <c r="AY259" s="18" t="s">
        <v>266</v>
      </c>
      <c r="BE259" s="134">
        <f>IF(N259="základní",J259,0)</f>
        <v>0</v>
      </c>
      <c r="BF259" s="134">
        <f>IF(N259="snížená",J259,0)</f>
        <v>0</v>
      </c>
      <c r="BG259" s="134">
        <f>IF(N259="zákl. přenesená",J259,0)</f>
        <v>0</v>
      </c>
      <c r="BH259" s="134">
        <f>IF(N259="sníž. přenesená",J259,0)</f>
        <v>0</v>
      </c>
      <c r="BI259" s="134">
        <f>IF(N259="nulová",J259,0)</f>
        <v>0</v>
      </c>
      <c r="BJ259" s="18" t="s">
        <v>83</v>
      </c>
      <c r="BK259" s="134">
        <f>ROUND(I259*H259,2)</f>
        <v>0</v>
      </c>
      <c r="BL259" s="18" t="s">
        <v>853</v>
      </c>
      <c r="BM259" s="133" t="s">
        <v>4129</v>
      </c>
    </row>
    <row r="260" spans="2:65" s="14" customFormat="1" ht="11.25">
      <c r="B260" s="164"/>
      <c r="D260" s="136" t="s">
        <v>274</v>
      </c>
      <c r="E260" s="165" t="s">
        <v>19</v>
      </c>
      <c r="F260" s="166" t="s">
        <v>4130</v>
      </c>
      <c r="H260" s="165" t="s">
        <v>19</v>
      </c>
      <c r="I260" s="167"/>
      <c r="L260" s="164"/>
      <c r="M260" s="168"/>
      <c r="T260" s="169"/>
      <c r="AT260" s="165" t="s">
        <v>274</v>
      </c>
      <c r="AU260" s="165" t="s">
        <v>83</v>
      </c>
      <c r="AV260" s="14" t="s">
        <v>83</v>
      </c>
      <c r="AW260" s="14" t="s">
        <v>37</v>
      </c>
      <c r="AX260" s="14" t="s">
        <v>75</v>
      </c>
      <c r="AY260" s="165" t="s">
        <v>266</v>
      </c>
    </row>
    <row r="261" spans="2:65" s="11" customFormat="1" ht="11.25">
      <c r="B261" s="135"/>
      <c r="D261" s="136" t="s">
        <v>274</v>
      </c>
      <c r="E261" s="137" t="s">
        <v>19</v>
      </c>
      <c r="F261" s="138" t="s">
        <v>4131</v>
      </c>
      <c r="H261" s="139">
        <v>1952.5250000000001</v>
      </c>
      <c r="I261" s="140"/>
      <c r="L261" s="135"/>
      <c r="M261" s="141"/>
      <c r="T261" s="142"/>
      <c r="AT261" s="137" t="s">
        <v>274</v>
      </c>
      <c r="AU261" s="137" t="s">
        <v>83</v>
      </c>
      <c r="AV261" s="11" t="s">
        <v>85</v>
      </c>
      <c r="AW261" s="11" t="s">
        <v>37</v>
      </c>
      <c r="AX261" s="11" t="s">
        <v>83</v>
      </c>
      <c r="AY261" s="137" t="s">
        <v>266</v>
      </c>
    </row>
    <row r="262" spans="2:65" s="1" customFormat="1" ht="55.5" customHeight="1">
      <c r="B262" s="33"/>
      <c r="C262" s="122" t="s">
        <v>433</v>
      </c>
      <c r="D262" s="122" t="s">
        <v>267</v>
      </c>
      <c r="E262" s="123" t="s">
        <v>857</v>
      </c>
      <c r="F262" s="124" t="s">
        <v>858</v>
      </c>
      <c r="G262" s="125" t="s">
        <v>845</v>
      </c>
      <c r="H262" s="126">
        <v>15620.2</v>
      </c>
      <c r="I262" s="127"/>
      <c r="J262" s="128">
        <f>ROUND(I262*H262,2)</f>
        <v>0</v>
      </c>
      <c r="K262" s="124" t="s">
        <v>271</v>
      </c>
      <c r="L262" s="33"/>
      <c r="M262" s="129" t="s">
        <v>19</v>
      </c>
      <c r="N262" s="130" t="s">
        <v>46</v>
      </c>
      <c r="P262" s="131">
        <f>O262*H262</f>
        <v>0</v>
      </c>
      <c r="Q262" s="131">
        <v>0</v>
      </c>
      <c r="R262" s="131">
        <f>Q262*H262</f>
        <v>0</v>
      </c>
      <c r="S262" s="131">
        <v>0</v>
      </c>
      <c r="T262" s="132">
        <f>S262*H262</f>
        <v>0</v>
      </c>
      <c r="AR262" s="133" t="s">
        <v>853</v>
      </c>
      <c r="AT262" s="133" t="s">
        <v>267</v>
      </c>
      <c r="AU262" s="133" t="s">
        <v>83</v>
      </c>
      <c r="AY262" s="18" t="s">
        <v>266</v>
      </c>
      <c r="BE262" s="134">
        <f>IF(N262="základní",J262,0)</f>
        <v>0</v>
      </c>
      <c r="BF262" s="134">
        <f>IF(N262="snížená",J262,0)</f>
        <v>0</v>
      </c>
      <c r="BG262" s="134">
        <f>IF(N262="zákl. přenesená",J262,0)</f>
        <v>0</v>
      </c>
      <c r="BH262" s="134">
        <f>IF(N262="sníž. přenesená",J262,0)</f>
        <v>0</v>
      </c>
      <c r="BI262" s="134">
        <f>IF(N262="nulová",J262,0)</f>
        <v>0</v>
      </c>
      <c r="BJ262" s="18" t="s">
        <v>83</v>
      </c>
      <c r="BK262" s="134">
        <f>ROUND(I262*H262,2)</f>
        <v>0</v>
      </c>
      <c r="BL262" s="18" t="s">
        <v>853</v>
      </c>
      <c r="BM262" s="133" t="s">
        <v>4132</v>
      </c>
    </row>
    <row r="263" spans="2:65" s="11" customFormat="1" ht="11.25">
      <c r="B263" s="135"/>
      <c r="D263" s="136" t="s">
        <v>274</v>
      </c>
      <c r="E263" s="137" t="s">
        <v>19</v>
      </c>
      <c r="F263" s="138" t="s">
        <v>4133</v>
      </c>
      <c r="H263" s="139">
        <v>15620.2</v>
      </c>
      <c r="I263" s="140"/>
      <c r="L263" s="135"/>
      <c r="M263" s="141"/>
      <c r="T263" s="142"/>
      <c r="AT263" s="137" t="s">
        <v>274</v>
      </c>
      <c r="AU263" s="137" t="s">
        <v>83</v>
      </c>
      <c r="AV263" s="11" t="s">
        <v>85</v>
      </c>
      <c r="AW263" s="11" t="s">
        <v>37</v>
      </c>
      <c r="AX263" s="11" t="s">
        <v>83</v>
      </c>
      <c r="AY263" s="137" t="s">
        <v>266</v>
      </c>
    </row>
    <row r="264" spans="2:65" s="1" customFormat="1" ht="62.65" customHeight="1">
      <c r="B264" s="33"/>
      <c r="C264" s="122" t="s">
        <v>437</v>
      </c>
      <c r="D264" s="122" t="s">
        <v>267</v>
      </c>
      <c r="E264" s="123" t="s">
        <v>921</v>
      </c>
      <c r="F264" s="124" t="s">
        <v>922</v>
      </c>
      <c r="G264" s="125" t="s">
        <v>845</v>
      </c>
      <c r="H264" s="126">
        <v>39.704999999999998</v>
      </c>
      <c r="I264" s="127"/>
      <c r="J264" s="128">
        <f>ROUND(I264*H264,2)</f>
        <v>0</v>
      </c>
      <c r="K264" s="124" t="s">
        <v>271</v>
      </c>
      <c r="L264" s="33"/>
      <c r="M264" s="129" t="s">
        <v>19</v>
      </c>
      <c r="N264" s="130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853</v>
      </c>
      <c r="AT264" s="133" t="s">
        <v>267</v>
      </c>
      <c r="AU264" s="133" t="s">
        <v>83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853</v>
      </c>
      <c r="BM264" s="133" t="s">
        <v>4134</v>
      </c>
    </row>
    <row r="265" spans="2:65" s="14" customFormat="1" ht="11.25">
      <c r="B265" s="164"/>
      <c r="D265" s="136" t="s">
        <v>274</v>
      </c>
      <c r="E265" s="165" t="s">
        <v>19</v>
      </c>
      <c r="F265" s="166" t="s">
        <v>4135</v>
      </c>
      <c r="H265" s="165" t="s">
        <v>19</v>
      </c>
      <c r="I265" s="167"/>
      <c r="L265" s="164"/>
      <c r="M265" s="168"/>
      <c r="T265" s="169"/>
      <c r="AT265" s="165" t="s">
        <v>274</v>
      </c>
      <c r="AU265" s="165" t="s">
        <v>83</v>
      </c>
      <c r="AV265" s="14" t="s">
        <v>83</v>
      </c>
      <c r="AW265" s="14" t="s">
        <v>37</v>
      </c>
      <c r="AX265" s="14" t="s">
        <v>75</v>
      </c>
      <c r="AY265" s="165" t="s">
        <v>266</v>
      </c>
    </row>
    <row r="266" spans="2:65" s="11" customFormat="1" ht="11.25">
      <c r="B266" s="135"/>
      <c r="D266" s="136" t="s">
        <v>274</v>
      </c>
      <c r="E266" s="137" t="s">
        <v>19</v>
      </c>
      <c r="F266" s="138" t="s">
        <v>4136</v>
      </c>
      <c r="H266" s="139">
        <v>39.704999999999998</v>
      </c>
      <c r="I266" s="140"/>
      <c r="L266" s="135"/>
      <c r="M266" s="141"/>
      <c r="T266" s="142"/>
      <c r="AT266" s="137" t="s">
        <v>274</v>
      </c>
      <c r="AU266" s="137" t="s">
        <v>83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2" customFormat="1" ht="11.25">
      <c r="B267" s="143"/>
      <c r="D267" s="136" t="s">
        <v>274</v>
      </c>
      <c r="E267" s="144" t="s">
        <v>19</v>
      </c>
      <c r="F267" s="145" t="s">
        <v>276</v>
      </c>
      <c r="H267" s="146">
        <v>39.704999999999998</v>
      </c>
      <c r="I267" s="147"/>
      <c r="L267" s="143"/>
      <c r="M267" s="148"/>
      <c r="T267" s="149"/>
      <c r="AT267" s="144" t="s">
        <v>274</v>
      </c>
      <c r="AU267" s="144" t="s">
        <v>83</v>
      </c>
      <c r="AV267" s="12" t="s">
        <v>272</v>
      </c>
      <c r="AW267" s="12" t="s">
        <v>37</v>
      </c>
      <c r="AX267" s="12" t="s">
        <v>83</v>
      </c>
      <c r="AY267" s="144" t="s">
        <v>266</v>
      </c>
    </row>
    <row r="268" spans="2:65" s="1" customFormat="1" ht="62.65" customHeight="1">
      <c r="B268" s="33"/>
      <c r="C268" s="122" t="s">
        <v>441</v>
      </c>
      <c r="D268" s="122" t="s">
        <v>267</v>
      </c>
      <c r="E268" s="123" t="s">
        <v>926</v>
      </c>
      <c r="F268" s="124" t="s">
        <v>927</v>
      </c>
      <c r="G268" s="125" t="s">
        <v>845</v>
      </c>
      <c r="H268" s="126">
        <v>595.57500000000005</v>
      </c>
      <c r="I268" s="127"/>
      <c r="J268" s="128">
        <f>ROUND(I268*H268,2)</f>
        <v>0</v>
      </c>
      <c r="K268" s="124" t="s">
        <v>271</v>
      </c>
      <c r="L268" s="33"/>
      <c r="M268" s="129" t="s">
        <v>19</v>
      </c>
      <c r="N268" s="130" t="s">
        <v>46</v>
      </c>
      <c r="P268" s="131">
        <f>O268*H268</f>
        <v>0</v>
      </c>
      <c r="Q268" s="131">
        <v>0</v>
      </c>
      <c r="R268" s="131">
        <f>Q268*H268</f>
        <v>0</v>
      </c>
      <c r="S268" s="131">
        <v>0</v>
      </c>
      <c r="T268" s="132">
        <f>S268*H268</f>
        <v>0</v>
      </c>
      <c r="AR268" s="133" t="s">
        <v>853</v>
      </c>
      <c r="AT268" s="133" t="s">
        <v>267</v>
      </c>
      <c r="AU268" s="133" t="s">
        <v>83</v>
      </c>
      <c r="AY268" s="18" t="s">
        <v>266</v>
      </c>
      <c r="BE268" s="134">
        <f>IF(N268="základní",J268,0)</f>
        <v>0</v>
      </c>
      <c r="BF268" s="134">
        <f>IF(N268="snížená",J268,0)</f>
        <v>0</v>
      </c>
      <c r="BG268" s="134">
        <f>IF(N268="zákl. přenesená",J268,0)</f>
        <v>0</v>
      </c>
      <c r="BH268" s="134">
        <f>IF(N268="sníž. přenesená",J268,0)</f>
        <v>0</v>
      </c>
      <c r="BI268" s="134">
        <f>IF(N268="nulová",J268,0)</f>
        <v>0</v>
      </c>
      <c r="BJ268" s="18" t="s">
        <v>83</v>
      </c>
      <c r="BK268" s="134">
        <f>ROUND(I268*H268,2)</f>
        <v>0</v>
      </c>
      <c r="BL268" s="18" t="s">
        <v>853</v>
      </c>
      <c r="BM268" s="133" t="s">
        <v>4137</v>
      </c>
    </row>
    <row r="269" spans="2:65" s="11" customFormat="1" ht="11.25">
      <c r="B269" s="135"/>
      <c r="D269" s="136" t="s">
        <v>274</v>
      </c>
      <c r="E269" s="137" t="s">
        <v>19</v>
      </c>
      <c r="F269" s="138" t="s">
        <v>4138</v>
      </c>
      <c r="H269" s="139">
        <v>595.57500000000005</v>
      </c>
      <c r="I269" s="140"/>
      <c r="L269" s="135"/>
      <c r="M269" s="141"/>
      <c r="T269" s="142"/>
      <c r="AT269" s="137" t="s">
        <v>274</v>
      </c>
      <c r="AU269" s="137" t="s">
        <v>83</v>
      </c>
      <c r="AV269" s="11" t="s">
        <v>85</v>
      </c>
      <c r="AW269" s="11" t="s">
        <v>37</v>
      </c>
      <c r="AX269" s="11" t="s">
        <v>83</v>
      </c>
      <c r="AY269" s="137" t="s">
        <v>266</v>
      </c>
    </row>
    <row r="270" spans="2:65" s="1" customFormat="1" ht="62.65" customHeight="1">
      <c r="B270" s="33"/>
      <c r="C270" s="122" t="s">
        <v>445</v>
      </c>
      <c r="D270" s="122" t="s">
        <v>267</v>
      </c>
      <c r="E270" s="123" t="s">
        <v>921</v>
      </c>
      <c r="F270" s="124" t="s">
        <v>922</v>
      </c>
      <c r="G270" s="125" t="s">
        <v>845</v>
      </c>
      <c r="H270" s="126">
        <v>62.311999999999998</v>
      </c>
      <c r="I270" s="127"/>
      <c r="J270" s="128">
        <f>ROUND(I270*H270,2)</f>
        <v>0</v>
      </c>
      <c r="K270" s="124" t="s">
        <v>271</v>
      </c>
      <c r="L270" s="33"/>
      <c r="M270" s="129" t="s">
        <v>19</v>
      </c>
      <c r="N270" s="130" t="s">
        <v>46</v>
      </c>
      <c r="P270" s="131">
        <f>O270*H270</f>
        <v>0</v>
      </c>
      <c r="Q270" s="131">
        <v>0</v>
      </c>
      <c r="R270" s="131">
        <f>Q270*H270</f>
        <v>0</v>
      </c>
      <c r="S270" s="131">
        <v>0</v>
      </c>
      <c r="T270" s="132">
        <f>S270*H270</f>
        <v>0</v>
      </c>
      <c r="AR270" s="133" t="s">
        <v>853</v>
      </c>
      <c r="AT270" s="133" t="s">
        <v>267</v>
      </c>
      <c r="AU270" s="133" t="s">
        <v>83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853</v>
      </c>
      <c r="BM270" s="133" t="s">
        <v>4139</v>
      </c>
    </row>
    <row r="271" spans="2:65" s="14" customFormat="1" ht="11.25">
      <c r="B271" s="164"/>
      <c r="D271" s="136" t="s">
        <v>274</v>
      </c>
      <c r="E271" s="165" t="s">
        <v>19</v>
      </c>
      <c r="F271" s="166" t="s">
        <v>4140</v>
      </c>
      <c r="H271" s="165" t="s">
        <v>19</v>
      </c>
      <c r="I271" s="167"/>
      <c r="L271" s="164"/>
      <c r="M271" s="168"/>
      <c r="T271" s="169"/>
      <c r="AT271" s="165" t="s">
        <v>274</v>
      </c>
      <c r="AU271" s="165" t="s">
        <v>83</v>
      </c>
      <c r="AV271" s="14" t="s">
        <v>83</v>
      </c>
      <c r="AW271" s="14" t="s">
        <v>37</v>
      </c>
      <c r="AX271" s="14" t="s">
        <v>75</v>
      </c>
      <c r="AY271" s="165" t="s">
        <v>266</v>
      </c>
    </row>
    <row r="272" spans="2:65" s="11" customFormat="1" ht="11.25">
      <c r="B272" s="135"/>
      <c r="D272" s="136" t="s">
        <v>274</v>
      </c>
      <c r="E272" s="137" t="s">
        <v>19</v>
      </c>
      <c r="F272" s="138" t="s">
        <v>4141</v>
      </c>
      <c r="H272" s="139">
        <v>62.311999999999998</v>
      </c>
      <c r="I272" s="140"/>
      <c r="L272" s="135"/>
      <c r="M272" s="141"/>
      <c r="T272" s="142"/>
      <c r="AT272" s="137" t="s">
        <v>274</v>
      </c>
      <c r="AU272" s="137" t="s">
        <v>83</v>
      </c>
      <c r="AV272" s="11" t="s">
        <v>85</v>
      </c>
      <c r="AW272" s="11" t="s">
        <v>37</v>
      </c>
      <c r="AX272" s="11" t="s">
        <v>83</v>
      </c>
      <c r="AY272" s="137" t="s">
        <v>266</v>
      </c>
    </row>
    <row r="273" spans="2:65" s="1" customFormat="1" ht="55.5" customHeight="1">
      <c r="B273" s="33"/>
      <c r="C273" s="122" t="s">
        <v>449</v>
      </c>
      <c r="D273" s="122" t="s">
        <v>267</v>
      </c>
      <c r="E273" s="123" t="s">
        <v>851</v>
      </c>
      <c r="F273" s="124" t="s">
        <v>852</v>
      </c>
      <c r="G273" s="125" t="s">
        <v>845</v>
      </c>
      <c r="H273" s="126">
        <v>381.31200000000001</v>
      </c>
      <c r="I273" s="127"/>
      <c r="J273" s="128">
        <f>ROUND(I273*H273,2)</f>
        <v>0</v>
      </c>
      <c r="K273" s="124" t="s">
        <v>271</v>
      </c>
      <c r="L273" s="33"/>
      <c r="M273" s="129" t="s">
        <v>19</v>
      </c>
      <c r="N273" s="130" t="s">
        <v>46</v>
      </c>
      <c r="P273" s="131">
        <f>O273*H273</f>
        <v>0</v>
      </c>
      <c r="Q273" s="131">
        <v>0</v>
      </c>
      <c r="R273" s="131">
        <f>Q273*H273</f>
        <v>0</v>
      </c>
      <c r="S273" s="131">
        <v>0</v>
      </c>
      <c r="T273" s="132">
        <f>S273*H273</f>
        <v>0</v>
      </c>
      <c r="AR273" s="133" t="s">
        <v>853</v>
      </c>
      <c r="AT273" s="133" t="s">
        <v>267</v>
      </c>
      <c r="AU273" s="133" t="s">
        <v>83</v>
      </c>
      <c r="AY273" s="18" t="s">
        <v>266</v>
      </c>
      <c r="BE273" s="134">
        <f>IF(N273="základní",J273,0)</f>
        <v>0</v>
      </c>
      <c r="BF273" s="134">
        <f>IF(N273="snížená",J273,0)</f>
        <v>0</v>
      </c>
      <c r="BG273" s="134">
        <f>IF(N273="zákl. přenesená",J273,0)</f>
        <v>0</v>
      </c>
      <c r="BH273" s="134">
        <f>IF(N273="sníž. přenesená",J273,0)</f>
        <v>0</v>
      </c>
      <c r="BI273" s="134">
        <f>IF(N273="nulová",J273,0)</f>
        <v>0</v>
      </c>
      <c r="BJ273" s="18" t="s">
        <v>83</v>
      </c>
      <c r="BK273" s="134">
        <f>ROUND(I273*H273,2)</f>
        <v>0</v>
      </c>
      <c r="BL273" s="18" t="s">
        <v>853</v>
      </c>
      <c r="BM273" s="133" t="s">
        <v>4142</v>
      </c>
    </row>
    <row r="274" spans="2:65" s="14" customFormat="1" ht="11.25">
      <c r="B274" s="164"/>
      <c r="D274" s="136" t="s">
        <v>274</v>
      </c>
      <c r="E274" s="165" t="s">
        <v>19</v>
      </c>
      <c r="F274" s="166" t="s">
        <v>4143</v>
      </c>
      <c r="H274" s="165" t="s">
        <v>19</v>
      </c>
      <c r="I274" s="167"/>
      <c r="L274" s="164"/>
      <c r="M274" s="168"/>
      <c r="T274" s="169"/>
      <c r="AT274" s="165" t="s">
        <v>274</v>
      </c>
      <c r="AU274" s="165" t="s">
        <v>83</v>
      </c>
      <c r="AV274" s="14" t="s">
        <v>83</v>
      </c>
      <c r="AW274" s="14" t="s">
        <v>37</v>
      </c>
      <c r="AX274" s="14" t="s">
        <v>75</v>
      </c>
      <c r="AY274" s="165" t="s">
        <v>266</v>
      </c>
    </row>
    <row r="275" spans="2:65" s="11" customFormat="1" ht="11.25">
      <c r="B275" s="135"/>
      <c r="D275" s="136" t="s">
        <v>274</v>
      </c>
      <c r="E275" s="137" t="s">
        <v>19</v>
      </c>
      <c r="F275" s="138" t="s">
        <v>4144</v>
      </c>
      <c r="H275" s="139">
        <v>381.31200000000001</v>
      </c>
      <c r="I275" s="140"/>
      <c r="L275" s="135"/>
      <c r="M275" s="141"/>
      <c r="T275" s="142"/>
      <c r="AT275" s="137" t="s">
        <v>274</v>
      </c>
      <c r="AU275" s="137" t="s">
        <v>83</v>
      </c>
      <c r="AV275" s="11" t="s">
        <v>85</v>
      </c>
      <c r="AW275" s="11" t="s">
        <v>37</v>
      </c>
      <c r="AX275" s="11" t="s">
        <v>83</v>
      </c>
      <c r="AY275" s="137" t="s">
        <v>266</v>
      </c>
    </row>
    <row r="276" spans="2:65" s="1" customFormat="1" ht="55.5" customHeight="1">
      <c r="B276" s="33"/>
      <c r="C276" s="122" t="s">
        <v>453</v>
      </c>
      <c r="D276" s="122" t="s">
        <v>267</v>
      </c>
      <c r="E276" s="123" t="s">
        <v>857</v>
      </c>
      <c r="F276" s="124" t="s">
        <v>858</v>
      </c>
      <c r="G276" s="125" t="s">
        <v>845</v>
      </c>
      <c r="H276" s="126">
        <v>381.31200000000001</v>
      </c>
      <c r="I276" s="127"/>
      <c r="J276" s="128">
        <f>ROUND(I276*H276,2)</f>
        <v>0</v>
      </c>
      <c r="K276" s="124" t="s">
        <v>271</v>
      </c>
      <c r="L276" s="33"/>
      <c r="M276" s="129" t="s">
        <v>19</v>
      </c>
      <c r="N276" s="130" t="s">
        <v>46</v>
      </c>
      <c r="P276" s="131">
        <f>O276*H276</f>
        <v>0</v>
      </c>
      <c r="Q276" s="131">
        <v>0</v>
      </c>
      <c r="R276" s="131">
        <f>Q276*H276</f>
        <v>0</v>
      </c>
      <c r="S276" s="131">
        <v>0</v>
      </c>
      <c r="T276" s="132">
        <f>S276*H276</f>
        <v>0</v>
      </c>
      <c r="AR276" s="133" t="s">
        <v>853</v>
      </c>
      <c r="AT276" s="133" t="s">
        <v>267</v>
      </c>
      <c r="AU276" s="133" t="s">
        <v>83</v>
      </c>
      <c r="AY276" s="18" t="s">
        <v>266</v>
      </c>
      <c r="BE276" s="134">
        <f>IF(N276="základní",J276,0)</f>
        <v>0</v>
      </c>
      <c r="BF276" s="134">
        <f>IF(N276="snížená",J276,0)</f>
        <v>0</v>
      </c>
      <c r="BG276" s="134">
        <f>IF(N276="zákl. přenesená",J276,0)</f>
        <v>0</v>
      </c>
      <c r="BH276" s="134">
        <f>IF(N276="sníž. přenesená",J276,0)</f>
        <v>0</v>
      </c>
      <c r="BI276" s="134">
        <f>IF(N276="nulová",J276,0)</f>
        <v>0</v>
      </c>
      <c r="BJ276" s="18" t="s">
        <v>83</v>
      </c>
      <c r="BK276" s="134">
        <f>ROUND(I276*H276,2)</f>
        <v>0</v>
      </c>
      <c r="BL276" s="18" t="s">
        <v>853</v>
      </c>
      <c r="BM276" s="133" t="s">
        <v>4145</v>
      </c>
    </row>
    <row r="277" spans="2:65" s="1" customFormat="1" ht="62.65" customHeight="1">
      <c r="B277" s="33"/>
      <c r="C277" s="122" t="s">
        <v>457</v>
      </c>
      <c r="D277" s="122" t="s">
        <v>267</v>
      </c>
      <c r="E277" s="123" t="s">
        <v>921</v>
      </c>
      <c r="F277" s="124" t="s">
        <v>922</v>
      </c>
      <c r="G277" s="125" t="s">
        <v>845</v>
      </c>
      <c r="H277" s="126">
        <v>2.64</v>
      </c>
      <c r="I277" s="127"/>
      <c r="J277" s="128">
        <f>ROUND(I277*H277,2)</f>
        <v>0</v>
      </c>
      <c r="K277" s="124" t="s">
        <v>271</v>
      </c>
      <c r="L277" s="33"/>
      <c r="M277" s="129" t="s">
        <v>19</v>
      </c>
      <c r="N277" s="130" t="s">
        <v>46</v>
      </c>
      <c r="P277" s="131">
        <f>O277*H277</f>
        <v>0</v>
      </c>
      <c r="Q277" s="131">
        <v>0</v>
      </c>
      <c r="R277" s="131">
        <f>Q277*H277</f>
        <v>0</v>
      </c>
      <c r="S277" s="131">
        <v>0</v>
      </c>
      <c r="T277" s="132">
        <f>S277*H277</f>
        <v>0</v>
      </c>
      <c r="AR277" s="133" t="s">
        <v>853</v>
      </c>
      <c r="AT277" s="133" t="s">
        <v>267</v>
      </c>
      <c r="AU277" s="133" t="s">
        <v>83</v>
      </c>
      <c r="AY277" s="18" t="s">
        <v>266</v>
      </c>
      <c r="BE277" s="134">
        <f>IF(N277="základní",J277,0)</f>
        <v>0</v>
      </c>
      <c r="BF277" s="134">
        <f>IF(N277="snížená",J277,0)</f>
        <v>0</v>
      </c>
      <c r="BG277" s="134">
        <f>IF(N277="zákl. přenesená",J277,0)</f>
        <v>0</v>
      </c>
      <c r="BH277" s="134">
        <f>IF(N277="sníž. přenesená",J277,0)</f>
        <v>0</v>
      </c>
      <c r="BI277" s="134">
        <f>IF(N277="nulová",J277,0)</f>
        <v>0</v>
      </c>
      <c r="BJ277" s="18" t="s">
        <v>83</v>
      </c>
      <c r="BK277" s="134">
        <f>ROUND(I277*H277,2)</f>
        <v>0</v>
      </c>
      <c r="BL277" s="18" t="s">
        <v>853</v>
      </c>
      <c r="BM277" s="133" t="s">
        <v>4146</v>
      </c>
    </row>
    <row r="278" spans="2:65" s="14" customFormat="1" ht="11.25">
      <c r="B278" s="164"/>
      <c r="D278" s="136" t="s">
        <v>274</v>
      </c>
      <c r="E278" s="165" t="s">
        <v>19</v>
      </c>
      <c r="F278" s="166" t="s">
        <v>4147</v>
      </c>
      <c r="H278" s="165" t="s">
        <v>19</v>
      </c>
      <c r="I278" s="167"/>
      <c r="L278" s="164"/>
      <c r="M278" s="168"/>
      <c r="T278" s="169"/>
      <c r="AT278" s="165" t="s">
        <v>274</v>
      </c>
      <c r="AU278" s="165" t="s">
        <v>83</v>
      </c>
      <c r="AV278" s="14" t="s">
        <v>83</v>
      </c>
      <c r="AW278" s="14" t="s">
        <v>37</v>
      </c>
      <c r="AX278" s="14" t="s">
        <v>75</v>
      </c>
      <c r="AY278" s="165" t="s">
        <v>266</v>
      </c>
    </row>
    <row r="279" spans="2:65" s="11" customFormat="1" ht="11.25">
      <c r="B279" s="135"/>
      <c r="D279" s="136" t="s">
        <v>274</v>
      </c>
      <c r="E279" s="137" t="s">
        <v>19</v>
      </c>
      <c r="F279" s="138" t="s">
        <v>4148</v>
      </c>
      <c r="H279" s="139">
        <v>2.64</v>
      </c>
      <c r="I279" s="140"/>
      <c r="L279" s="135"/>
      <c r="M279" s="141"/>
      <c r="T279" s="142"/>
      <c r="AT279" s="137" t="s">
        <v>274</v>
      </c>
      <c r="AU279" s="137" t="s">
        <v>83</v>
      </c>
      <c r="AV279" s="11" t="s">
        <v>85</v>
      </c>
      <c r="AW279" s="11" t="s">
        <v>37</v>
      </c>
      <c r="AX279" s="11" t="s">
        <v>83</v>
      </c>
      <c r="AY279" s="137" t="s">
        <v>266</v>
      </c>
    </row>
    <row r="280" spans="2:65" s="1" customFormat="1" ht="62.65" customHeight="1">
      <c r="B280" s="33"/>
      <c r="C280" s="122" t="s">
        <v>461</v>
      </c>
      <c r="D280" s="122" t="s">
        <v>267</v>
      </c>
      <c r="E280" s="123" t="s">
        <v>926</v>
      </c>
      <c r="F280" s="124" t="s">
        <v>927</v>
      </c>
      <c r="G280" s="125" t="s">
        <v>845</v>
      </c>
      <c r="H280" s="126">
        <v>13.2</v>
      </c>
      <c r="I280" s="127"/>
      <c r="J280" s="128">
        <f>ROUND(I280*H280,2)</f>
        <v>0</v>
      </c>
      <c r="K280" s="124" t="s">
        <v>271</v>
      </c>
      <c r="L280" s="33"/>
      <c r="M280" s="129" t="s">
        <v>19</v>
      </c>
      <c r="N280" s="130" t="s">
        <v>46</v>
      </c>
      <c r="P280" s="131">
        <f>O280*H280</f>
        <v>0</v>
      </c>
      <c r="Q280" s="131">
        <v>0</v>
      </c>
      <c r="R280" s="131">
        <f>Q280*H280</f>
        <v>0</v>
      </c>
      <c r="S280" s="131">
        <v>0</v>
      </c>
      <c r="T280" s="132">
        <f>S280*H280</f>
        <v>0</v>
      </c>
      <c r="AR280" s="133" t="s">
        <v>853</v>
      </c>
      <c r="AT280" s="133" t="s">
        <v>267</v>
      </c>
      <c r="AU280" s="133" t="s">
        <v>83</v>
      </c>
      <c r="AY280" s="18" t="s">
        <v>266</v>
      </c>
      <c r="BE280" s="134">
        <f>IF(N280="základní",J280,0)</f>
        <v>0</v>
      </c>
      <c r="BF280" s="134">
        <f>IF(N280="snížená",J280,0)</f>
        <v>0</v>
      </c>
      <c r="BG280" s="134">
        <f>IF(N280="zákl. přenesená",J280,0)</f>
        <v>0</v>
      </c>
      <c r="BH280" s="134">
        <f>IF(N280="sníž. přenesená",J280,0)</f>
        <v>0</v>
      </c>
      <c r="BI280" s="134">
        <f>IF(N280="nulová",J280,0)</f>
        <v>0</v>
      </c>
      <c r="BJ280" s="18" t="s">
        <v>83</v>
      </c>
      <c r="BK280" s="134">
        <f>ROUND(I280*H280,2)</f>
        <v>0</v>
      </c>
      <c r="BL280" s="18" t="s">
        <v>853</v>
      </c>
      <c r="BM280" s="133" t="s">
        <v>4149</v>
      </c>
    </row>
    <row r="281" spans="2:65" s="11" customFormat="1" ht="11.25">
      <c r="B281" s="135"/>
      <c r="D281" s="136" t="s">
        <v>274</v>
      </c>
      <c r="E281" s="137" t="s">
        <v>19</v>
      </c>
      <c r="F281" s="138" t="s">
        <v>4150</v>
      </c>
      <c r="H281" s="139">
        <v>13.2</v>
      </c>
      <c r="I281" s="140"/>
      <c r="L281" s="135"/>
      <c r="M281" s="141"/>
      <c r="T281" s="142"/>
      <c r="AT281" s="137" t="s">
        <v>274</v>
      </c>
      <c r="AU281" s="137" t="s">
        <v>83</v>
      </c>
      <c r="AV281" s="11" t="s">
        <v>85</v>
      </c>
      <c r="AW281" s="11" t="s">
        <v>37</v>
      </c>
      <c r="AX281" s="11" t="s">
        <v>83</v>
      </c>
      <c r="AY281" s="137" t="s">
        <v>266</v>
      </c>
    </row>
    <row r="282" spans="2:65" s="1" customFormat="1" ht="62.65" customHeight="1">
      <c r="B282" s="33"/>
      <c r="C282" s="122" t="s">
        <v>530</v>
      </c>
      <c r="D282" s="122" t="s">
        <v>267</v>
      </c>
      <c r="E282" s="123" t="s">
        <v>921</v>
      </c>
      <c r="F282" s="124" t="s">
        <v>922</v>
      </c>
      <c r="G282" s="125" t="s">
        <v>845</v>
      </c>
      <c r="H282" s="126">
        <v>33.338000000000001</v>
      </c>
      <c r="I282" s="127"/>
      <c r="J282" s="128">
        <f>ROUND(I282*H282,2)</f>
        <v>0</v>
      </c>
      <c r="K282" s="124" t="s">
        <v>271</v>
      </c>
      <c r="L282" s="33"/>
      <c r="M282" s="129" t="s">
        <v>19</v>
      </c>
      <c r="N282" s="130" t="s">
        <v>46</v>
      </c>
      <c r="P282" s="131">
        <f>O282*H282</f>
        <v>0</v>
      </c>
      <c r="Q282" s="131">
        <v>0</v>
      </c>
      <c r="R282" s="131">
        <f>Q282*H282</f>
        <v>0</v>
      </c>
      <c r="S282" s="131">
        <v>0</v>
      </c>
      <c r="T282" s="132">
        <f>S282*H282</f>
        <v>0</v>
      </c>
      <c r="AR282" s="133" t="s">
        <v>853</v>
      </c>
      <c r="AT282" s="133" t="s">
        <v>267</v>
      </c>
      <c r="AU282" s="133" t="s">
        <v>83</v>
      </c>
      <c r="AY282" s="18" t="s">
        <v>266</v>
      </c>
      <c r="BE282" s="134">
        <f>IF(N282="základní",J282,0)</f>
        <v>0</v>
      </c>
      <c r="BF282" s="134">
        <f>IF(N282="snížená",J282,0)</f>
        <v>0</v>
      </c>
      <c r="BG282" s="134">
        <f>IF(N282="zákl. přenesená",J282,0)</f>
        <v>0</v>
      </c>
      <c r="BH282" s="134">
        <f>IF(N282="sníž. přenesená",J282,0)</f>
        <v>0</v>
      </c>
      <c r="BI282" s="134">
        <f>IF(N282="nulová",J282,0)</f>
        <v>0</v>
      </c>
      <c r="BJ282" s="18" t="s">
        <v>83</v>
      </c>
      <c r="BK282" s="134">
        <f>ROUND(I282*H282,2)</f>
        <v>0</v>
      </c>
      <c r="BL282" s="18" t="s">
        <v>853</v>
      </c>
      <c r="BM282" s="133" t="s">
        <v>4151</v>
      </c>
    </row>
    <row r="283" spans="2:65" s="14" customFormat="1" ht="11.25">
      <c r="B283" s="164"/>
      <c r="D283" s="136" t="s">
        <v>274</v>
      </c>
      <c r="E283" s="165" t="s">
        <v>19</v>
      </c>
      <c r="F283" s="166" t="s">
        <v>4152</v>
      </c>
      <c r="H283" s="165" t="s">
        <v>19</v>
      </c>
      <c r="I283" s="167"/>
      <c r="L283" s="164"/>
      <c r="M283" s="168"/>
      <c r="T283" s="169"/>
      <c r="AT283" s="165" t="s">
        <v>274</v>
      </c>
      <c r="AU283" s="165" t="s">
        <v>83</v>
      </c>
      <c r="AV283" s="14" t="s">
        <v>83</v>
      </c>
      <c r="AW283" s="14" t="s">
        <v>37</v>
      </c>
      <c r="AX283" s="14" t="s">
        <v>75</v>
      </c>
      <c r="AY283" s="165" t="s">
        <v>266</v>
      </c>
    </row>
    <row r="284" spans="2:65" s="11" customFormat="1" ht="11.25">
      <c r="B284" s="135"/>
      <c r="D284" s="136" t="s">
        <v>274</v>
      </c>
      <c r="E284" s="137" t="s">
        <v>19</v>
      </c>
      <c r="F284" s="138" t="s">
        <v>4153</v>
      </c>
      <c r="H284" s="139">
        <v>33.338000000000001</v>
      </c>
      <c r="I284" s="140"/>
      <c r="L284" s="135"/>
      <c r="M284" s="141"/>
      <c r="T284" s="142"/>
      <c r="AT284" s="137" t="s">
        <v>274</v>
      </c>
      <c r="AU284" s="137" t="s">
        <v>83</v>
      </c>
      <c r="AV284" s="11" t="s">
        <v>85</v>
      </c>
      <c r="AW284" s="11" t="s">
        <v>37</v>
      </c>
      <c r="AX284" s="11" t="s">
        <v>83</v>
      </c>
      <c r="AY284" s="137" t="s">
        <v>266</v>
      </c>
    </row>
    <row r="285" spans="2:65" s="1" customFormat="1" ht="24.2" customHeight="1">
      <c r="B285" s="33"/>
      <c r="C285" s="122" t="s">
        <v>526</v>
      </c>
      <c r="D285" s="122" t="s">
        <v>267</v>
      </c>
      <c r="E285" s="123" t="s">
        <v>1828</v>
      </c>
      <c r="F285" s="124" t="s">
        <v>1829</v>
      </c>
      <c r="G285" s="125" t="s">
        <v>845</v>
      </c>
      <c r="H285" s="126">
        <v>67.688999999999993</v>
      </c>
      <c r="I285" s="127"/>
      <c r="J285" s="128">
        <f>ROUND(I285*H285,2)</f>
        <v>0</v>
      </c>
      <c r="K285" s="124" t="s">
        <v>271</v>
      </c>
      <c r="L285" s="33"/>
      <c r="M285" s="129" t="s">
        <v>19</v>
      </c>
      <c r="N285" s="130" t="s">
        <v>46</v>
      </c>
      <c r="P285" s="131">
        <f>O285*H285</f>
        <v>0</v>
      </c>
      <c r="Q285" s="131">
        <v>0</v>
      </c>
      <c r="R285" s="131">
        <f>Q285*H285</f>
        <v>0</v>
      </c>
      <c r="S285" s="131">
        <v>0</v>
      </c>
      <c r="T285" s="132">
        <f>S285*H285</f>
        <v>0</v>
      </c>
      <c r="AR285" s="133" t="s">
        <v>853</v>
      </c>
      <c r="AT285" s="133" t="s">
        <v>267</v>
      </c>
      <c r="AU285" s="133" t="s">
        <v>83</v>
      </c>
      <c r="AY285" s="18" t="s">
        <v>266</v>
      </c>
      <c r="BE285" s="134">
        <f>IF(N285="základní",J285,0)</f>
        <v>0</v>
      </c>
      <c r="BF285" s="134">
        <f>IF(N285="snížená",J285,0)</f>
        <v>0</v>
      </c>
      <c r="BG285" s="134">
        <f>IF(N285="zákl. přenesená",J285,0)</f>
        <v>0</v>
      </c>
      <c r="BH285" s="134">
        <f>IF(N285="sníž. přenesená",J285,0)</f>
        <v>0</v>
      </c>
      <c r="BI285" s="134">
        <f>IF(N285="nulová",J285,0)</f>
        <v>0</v>
      </c>
      <c r="BJ285" s="18" t="s">
        <v>83</v>
      </c>
      <c r="BK285" s="134">
        <f>ROUND(I285*H285,2)</f>
        <v>0</v>
      </c>
      <c r="BL285" s="18" t="s">
        <v>853</v>
      </c>
      <c r="BM285" s="133" t="s">
        <v>4154</v>
      </c>
    </row>
    <row r="286" spans="2:65" s="14" customFormat="1" ht="11.25">
      <c r="B286" s="164"/>
      <c r="D286" s="136" t="s">
        <v>274</v>
      </c>
      <c r="E286" s="165" t="s">
        <v>19</v>
      </c>
      <c r="F286" s="166" t="s">
        <v>4155</v>
      </c>
      <c r="H286" s="165" t="s">
        <v>19</v>
      </c>
      <c r="I286" s="167"/>
      <c r="L286" s="164"/>
      <c r="M286" s="168"/>
      <c r="T286" s="169"/>
      <c r="AT286" s="165" t="s">
        <v>274</v>
      </c>
      <c r="AU286" s="165" t="s">
        <v>83</v>
      </c>
      <c r="AV286" s="14" t="s">
        <v>83</v>
      </c>
      <c r="AW286" s="14" t="s">
        <v>37</v>
      </c>
      <c r="AX286" s="14" t="s">
        <v>75</v>
      </c>
      <c r="AY286" s="165" t="s">
        <v>266</v>
      </c>
    </row>
    <row r="287" spans="2:65" s="11" customFormat="1" ht="11.25">
      <c r="B287" s="135"/>
      <c r="D287" s="136" t="s">
        <v>274</v>
      </c>
      <c r="E287" s="137" t="s">
        <v>19</v>
      </c>
      <c r="F287" s="138" t="s">
        <v>4156</v>
      </c>
      <c r="H287" s="139">
        <v>67.688999999999993</v>
      </c>
      <c r="I287" s="140"/>
      <c r="L287" s="135"/>
      <c r="M287" s="141"/>
      <c r="T287" s="142"/>
      <c r="AT287" s="137" t="s">
        <v>274</v>
      </c>
      <c r="AU287" s="137" t="s">
        <v>83</v>
      </c>
      <c r="AV287" s="11" t="s">
        <v>85</v>
      </c>
      <c r="AW287" s="11" t="s">
        <v>37</v>
      </c>
      <c r="AX287" s="11" t="s">
        <v>83</v>
      </c>
      <c r="AY287" s="137" t="s">
        <v>266</v>
      </c>
    </row>
    <row r="288" spans="2:65" s="1" customFormat="1" ht="49.15" customHeight="1">
      <c r="B288" s="33"/>
      <c r="C288" s="122" t="s">
        <v>522</v>
      </c>
      <c r="D288" s="122" t="s">
        <v>267</v>
      </c>
      <c r="E288" s="123" t="s">
        <v>2091</v>
      </c>
      <c r="F288" s="124" t="s">
        <v>2092</v>
      </c>
      <c r="G288" s="125" t="s">
        <v>845</v>
      </c>
      <c r="H288" s="126">
        <v>381.31200000000001</v>
      </c>
      <c r="I288" s="127"/>
      <c r="J288" s="128">
        <f>ROUND(I288*H288,2)</f>
        <v>0</v>
      </c>
      <c r="K288" s="124" t="s">
        <v>271</v>
      </c>
      <c r="L288" s="33"/>
      <c r="M288" s="129" t="s">
        <v>19</v>
      </c>
      <c r="N288" s="130" t="s">
        <v>46</v>
      </c>
      <c r="P288" s="131">
        <f>O288*H288</f>
        <v>0</v>
      </c>
      <c r="Q288" s="131">
        <v>0</v>
      </c>
      <c r="R288" s="131">
        <f>Q288*H288</f>
        <v>0</v>
      </c>
      <c r="S288" s="131">
        <v>0</v>
      </c>
      <c r="T288" s="132">
        <f>S288*H288</f>
        <v>0</v>
      </c>
      <c r="AR288" s="133" t="s">
        <v>853</v>
      </c>
      <c r="AT288" s="133" t="s">
        <v>267</v>
      </c>
      <c r="AU288" s="133" t="s">
        <v>83</v>
      </c>
      <c r="AY288" s="18" t="s">
        <v>266</v>
      </c>
      <c r="BE288" s="134">
        <f>IF(N288="základní",J288,0)</f>
        <v>0</v>
      </c>
      <c r="BF288" s="134">
        <f>IF(N288="snížená",J288,0)</f>
        <v>0</v>
      </c>
      <c r="BG288" s="134">
        <f>IF(N288="zákl. přenesená",J288,0)</f>
        <v>0</v>
      </c>
      <c r="BH288" s="134">
        <f>IF(N288="sníž. přenesená",J288,0)</f>
        <v>0</v>
      </c>
      <c r="BI288" s="134">
        <f>IF(N288="nulová",J288,0)</f>
        <v>0</v>
      </c>
      <c r="BJ288" s="18" t="s">
        <v>83</v>
      </c>
      <c r="BK288" s="134">
        <f>ROUND(I288*H288,2)</f>
        <v>0</v>
      </c>
      <c r="BL288" s="18" t="s">
        <v>853</v>
      </c>
      <c r="BM288" s="133" t="s">
        <v>4157</v>
      </c>
    </row>
    <row r="289" spans="2:65" s="1" customFormat="1" ht="19.5">
      <c r="B289" s="33"/>
      <c r="D289" s="136" t="s">
        <v>341</v>
      </c>
      <c r="F289" s="150" t="s">
        <v>946</v>
      </c>
      <c r="I289" s="151"/>
      <c r="L289" s="33"/>
      <c r="M289" s="152"/>
      <c r="T289" s="54"/>
      <c r="AT289" s="18" t="s">
        <v>341</v>
      </c>
      <c r="AU289" s="18" t="s">
        <v>83</v>
      </c>
    </row>
    <row r="290" spans="2:65" s="14" customFormat="1" ht="11.25">
      <c r="B290" s="164"/>
      <c r="D290" s="136" t="s">
        <v>274</v>
      </c>
      <c r="E290" s="165" t="s">
        <v>19</v>
      </c>
      <c r="F290" s="166" t="s">
        <v>4158</v>
      </c>
      <c r="H290" s="165" t="s">
        <v>19</v>
      </c>
      <c r="I290" s="167"/>
      <c r="L290" s="164"/>
      <c r="M290" s="168"/>
      <c r="T290" s="169"/>
      <c r="AT290" s="165" t="s">
        <v>274</v>
      </c>
      <c r="AU290" s="165" t="s">
        <v>83</v>
      </c>
      <c r="AV290" s="14" t="s">
        <v>83</v>
      </c>
      <c r="AW290" s="14" t="s">
        <v>37</v>
      </c>
      <c r="AX290" s="14" t="s">
        <v>75</v>
      </c>
      <c r="AY290" s="165" t="s">
        <v>266</v>
      </c>
    </row>
    <row r="291" spans="2:65" s="11" customFormat="1" ht="11.25">
      <c r="B291" s="135"/>
      <c r="D291" s="136" t="s">
        <v>274</v>
      </c>
      <c r="E291" s="137" t="s">
        <v>19</v>
      </c>
      <c r="F291" s="138" t="s">
        <v>4159</v>
      </c>
      <c r="H291" s="139">
        <v>381.31200000000001</v>
      </c>
      <c r="I291" s="140"/>
      <c r="L291" s="135"/>
      <c r="M291" s="141"/>
      <c r="T291" s="142"/>
      <c r="AT291" s="137" t="s">
        <v>274</v>
      </c>
      <c r="AU291" s="137" t="s">
        <v>83</v>
      </c>
      <c r="AV291" s="11" t="s">
        <v>85</v>
      </c>
      <c r="AW291" s="11" t="s">
        <v>37</v>
      </c>
      <c r="AX291" s="11" t="s">
        <v>75</v>
      </c>
      <c r="AY291" s="137" t="s">
        <v>266</v>
      </c>
    </row>
    <row r="292" spans="2:65" s="12" customFormat="1" ht="11.25">
      <c r="B292" s="143"/>
      <c r="D292" s="136" t="s">
        <v>274</v>
      </c>
      <c r="E292" s="144" t="s">
        <v>19</v>
      </c>
      <c r="F292" s="145" t="s">
        <v>276</v>
      </c>
      <c r="H292" s="146">
        <v>381.31200000000001</v>
      </c>
      <c r="I292" s="147"/>
      <c r="L292" s="143"/>
      <c r="M292" s="148"/>
      <c r="T292" s="149"/>
      <c r="AT292" s="144" t="s">
        <v>274</v>
      </c>
      <c r="AU292" s="144" t="s">
        <v>83</v>
      </c>
      <c r="AV292" s="12" t="s">
        <v>272</v>
      </c>
      <c r="AW292" s="12" t="s">
        <v>37</v>
      </c>
      <c r="AX292" s="12" t="s">
        <v>83</v>
      </c>
      <c r="AY292" s="144" t="s">
        <v>266</v>
      </c>
    </row>
    <row r="293" spans="2:65" s="1" customFormat="1" ht="49.15" customHeight="1">
      <c r="B293" s="33"/>
      <c r="C293" s="122" t="s">
        <v>518</v>
      </c>
      <c r="D293" s="122" t="s">
        <v>267</v>
      </c>
      <c r="E293" s="123" t="s">
        <v>943</v>
      </c>
      <c r="F293" s="124" t="s">
        <v>944</v>
      </c>
      <c r="G293" s="125" t="s">
        <v>845</v>
      </c>
      <c r="H293" s="126">
        <v>2.64</v>
      </c>
      <c r="I293" s="127"/>
      <c r="J293" s="128">
        <f>ROUND(I293*H293,2)</f>
        <v>0</v>
      </c>
      <c r="K293" s="124" t="s">
        <v>271</v>
      </c>
      <c r="L293" s="33"/>
      <c r="M293" s="129" t="s">
        <v>19</v>
      </c>
      <c r="N293" s="130" t="s">
        <v>46</v>
      </c>
      <c r="P293" s="131">
        <f>O293*H293</f>
        <v>0</v>
      </c>
      <c r="Q293" s="131">
        <v>0</v>
      </c>
      <c r="R293" s="131">
        <f>Q293*H293</f>
        <v>0</v>
      </c>
      <c r="S293" s="131">
        <v>0</v>
      </c>
      <c r="T293" s="132">
        <f>S293*H293</f>
        <v>0</v>
      </c>
      <c r="AR293" s="133" t="s">
        <v>853</v>
      </c>
      <c r="AT293" s="133" t="s">
        <v>267</v>
      </c>
      <c r="AU293" s="133" t="s">
        <v>83</v>
      </c>
      <c r="AY293" s="18" t="s">
        <v>266</v>
      </c>
      <c r="BE293" s="134">
        <f>IF(N293="základní",J293,0)</f>
        <v>0</v>
      </c>
      <c r="BF293" s="134">
        <f>IF(N293="snížená",J293,0)</f>
        <v>0</v>
      </c>
      <c r="BG293" s="134">
        <f>IF(N293="zákl. přenesená",J293,0)</f>
        <v>0</v>
      </c>
      <c r="BH293" s="134">
        <f>IF(N293="sníž. přenesená",J293,0)</f>
        <v>0</v>
      </c>
      <c r="BI293" s="134">
        <f>IF(N293="nulová",J293,0)</f>
        <v>0</v>
      </c>
      <c r="BJ293" s="18" t="s">
        <v>83</v>
      </c>
      <c r="BK293" s="134">
        <f>ROUND(I293*H293,2)</f>
        <v>0</v>
      </c>
      <c r="BL293" s="18" t="s">
        <v>853</v>
      </c>
      <c r="BM293" s="133" t="s">
        <v>4160</v>
      </c>
    </row>
    <row r="294" spans="2:65" s="1" customFormat="1" ht="19.5">
      <c r="B294" s="33"/>
      <c r="D294" s="136" t="s">
        <v>341</v>
      </c>
      <c r="F294" s="150" t="s">
        <v>946</v>
      </c>
      <c r="I294" s="151"/>
      <c r="L294" s="33"/>
      <c r="M294" s="152"/>
      <c r="T294" s="54"/>
      <c r="AT294" s="18" t="s">
        <v>341</v>
      </c>
      <c r="AU294" s="18" t="s">
        <v>83</v>
      </c>
    </row>
    <row r="295" spans="2:65" s="14" customFormat="1" ht="11.25">
      <c r="B295" s="164"/>
      <c r="D295" s="136" t="s">
        <v>274</v>
      </c>
      <c r="E295" s="165" t="s">
        <v>19</v>
      </c>
      <c r="F295" s="166" t="s">
        <v>939</v>
      </c>
      <c r="H295" s="165" t="s">
        <v>19</v>
      </c>
      <c r="I295" s="167"/>
      <c r="L295" s="164"/>
      <c r="M295" s="168"/>
      <c r="T295" s="169"/>
      <c r="AT295" s="165" t="s">
        <v>274</v>
      </c>
      <c r="AU295" s="165" t="s">
        <v>83</v>
      </c>
      <c r="AV295" s="14" t="s">
        <v>83</v>
      </c>
      <c r="AW295" s="14" t="s">
        <v>37</v>
      </c>
      <c r="AX295" s="14" t="s">
        <v>75</v>
      </c>
      <c r="AY295" s="165" t="s">
        <v>266</v>
      </c>
    </row>
    <row r="296" spans="2:65" s="11" customFormat="1" ht="11.25">
      <c r="B296" s="135"/>
      <c r="D296" s="136" t="s">
        <v>274</v>
      </c>
      <c r="E296" s="137" t="s">
        <v>19</v>
      </c>
      <c r="F296" s="138" t="s">
        <v>4161</v>
      </c>
      <c r="H296" s="139">
        <v>2.64</v>
      </c>
      <c r="I296" s="140"/>
      <c r="L296" s="135"/>
      <c r="M296" s="180"/>
      <c r="N296" s="181"/>
      <c r="O296" s="181"/>
      <c r="P296" s="181"/>
      <c r="Q296" s="181"/>
      <c r="R296" s="181"/>
      <c r="S296" s="181"/>
      <c r="T296" s="182"/>
      <c r="AT296" s="137" t="s">
        <v>274</v>
      </c>
      <c r="AU296" s="137" t="s">
        <v>83</v>
      </c>
      <c r="AV296" s="11" t="s">
        <v>85</v>
      </c>
      <c r="AW296" s="11" t="s">
        <v>37</v>
      </c>
      <c r="AX296" s="11" t="s">
        <v>83</v>
      </c>
      <c r="AY296" s="137" t="s">
        <v>266</v>
      </c>
    </row>
    <row r="297" spans="2:65" s="1" customFormat="1" ht="6.95" customHeight="1">
      <c r="B297" s="42"/>
      <c r="C297" s="43"/>
      <c r="D297" s="43"/>
      <c r="E297" s="43"/>
      <c r="F297" s="43"/>
      <c r="G297" s="43"/>
      <c r="H297" s="43"/>
      <c r="I297" s="43"/>
      <c r="J297" s="43"/>
      <c r="K297" s="43"/>
      <c r="L297" s="33"/>
    </row>
  </sheetData>
  <sheetProtection algorithmName="SHA-512" hashValue="Itt0DhJ08FK1jKFK3QRkQV513/PBwEVABWYFk3EWdM2OEQUJ/6IHU1IF5ZIjwJF0md9CEDsMS/MNnro6I5b2HQ==" saltValue="1IkUPuLzr6/VRiIGhA0fyTBJRcUE0L+Bnlmbiyoiq5SBazkaSExJdwZ8g4t1XifNGZ13yFUuee4nH5yBS22yLA==" spinCount="100000" sheet="1" objects="1" scenarios="1" formatColumns="0" formatRows="0" autoFilter="0"/>
  <autoFilter ref="C81:K296" xr:uid="{00000000-0009-0000-0000-000018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31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157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4162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ROUND((SUM(BE82:BE318)),  2)</f>
        <v>0</v>
      </c>
      <c r="I33" s="90">
        <v>0.21</v>
      </c>
      <c r="J33" s="89">
        <f>ROUND(((SUM(BE82:BE318))*I33),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ROUND((SUM(BF82:BF318)),  2)</f>
        <v>0</v>
      </c>
      <c r="I34" s="90">
        <v>0.12</v>
      </c>
      <c r="J34" s="89">
        <f>ROUND(((SUM(BF82:BF318))*I34),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ROUND((SUM(BG82:BG318)),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ROUND((SUM(BH82:BH318)),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ROUND((SUM(BI82:BI318)),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 xml:space="preserve">SO 12-10-01.1 - Propracování koleje, km 13,400 - km 17,850 - nástupiště Tomíkovice 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J288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 xml:space="preserve">SO 12-10-01.1 - Propracování koleje, km 13,400 - km 17,850 - nástupiště Tomíkovice 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P83+P288</f>
        <v>0</v>
      </c>
      <c r="Q82" s="51"/>
      <c r="R82" s="109">
        <f>R83+R288</f>
        <v>293.5135239999999</v>
      </c>
      <c r="S82" s="51"/>
      <c r="T82" s="110">
        <f>T83+T288</f>
        <v>0</v>
      </c>
      <c r="AT82" s="18" t="s">
        <v>74</v>
      </c>
      <c r="AU82" s="18" t="s">
        <v>248</v>
      </c>
      <c r="BK82" s="111">
        <f>BK83+BK288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293.5135239999999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SUM(P85:P287)</f>
        <v>0</v>
      </c>
      <c r="R84" s="118">
        <f>SUM(R85:R287)</f>
        <v>293.5135239999999</v>
      </c>
      <c r="T84" s="119">
        <f>SUM(T85:T287)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SUM(BK85:BK287)</f>
        <v>0</v>
      </c>
    </row>
    <row r="85" spans="2:65" s="1" customFormat="1" ht="33" customHeight="1">
      <c r="B85" s="33"/>
      <c r="C85" s="122" t="s">
        <v>83</v>
      </c>
      <c r="D85" s="122" t="s">
        <v>267</v>
      </c>
      <c r="E85" s="123" t="s">
        <v>4163</v>
      </c>
      <c r="F85" s="124" t="s">
        <v>4164</v>
      </c>
      <c r="G85" s="125" t="s">
        <v>291</v>
      </c>
      <c r="H85" s="126">
        <v>57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4165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1577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>
      <c r="B87" s="164"/>
      <c r="D87" s="136" t="s">
        <v>274</v>
      </c>
      <c r="E87" s="165" t="s">
        <v>19</v>
      </c>
      <c r="F87" s="166" t="s">
        <v>4166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429</v>
      </c>
      <c r="H88" s="139">
        <v>57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>
      <c r="B89" s="143"/>
      <c r="D89" s="136" t="s">
        <v>274</v>
      </c>
      <c r="E89" s="144" t="s">
        <v>19</v>
      </c>
      <c r="F89" s="145" t="s">
        <v>276</v>
      </c>
      <c r="H89" s="146">
        <v>57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37.9" customHeight="1">
      <c r="B90" s="33"/>
      <c r="C90" s="122" t="s">
        <v>85</v>
      </c>
      <c r="D90" s="122" t="s">
        <v>267</v>
      </c>
      <c r="E90" s="123" t="s">
        <v>2122</v>
      </c>
      <c r="F90" s="124" t="s">
        <v>1537</v>
      </c>
      <c r="G90" s="125" t="s">
        <v>279</v>
      </c>
      <c r="H90" s="126">
        <v>7.02</v>
      </c>
      <c r="I90" s="127"/>
      <c r="J90" s="128">
        <f>ROUND(I90*H90,2)</f>
        <v>0</v>
      </c>
      <c r="K90" s="124" t="s">
        <v>19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4167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4168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4169</v>
      </c>
      <c r="H92" s="139">
        <v>5.31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75</v>
      </c>
      <c r="AY92" s="137" t="s">
        <v>266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4170</v>
      </c>
      <c r="H93" s="139">
        <v>1.71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75</v>
      </c>
      <c r="AY93" s="137" t="s">
        <v>266</v>
      </c>
    </row>
    <row r="94" spans="2:65" s="12" customFormat="1" ht="11.25">
      <c r="B94" s="143"/>
      <c r="D94" s="136" t="s">
        <v>274</v>
      </c>
      <c r="E94" s="144" t="s">
        <v>19</v>
      </c>
      <c r="F94" s="145" t="s">
        <v>276</v>
      </c>
      <c r="H94" s="146">
        <v>7.02</v>
      </c>
      <c r="I94" s="147"/>
      <c r="L94" s="143"/>
      <c r="M94" s="148"/>
      <c r="T94" s="149"/>
      <c r="AT94" s="144" t="s">
        <v>274</v>
      </c>
      <c r="AU94" s="144" t="s">
        <v>85</v>
      </c>
      <c r="AV94" s="12" t="s">
        <v>272</v>
      </c>
      <c r="AW94" s="12" t="s">
        <v>37</v>
      </c>
      <c r="AX94" s="12" t="s">
        <v>83</v>
      </c>
      <c r="AY94" s="144" t="s">
        <v>266</v>
      </c>
    </row>
    <row r="95" spans="2:65" s="1" customFormat="1" ht="37.9" customHeight="1">
      <c r="B95" s="33"/>
      <c r="C95" s="122" t="s">
        <v>285</v>
      </c>
      <c r="D95" s="122" t="s">
        <v>267</v>
      </c>
      <c r="E95" s="123" t="s">
        <v>1536</v>
      </c>
      <c r="F95" s="124" t="s">
        <v>1537</v>
      </c>
      <c r="G95" s="125" t="s">
        <v>279</v>
      </c>
      <c r="H95" s="126">
        <v>99.6</v>
      </c>
      <c r="I95" s="127"/>
      <c r="J95" s="128">
        <f>ROUND(I95*H95,2)</f>
        <v>0</v>
      </c>
      <c r="K95" s="124" t="s">
        <v>271</v>
      </c>
      <c r="L95" s="33"/>
      <c r="M95" s="129" t="s">
        <v>19</v>
      </c>
      <c r="N95" s="130" t="s">
        <v>46</v>
      </c>
      <c r="P95" s="131">
        <f>O95*H95</f>
        <v>0</v>
      </c>
      <c r="Q95" s="131">
        <v>0</v>
      </c>
      <c r="R95" s="131">
        <f>Q95*H95</f>
        <v>0</v>
      </c>
      <c r="S95" s="131">
        <v>0</v>
      </c>
      <c r="T95" s="132">
        <f>S95*H95</f>
        <v>0</v>
      </c>
      <c r="AR95" s="133" t="s">
        <v>272</v>
      </c>
      <c r="AT95" s="133" t="s">
        <v>267</v>
      </c>
      <c r="AU95" s="133" t="s">
        <v>85</v>
      </c>
      <c r="AY95" s="18" t="s">
        <v>266</v>
      </c>
      <c r="BE95" s="134">
        <f>IF(N95="základní",J95,0)</f>
        <v>0</v>
      </c>
      <c r="BF95" s="134">
        <f>IF(N95="snížená",J95,0)</f>
        <v>0</v>
      </c>
      <c r="BG95" s="134">
        <f>IF(N95="zákl. přenesená",J95,0)</f>
        <v>0</v>
      </c>
      <c r="BH95" s="134">
        <f>IF(N95="sníž. přenesená",J95,0)</f>
        <v>0</v>
      </c>
      <c r="BI95" s="134">
        <f>IF(N95="nulová",J95,0)</f>
        <v>0</v>
      </c>
      <c r="BJ95" s="18" t="s">
        <v>83</v>
      </c>
      <c r="BK95" s="134">
        <f>ROUND(I95*H95,2)</f>
        <v>0</v>
      </c>
      <c r="BL95" s="18" t="s">
        <v>272</v>
      </c>
      <c r="BM95" s="133" t="s">
        <v>4171</v>
      </c>
    </row>
    <row r="96" spans="2:65" s="14" customFormat="1" ht="11.25">
      <c r="B96" s="164"/>
      <c r="D96" s="136" t="s">
        <v>274</v>
      </c>
      <c r="E96" s="165" t="s">
        <v>19</v>
      </c>
      <c r="F96" s="166" t="s">
        <v>4172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4" customFormat="1" ht="11.25">
      <c r="B97" s="164"/>
      <c r="D97" s="136" t="s">
        <v>274</v>
      </c>
      <c r="E97" s="165" t="s">
        <v>19</v>
      </c>
      <c r="F97" s="166" t="s">
        <v>4173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4174</v>
      </c>
      <c r="H98" s="139">
        <v>81.599999999999994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4175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4176</v>
      </c>
      <c r="H100" s="139">
        <v>12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4" customFormat="1" ht="11.25">
      <c r="B101" s="164"/>
      <c r="D101" s="136" t="s">
        <v>274</v>
      </c>
      <c r="E101" s="165" t="s">
        <v>19</v>
      </c>
      <c r="F101" s="166" t="s">
        <v>4177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4178</v>
      </c>
      <c r="H102" s="139">
        <v>6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75</v>
      </c>
      <c r="AY102" s="137" t="s">
        <v>266</v>
      </c>
    </row>
    <row r="103" spans="2:65" s="12" customFormat="1" ht="11.25">
      <c r="B103" s="143"/>
      <c r="D103" s="136" t="s">
        <v>274</v>
      </c>
      <c r="E103" s="144" t="s">
        <v>19</v>
      </c>
      <c r="F103" s="145" t="s">
        <v>276</v>
      </c>
      <c r="H103" s="146">
        <v>99.6</v>
      </c>
      <c r="I103" s="147"/>
      <c r="L103" s="143"/>
      <c r="M103" s="148"/>
      <c r="T103" s="149"/>
      <c r="AT103" s="144" t="s">
        <v>274</v>
      </c>
      <c r="AU103" s="144" t="s">
        <v>85</v>
      </c>
      <c r="AV103" s="12" t="s">
        <v>272</v>
      </c>
      <c r="AW103" s="12" t="s">
        <v>37</v>
      </c>
      <c r="AX103" s="12" t="s">
        <v>83</v>
      </c>
      <c r="AY103" s="144" t="s">
        <v>266</v>
      </c>
    </row>
    <row r="104" spans="2:65" s="1" customFormat="1" ht="24.2" customHeight="1">
      <c r="B104" s="33"/>
      <c r="C104" s="122" t="s">
        <v>272</v>
      </c>
      <c r="D104" s="122" t="s">
        <v>267</v>
      </c>
      <c r="E104" s="123" t="s">
        <v>1898</v>
      </c>
      <c r="F104" s="124" t="s">
        <v>1899</v>
      </c>
      <c r="G104" s="125" t="s">
        <v>279</v>
      </c>
      <c r="H104" s="126">
        <v>72.930000000000007</v>
      </c>
      <c r="I104" s="127"/>
      <c r="J104" s="128">
        <f>ROUND(I104*H104,2)</f>
        <v>0</v>
      </c>
      <c r="K104" s="124" t="s">
        <v>271</v>
      </c>
      <c r="L104" s="33"/>
      <c r="M104" s="129" t="s">
        <v>19</v>
      </c>
      <c r="N104" s="130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272</v>
      </c>
      <c r="AT104" s="133" t="s">
        <v>267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4179</v>
      </c>
    </row>
    <row r="105" spans="2:65" s="14" customFormat="1" ht="11.25">
      <c r="B105" s="164"/>
      <c r="D105" s="136" t="s">
        <v>274</v>
      </c>
      <c r="E105" s="165" t="s">
        <v>19</v>
      </c>
      <c r="F105" s="166" t="s">
        <v>1577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4" customFormat="1" ht="11.25">
      <c r="B106" s="164"/>
      <c r="D106" s="136" t="s">
        <v>274</v>
      </c>
      <c r="E106" s="165" t="s">
        <v>19</v>
      </c>
      <c r="F106" s="166" t="s">
        <v>2162</v>
      </c>
      <c r="H106" s="165" t="s">
        <v>19</v>
      </c>
      <c r="I106" s="167"/>
      <c r="L106" s="164"/>
      <c r="M106" s="168"/>
      <c r="T106" s="169"/>
      <c r="AT106" s="165" t="s">
        <v>274</v>
      </c>
      <c r="AU106" s="165" t="s">
        <v>85</v>
      </c>
      <c r="AV106" s="14" t="s">
        <v>83</v>
      </c>
      <c r="AW106" s="14" t="s">
        <v>37</v>
      </c>
      <c r="AX106" s="14" t="s">
        <v>75</v>
      </c>
      <c r="AY106" s="165" t="s">
        <v>266</v>
      </c>
    </row>
    <row r="107" spans="2:65" s="11" customFormat="1" ht="11.25">
      <c r="B107" s="135"/>
      <c r="D107" s="136" t="s">
        <v>274</v>
      </c>
      <c r="E107" s="137" t="s">
        <v>19</v>
      </c>
      <c r="F107" s="138" t="s">
        <v>4180</v>
      </c>
      <c r="H107" s="139">
        <v>72.930000000000007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2" customFormat="1" ht="11.25">
      <c r="B108" s="143"/>
      <c r="D108" s="136" t="s">
        <v>274</v>
      </c>
      <c r="E108" s="144" t="s">
        <v>19</v>
      </c>
      <c r="F108" s="145" t="s">
        <v>276</v>
      </c>
      <c r="H108" s="146">
        <v>72.930000000000007</v>
      </c>
      <c r="I108" s="147"/>
      <c r="L108" s="143"/>
      <c r="M108" s="148"/>
      <c r="T108" s="149"/>
      <c r="AT108" s="144" t="s">
        <v>274</v>
      </c>
      <c r="AU108" s="144" t="s">
        <v>85</v>
      </c>
      <c r="AV108" s="12" t="s">
        <v>272</v>
      </c>
      <c r="AW108" s="12" t="s">
        <v>37</v>
      </c>
      <c r="AX108" s="12" t="s">
        <v>83</v>
      </c>
      <c r="AY108" s="144" t="s">
        <v>266</v>
      </c>
    </row>
    <row r="109" spans="2:65" s="1" customFormat="1" ht="16.5" customHeight="1">
      <c r="B109" s="33"/>
      <c r="C109" s="122" t="s">
        <v>264</v>
      </c>
      <c r="D109" s="122" t="s">
        <v>267</v>
      </c>
      <c r="E109" s="123" t="s">
        <v>2153</v>
      </c>
      <c r="F109" s="124" t="s">
        <v>2154</v>
      </c>
      <c r="G109" s="125" t="s">
        <v>291</v>
      </c>
      <c r="H109" s="126">
        <v>57</v>
      </c>
      <c r="I109" s="127"/>
      <c r="J109" s="128">
        <f>ROUND(I109*H109,2)</f>
        <v>0</v>
      </c>
      <c r="K109" s="124" t="s">
        <v>19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4181</v>
      </c>
    </row>
    <row r="110" spans="2:65" s="1" customFormat="1" ht="19.5">
      <c r="B110" s="33"/>
      <c r="D110" s="136" t="s">
        <v>341</v>
      </c>
      <c r="F110" s="150" t="s">
        <v>2156</v>
      </c>
      <c r="I110" s="151"/>
      <c r="L110" s="33"/>
      <c r="M110" s="152"/>
      <c r="T110" s="54"/>
      <c r="AT110" s="18" t="s">
        <v>341</v>
      </c>
      <c r="AU110" s="18" t="s">
        <v>85</v>
      </c>
    </row>
    <row r="111" spans="2:65" s="14" customFormat="1" ht="11.25">
      <c r="B111" s="164"/>
      <c r="D111" s="136" t="s">
        <v>274</v>
      </c>
      <c r="E111" s="165" t="s">
        <v>19</v>
      </c>
      <c r="F111" s="166" t="s">
        <v>2157</v>
      </c>
      <c r="H111" s="165" t="s">
        <v>19</v>
      </c>
      <c r="I111" s="167"/>
      <c r="L111" s="164"/>
      <c r="M111" s="168"/>
      <c r="T111" s="169"/>
      <c r="AT111" s="165" t="s">
        <v>274</v>
      </c>
      <c r="AU111" s="165" t="s">
        <v>85</v>
      </c>
      <c r="AV111" s="14" t="s">
        <v>83</v>
      </c>
      <c r="AW111" s="14" t="s">
        <v>37</v>
      </c>
      <c r="AX111" s="14" t="s">
        <v>75</v>
      </c>
      <c r="AY111" s="165" t="s">
        <v>266</v>
      </c>
    </row>
    <row r="112" spans="2:65" s="14" customFormat="1" ht="11.25">
      <c r="B112" s="164"/>
      <c r="D112" s="136" t="s">
        <v>274</v>
      </c>
      <c r="E112" s="165" t="s">
        <v>19</v>
      </c>
      <c r="F112" s="166" t="s">
        <v>4166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4182</v>
      </c>
      <c r="H113" s="139">
        <v>57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>
      <c r="B114" s="143"/>
      <c r="D114" s="136" t="s">
        <v>274</v>
      </c>
      <c r="E114" s="144" t="s">
        <v>19</v>
      </c>
      <c r="F114" s="145" t="s">
        <v>276</v>
      </c>
      <c r="H114" s="146">
        <v>57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16.5" customHeight="1">
      <c r="B115" s="33"/>
      <c r="C115" s="122" t="s">
        <v>295</v>
      </c>
      <c r="D115" s="122" t="s">
        <v>267</v>
      </c>
      <c r="E115" s="123" t="s">
        <v>2147</v>
      </c>
      <c r="F115" s="124" t="s">
        <v>2148</v>
      </c>
      <c r="G115" s="125" t="s">
        <v>291</v>
      </c>
      <c r="H115" s="126">
        <v>10.6</v>
      </c>
      <c r="I115" s="127"/>
      <c r="J115" s="128">
        <f>ROUND(I115*H115,2)</f>
        <v>0</v>
      </c>
      <c r="K115" s="124" t="s">
        <v>19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4183</v>
      </c>
    </row>
    <row r="116" spans="2:65" s="1" customFormat="1" ht="19.5">
      <c r="B116" s="33"/>
      <c r="D116" s="136" t="s">
        <v>341</v>
      </c>
      <c r="F116" s="150" t="s">
        <v>2150</v>
      </c>
      <c r="I116" s="151"/>
      <c r="L116" s="33"/>
      <c r="M116" s="152"/>
      <c r="T116" s="54"/>
      <c r="AT116" s="18" t="s">
        <v>341</v>
      </c>
      <c r="AU116" s="18" t="s">
        <v>85</v>
      </c>
    </row>
    <row r="117" spans="2:65" s="14" customFormat="1" ht="11.25">
      <c r="B117" s="164"/>
      <c r="D117" s="136" t="s">
        <v>274</v>
      </c>
      <c r="E117" s="165" t="s">
        <v>19</v>
      </c>
      <c r="F117" s="166" t="s">
        <v>1577</v>
      </c>
      <c r="H117" s="165" t="s">
        <v>19</v>
      </c>
      <c r="I117" s="167"/>
      <c r="L117" s="164"/>
      <c r="M117" s="168"/>
      <c r="T117" s="169"/>
      <c r="AT117" s="165" t="s">
        <v>274</v>
      </c>
      <c r="AU117" s="165" t="s">
        <v>85</v>
      </c>
      <c r="AV117" s="14" t="s">
        <v>83</v>
      </c>
      <c r="AW117" s="14" t="s">
        <v>37</v>
      </c>
      <c r="AX117" s="14" t="s">
        <v>75</v>
      </c>
      <c r="AY117" s="165" t="s">
        <v>266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2151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4184</v>
      </c>
      <c r="H119" s="139">
        <v>10.6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2" customFormat="1" ht="11.25">
      <c r="B120" s="143"/>
      <c r="D120" s="136" t="s">
        <v>274</v>
      </c>
      <c r="E120" s="144" t="s">
        <v>19</v>
      </c>
      <c r="F120" s="145" t="s">
        <v>276</v>
      </c>
      <c r="H120" s="146">
        <v>10.6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24.2" customHeight="1">
      <c r="B121" s="33"/>
      <c r="C121" s="122" t="s">
        <v>293</v>
      </c>
      <c r="D121" s="122" t="s">
        <v>267</v>
      </c>
      <c r="E121" s="123" t="s">
        <v>1888</v>
      </c>
      <c r="F121" s="124" t="s">
        <v>2256</v>
      </c>
      <c r="G121" s="125" t="s">
        <v>895</v>
      </c>
      <c r="H121" s="126">
        <v>349.95600000000002</v>
      </c>
      <c r="I121" s="127"/>
      <c r="J121" s="128">
        <f>ROUND(I121*H121,2)</f>
        <v>0</v>
      </c>
      <c r="K121" s="124" t="s">
        <v>19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4185</v>
      </c>
    </row>
    <row r="122" spans="2:65" s="14" customFormat="1" ht="11.25">
      <c r="B122" s="164"/>
      <c r="D122" s="136" t="s">
        <v>274</v>
      </c>
      <c r="E122" s="165" t="s">
        <v>19</v>
      </c>
      <c r="F122" s="166" t="s">
        <v>2258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4" customFormat="1" ht="11.25">
      <c r="B123" s="164"/>
      <c r="D123" s="136" t="s">
        <v>274</v>
      </c>
      <c r="E123" s="165" t="s">
        <v>19</v>
      </c>
      <c r="F123" s="166" t="s">
        <v>2259</v>
      </c>
      <c r="H123" s="165" t="s">
        <v>19</v>
      </c>
      <c r="I123" s="167"/>
      <c r="L123" s="164"/>
      <c r="M123" s="168"/>
      <c r="T123" s="169"/>
      <c r="AT123" s="165" t="s">
        <v>274</v>
      </c>
      <c r="AU123" s="165" t="s">
        <v>85</v>
      </c>
      <c r="AV123" s="14" t="s">
        <v>83</v>
      </c>
      <c r="AW123" s="14" t="s">
        <v>37</v>
      </c>
      <c r="AX123" s="14" t="s">
        <v>75</v>
      </c>
      <c r="AY123" s="165" t="s">
        <v>266</v>
      </c>
    </row>
    <row r="124" spans="2:65" s="11" customFormat="1" ht="11.25">
      <c r="B124" s="135"/>
      <c r="D124" s="136" t="s">
        <v>274</v>
      </c>
      <c r="E124" s="137" t="s">
        <v>19</v>
      </c>
      <c r="F124" s="138" t="s">
        <v>4186</v>
      </c>
      <c r="H124" s="139">
        <v>67.956000000000003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4" customFormat="1" ht="11.25">
      <c r="B125" s="164"/>
      <c r="D125" s="136" t="s">
        <v>274</v>
      </c>
      <c r="E125" s="165" t="s">
        <v>19</v>
      </c>
      <c r="F125" s="166" t="s">
        <v>2261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85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4187</v>
      </c>
      <c r="H126" s="139">
        <v>263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4" customFormat="1" ht="11.25">
      <c r="B127" s="164"/>
      <c r="D127" s="136" t="s">
        <v>274</v>
      </c>
      <c r="E127" s="165" t="s">
        <v>19</v>
      </c>
      <c r="F127" s="166" t="s">
        <v>2263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85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1" customFormat="1" ht="11.25">
      <c r="B128" s="135"/>
      <c r="D128" s="136" t="s">
        <v>274</v>
      </c>
      <c r="E128" s="137" t="s">
        <v>19</v>
      </c>
      <c r="F128" s="138" t="s">
        <v>4188</v>
      </c>
      <c r="H128" s="139">
        <v>19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2" customFormat="1" ht="11.25">
      <c r="B129" s="143"/>
      <c r="D129" s="136" t="s">
        <v>274</v>
      </c>
      <c r="E129" s="144" t="s">
        <v>19</v>
      </c>
      <c r="F129" s="145" t="s">
        <v>276</v>
      </c>
      <c r="H129" s="146">
        <v>349.95600000000002</v>
      </c>
      <c r="I129" s="147"/>
      <c r="L129" s="143"/>
      <c r="M129" s="148"/>
      <c r="T129" s="149"/>
      <c r="AT129" s="144" t="s">
        <v>274</v>
      </c>
      <c r="AU129" s="144" t="s">
        <v>85</v>
      </c>
      <c r="AV129" s="12" t="s">
        <v>272</v>
      </c>
      <c r="AW129" s="12" t="s">
        <v>37</v>
      </c>
      <c r="AX129" s="12" t="s">
        <v>83</v>
      </c>
      <c r="AY129" s="144" t="s">
        <v>266</v>
      </c>
    </row>
    <row r="130" spans="2:65" s="1" customFormat="1" ht="49.15" customHeight="1">
      <c r="B130" s="33"/>
      <c r="C130" s="122" t="s">
        <v>303</v>
      </c>
      <c r="D130" s="122" t="s">
        <v>267</v>
      </c>
      <c r="E130" s="123" t="s">
        <v>4189</v>
      </c>
      <c r="F130" s="124" t="s">
        <v>4190</v>
      </c>
      <c r="G130" s="125" t="s">
        <v>291</v>
      </c>
      <c r="H130" s="126">
        <v>2</v>
      </c>
      <c r="I130" s="127"/>
      <c r="J130" s="128">
        <f>ROUND(I130*H130,2)</f>
        <v>0</v>
      </c>
      <c r="K130" s="124" t="s">
        <v>271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85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4191</v>
      </c>
    </row>
    <row r="131" spans="2:65" s="14" customFormat="1" ht="11.25">
      <c r="B131" s="164"/>
      <c r="D131" s="136" t="s">
        <v>274</v>
      </c>
      <c r="E131" s="165" t="s">
        <v>19</v>
      </c>
      <c r="F131" s="166" t="s">
        <v>2263</v>
      </c>
      <c r="H131" s="165" t="s">
        <v>19</v>
      </c>
      <c r="I131" s="167"/>
      <c r="L131" s="164"/>
      <c r="M131" s="168"/>
      <c r="T131" s="169"/>
      <c r="AT131" s="165" t="s">
        <v>274</v>
      </c>
      <c r="AU131" s="165" t="s">
        <v>85</v>
      </c>
      <c r="AV131" s="14" t="s">
        <v>83</v>
      </c>
      <c r="AW131" s="14" t="s">
        <v>37</v>
      </c>
      <c r="AX131" s="14" t="s">
        <v>75</v>
      </c>
      <c r="AY131" s="165" t="s">
        <v>266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85</v>
      </c>
      <c r="H132" s="139">
        <v>2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83</v>
      </c>
      <c r="AY132" s="137" t="s">
        <v>266</v>
      </c>
    </row>
    <row r="133" spans="2:65" s="1" customFormat="1" ht="16.5" customHeight="1">
      <c r="B133" s="33"/>
      <c r="C133" s="170" t="s">
        <v>307</v>
      </c>
      <c r="D133" s="170" t="s">
        <v>298</v>
      </c>
      <c r="E133" s="171" t="s">
        <v>4192</v>
      </c>
      <c r="F133" s="172" t="s">
        <v>4193</v>
      </c>
      <c r="G133" s="173" t="s">
        <v>789</v>
      </c>
      <c r="H133" s="174">
        <v>2</v>
      </c>
      <c r="I133" s="175"/>
      <c r="J133" s="176">
        <f>ROUND(I133*H133,2)</f>
        <v>0</v>
      </c>
      <c r="K133" s="172" t="s">
        <v>271</v>
      </c>
      <c r="L133" s="177"/>
      <c r="M133" s="178" t="s">
        <v>19</v>
      </c>
      <c r="N133" s="179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303</v>
      </c>
      <c r="AT133" s="133" t="s">
        <v>298</v>
      </c>
      <c r="AU133" s="133" t="s">
        <v>85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4194</v>
      </c>
    </row>
    <row r="134" spans="2:65" s="1" customFormat="1" ht="16.5" customHeight="1">
      <c r="B134" s="33"/>
      <c r="C134" s="122" t="s">
        <v>312</v>
      </c>
      <c r="D134" s="122" t="s">
        <v>267</v>
      </c>
      <c r="E134" s="123" t="s">
        <v>4195</v>
      </c>
      <c r="F134" s="124" t="s">
        <v>4196</v>
      </c>
      <c r="G134" s="125" t="s">
        <v>912</v>
      </c>
      <c r="H134" s="126">
        <v>3</v>
      </c>
      <c r="I134" s="127"/>
      <c r="J134" s="128">
        <f>ROUND(I134*H134,2)</f>
        <v>0</v>
      </c>
      <c r="K134" s="124" t="s">
        <v>19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4197</v>
      </c>
    </row>
    <row r="135" spans="2:65" s="1" customFormat="1" ht="19.5">
      <c r="B135" s="33"/>
      <c r="D135" s="136" t="s">
        <v>341</v>
      </c>
      <c r="F135" s="150" t="s">
        <v>4198</v>
      </c>
      <c r="I135" s="151"/>
      <c r="L135" s="33"/>
      <c r="M135" s="152"/>
      <c r="T135" s="54"/>
      <c r="AT135" s="18" t="s">
        <v>341</v>
      </c>
      <c r="AU135" s="18" t="s">
        <v>85</v>
      </c>
    </row>
    <row r="136" spans="2:65" s="14" customFormat="1" ht="11.25">
      <c r="B136" s="164"/>
      <c r="D136" s="136" t="s">
        <v>274</v>
      </c>
      <c r="E136" s="165" t="s">
        <v>19</v>
      </c>
      <c r="F136" s="166" t="s">
        <v>1577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85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285</v>
      </c>
      <c r="H137" s="139">
        <v>3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2" customFormat="1" ht="11.25">
      <c r="B138" s="143"/>
      <c r="D138" s="136" t="s">
        <v>274</v>
      </c>
      <c r="E138" s="144" t="s">
        <v>19</v>
      </c>
      <c r="F138" s="145" t="s">
        <v>276</v>
      </c>
      <c r="H138" s="146">
        <v>3</v>
      </c>
      <c r="I138" s="147"/>
      <c r="L138" s="143"/>
      <c r="M138" s="148"/>
      <c r="T138" s="149"/>
      <c r="AT138" s="144" t="s">
        <v>274</v>
      </c>
      <c r="AU138" s="144" t="s">
        <v>85</v>
      </c>
      <c r="AV138" s="12" t="s">
        <v>272</v>
      </c>
      <c r="AW138" s="12" t="s">
        <v>37</v>
      </c>
      <c r="AX138" s="12" t="s">
        <v>83</v>
      </c>
      <c r="AY138" s="144" t="s">
        <v>266</v>
      </c>
    </row>
    <row r="139" spans="2:65" s="1" customFormat="1" ht="16.5" customHeight="1">
      <c r="B139" s="33"/>
      <c r="C139" s="122" t="s">
        <v>351</v>
      </c>
      <c r="D139" s="122" t="s">
        <v>267</v>
      </c>
      <c r="E139" s="123" t="s">
        <v>4199</v>
      </c>
      <c r="F139" s="124" t="s">
        <v>4200</v>
      </c>
      <c r="G139" s="125" t="s">
        <v>895</v>
      </c>
      <c r="H139" s="126">
        <v>53</v>
      </c>
      <c r="I139" s="127"/>
      <c r="J139" s="128">
        <f>ROUND(I139*H139,2)</f>
        <v>0</v>
      </c>
      <c r="K139" s="124" t="s">
        <v>19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4201</v>
      </c>
    </row>
    <row r="140" spans="2:65" s="1" customFormat="1" ht="19.5">
      <c r="B140" s="33"/>
      <c r="D140" s="136" t="s">
        <v>341</v>
      </c>
      <c r="F140" s="150" t="s">
        <v>4202</v>
      </c>
      <c r="I140" s="151"/>
      <c r="L140" s="33"/>
      <c r="M140" s="152"/>
      <c r="T140" s="54"/>
      <c r="AT140" s="18" t="s">
        <v>341</v>
      </c>
      <c r="AU140" s="18" t="s">
        <v>85</v>
      </c>
    </row>
    <row r="141" spans="2:65" s="14" customFormat="1" ht="11.25">
      <c r="B141" s="164"/>
      <c r="D141" s="136" t="s">
        <v>274</v>
      </c>
      <c r="E141" s="165" t="s">
        <v>19</v>
      </c>
      <c r="F141" s="166" t="s">
        <v>4203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1" customFormat="1" ht="11.25">
      <c r="B142" s="135"/>
      <c r="D142" s="136" t="s">
        <v>274</v>
      </c>
      <c r="E142" s="137" t="s">
        <v>19</v>
      </c>
      <c r="F142" s="138" t="s">
        <v>4204</v>
      </c>
      <c r="H142" s="139">
        <v>53</v>
      </c>
      <c r="I142" s="140"/>
      <c r="L142" s="135"/>
      <c r="M142" s="141"/>
      <c r="T142" s="142"/>
      <c r="AT142" s="137" t="s">
        <v>274</v>
      </c>
      <c r="AU142" s="137" t="s">
        <v>85</v>
      </c>
      <c r="AV142" s="11" t="s">
        <v>85</v>
      </c>
      <c r="AW142" s="11" t="s">
        <v>37</v>
      </c>
      <c r="AX142" s="11" t="s">
        <v>75</v>
      </c>
      <c r="AY142" s="137" t="s">
        <v>266</v>
      </c>
    </row>
    <row r="143" spans="2:65" s="12" customFormat="1" ht="11.25">
      <c r="B143" s="143"/>
      <c r="D143" s="136" t="s">
        <v>274</v>
      </c>
      <c r="E143" s="144" t="s">
        <v>19</v>
      </c>
      <c r="F143" s="145" t="s">
        <v>276</v>
      </c>
      <c r="H143" s="146">
        <v>53</v>
      </c>
      <c r="I143" s="147"/>
      <c r="L143" s="143"/>
      <c r="M143" s="148"/>
      <c r="T143" s="149"/>
      <c r="AT143" s="144" t="s">
        <v>274</v>
      </c>
      <c r="AU143" s="144" t="s">
        <v>85</v>
      </c>
      <c r="AV143" s="12" t="s">
        <v>272</v>
      </c>
      <c r="AW143" s="12" t="s">
        <v>37</v>
      </c>
      <c r="AX143" s="12" t="s">
        <v>83</v>
      </c>
      <c r="AY143" s="144" t="s">
        <v>266</v>
      </c>
    </row>
    <row r="144" spans="2:65" s="1" customFormat="1" ht="16.5" customHeight="1">
      <c r="B144" s="33"/>
      <c r="C144" s="122" t="s">
        <v>8</v>
      </c>
      <c r="D144" s="122" t="s">
        <v>267</v>
      </c>
      <c r="E144" s="123" t="s">
        <v>4205</v>
      </c>
      <c r="F144" s="124" t="s">
        <v>4206</v>
      </c>
      <c r="G144" s="125" t="s">
        <v>895</v>
      </c>
      <c r="H144" s="126">
        <v>53</v>
      </c>
      <c r="I144" s="127"/>
      <c r="J144" s="128">
        <f>ROUND(I144*H144,2)</f>
        <v>0</v>
      </c>
      <c r="K144" s="124" t="s">
        <v>19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85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4207</v>
      </c>
    </row>
    <row r="145" spans="2:65" s="1" customFormat="1" ht="19.5">
      <c r="B145" s="33"/>
      <c r="D145" s="136" t="s">
        <v>341</v>
      </c>
      <c r="F145" s="150" t="s">
        <v>4208</v>
      </c>
      <c r="I145" s="151"/>
      <c r="L145" s="33"/>
      <c r="M145" s="152"/>
      <c r="T145" s="54"/>
      <c r="AT145" s="18" t="s">
        <v>341</v>
      </c>
      <c r="AU145" s="18" t="s">
        <v>85</v>
      </c>
    </row>
    <row r="146" spans="2:65" s="14" customFormat="1" ht="11.25">
      <c r="B146" s="164"/>
      <c r="D146" s="136" t="s">
        <v>274</v>
      </c>
      <c r="E146" s="165" t="s">
        <v>19</v>
      </c>
      <c r="F146" s="166" t="s">
        <v>4203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1" customFormat="1" ht="11.25">
      <c r="B147" s="135"/>
      <c r="D147" s="136" t="s">
        <v>274</v>
      </c>
      <c r="E147" s="137" t="s">
        <v>19</v>
      </c>
      <c r="F147" s="138" t="s">
        <v>4204</v>
      </c>
      <c r="H147" s="139">
        <v>53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2" customFormat="1" ht="11.25">
      <c r="B148" s="143"/>
      <c r="D148" s="136" t="s">
        <v>274</v>
      </c>
      <c r="E148" s="144" t="s">
        <v>19</v>
      </c>
      <c r="F148" s="145" t="s">
        <v>276</v>
      </c>
      <c r="H148" s="146">
        <v>53</v>
      </c>
      <c r="I148" s="147"/>
      <c r="L148" s="143"/>
      <c r="M148" s="148"/>
      <c r="T148" s="149"/>
      <c r="AT148" s="144" t="s">
        <v>274</v>
      </c>
      <c r="AU148" s="144" t="s">
        <v>85</v>
      </c>
      <c r="AV148" s="12" t="s">
        <v>272</v>
      </c>
      <c r="AW148" s="12" t="s">
        <v>37</v>
      </c>
      <c r="AX148" s="12" t="s">
        <v>83</v>
      </c>
      <c r="AY148" s="144" t="s">
        <v>266</v>
      </c>
    </row>
    <row r="149" spans="2:65" s="1" customFormat="1" ht="49.15" customHeight="1">
      <c r="B149" s="33"/>
      <c r="C149" s="122" t="s">
        <v>358</v>
      </c>
      <c r="D149" s="122" t="s">
        <v>267</v>
      </c>
      <c r="E149" s="123" t="s">
        <v>1966</v>
      </c>
      <c r="F149" s="124" t="s">
        <v>1967</v>
      </c>
      <c r="G149" s="125" t="s">
        <v>291</v>
      </c>
      <c r="H149" s="126">
        <v>40</v>
      </c>
      <c r="I149" s="127"/>
      <c r="J149" s="128">
        <f>ROUND(I149*H149,2)</f>
        <v>0</v>
      </c>
      <c r="K149" s="124" t="s">
        <v>271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4209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4210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449</v>
      </c>
      <c r="H151" s="139">
        <v>40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2" customFormat="1" ht="11.25">
      <c r="B152" s="143"/>
      <c r="D152" s="136" t="s">
        <v>274</v>
      </c>
      <c r="E152" s="144" t="s">
        <v>19</v>
      </c>
      <c r="F152" s="145" t="s">
        <v>276</v>
      </c>
      <c r="H152" s="146">
        <v>40</v>
      </c>
      <c r="I152" s="147"/>
      <c r="L152" s="143"/>
      <c r="M152" s="148"/>
      <c r="T152" s="149"/>
      <c r="AT152" s="144" t="s">
        <v>274</v>
      </c>
      <c r="AU152" s="144" t="s">
        <v>85</v>
      </c>
      <c r="AV152" s="12" t="s">
        <v>272</v>
      </c>
      <c r="AW152" s="12" t="s">
        <v>37</v>
      </c>
      <c r="AX152" s="12" t="s">
        <v>83</v>
      </c>
      <c r="AY152" s="144" t="s">
        <v>266</v>
      </c>
    </row>
    <row r="153" spans="2:65" s="1" customFormat="1" ht="16.5" customHeight="1">
      <c r="B153" s="33"/>
      <c r="C153" s="170" t="s">
        <v>362</v>
      </c>
      <c r="D153" s="170" t="s">
        <v>298</v>
      </c>
      <c r="E153" s="171" t="s">
        <v>1973</v>
      </c>
      <c r="F153" s="172" t="s">
        <v>1974</v>
      </c>
      <c r="G153" s="173" t="s">
        <v>845</v>
      </c>
      <c r="H153" s="174">
        <v>28.8</v>
      </c>
      <c r="I153" s="175"/>
      <c r="J153" s="176">
        <f>ROUND(I153*H153,2)</f>
        <v>0</v>
      </c>
      <c r="K153" s="172" t="s">
        <v>271</v>
      </c>
      <c r="L153" s="177"/>
      <c r="M153" s="178" t="s">
        <v>19</v>
      </c>
      <c r="N153" s="179" t="s">
        <v>46</v>
      </c>
      <c r="P153" s="131">
        <f>O153*H153</f>
        <v>0</v>
      </c>
      <c r="Q153" s="131">
        <v>1</v>
      </c>
      <c r="R153" s="131">
        <f>Q153*H153</f>
        <v>28.8</v>
      </c>
      <c r="S153" s="131">
        <v>0</v>
      </c>
      <c r="T153" s="132">
        <f>S153*H153</f>
        <v>0</v>
      </c>
      <c r="AR153" s="133" t="s">
        <v>303</v>
      </c>
      <c r="AT153" s="133" t="s">
        <v>298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4211</v>
      </c>
    </row>
    <row r="154" spans="2:65" s="1" customFormat="1" ht="16.5" customHeight="1">
      <c r="B154" s="33"/>
      <c r="C154" s="170" t="s">
        <v>370</v>
      </c>
      <c r="D154" s="170" t="s">
        <v>298</v>
      </c>
      <c r="E154" s="171" t="s">
        <v>2166</v>
      </c>
      <c r="F154" s="172" t="s">
        <v>2167</v>
      </c>
      <c r="G154" s="173" t="s">
        <v>789</v>
      </c>
      <c r="H154" s="174">
        <v>28</v>
      </c>
      <c r="I154" s="175"/>
      <c r="J154" s="176">
        <f>ROUND(I154*H154,2)</f>
        <v>0</v>
      </c>
      <c r="K154" s="172" t="s">
        <v>271</v>
      </c>
      <c r="L154" s="177"/>
      <c r="M154" s="178" t="s">
        <v>19</v>
      </c>
      <c r="N154" s="179" t="s">
        <v>46</v>
      </c>
      <c r="P154" s="131">
        <f>O154*H154</f>
        <v>0</v>
      </c>
      <c r="Q154" s="131">
        <v>1.4379999999999999</v>
      </c>
      <c r="R154" s="131">
        <f>Q154*H154</f>
        <v>40.263999999999996</v>
      </c>
      <c r="S154" s="131">
        <v>0</v>
      </c>
      <c r="T154" s="132">
        <f>S154*H154</f>
        <v>0</v>
      </c>
      <c r="AR154" s="133" t="s">
        <v>303</v>
      </c>
      <c r="AT154" s="133" t="s">
        <v>298</v>
      </c>
      <c r="AU154" s="133" t="s">
        <v>85</v>
      </c>
      <c r="AY154" s="18" t="s">
        <v>266</v>
      </c>
      <c r="BE154" s="134">
        <f>IF(N154="základní",J154,0)</f>
        <v>0</v>
      </c>
      <c r="BF154" s="134">
        <f>IF(N154="snížená",J154,0)</f>
        <v>0</v>
      </c>
      <c r="BG154" s="134">
        <f>IF(N154="zákl. přenesená",J154,0)</f>
        <v>0</v>
      </c>
      <c r="BH154" s="134">
        <f>IF(N154="sníž. přenesená",J154,0)</f>
        <v>0</v>
      </c>
      <c r="BI154" s="134">
        <f>IF(N154="nulová",J154,0)</f>
        <v>0</v>
      </c>
      <c r="BJ154" s="18" t="s">
        <v>83</v>
      </c>
      <c r="BK154" s="134">
        <f>ROUND(I154*H154,2)</f>
        <v>0</v>
      </c>
      <c r="BL154" s="18" t="s">
        <v>272</v>
      </c>
      <c r="BM154" s="133" t="s">
        <v>4212</v>
      </c>
    </row>
    <row r="155" spans="2:65" s="14" customFormat="1" ht="11.25">
      <c r="B155" s="164"/>
      <c r="D155" s="136" t="s">
        <v>274</v>
      </c>
      <c r="E155" s="165" t="s">
        <v>19</v>
      </c>
      <c r="F155" s="166" t="s">
        <v>1577</v>
      </c>
      <c r="H155" s="165" t="s">
        <v>19</v>
      </c>
      <c r="I155" s="167"/>
      <c r="L155" s="164"/>
      <c r="M155" s="168"/>
      <c r="T155" s="169"/>
      <c r="AT155" s="165" t="s">
        <v>274</v>
      </c>
      <c r="AU155" s="165" t="s">
        <v>85</v>
      </c>
      <c r="AV155" s="14" t="s">
        <v>83</v>
      </c>
      <c r="AW155" s="14" t="s">
        <v>37</v>
      </c>
      <c r="AX155" s="14" t="s">
        <v>75</v>
      </c>
      <c r="AY155" s="165" t="s">
        <v>266</v>
      </c>
    </row>
    <row r="156" spans="2:65" s="14" customFormat="1" ht="11.25">
      <c r="B156" s="164"/>
      <c r="D156" s="136" t="s">
        <v>274</v>
      </c>
      <c r="E156" s="165" t="s">
        <v>19</v>
      </c>
      <c r="F156" s="166" t="s">
        <v>2169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85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4213</v>
      </c>
      <c r="H157" s="139">
        <v>28.5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4" customFormat="1" ht="11.25">
      <c r="B158" s="164"/>
      <c r="D158" s="136" t="s">
        <v>274</v>
      </c>
      <c r="E158" s="165" t="s">
        <v>19</v>
      </c>
      <c r="F158" s="166" t="s">
        <v>1503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85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4214</v>
      </c>
      <c r="H159" s="139">
        <v>-0.5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2" customFormat="1" ht="11.25">
      <c r="B160" s="143"/>
      <c r="D160" s="136" t="s">
        <v>274</v>
      </c>
      <c r="E160" s="144" t="s">
        <v>19</v>
      </c>
      <c r="F160" s="145" t="s">
        <v>276</v>
      </c>
      <c r="H160" s="146">
        <v>28</v>
      </c>
      <c r="I160" s="147"/>
      <c r="L160" s="143"/>
      <c r="M160" s="148"/>
      <c r="T160" s="149"/>
      <c r="AT160" s="144" t="s">
        <v>274</v>
      </c>
      <c r="AU160" s="144" t="s">
        <v>85</v>
      </c>
      <c r="AV160" s="12" t="s">
        <v>272</v>
      </c>
      <c r="AW160" s="12" t="s">
        <v>37</v>
      </c>
      <c r="AX160" s="12" t="s">
        <v>83</v>
      </c>
      <c r="AY160" s="144" t="s">
        <v>266</v>
      </c>
    </row>
    <row r="161" spans="2:65" s="1" customFormat="1" ht="16.5" customHeight="1">
      <c r="B161" s="33"/>
      <c r="C161" s="170" t="s">
        <v>366</v>
      </c>
      <c r="D161" s="170" t="s">
        <v>298</v>
      </c>
      <c r="E161" s="171" t="s">
        <v>4215</v>
      </c>
      <c r="F161" s="172" t="s">
        <v>4216</v>
      </c>
      <c r="G161" s="173" t="s">
        <v>789</v>
      </c>
      <c r="H161" s="174">
        <v>2</v>
      </c>
      <c r="I161" s="175"/>
      <c r="J161" s="176">
        <f>ROUND(I161*H161,2)</f>
        <v>0</v>
      </c>
      <c r="K161" s="172" t="s">
        <v>271</v>
      </c>
      <c r="L161" s="177"/>
      <c r="M161" s="178" t="s">
        <v>19</v>
      </c>
      <c r="N161" s="179" t="s">
        <v>46</v>
      </c>
      <c r="P161" s="131">
        <f>O161*H161</f>
        <v>0</v>
      </c>
      <c r="Q161" s="131">
        <v>1.1479999999999999</v>
      </c>
      <c r="R161" s="131">
        <f>Q161*H161</f>
        <v>2.2959999999999998</v>
      </c>
      <c r="S161" s="131">
        <v>0</v>
      </c>
      <c r="T161" s="132">
        <f>S161*H161</f>
        <v>0</v>
      </c>
      <c r="AR161" s="133" t="s">
        <v>303</v>
      </c>
      <c r="AT161" s="133" t="s">
        <v>298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4217</v>
      </c>
    </row>
    <row r="162" spans="2:65" s="1" customFormat="1" ht="16.5" customHeight="1">
      <c r="B162" s="33"/>
      <c r="C162" s="170" t="s">
        <v>382</v>
      </c>
      <c r="D162" s="170" t="s">
        <v>298</v>
      </c>
      <c r="E162" s="171" t="s">
        <v>4218</v>
      </c>
      <c r="F162" s="172" t="s">
        <v>4219</v>
      </c>
      <c r="G162" s="173" t="s">
        <v>789</v>
      </c>
      <c r="H162" s="174">
        <v>2</v>
      </c>
      <c r="I162" s="175"/>
      <c r="J162" s="176">
        <f>ROUND(I162*H162,2)</f>
        <v>0</v>
      </c>
      <c r="K162" s="172" t="s">
        <v>271</v>
      </c>
      <c r="L162" s="177"/>
      <c r="M162" s="178" t="s">
        <v>19</v>
      </c>
      <c r="N162" s="179" t="s">
        <v>46</v>
      </c>
      <c r="P162" s="131">
        <f>O162*H162</f>
        <v>0</v>
      </c>
      <c r="Q162" s="131">
        <v>1.1479999999999999</v>
      </c>
      <c r="R162" s="131">
        <f>Q162*H162</f>
        <v>2.2959999999999998</v>
      </c>
      <c r="S162" s="131">
        <v>0</v>
      </c>
      <c r="T162" s="132">
        <f>S162*H162</f>
        <v>0</v>
      </c>
      <c r="AR162" s="133" t="s">
        <v>303</v>
      </c>
      <c r="AT162" s="133" t="s">
        <v>298</v>
      </c>
      <c r="AU162" s="133" t="s">
        <v>85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4220</v>
      </c>
    </row>
    <row r="163" spans="2:65" s="1" customFormat="1" ht="16.5" customHeight="1">
      <c r="B163" s="33"/>
      <c r="C163" s="170" t="s">
        <v>374</v>
      </c>
      <c r="D163" s="170" t="s">
        <v>298</v>
      </c>
      <c r="E163" s="171" t="s">
        <v>2265</v>
      </c>
      <c r="F163" s="172" t="s">
        <v>2266</v>
      </c>
      <c r="G163" s="173" t="s">
        <v>845</v>
      </c>
      <c r="H163" s="174">
        <v>140.90199999999999</v>
      </c>
      <c r="I163" s="175"/>
      <c r="J163" s="176">
        <f>ROUND(I163*H163,2)</f>
        <v>0</v>
      </c>
      <c r="K163" s="172" t="s">
        <v>271</v>
      </c>
      <c r="L163" s="177"/>
      <c r="M163" s="178" t="s">
        <v>19</v>
      </c>
      <c r="N163" s="179" t="s">
        <v>46</v>
      </c>
      <c r="P163" s="131">
        <f>O163*H163</f>
        <v>0</v>
      </c>
      <c r="Q163" s="131">
        <v>1</v>
      </c>
      <c r="R163" s="131">
        <f>Q163*H163</f>
        <v>140.90199999999999</v>
      </c>
      <c r="S163" s="131">
        <v>0</v>
      </c>
      <c r="T163" s="132">
        <f>S163*H163</f>
        <v>0</v>
      </c>
      <c r="AR163" s="133" t="s">
        <v>303</v>
      </c>
      <c r="AT163" s="133" t="s">
        <v>298</v>
      </c>
      <c r="AU163" s="133" t="s">
        <v>85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272</v>
      </c>
      <c r="BM163" s="133" t="s">
        <v>4221</v>
      </c>
    </row>
    <row r="164" spans="2:65" s="14" customFormat="1" ht="11.25">
      <c r="B164" s="164"/>
      <c r="D164" s="136" t="s">
        <v>274</v>
      </c>
      <c r="E164" s="165" t="s">
        <v>19</v>
      </c>
      <c r="F164" s="166" t="s">
        <v>2268</v>
      </c>
      <c r="H164" s="165" t="s">
        <v>19</v>
      </c>
      <c r="I164" s="167"/>
      <c r="L164" s="164"/>
      <c r="M164" s="168"/>
      <c r="T164" s="169"/>
      <c r="AT164" s="165" t="s">
        <v>274</v>
      </c>
      <c r="AU164" s="165" t="s">
        <v>85</v>
      </c>
      <c r="AV164" s="14" t="s">
        <v>83</v>
      </c>
      <c r="AW164" s="14" t="s">
        <v>37</v>
      </c>
      <c r="AX164" s="14" t="s">
        <v>75</v>
      </c>
      <c r="AY164" s="165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4222</v>
      </c>
      <c r="H165" s="139">
        <v>140.90199999999999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2" customFormat="1" ht="11.25">
      <c r="B166" s="143"/>
      <c r="D166" s="136" t="s">
        <v>274</v>
      </c>
      <c r="E166" s="144" t="s">
        <v>19</v>
      </c>
      <c r="F166" s="145" t="s">
        <v>276</v>
      </c>
      <c r="H166" s="146">
        <v>140.90199999999999</v>
      </c>
      <c r="I166" s="147"/>
      <c r="L166" s="143"/>
      <c r="M166" s="148"/>
      <c r="T166" s="149"/>
      <c r="AT166" s="144" t="s">
        <v>274</v>
      </c>
      <c r="AU166" s="144" t="s">
        <v>85</v>
      </c>
      <c r="AV166" s="12" t="s">
        <v>272</v>
      </c>
      <c r="AW166" s="12" t="s">
        <v>37</v>
      </c>
      <c r="AX166" s="12" t="s">
        <v>83</v>
      </c>
      <c r="AY166" s="144" t="s">
        <v>266</v>
      </c>
    </row>
    <row r="167" spans="2:65" s="1" customFormat="1" ht="16.5" customHeight="1">
      <c r="B167" s="33"/>
      <c r="C167" s="122" t="s">
        <v>558</v>
      </c>
      <c r="D167" s="122" t="s">
        <v>267</v>
      </c>
      <c r="E167" s="123" t="s">
        <v>2202</v>
      </c>
      <c r="F167" s="124" t="s">
        <v>2203</v>
      </c>
      <c r="G167" s="125" t="s">
        <v>789</v>
      </c>
      <c r="H167" s="126">
        <v>2</v>
      </c>
      <c r="I167" s="127"/>
      <c r="J167" s="128">
        <f>ROUND(I167*H167,2)</f>
        <v>0</v>
      </c>
      <c r="K167" s="124" t="s">
        <v>19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85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4223</v>
      </c>
    </row>
    <row r="168" spans="2:65" s="11" customFormat="1" ht="11.25">
      <c r="B168" s="135"/>
      <c r="D168" s="136" t="s">
        <v>274</v>
      </c>
      <c r="E168" s="137" t="s">
        <v>19</v>
      </c>
      <c r="F168" s="138" t="s">
        <v>4224</v>
      </c>
      <c r="H168" s="139">
        <v>2</v>
      </c>
      <c r="I168" s="140"/>
      <c r="L168" s="135"/>
      <c r="M168" s="141"/>
      <c r="T168" s="142"/>
      <c r="AT168" s="137" t="s">
        <v>274</v>
      </c>
      <c r="AU168" s="137" t="s">
        <v>85</v>
      </c>
      <c r="AV168" s="11" t="s">
        <v>85</v>
      </c>
      <c r="AW168" s="11" t="s">
        <v>37</v>
      </c>
      <c r="AX168" s="11" t="s">
        <v>83</v>
      </c>
      <c r="AY168" s="137" t="s">
        <v>266</v>
      </c>
    </row>
    <row r="169" spans="2:65" s="1" customFormat="1" ht="16.5" customHeight="1">
      <c r="B169" s="33"/>
      <c r="C169" s="122" t="s">
        <v>378</v>
      </c>
      <c r="D169" s="122" t="s">
        <v>267</v>
      </c>
      <c r="E169" s="123" t="s">
        <v>2206</v>
      </c>
      <c r="F169" s="124" t="s">
        <v>2207</v>
      </c>
      <c r="G169" s="125" t="s">
        <v>789</v>
      </c>
      <c r="H169" s="126">
        <v>2</v>
      </c>
      <c r="I169" s="127"/>
      <c r="J169" s="128">
        <f>ROUND(I169*H169,2)</f>
        <v>0</v>
      </c>
      <c r="K169" s="124" t="s">
        <v>19</v>
      </c>
      <c r="L169" s="33"/>
      <c r="M169" s="129" t="s">
        <v>19</v>
      </c>
      <c r="N169" s="130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272</v>
      </c>
      <c r="AT169" s="133" t="s">
        <v>267</v>
      </c>
      <c r="AU169" s="133" t="s">
        <v>85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4225</v>
      </c>
    </row>
    <row r="170" spans="2:65" s="14" customFormat="1" ht="11.25">
      <c r="B170" s="164"/>
      <c r="D170" s="136" t="s">
        <v>274</v>
      </c>
      <c r="E170" s="165" t="s">
        <v>19</v>
      </c>
      <c r="F170" s="166" t="s">
        <v>2209</v>
      </c>
      <c r="H170" s="165" t="s">
        <v>19</v>
      </c>
      <c r="I170" s="167"/>
      <c r="L170" s="164"/>
      <c r="M170" s="168"/>
      <c r="T170" s="169"/>
      <c r="AT170" s="165" t="s">
        <v>274</v>
      </c>
      <c r="AU170" s="165" t="s">
        <v>85</v>
      </c>
      <c r="AV170" s="14" t="s">
        <v>83</v>
      </c>
      <c r="AW170" s="14" t="s">
        <v>37</v>
      </c>
      <c r="AX170" s="14" t="s">
        <v>75</v>
      </c>
      <c r="AY170" s="165" t="s">
        <v>266</v>
      </c>
    </row>
    <row r="171" spans="2:65" s="14" customFormat="1" ht="11.25">
      <c r="B171" s="164"/>
      <c r="D171" s="136" t="s">
        <v>274</v>
      </c>
      <c r="E171" s="165" t="s">
        <v>19</v>
      </c>
      <c r="F171" s="166" t="s">
        <v>2217</v>
      </c>
      <c r="H171" s="165" t="s">
        <v>19</v>
      </c>
      <c r="I171" s="167"/>
      <c r="L171" s="164"/>
      <c r="M171" s="168"/>
      <c r="T171" s="169"/>
      <c r="AT171" s="165" t="s">
        <v>274</v>
      </c>
      <c r="AU171" s="165" t="s">
        <v>85</v>
      </c>
      <c r="AV171" s="14" t="s">
        <v>83</v>
      </c>
      <c r="AW171" s="14" t="s">
        <v>37</v>
      </c>
      <c r="AX171" s="14" t="s">
        <v>75</v>
      </c>
      <c r="AY171" s="165" t="s">
        <v>266</v>
      </c>
    </row>
    <row r="172" spans="2:65" s="11" customFormat="1" ht="11.25">
      <c r="B172" s="135"/>
      <c r="D172" s="136" t="s">
        <v>274</v>
      </c>
      <c r="E172" s="137" t="s">
        <v>19</v>
      </c>
      <c r="F172" s="138" t="s">
        <v>4226</v>
      </c>
      <c r="H172" s="139">
        <v>2</v>
      </c>
      <c r="I172" s="140"/>
      <c r="L172" s="135"/>
      <c r="M172" s="141"/>
      <c r="T172" s="142"/>
      <c r="AT172" s="137" t="s">
        <v>274</v>
      </c>
      <c r="AU172" s="137" t="s">
        <v>85</v>
      </c>
      <c r="AV172" s="11" t="s">
        <v>85</v>
      </c>
      <c r="AW172" s="11" t="s">
        <v>37</v>
      </c>
      <c r="AX172" s="11" t="s">
        <v>75</v>
      </c>
      <c r="AY172" s="137" t="s">
        <v>266</v>
      </c>
    </row>
    <row r="173" spans="2:65" s="12" customFormat="1" ht="11.25">
      <c r="B173" s="143"/>
      <c r="D173" s="136" t="s">
        <v>274</v>
      </c>
      <c r="E173" s="144" t="s">
        <v>19</v>
      </c>
      <c r="F173" s="145" t="s">
        <v>276</v>
      </c>
      <c r="H173" s="146">
        <v>2</v>
      </c>
      <c r="I173" s="147"/>
      <c r="L173" s="143"/>
      <c r="M173" s="148"/>
      <c r="T173" s="149"/>
      <c r="AT173" s="144" t="s">
        <v>274</v>
      </c>
      <c r="AU173" s="144" t="s">
        <v>85</v>
      </c>
      <c r="AV173" s="12" t="s">
        <v>272</v>
      </c>
      <c r="AW173" s="12" t="s">
        <v>37</v>
      </c>
      <c r="AX173" s="12" t="s">
        <v>83</v>
      </c>
      <c r="AY173" s="144" t="s">
        <v>266</v>
      </c>
    </row>
    <row r="174" spans="2:65" s="1" customFormat="1" ht="24.2" customHeight="1">
      <c r="B174" s="33"/>
      <c r="C174" s="122" t="s">
        <v>386</v>
      </c>
      <c r="D174" s="122" t="s">
        <v>267</v>
      </c>
      <c r="E174" s="123" t="s">
        <v>2223</v>
      </c>
      <c r="F174" s="124" t="s">
        <v>2224</v>
      </c>
      <c r="G174" s="125" t="s">
        <v>789</v>
      </c>
      <c r="H174" s="126">
        <v>1</v>
      </c>
      <c r="I174" s="127"/>
      <c r="J174" s="128">
        <f>ROUND(I174*H174,2)</f>
        <v>0</v>
      </c>
      <c r="K174" s="124" t="s">
        <v>271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85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4227</v>
      </c>
    </row>
    <row r="175" spans="2:65" s="14" customFormat="1" ht="11.25">
      <c r="B175" s="164"/>
      <c r="D175" s="136" t="s">
        <v>274</v>
      </c>
      <c r="E175" s="165" t="s">
        <v>19</v>
      </c>
      <c r="F175" s="166" t="s">
        <v>2209</v>
      </c>
      <c r="H175" s="165" t="s">
        <v>19</v>
      </c>
      <c r="I175" s="167"/>
      <c r="L175" s="164"/>
      <c r="M175" s="168"/>
      <c r="T175" s="169"/>
      <c r="AT175" s="165" t="s">
        <v>274</v>
      </c>
      <c r="AU175" s="165" t="s">
        <v>85</v>
      </c>
      <c r="AV175" s="14" t="s">
        <v>83</v>
      </c>
      <c r="AW175" s="14" t="s">
        <v>37</v>
      </c>
      <c r="AX175" s="14" t="s">
        <v>75</v>
      </c>
      <c r="AY175" s="165" t="s">
        <v>266</v>
      </c>
    </row>
    <row r="176" spans="2:65" s="14" customFormat="1" ht="11.25">
      <c r="B176" s="164"/>
      <c r="D176" s="136" t="s">
        <v>274</v>
      </c>
      <c r="E176" s="165" t="s">
        <v>19</v>
      </c>
      <c r="F176" s="166" t="s">
        <v>2217</v>
      </c>
      <c r="H176" s="165" t="s">
        <v>19</v>
      </c>
      <c r="I176" s="167"/>
      <c r="L176" s="164"/>
      <c r="M176" s="168"/>
      <c r="T176" s="169"/>
      <c r="AT176" s="165" t="s">
        <v>274</v>
      </c>
      <c r="AU176" s="165" t="s">
        <v>85</v>
      </c>
      <c r="AV176" s="14" t="s">
        <v>83</v>
      </c>
      <c r="AW176" s="14" t="s">
        <v>37</v>
      </c>
      <c r="AX176" s="14" t="s">
        <v>75</v>
      </c>
      <c r="AY176" s="165" t="s">
        <v>266</v>
      </c>
    </row>
    <row r="177" spans="2:65" s="11" customFormat="1" ht="11.25">
      <c r="B177" s="135"/>
      <c r="D177" s="136" t="s">
        <v>274</v>
      </c>
      <c r="E177" s="137" t="s">
        <v>19</v>
      </c>
      <c r="F177" s="138" t="s">
        <v>4228</v>
      </c>
      <c r="H177" s="139">
        <v>1</v>
      </c>
      <c r="I177" s="140"/>
      <c r="L177" s="135"/>
      <c r="M177" s="141"/>
      <c r="T177" s="142"/>
      <c r="AT177" s="137" t="s">
        <v>274</v>
      </c>
      <c r="AU177" s="137" t="s">
        <v>85</v>
      </c>
      <c r="AV177" s="11" t="s">
        <v>85</v>
      </c>
      <c r="AW177" s="11" t="s">
        <v>37</v>
      </c>
      <c r="AX177" s="11" t="s">
        <v>83</v>
      </c>
      <c r="AY177" s="137" t="s">
        <v>266</v>
      </c>
    </row>
    <row r="178" spans="2:65" s="1" customFormat="1" ht="16.5" customHeight="1">
      <c r="B178" s="33"/>
      <c r="C178" s="170" t="s">
        <v>393</v>
      </c>
      <c r="D178" s="170" t="s">
        <v>298</v>
      </c>
      <c r="E178" s="171" t="s">
        <v>2227</v>
      </c>
      <c r="F178" s="172" t="s">
        <v>2228</v>
      </c>
      <c r="G178" s="173" t="s">
        <v>895</v>
      </c>
      <c r="H178" s="174">
        <v>1.69</v>
      </c>
      <c r="I178" s="175"/>
      <c r="J178" s="176">
        <f>ROUND(I178*H178,2)</f>
        <v>0</v>
      </c>
      <c r="K178" s="172" t="s">
        <v>271</v>
      </c>
      <c r="L178" s="177"/>
      <c r="M178" s="178" t="s">
        <v>19</v>
      </c>
      <c r="N178" s="179" t="s">
        <v>46</v>
      </c>
      <c r="P178" s="131">
        <f>O178*H178</f>
        <v>0</v>
      </c>
      <c r="Q178" s="131">
        <v>0</v>
      </c>
      <c r="R178" s="131">
        <f>Q178*H178</f>
        <v>0</v>
      </c>
      <c r="S178" s="131">
        <v>0</v>
      </c>
      <c r="T178" s="132">
        <f>S178*H178</f>
        <v>0</v>
      </c>
      <c r="AR178" s="133" t="s">
        <v>303</v>
      </c>
      <c r="AT178" s="133" t="s">
        <v>298</v>
      </c>
      <c r="AU178" s="133" t="s">
        <v>85</v>
      </c>
      <c r="AY178" s="18" t="s">
        <v>266</v>
      </c>
      <c r="BE178" s="134">
        <f>IF(N178="základní",J178,0)</f>
        <v>0</v>
      </c>
      <c r="BF178" s="134">
        <f>IF(N178="snížená",J178,0)</f>
        <v>0</v>
      </c>
      <c r="BG178" s="134">
        <f>IF(N178="zákl. přenesená",J178,0)</f>
        <v>0</v>
      </c>
      <c r="BH178" s="134">
        <f>IF(N178="sníž. přenesená",J178,0)</f>
        <v>0</v>
      </c>
      <c r="BI178" s="134">
        <f>IF(N178="nulová",J178,0)</f>
        <v>0</v>
      </c>
      <c r="BJ178" s="18" t="s">
        <v>83</v>
      </c>
      <c r="BK178" s="134">
        <f>ROUND(I178*H178,2)</f>
        <v>0</v>
      </c>
      <c r="BL178" s="18" t="s">
        <v>272</v>
      </c>
      <c r="BM178" s="133" t="s">
        <v>4229</v>
      </c>
    </row>
    <row r="179" spans="2:65" s="14" customFormat="1" ht="11.25">
      <c r="B179" s="164"/>
      <c r="D179" s="136" t="s">
        <v>274</v>
      </c>
      <c r="E179" s="165" t="s">
        <v>19</v>
      </c>
      <c r="F179" s="166" t="s">
        <v>2209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85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4" customFormat="1" ht="11.25">
      <c r="B180" s="164"/>
      <c r="D180" s="136" t="s">
        <v>274</v>
      </c>
      <c r="E180" s="165" t="s">
        <v>19</v>
      </c>
      <c r="F180" s="166" t="s">
        <v>2217</v>
      </c>
      <c r="H180" s="165" t="s">
        <v>19</v>
      </c>
      <c r="I180" s="167"/>
      <c r="L180" s="164"/>
      <c r="M180" s="168"/>
      <c r="T180" s="169"/>
      <c r="AT180" s="165" t="s">
        <v>274</v>
      </c>
      <c r="AU180" s="165" t="s">
        <v>85</v>
      </c>
      <c r="AV180" s="14" t="s">
        <v>83</v>
      </c>
      <c r="AW180" s="14" t="s">
        <v>37</v>
      </c>
      <c r="AX180" s="14" t="s">
        <v>75</v>
      </c>
      <c r="AY180" s="165" t="s">
        <v>266</v>
      </c>
    </row>
    <row r="181" spans="2:65" s="14" customFormat="1" ht="11.25">
      <c r="B181" s="164"/>
      <c r="D181" s="136" t="s">
        <v>274</v>
      </c>
      <c r="E181" s="165" t="s">
        <v>19</v>
      </c>
      <c r="F181" s="166" t="s">
        <v>4230</v>
      </c>
      <c r="H181" s="165" t="s">
        <v>19</v>
      </c>
      <c r="I181" s="167"/>
      <c r="L181" s="164"/>
      <c r="M181" s="168"/>
      <c r="T181" s="169"/>
      <c r="AT181" s="165" t="s">
        <v>274</v>
      </c>
      <c r="AU181" s="165" t="s">
        <v>85</v>
      </c>
      <c r="AV181" s="14" t="s">
        <v>83</v>
      </c>
      <c r="AW181" s="14" t="s">
        <v>37</v>
      </c>
      <c r="AX181" s="14" t="s">
        <v>75</v>
      </c>
      <c r="AY181" s="165" t="s">
        <v>266</v>
      </c>
    </row>
    <row r="182" spans="2:65" s="11" customFormat="1" ht="11.25">
      <c r="B182" s="135"/>
      <c r="D182" s="136" t="s">
        <v>274</v>
      </c>
      <c r="E182" s="137" t="s">
        <v>19</v>
      </c>
      <c r="F182" s="138" t="s">
        <v>4231</v>
      </c>
      <c r="H182" s="139">
        <v>1.69</v>
      </c>
      <c r="I182" s="140"/>
      <c r="L182" s="135"/>
      <c r="M182" s="141"/>
      <c r="T182" s="142"/>
      <c r="AT182" s="137" t="s">
        <v>274</v>
      </c>
      <c r="AU182" s="137" t="s">
        <v>85</v>
      </c>
      <c r="AV182" s="11" t="s">
        <v>85</v>
      </c>
      <c r="AW182" s="11" t="s">
        <v>37</v>
      </c>
      <c r="AX182" s="11" t="s">
        <v>83</v>
      </c>
      <c r="AY182" s="137" t="s">
        <v>266</v>
      </c>
    </row>
    <row r="183" spans="2:65" s="1" customFormat="1" ht="16.5" customHeight="1">
      <c r="B183" s="33"/>
      <c r="C183" s="170" t="s">
        <v>401</v>
      </c>
      <c r="D183" s="170" t="s">
        <v>298</v>
      </c>
      <c r="E183" s="171" t="s">
        <v>2232</v>
      </c>
      <c r="F183" s="172" t="s">
        <v>2233</v>
      </c>
      <c r="G183" s="173" t="s">
        <v>789</v>
      </c>
      <c r="H183" s="174">
        <v>2</v>
      </c>
      <c r="I183" s="175"/>
      <c r="J183" s="176">
        <f>ROUND(I183*H183,2)</f>
        <v>0</v>
      </c>
      <c r="K183" s="172" t="s">
        <v>19</v>
      </c>
      <c r="L183" s="177"/>
      <c r="M183" s="178" t="s">
        <v>19</v>
      </c>
      <c r="N183" s="179" t="s">
        <v>46</v>
      </c>
      <c r="P183" s="131">
        <f>O183*H183</f>
        <v>0</v>
      </c>
      <c r="Q183" s="131">
        <v>1.5E-3</v>
      </c>
      <c r="R183" s="131">
        <f>Q183*H183</f>
        <v>3.0000000000000001E-3</v>
      </c>
      <c r="S183" s="131">
        <v>0</v>
      </c>
      <c r="T183" s="132">
        <f>S183*H183</f>
        <v>0</v>
      </c>
      <c r="AR183" s="133" t="s">
        <v>303</v>
      </c>
      <c r="AT183" s="133" t="s">
        <v>298</v>
      </c>
      <c r="AU183" s="133" t="s">
        <v>85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4232</v>
      </c>
    </row>
    <row r="184" spans="2:65" s="14" customFormat="1" ht="11.25">
      <c r="B184" s="164"/>
      <c r="D184" s="136" t="s">
        <v>274</v>
      </c>
      <c r="E184" s="165" t="s">
        <v>19</v>
      </c>
      <c r="F184" s="166" t="s">
        <v>2209</v>
      </c>
      <c r="H184" s="165" t="s">
        <v>19</v>
      </c>
      <c r="I184" s="167"/>
      <c r="L184" s="164"/>
      <c r="M184" s="168"/>
      <c r="T184" s="169"/>
      <c r="AT184" s="165" t="s">
        <v>274</v>
      </c>
      <c r="AU184" s="165" t="s">
        <v>85</v>
      </c>
      <c r="AV184" s="14" t="s">
        <v>83</v>
      </c>
      <c r="AW184" s="14" t="s">
        <v>37</v>
      </c>
      <c r="AX184" s="14" t="s">
        <v>75</v>
      </c>
      <c r="AY184" s="165" t="s">
        <v>266</v>
      </c>
    </row>
    <row r="185" spans="2:65" s="14" customFormat="1" ht="11.25">
      <c r="B185" s="164"/>
      <c r="D185" s="136" t="s">
        <v>274</v>
      </c>
      <c r="E185" s="165" t="s">
        <v>19</v>
      </c>
      <c r="F185" s="166" t="s">
        <v>2217</v>
      </c>
      <c r="H185" s="165" t="s">
        <v>19</v>
      </c>
      <c r="I185" s="167"/>
      <c r="L185" s="164"/>
      <c r="M185" s="168"/>
      <c r="T185" s="169"/>
      <c r="AT185" s="165" t="s">
        <v>274</v>
      </c>
      <c r="AU185" s="165" t="s">
        <v>85</v>
      </c>
      <c r="AV185" s="14" t="s">
        <v>83</v>
      </c>
      <c r="AW185" s="14" t="s">
        <v>37</v>
      </c>
      <c r="AX185" s="14" t="s">
        <v>75</v>
      </c>
      <c r="AY185" s="165" t="s">
        <v>266</v>
      </c>
    </row>
    <row r="186" spans="2:65" s="14" customFormat="1" ht="11.25">
      <c r="B186" s="164"/>
      <c r="D186" s="136" t="s">
        <v>274</v>
      </c>
      <c r="E186" s="165" t="s">
        <v>19</v>
      </c>
      <c r="F186" s="166" t="s">
        <v>4233</v>
      </c>
      <c r="H186" s="165" t="s">
        <v>19</v>
      </c>
      <c r="I186" s="167"/>
      <c r="L186" s="164"/>
      <c r="M186" s="168"/>
      <c r="T186" s="169"/>
      <c r="AT186" s="165" t="s">
        <v>274</v>
      </c>
      <c r="AU186" s="165" t="s">
        <v>85</v>
      </c>
      <c r="AV186" s="14" t="s">
        <v>83</v>
      </c>
      <c r="AW186" s="14" t="s">
        <v>37</v>
      </c>
      <c r="AX186" s="14" t="s">
        <v>75</v>
      </c>
      <c r="AY186" s="165" t="s">
        <v>266</v>
      </c>
    </row>
    <row r="187" spans="2:65" s="11" customFormat="1" ht="11.25">
      <c r="B187" s="135"/>
      <c r="D187" s="136" t="s">
        <v>274</v>
      </c>
      <c r="E187" s="137" t="s">
        <v>19</v>
      </c>
      <c r="F187" s="138" t="s">
        <v>85</v>
      </c>
      <c r="H187" s="139">
        <v>2</v>
      </c>
      <c r="I187" s="140"/>
      <c r="L187" s="135"/>
      <c r="M187" s="141"/>
      <c r="T187" s="142"/>
      <c r="AT187" s="137" t="s">
        <v>274</v>
      </c>
      <c r="AU187" s="137" t="s">
        <v>85</v>
      </c>
      <c r="AV187" s="11" t="s">
        <v>85</v>
      </c>
      <c r="AW187" s="11" t="s">
        <v>37</v>
      </c>
      <c r="AX187" s="11" t="s">
        <v>75</v>
      </c>
      <c r="AY187" s="137" t="s">
        <v>266</v>
      </c>
    </row>
    <row r="188" spans="2:65" s="12" customFormat="1" ht="11.25">
      <c r="B188" s="143"/>
      <c r="D188" s="136" t="s">
        <v>274</v>
      </c>
      <c r="E188" s="144" t="s">
        <v>19</v>
      </c>
      <c r="F188" s="145" t="s">
        <v>276</v>
      </c>
      <c r="H188" s="146">
        <v>2</v>
      </c>
      <c r="I188" s="147"/>
      <c r="L188" s="143"/>
      <c r="M188" s="148"/>
      <c r="T188" s="149"/>
      <c r="AT188" s="144" t="s">
        <v>274</v>
      </c>
      <c r="AU188" s="144" t="s">
        <v>85</v>
      </c>
      <c r="AV188" s="12" t="s">
        <v>272</v>
      </c>
      <c r="AW188" s="12" t="s">
        <v>37</v>
      </c>
      <c r="AX188" s="12" t="s">
        <v>83</v>
      </c>
      <c r="AY188" s="144" t="s">
        <v>266</v>
      </c>
    </row>
    <row r="189" spans="2:65" s="1" customFormat="1" ht="16.5" customHeight="1">
      <c r="B189" s="33"/>
      <c r="C189" s="170" t="s">
        <v>405</v>
      </c>
      <c r="D189" s="170" t="s">
        <v>298</v>
      </c>
      <c r="E189" s="171" t="s">
        <v>2241</v>
      </c>
      <c r="F189" s="172" t="s">
        <v>2242</v>
      </c>
      <c r="G189" s="173" t="s">
        <v>291</v>
      </c>
      <c r="H189" s="174">
        <v>8</v>
      </c>
      <c r="I189" s="175"/>
      <c r="J189" s="176">
        <f>ROUND(I189*H189,2)</f>
        <v>0</v>
      </c>
      <c r="K189" s="172" t="s">
        <v>19</v>
      </c>
      <c r="L189" s="177"/>
      <c r="M189" s="178" t="s">
        <v>19</v>
      </c>
      <c r="N189" s="179" t="s">
        <v>46</v>
      </c>
      <c r="P189" s="131">
        <f>O189*H189</f>
        <v>0</v>
      </c>
      <c r="Q189" s="131">
        <v>2.65E-3</v>
      </c>
      <c r="R189" s="131">
        <f>Q189*H189</f>
        <v>2.12E-2</v>
      </c>
      <c r="S189" s="131">
        <v>0</v>
      </c>
      <c r="T189" s="132">
        <f>S189*H189</f>
        <v>0</v>
      </c>
      <c r="AR189" s="133" t="s">
        <v>303</v>
      </c>
      <c r="AT189" s="133" t="s">
        <v>298</v>
      </c>
      <c r="AU189" s="133" t="s">
        <v>85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4234</v>
      </c>
    </row>
    <row r="190" spans="2:65" s="14" customFormat="1" ht="11.25">
      <c r="B190" s="164"/>
      <c r="D190" s="136" t="s">
        <v>274</v>
      </c>
      <c r="E190" s="165" t="s">
        <v>19</v>
      </c>
      <c r="F190" s="166" t="s">
        <v>2209</v>
      </c>
      <c r="H190" s="165" t="s">
        <v>19</v>
      </c>
      <c r="I190" s="167"/>
      <c r="L190" s="164"/>
      <c r="M190" s="168"/>
      <c r="T190" s="169"/>
      <c r="AT190" s="165" t="s">
        <v>274</v>
      </c>
      <c r="AU190" s="165" t="s">
        <v>85</v>
      </c>
      <c r="AV190" s="14" t="s">
        <v>83</v>
      </c>
      <c r="AW190" s="14" t="s">
        <v>37</v>
      </c>
      <c r="AX190" s="14" t="s">
        <v>75</v>
      </c>
      <c r="AY190" s="165" t="s">
        <v>266</v>
      </c>
    </row>
    <row r="191" spans="2:65" s="14" customFormat="1" ht="11.25">
      <c r="B191" s="164"/>
      <c r="D191" s="136" t="s">
        <v>274</v>
      </c>
      <c r="E191" s="165" t="s">
        <v>19</v>
      </c>
      <c r="F191" s="166" t="s">
        <v>2217</v>
      </c>
      <c r="H191" s="165" t="s">
        <v>19</v>
      </c>
      <c r="I191" s="167"/>
      <c r="L191" s="164"/>
      <c r="M191" s="168"/>
      <c r="T191" s="169"/>
      <c r="AT191" s="165" t="s">
        <v>274</v>
      </c>
      <c r="AU191" s="165" t="s">
        <v>85</v>
      </c>
      <c r="AV191" s="14" t="s">
        <v>83</v>
      </c>
      <c r="AW191" s="14" t="s">
        <v>37</v>
      </c>
      <c r="AX191" s="14" t="s">
        <v>75</v>
      </c>
      <c r="AY191" s="165" t="s">
        <v>266</v>
      </c>
    </row>
    <row r="192" spans="2:65" s="11" customFormat="1" ht="11.25">
      <c r="B192" s="135"/>
      <c r="D192" s="136" t="s">
        <v>274</v>
      </c>
      <c r="E192" s="137" t="s">
        <v>19</v>
      </c>
      <c r="F192" s="138" t="s">
        <v>4235</v>
      </c>
      <c r="H192" s="139">
        <v>8</v>
      </c>
      <c r="I192" s="140"/>
      <c r="L192" s="135"/>
      <c r="M192" s="141"/>
      <c r="T192" s="142"/>
      <c r="AT192" s="137" t="s">
        <v>274</v>
      </c>
      <c r="AU192" s="137" t="s">
        <v>85</v>
      </c>
      <c r="AV192" s="11" t="s">
        <v>85</v>
      </c>
      <c r="AW192" s="11" t="s">
        <v>37</v>
      </c>
      <c r="AX192" s="11" t="s">
        <v>75</v>
      </c>
      <c r="AY192" s="137" t="s">
        <v>266</v>
      </c>
    </row>
    <row r="193" spans="2:65" s="12" customFormat="1" ht="11.25">
      <c r="B193" s="143"/>
      <c r="D193" s="136" t="s">
        <v>274</v>
      </c>
      <c r="E193" s="144" t="s">
        <v>19</v>
      </c>
      <c r="F193" s="145" t="s">
        <v>276</v>
      </c>
      <c r="H193" s="146">
        <v>8</v>
      </c>
      <c r="I193" s="147"/>
      <c r="L193" s="143"/>
      <c r="M193" s="148"/>
      <c r="T193" s="149"/>
      <c r="AT193" s="144" t="s">
        <v>274</v>
      </c>
      <c r="AU193" s="144" t="s">
        <v>85</v>
      </c>
      <c r="AV193" s="12" t="s">
        <v>272</v>
      </c>
      <c r="AW193" s="12" t="s">
        <v>37</v>
      </c>
      <c r="AX193" s="12" t="s">
        <v>83</v>
      </c>
      <c r="AY193" s="144" t="s">
        <v>266</v>
      </c>
    </row>
    <row r="194" spans="2:65" s="1" customFormat="1" ht="16.5" customHeight="1">
      <c r="B194" s="33"/>
      <c r="C194" s="170" t="s">
        <v>409</v>
      </c>
      <c r="D194" s="170" t="s">
        <v>298</v>
      </c>
      <c r="E194" s="171" t="s">
        <v>1048</v>
      </c>
      <c r="F194" s="172" t="s">
        <v>1049</v>
      </c>
      <c r="G194" s="173" t="s">
        <v>789</v>
      </c>
      <c r="H194" s="174">
        <v>16</v>
      </c>
      <c r="I194" s="175"/>
      <c r="J194" s="176">
        <f>ROUND(I194*H194,2)</f>
        <v>0</v>
      </c>
      <c r="K194" s="172" t="s">
        <v>271</v>
      </c>
      <c r="L194" s="177"/>
      <c r="M194" s="178" t="s">
        <v>19</v>
      </c>
      <c r="N194" s="179" t="s">
        <v>46</v>
      </c>
      <c r="P194" s="131">
        <f>O194*H194</f>
        <v>0</v>
      </c>
      <c r="Q194" s="131">
        <v>1.4999999999999999E-4</v>
      </c>
      <c r="R194" s="131">
        <f>Q194*H194</f>
        <v>2.3999999999999998E-3</v>
      </c>
      <c r="S194" s="131">
        <v>0</v>
      </c>
      <c r="T194" s="132">
        <f>S194*H194</f>
        <v>0</v>
      </c>
      <c r="AR194" s="133" t="s">
        <v>303</v>
      </c>
      <c r="AT194" s="133" t="s">
        <v>298</v>
      </c>
      <c r="AU194" s="133" t="s">
        <v>85</v>
      </c>
      <c r="AY194" s="18" t="s">
        <v>266</v>
      </c>
      <c r="BE194" s="134">
        <f>IF(N194="základní",J194,0)</f>
        <v>0</v>
      </c>
      <c r="BF194" s="134">
        <f>IF(N194="snížená",J194,0)</f>
        <v>0</v>
      </c>
      <c r="BG194" s="134">
        <f>IF(N194="zákl. přenesená",J194,0)</f>
        <v>0</v>
      </c>
      <c r="BH194" s="134">
        <f>IF(N194="sníž. přenesená",J194,0)</f>
        <v>0</v>
      </c>
      <c r="BI194" s="134">
        <f>IF(N194="nulová",J194,0)</f>
        <v>0</v>
      </c>
      <c r="BJ194" s="18" t="s">
        <v>83</v>
      </c>
      <c r="BK194" s="134">
        <f>ROUND(I194*H194,2)</f>
        <v>0</v>
      </c>
      <c r="BL194" s="18" t="s">
        <v>272</v>
      </c>
      <c r="BM194" s="133" t="s">
        <v>4236</v>
      </c>
    </row>
    <row r="195" spans="2:65" s="14" customFormat="1" ht="11.25">
      <c r="B195" s="164"/>
      <c r="D195" s="136" t="s">
        <v>274</v>
      </c>
      <c r="E195" s="165" t="s">
        <v>19</v>
      </c>
      <c r="F195" s="166" t="s">
        <v>2209</v>
      </c>
      <c r="H195" s="165" t="s">
        <v>19</v>
      </c>
      <c r="I195" s="167"/>
      <c r="L195" s="164"/>
      <c r="M195" s="168"/>
      <c r="T195" s="169"/>
      <c r="AT195" s="165" t="s">
        <v>274</v>
      </c>
      <c r="AU195" s="165" t="s">
        <v>85</v>
      </c>
      <c r="AV195" s="14" t="s">
        <v>83</v>
      </c>
      <c r="AW195" s="14" t="s">
        <v>37</v>
      </c>
      <c r="AX195" s="14" t="s">
        <v>75</v>
      </c>
      <c r="AY195" s="165" t="s">
        <v>266</v>
      </c>
    </row>
    <row r="196" spans="2:65" s="11" customFormat="1" ht="11.25">
      <c r="B196" s="135"/>
      <c r="D196" s="136" t="s">
        <v>274</v>
      </c>
      <c r="E196" s="137" t="s">
        <v>19</v>
      </c>
      <c r="F196" s="138" t="s">
        <v>366</v>
      </c>
      <c r="H196" s="139">
        <v>16</v>
      </c>
      <c r="I196" s="140"/>
      <c r="L196" s="135"/>
      <c r="M196" s="141"/>
      <c r="T196" s="142"/>
      <c r="AT196" s="137" t="s">
        <v>274</v>
      </c>
      <c r="AU196" s="137" t="s">
        <v>85</v>
      </c>
      <c r="AV196" s="11" t="s">
        <v>85</v>
      </c>
      <c r="AW196" s="11" t="s">
        <v>37</v>
      </c>
      <c r="AX196" s="11" t="s">
        <v>75</v>
      </c>
      <c r="AY196" s="137" t="s">
        <v>266</v>
      </c>
    </row>
    <row r="197" spans="2:65" s="12" customFormat="1" ht="11.25">
      <c r="B197" s="143"/>
      <c r="D197" s="136" t="s">
        <v>274</v>
      </c>
      <c r="E197" s="144" t="s">
        <v>19</v>
      </c>
      <c r="F197" s="145" t="s">
        <v>276</v>
      </c>
      <c r="H197" s="146">
        <v>16</v>
      </c>
      <c r="I197" s="147"/>
      <c r="L197" s="143"/>
      <c r="M197" s="148"/>
      <c r="T197" s="149"/>
      <c r="AT197" s="144" t="s">
        <v>274</v>
      </c>
      <c r="AU197" s="144" t="s">
        <v>85</v>
      </c>
      <c r="AV197" s="12" t="s">
        <v>272</v>
      </c>
      <c r="AW197" s="12" t="s">
        <v>37</v>
      </c>
      <c r="AX197" s="12" t="s">
        <v>83</v>
      </c>
      <c r="AY197" s="144" t="s">
        <v>266</v>
      </c>
    </row>
    <row r="198" spans="2:65" s="1" customFormat="1" ht="16.5" customHeight="1">
      <c r="B198" s="33"/>
      <c r="C198" s="170" t="s">
        <v>413</v>
      </c>
      <c r="D198" s="170" t="s">
        <v>298</v>
      </c>
      <c r="E198" s="171" t="s">
        <v>1043</v>
      </c>
      <c r="F198" s="172" t="s">
        <v>1044</v>
      </c>
      <c r="G198" s="173" t="s">
        <v>789</v>
      </c>
      <c r="H198" s="174">
        <v>10</v>
      </c>
      <c r="I198" s="175"/>
      <c r="J198" s="176">
        <f>ROUND(I198*H198,2)</f>
        <v>0</v>
      </c>
      <c r="K198" s="172" t="s">
        <v>271</v>
      </c>
      <c r="L198" s="177"/>
      <c r="M198" s="178" t="s">
        <v>19</v>
      </c>
      <c r="N198" s="179" t="s">
        <v>46</v>
      </c>
      <c r="P198" s="131">
        <f>O198*H198</f>
        <v>0</v>
      </c>
      <c r="Q198" s="131">
        <v>0</v>
      </c>
      <c r="R198" s="131">
        <f>Q198*H198</f>
        <v>0</v>
      </c>
      <c r="S198" s="131">
        <v>0</v>
      </c>
      <c r="T198" s="132">
        <f>S198*H198</f>
        <v>0</v>
      </c>
      <c r="AR198" s="133" t="s">
        <v>303</v>
      </c>
      <c r="AT198" s="133" t="s">
        <v>298</v>
      </c>
      <c r="AU198" s="133" t="s">
        <v>85</v>
      </c>
      <c r="AY198" s="18" t="s">
        <v>266</v>
      </c>
      <c r="BE198" s="134">
        <f>IF(N198="základní",J198,0)</f>
        <v>0</v>
      </c>
      <c r="BF198" s="134">
        <f>IF(N198="snížená",J198,0)</f>
        <v>0</v>
      </c>
      <c r="BG198" s="134">
        <f>IF(N198="zákl. přenesená",J198,0)</f>
        <v>0</v>
      </c>
      <c r="BH198" s="134">
        <f>IF(N198="sníž. přenesená",J198,0)</f>
        <v>0</v>
      </c>
      <c r="BI198" s="134">
        <f>IF(N198="nulová",J198,0)</f>
        <v>0</v>
      </c>
      <c r="BJ198" s="18" t="s">
        <v>83</v>
      </c>
      <c r="BK198" s="134">
        <f>ROUND(I198*H198,2)</f>
        <v>0</v>
      </c>
      <c r="BL198" s="18" t="s">
        <v>272</v>
      </c>
      <c r="BM198" s="133" t="s">
        <v>4237</v>
      </c>
    </row>
    <row r="199" spans="2:65" s="14" customFormat="1" ht="11.25">
      <c r="B199" s="164"/>
      <c r="D199" s="136" t="s">
        <v>274</v>
      </c>
      <c r="E199" s="165" t="s">
        <v>19</v>
      </c>
      <c r="F199" s="166" t="s">
        <v>2209</v>
      </c>
      <c r="H199" s="165" t="s">
        <v>19</v>
      </c>
      <c r="I199" s="167"/>
      <c r="L199" s="164"/>
      <c r="M199" s="168"/>
      <c r="T199" s="169"/>
      <c r="AT199" s="165" t="s">
        <v>274</v>
      </c>
      <c r="AU199" s="165" t="s">
        <v>85</v>
      </c>
      <c r="AV199" s="14" t="s">
        <v>83</v>
      </c>
      <c r="AW199" s="14" t="s">
        <v>37</v>
      </c>
      <c r="AX199" s="14" t="s">
        <v>75</v>
      </c>
      <c r="AY199" s="165" t="s">
        <v>266</v>
      </c>
    </row>
    <row r="200" spans="2:65" s="11" customFormat="1" ht="11.25">
      <c r="B200" s="135"/>
      <c r="D200" s="136" t="s">
        <v>274</v>
      </c>
      <c r="E200" s="137" t="s">
        <v>19</v>
      </c>
      <c r="F200" s="138" t="s">
        <v>312</v>
      </c>
      <c r="H200" s="139">
        <v>10</v>
      </c>
      <c r="I200" s="140"/>
      <c r="L200" s="135"/>
      <c r="M200" s="141"/>
      <c r="T200" s="142"/>
      <c r="AT200" s="137" t="s">
        <v>274</v>
      </c>
      <c r="AU200" s="137" t="s">
        <v>85</v>
      </c>
      <c r="AV200" s="11" t="s">
        <v>85</v>
      </c>
      <c r="AW200" s="11" t="s">
        <v>37</v>
      </c>
      <c r="AX200" s="11" t="s">
        <v>83</v>
      </c>
      <c r="AY200" s="137" t="s">
        <v>266</v>
      </c>
    </row>
    <row r="201" spans="2:65" s="1" customFormat="1" ht="37.9" customHeight="1">
      <c r="B201" s="33"/>
      <c r="C201" s="122" t="s">
        <v>316</v>
      </c>
      <c r="D201" s="122" t="s">
        <v>267</v>
      </c>
      <c r="E201" s="123" t="s">
        <v>2270</v>
      </c>
      <c r="F201" s="124" t="s">
        <v>2271</v>
      </c>
      <c r="G201" s="125" t="s">
        <v>895</v>
      </c>
      <c r="H201" s="126">
        <v>150.5</v>
      </c>
      <c r="I201" s="127"/>
      <c r="J201" s="128">
        <f>ROUND(I201*H201,2)</f>
        <v>0</v>
      </c>
      <c r="K201" s="124" t="s">
        <v>271</v>
      </c>
      <c r="L201" s="33"/>
      <c r="M201" s="129" t="s">
        <v>19</v>
      </c>
      <c r="N201" s="130" t="s">
        <v>46</v>
      </c>
      <c r="P201" s="131">
        <f>O201*H201</f>
        <v>0</v>
      </c>
      <c r="Q201" s="131">
        <v>0</v>
      </c>
      <c r="R201" s="131">
        <f>Q201*H201</f>
        <v>0</v>
      </c>
      <c r="S201" s="131">
        <v>0</v>
      </c>
      <c r="T201" s="132">
        <f>S201*H201</f>
        <v>0</v>
      </c>
      <c r="AR201" s="133" t="s">
        <v>272</v>
      </c>
      <c r="AT201" s="133" t="s">
        <v>267</v>
      </c>
      <c r="AU201" s="133" t="s">
        <v>85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4238</v>
      </c>
    </row>
    <row r="202" spans="2:65" s="14" customFormat="1" ht="11.25">
      <c r="B202" s="164"/>
      <c r="D202" s="136" t="s">
        <v>274</v>
      </c>
      <c r="E202" s="165" t="s">
        <v>19</v>
      </c>
      <c r="F202" s="166" t="s">
        <v>1577</v>
      </c>
      <c r="H202" s="165" t="s">
        <v>19</v>
      </c>
      <c r="I202" s="167"/>
      <c r="L202" s="164"/>
      <c r="M202" s="168"/>
      <c r="T202" s="169"/>
      <c r="AT202" s="165" t="s">
        <v>274</v>
      </c>
      <c r="AU202" s="165" t="s">
        <v>85</v>
      </c>
      <c r="AV202" s="14" t="s">
        <v>83</v>
      </c>
      <c r="AW202" s="14" t="s">
        <v>37</v>
      </c>
      <c r="AX202" s="14" t="s">
        <v>75</v>
      </c>
      <c r="AY202" s="165" t="s">
        <v>266</v>
      </c>
    </row>
    <row r="203" spans="2:65" s="14" customFormat="1" ht="11.25">
      <c r="B203" s="164"/>
      <c r="D203" s="136" t="s">
        <v>274</v>
      </c>
      <c r="E203" s="165" t="s">
        <v>19</v>
      </c>
      <c r="F203" s="166" t="s">
        <v>2261</v>
      </c>
      <c r="H203" s="165" t="s">
        <v>19</v>
      </c>
      <c r="I203" s="167"/>
      <c r="L203" s="164"/>
      <c r="M203" s="168"/>
      <c r="T203" s="169"/>
      <c r="AT203" s="165" t="s">
        <v>274</v>
      </c>
      <c r="AU203" s="165" t="s">
        <v>85</v>
      </c>
      <c r="AV203" s="14" t="s">
        <v>83</v>
      </c>
      <c r="AW203" s="14" t="s">
        <v>37</v>
      </c>
      <c r="AX203" s="14" t="s">
        <v>75</v>
      </c>
      <c r="AY203" s="165" t="s">
        <v>266</v>
      </c>
    </row>
    <row r="204" spans="2:65" s="11" customFormat="1" ht="11.25">
      <c r="B204" s="135"/>
      <c r="D204" s="136" t="s">
        <v>274</v>
      </c>
      <c r="E204" s="137" t="s">
        <v>19</v>
      </c>
      <c r="F204" s="138" t="s">
        <v>4239</v>
      </c>
      <c r="H204" s="139">
        <v>131.5</v>
      </c>
      <c r="I204" s="140"/>
      <c r="L204" s="135"/>
      <c r="M204" s="141"/>
      <c r="T204" s="142"/>
      <c r="AT204" s="137" t="s">
        <v>274</v>
      </c>
      <c r="AU204" s="137" t="s">
        <v>85</v>
      </c>
      <c r="AV204" s="11" t="s">
        <v>85</v>
      </c>
      <c r="AW204" s="11" t="s">
        <v>37</v>
      </c>
      <c r="AX204" s="11" t="s">
        <v>75</v>
      </c>
      <c r="AY204" s="137" t="s">
        <v>266</v>
      </c>
    </row>
    <row r="205" spans="2:65" s="14" customFormat="1" ht="11.25">
      <c r="B205" s="164"/>
      <c r="D205" s="136" t="s">
        <v>274</v>
      </c>
      <c r="E205" s="165" t="s">
        <v>19</v>
      </c>
      <c r="F205" s="166" t="s">
        <v>2263</v>
      </c>
      <c r="H205" s="165" t="s">
        <v>19</v>
      </c>
      <c r="I205" s="167"/>
      <c r="L205" s="164"/>
      <c r="M205" s="168"/>
      <c r="T205" s="169"/>
      <c r="AT205" s="165" t="s">
        <v>274</v>
      </c>
      <c r="AU205" s="165" t="s">
        <v>85</v>
      </c>
      <c r="AV205" s="14" t="s">
        <v>83</v>
      </c>
      <c r="AW205" s="14" t="s">
        <v>37</v>
      </c>
      <c r="AX205" s="14" t="s">
        <v>75</v>
      </c>
      <c r="AY205" s="165" t="s">
        <v>266</v>
      </c>
    </row>
    <row r="206" spans="2:65" s="11" customFormat="1" ht="11.25">
      <c r="B206" s="135"/>
      <c r="D206" s="136" t="s">
        <v>274</v>
      </c>
      <c r="E206" s="137" t="s">
        <v>19</v>
      </c>
      <c r="F206" s="138" t="s">
        <v>4188</v>
      </c>
      <c r="H206" s="139">
        <v>19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2" customFormat="1" ht="11.25">
      <c r="B207" s="143"/>
      <c r="D207" s="136" t="s">
        <v>274</v>
      </c>
      <c r="E207" s="144" t="s">
        <v>19</v>
      </c>
      <c r="F207" s="145" t="s">
        <v>276</v>
      </c>
      <c r="H207" s="146">
        <v>150.5</v>
      </c>
      <c r="I207" s="147"/>
      <c r="L207" s="143"/>
      <c r="M207" s="148"/>
      <c r="T207" s="149"/>
      <c r="AT207" s="144" t="s">
        <v>274</v>
      </c>
      <c r="AU207" s="144" t="s">
        <v>85</v>
      </c>
      <c r="AV207" s="12" t="s">
        <v>272</v>
      </c>
      <c r="AW207" s="12" t="s">
        <v>37</v>
      </c>
      <c r="AX207" s="12" t="s">
        <v>83</v>
      </c>
      <c r="AY207" s="144" t="s">
        <v>266</v>
      </c>
    </row>
    <row r="208" spans="2:65" s="1" customFormat="1" ht="16.5" customHeight="1">
      <c r="B208" s="33"/>
      <c r="C208" s="170" t="s">
        <v>328</v>
      </c>
      <c r="D208" s="170" t="s">
        <v>298</v>
      </c>
      <c r="E208" s="171" t="s">
        <v>2274</v>
      </c>
      <c r="F208" s="172" t="s">
        <v>2275</v>
      </c>
      <c r="G208" s="173" t="s">
        <v>845</v>
      </c>
      <c r="H208" s="174">
        <v>22.855</v>
      </c>
      <c r="I208" s="175"/>
      <c r="J208" s="176">
        <f>ROUND(I208*H208,2)</f>
        <v>0</v>
      </c>
      <c r="K208" s="172" t="s">
        <v>271</v>
      </c>
      <c r="L208" s="177"/>
      <c r="M208" s="178" t="s">
        <v>19</v>
      </c>
      <c r="N208" s="179" t="s">
        <v>46</v>
      </c>
      <c r="P208" s="131">
        <f>O208*H208</f>
        <v>0</v>
      </c>
      <c r="Q208" s="131">
        <v>1</v>
      </c>
      <c r="R208" s="131">
        <f>Q208*H208</f>
        <v>22.855</v>
      </c>
      <c r="S208" s="131">
        <v>0</v>
      </c>
      <c r="T208" s="132">
        <f>S208*H208</f>
        <v>0</v>
      </c>
      <c r="AR208" s="133" t="s">
        <v>303</v>
      </c>
      <c r="AT208" s="133" t="s">
        <v>298</v>
      </c>
      <c r="AU208" s="133" t="s">
        <v>85</v>
      </c>
      <c r="AY208" s="18" t="s">
        <v>266</v>
      </c>
      <c r="BE208" s="134">
        <f>IF(N208="základní",J208,0)</f>
        <v>0</v>
      </c>
      <c r="BF208" s="134">
        <f>IF(N208="snížená",J208,0)</f>
        <v>0</v>
      </c>
      <c r="BG208" s="134">
        <f>IF(N208="zákl. přenesená",J208,0)</f>
        <v>0</v>
      </c>
      <c r="BH208" s="134">
        <f>IF(N208="sníž. přenesená",J208,0)</f>
        <v>0</v>
      </c>
      <c r="BI208" s="134">
        <f>IF(N208="nulová",J208,0)</f>
        <v>0</v>
      </c>
      <c r="BJ208" s="18" t="s">
        <v>83</v>
      </c>
      <c r="BK208" s="134">
        <f>ROUND(I208*H208,2)</f>
        <v>0</v>
      </c>
      <c r="BL208" s="18" t="s">
        <v>272</v>
      </c>
      <c r="BM208" s="133" t="s">
        <v>4240</v>
      </c>
    </row>
    <row r="209" spans="2:65" s="1" customFormat="1" ht="16.5" customHeight="1">
      <c r="B209" s="33"/>
      <c r="C209" s="122" t="s">
        <v>324</v>
      </c>
      <c r="D209" s="122" t="s">
        <v>267</v>
      </c>
      <c r="E209" s="123" t="s">
        <v>2278</v>
      </c>
      <c r="F209" s="124" t="s">
        <v>2279</v>
      </c>
      <c r="G209" s="125" t="s">
        <v>895</v>
      </c>
      <c r="H209" s="126">
        <v>150.5</v>
      </c>
      <c r="I209" s="127"/>
      <c r="J209" s="128">
        <f>ROUND(I209*H209,2)</f>
        <v>0</v>
      </c>
      <c r="K209" s="124" t="s">
        <v>19</v>
      </c>
      <c r="L209" s="33"/>
      <c r="M209" s="129" t="s">
        <v>19</v>
      </c>
      <c r="N209" s="130" t="s">
        <v>46</v>
      </c>
      <c r="P209" s="131">
        <f>O209*H209</f>
        <v>0</v>
      </c>
      <c r="Q209" s="131">
        <v>0</v>
      </c>
      <c r="R209" s="131">
        <f>Q209*H209</f>
        <v>0</v>
      </c>
      <c r="S209" s="131">
        <v>0</v>
      </c>
      <c r="T209" s="132">
        <f>S209*H209</f>
        <v>0</v>
      </c>
      <c r="AR209" s="133" t="s">
        <v>272</v>
      </c>
      <c r="AT209" s="133" t="s">
        <v>267</v>
      </c>
      <c r="AU209" s="133" t="s">
        <v>85</v>
      </c>
      <c r="AY209" s="18" t="s">
        <v>266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8" t="s">
        <v>83</v>
      </c>
      <c r="BK209" s="134">
        <f>ROUND(I209*H209,2)</f>
        <v>0</v>
      </c>
      <c r="BL209" s="18" t="s">
        <v>272</v>
      </c>
      <c r="BM209" s="133" t="s">
        <v>4241</v>
      </c>
    </row>
    <row r="210" spans="2:65" s="14" customFormat="1" ht="11.25">
      <c r="B210" s="164"/>
      <c r="D210" s="136" t="s">
        <v>274</v>
      </c>
      <c r="E210" s="165" t="s">
        <v>19</v>
      </c>
      <c r="F210" s="166" t="s">
        <v>1577</v>
      </c>
      <c r="H210" s="165" t="s">
        <v>19</v>
      </c>
      <c r="I210" s="167"/>
      <c r="L210" s="164"/>
      <c r="M210" s="168"/>
      <c r="T210" s="169"/>
      <c r="AT210" s="165" t="s">
        <v>274</v>
      </c>
      <c r="AU210" s="165" t="s">
        <v>85</v>
      </c>
      <c r="AV210" s="14" t="s">
        <v>83</v>
      </c>
      <c r="AW210" s="14" t="s">
        <v>37</v>
      </c>
      <c r="AX210" s="14" t="s">
        <v>75</v>
      </c>
      <c r="AY210" s="165" t="s">
        <v>266</v>
      </c>
    </row>
    <row r="211" spans="2:65" s="14" customFormat="1" ht="11.25">
      <c r="B211" s="164"/>
      <c r="D211" s="136" t="s">
        <v>274</v>
      </c>
      <c r="E211" s="165" t="s">
        <v>19</v>
      </c>
      <c r="F211" s="166" t="s">
        <v>2261</v>
      </c>
      <c r="H211" s="165" t="s">
        <v>19</v>
      </c>
      <c r="I211" s="167"/>
      <c r="L211" s="164"/>
      <c r="M211" s="168"/>
      <c r="T211" s="169"/>
      <c r="AT211" s="165" t="s">
        <v>274</v>
      </c>
      <c r="AU211" s="165" t="s">
        <v>85</v>
      </c>
      <c r="AV211" s="14" t="s">
        <v>83</v>
      </c>
      <c r="AW211" s="14" t="s">
        <v>37</v>
      </c>
      <c r="AX211" s="14" t="s">
        <v>75</v>
      </c>
      <c r="AY211" s="165" t="s">
        <v>266</v>
      </c>
    </row>
    <row r="212" spans="2:65" s="11" customFormat="1" ht="11.25">
      <c r="B212" s="135"/>
      <c r="D212" s="136" t="s">
        <v>274</v>
      </c>
      <c r="E212" s="137" t="s">
        <v>19</v>
      </c>
      <c r="F212" s="138" t="s">
        <v>4239</v>
      </c>
      <c r="H212" s="139">
        <v>131.5</v>
      </c>
      <c r="I212" s="140"/>
      <c r="L212" s="135"/>
      <c r="M212" s="141"/>
      <c r="T212" s="142"/>
      <c r="AT212" s="137" t="s">
        <v>274</v>
      </c>
      <c r="AU212" s="137" t="s">
        <v>85</v>
      </c>
      <c r="AV212" s="11" t="s">
        <v>85</v>
      </c>
      <c r="AW212" s="11" t="s">
        <v>37</v>
      </c>
      <c r="AX212" s="11" t="s">
        <v>75</v>
      </c>
      <c r="AY212" s="137" t="s">
        <v>266</v>
      </c>
    </row>
    <row r="213" spans="2:65" s="14" customFormat="1" ht="11.25">
      <c r="B213" s="164"/>
      <c r="D213" s="136" t="s">
        <v>274</v>
      </c>
      <c r="E213" s="165" t="s">
        <v>19</v>
      </c>
      <c r="F213" s="166" t="s">
        <v>2263</v>
      </c>
      <c r="H213" s="165" t="s">
        <v>19</v>
      </c>
      <c r="I213" s="167"/>
      <c r="L213" s="164"/>
      <c r="M213" s="168"/>
      <c r="T213" s="169"/>
      <c r="AT213" s="165" t="s">
        <v>274</v>
      </c>
      <c r="AU213" s="165" t="s">
        <v>85</v>
      </c>
      <c r="AV213" s="14" t="s">
        <v>83</v>
      </c>
      <c r="AW213" s="14" t="s">
        <v>37</v>
      </c>
      <c r="AX213" s="14" t="s">
        <v>75</v>
      </c>
      <c r="AY213" s="165" t="s">
        <v>266</v>
      </c>
    </row>
    <row r="214" spans="2:65" s="11" customFormat="1" ht="11.25">
      <c r="B214" s="135"/>
      <c r="D214" s="136" t="s">
        <v>274</v>
      </c>
      <c r="E214" s="137" t="s">
        <v>19</v>
      </c>
      <c r="F214" s="138" t="s">
        <v>4188</v>
      </c>
      <c r="H214" s="139">
        <v>19</v>
      </c>
      <c r="I214" s="140"/>
      <c r="L214" s="135"/>
      <c r="M214" s="141"/>
      <c r="T214" s="142"/>
      <c r="AT214" s="137" t="s">
        <v>274</v>
      </c>
      <c r="AU214" s="137" t="s">
        <v>85</v>
      </c>
      <c r="AV214" s="11" t="s">
        <v>85</v>
      </c>
      <c r="AW214" s="11" t="s">
        <v>37</v>
      </c>
      <c r="AX214" s="11" t="s">
        <v>75</v>
      </c>
      <c r="AY214" s="137" t="s">
        <v>266</v>
      </c>
    </row>
    <row r="215" spans="2:65" s="12" customFormat="1" ht="11.25">
      <c r="B215" s="143"/>
      <c r="D215" s="136" t="s">
        <v>274</v>
      </c>
      <c r="E215" s="144" t="s">
        <v>19</v>
      </c>
      <c r="F215" s="145" t="s">
        <v>276</v>
      </c>
      <c r="H215" s="146">
        <v>150.5</v>
      </c>
      <c r="I215" s="147"/>
      <c r="L215" s="143"/>
      <c r="M215" s="148"/>
      <c r="T215" s="149"/>
      <c r="AT215" s="144" t="s">
        <v>274</v>
      </c>
      <c r="AU215" s="144" t="s">
        <v>85</v>
      </c>
      <c r="AV215" s="12" t="s">
        <v>272</v>
      </c>
      <c r="AW215" s="12" t="s">
        <v>37</v>
      </c>
      <c r="AX215" s="12" t="s">
        <v>83</v>
      </c>
      <c r="AY215" s="144" t="s">
        <v>266</v>
      </c>
    </row>
    <row r="216" spans="2:65" s="1" customFormat="1" ht="16.5" customHeight="1">
      <c r="B216" s="33"/>
      <c r="C216" s="170" t="s">
        <v>320</v>
      </c>
      <c r="D216" s="170" t="s">
        <v>298</v>
      </c>
      <c r="E216" s="171" t="s">
        <v>2281</v>
      </c>
      <c r="F216" s="172" t="s">
        <v>2282</v>
      </c>
      <c r="G216" s="173" t="s">
        <v>845</v>
      </c>
      <c r="H216" s="174">
        <v>18.231000000000002</v>
      </c>
      <c r="I216" s="175"/>
      <c r="J216" s="176">
        <f>ROUND(I216*H216,2)</f>
        <v>0</v>
      </c>
      <c r="K216" s="172" t="s">
        <v>19</v>
      </c>
      <c r="L216" s="177"/>
      <c r="M216" s="178" t="s">
        <v>19</v>
      </c>
      <c r="N216" s="179" t="s">
        <v>46</v>
      </c>
      <c r="P216" s="131">
        <f>O216*H216</f>
        <v>0</v>
      </c>
      <c r="Q216" s="131">
        <v>1</v>
      </c>
      <c r="R216" s="131">
        <f>Q216*H216</f>
        <v>18.231000000000002</v>
      </c>
      <c r="S216" s="131">
        <v>0</v>
      </c>
      <c r="T216" s="132">
        <f>S216*H216</f>
        <v>0</v>
      </c>
      <c r="AR216" s="133" t="s">
        <v>303</v>
      </c>
      <c r="AT216" s="133" t="s">
        <v>298</v>
      </c>
      <c r="AU216" s="133" t="s">
        <v>85</v>
      </c>
      <c r="AY216" s="18" t="s">
        <v>266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8" t="s">
        <v>83</v>
      </c>
      <c r="BK216" s="134">
        <f>ROUND(I216*H216,2)</f>
        <v>0</v>
      </c>
      <c r="BL216" s="18" t="s">
        <v>272</v>
      </c>
      <c r="BM216" s="133" t="s">
        <v>4242</v>
      </c>
    </row>
    <row r="217" spans="2:65" s="14" customFormat="1" ht="11.25">
      <c r="B217" s="164"/>
      <c r="D217" s="136" t="s">
        <v>274</v>
      </c>
      <c r="E217" s="165" t="s">
        <v>19</v>
      </c>
      <c r="F217" s="166" t="s">
        <v>2268</v>
      </c>
      <c r="H217" s="165" t="s">
        <v>19</v>
      </c>
      <c r="I217" s="167"/>
      <c r="L217" s="164"/>
      <c r="M217" s="168"/>
      <c r="T217" s="169"/>
      <c r="AT217" s="165" t="s">
        <v>274</v>
      </c>
      <c r="AU217" s="165" t="s">
        <v>85</v>
      </c>
      <c r="AV217" s="14" t="s">
        <v>83</v>
      </c>
      <c r="AW217" s="14" t="s">
        <v>37</v>
      </c>
      <c r="AX217" s="14" t="s">
        <v>75</v>
      </c>
      <c r="AY217" s="165" t="s">
        <v>266</v>
      </c>
    </row>
    <row r="218" spans="2:65" s="11" customFormat="1" ht="11.25">
      <c r="B218" s="135"/>
      <c r="D218" s="136" t="s">
        <v>274</v>
      </c>
      <c r="E218" s="137" t="s">
        <v>19</v>
      </c>
      <c r="F218" s="138" t="s">
        <v>4243</v>
      </c>
      <c r="H218" s="139">
        <v>18.231000000000002</v>
      </c>
      <c r="I218" s="140"/>
      <c r="L218" s="135"/>
      <c r="M218" s="141"/>
      <c r="T218" s="142"/>
      <c r="AT218" s="137" t="s">
        <v>274</v>
      </c>
      <c r="AU218" s="137" t="s">
        <v>85</v>
      </c>
      <c r="AV218" s="11" t="s">
        <v>85</v>
      </c>
      <c r="AW218" s="11" t="s">
        <v>37</v>
      </c>
      <c r="AX218" s="11" t="s">
        <v>75</v>
      </c>
      <c r="AY218" s="137" t="s">
        <v>266</v>
      </c>
    </row>
    <row r="219" spans="2:65" s="12" customFormat="1" ht="11.25">
      <c r="B219" s="143"/>
      <c r="D219" s="136" t="s">
        <v>274</v>
      </c>
      <c r="E219" s="144" t="s">
        <v>19</v>
      </c>
      <c r="F219" s="145" t="s">
        <v>276</v>
      </c>
      <c r="H219" s="146">
        <v>18.231000000000002</v>
      </c>
      <c r="I219" s="147"/>
      <c r="L219" s="143"/>
      <c r="M219" s="148"/>
      <c r="T219" s="149"/>
      <c r="AT219" s="144" t="s">
        <v>274</v>
      </c>
      <c r="AU219" s="144" t="s">
        <v>85</v>
      </c>
      <c r="AV219" s="12" t="s">
        <v>272</v>
      </c>
      <c r="AW219" s="12" t="s">
        <v>37</v>
      </c>
      <c r="AX219" s="12" t="s">
        <v>83</v>
      </c>
      <c r="AY219" s="144" t="s">
        <v>266</v>
      </c>
    </row>
    <row r="220" spans="2:65" s="1" customFormat="1" ht="33" customHeight="1">
      <c r="B220" s="33"/>
      <c r="C220" s="122" t="s">
        <v>332</v>
      </c>
      <c r="D220" s="122" t="s">
        <v>267</v>
      </c>
      <c r="E220" s="123" t="s">
        <v>2285</v>
      </c>
      <c r="F220" s="124" t="s">
        <v>2286</v>
      </c>
      <c r="G220" s="125" t="s">
        <v>291</v>
      </c>
      <c r="H220" s="126">
        <v>68.900000000000006</v>
      </c>
      <c r="I220" s="127"/>
      <c r="J220" s="128">
        <f>ROUND(I220*H220,2)</f>
        <v>0</v>
      </c>
      <c r="K220" s="124" t="s">
        <v>271</v>
      </c>
      <c r="L220" s="33"/>
      <c r="M220" s="129" t="s">
        <v>19</v>
      </c>
      <c r="N220" s="130" t="s">
        <v>46</v>
      </c>
      <c r="P220" s="131">
        <f>O220*H220</f>
        <v>0</v>
      </c>
      <c r="Q220" s="131">
        <v>0</v>
      </c>
      <c r="R220" s="131">
        <f>Q220*H220</f>
        <v>0</v>
      </c>
      <c r="S220" s="131">
        <v>0</v>
      </c>
      <c r="T220" s="132">
        <f>S220*H220</f>
        <v>0</v>
      </c>
      <c r="AR220" s="133" t="s">
        <v>272</v>
      </c>
      <c r="AT220" s="133" t="s">
        <v>267</v>
      </c>
      <c r="AU220" s="133" t="s">
        <v>85</v>
      </c>
      <c r="AY220" s="18" t="s">
        <v>266</v>
      </c>
      <c r="BE220" s="134">
        <f>IF(N220="základní",J220,0)</f>
        <v>0</v>
      </c>
      <c r="BF220" s="134">
        <f>IF(N220="snížená",J220,0)</f>
        <v>0</v>
      </c>
      <c r="BG220" s="134">
        <f>IF(N220="zákl. přenesená",J220,0)</f>
        <v>0</v>
      </c>
      <c r="BH220" s="134">
        <f>IF(N220="sníž. přenesená",J220,0)</f>
        <v>0</v>
      </c>
      <c r="BI220" s="134">
        <f>IF(N220="nulová",J220,0)</f>
        <v>0</v>
      </c>
      <c r="BJ220" s="18" t="s">
        <v>83</v>
      </c>
      <c r="BK220" s="134">
        <f>ROUND(I220*H220,2)</f>
        <v>0</v>
      </c>
      <c r="BL220" s="18" t="s">
        <v>272</v>
      </c>
      <c r="BM220" s="133" t="s">
        <v>4244</v>
      </c>
    </row>
    <row r="221" spans="2:65" s="14" customFormat="1" ht="11.25">
      <c r="B221" s="164"/>
      <c r="D221" s="136" t="s">
        <v>274</v>
      </c>
      <c r="E221" s="165" t="s">
        <v>19</v>
      </c>
      <c r="F221" s="166" t="s">
        <v>1577</v>
      </c>
      <c r="H221" s="165" t="s">
        <v>19</v>
      </c>
      <c r="I221" s="167"/>
      <c r="L221" s="164"/>
      <c r="M221" s="168"/>
      <c r="T221" s="169"/>
      <c r="AT221" s="165" t="s">
        <v>274</v>
      </c>
      <c r="AU221" s="165" t="s">
        <v>85</v>
      </c>
      <c r="AV221" s="14" t="s">
        <v>83</v>
      </c>
      <c r="AW221" s="14" t="s">
        <v>37</v>
      </c>
      <c r="AX221" s="14" t="s">
        <v>75</v>
      </c>
      <c r="AY221" s="165" t="s">
        <v>266</v>
      </c>
    </row>
    <row r="222" spans="2:65" s="14" customFormat="1" ht="11.25">
      <c r="B222" s="164"/>
      <c r="D222" s="136" t="s">
        <v>274</v>
      </c>
      <c r="E222" s="165" t="s">
        <v>19</v>
      </c>
      <c r="F222" s="166" t="s">
        <v>4245</v>
      </c>
      <c r="H222" s="165" t="s">
        <v>19</v>
      </c>
      <c r="I222" s="167"/>
      <c r="L222" s="164"/>
      <c r="M222" s="168"/>
      <c r="T222" s="169"/>
      <c r="AT222" s="165" t="s">
        <v>274</v>
      </c>
      <c r="AU222" s="165" t="s">
        <v>85</v>
      </c>
      <c r="AV222" s="14" t="s">
        <v>83</v>
      </c>
      <c r="AW222" s="14" t="s">
        <v>37</v>
      </c>
      <c r="AX222" s="14" t="s">
        <v>75</v>
      </c>
      <c r="AY222" s="165" t="s">
        <v>266</v>
      </c>
    </row>
    <row r="223" spans="2:65" s="11" customFormat="1" ht="11.25">
      <c r="B223" s="135"/>
      <c r="D223" s="136" t="s">
        <v>274</v>
      </c>
      <c r="E223" s="137" t="s">
        <v>19</v>
      </c>
      <c r="F223" s="138" t="s">
        <v>4246</v>
      </c>
      <c r="H223" s="139">
        <v>68.900000000000006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2" customFormat="1" ht="11.25">
      <c r="B224" s="143"/>
      <c r="D224" s="136" t="s">
        <v>274</v>
      </c>
      <c r="E224" s="144" t="s">
        <v>19</v>
      </c>
      <c r="F224" s="145" t="s">
        <v>276</v>
      </c>
      <c r="H224" s="146">
        <v>68.900000000000006</v>
      </c>
      <c r="I224" s="147"/>
      <c r="L224" s="143"/>
      <c r="M224" s="148"/>
      <c r="T224" s="149"/>
      <c r="AT224" s="144" t="s">
        <v>274</v>
      </c>
      <c r="AU224" s="144" t="s">
        <v>85</v>
      </c>
      <c r="AV224" s="12" t="s">
        <v>272</v>
      </c>
      <c r="AW224" s="12" t="s">
        <v>37</v>
      </c>
      <c r="AX224" s="12" t="s">
        <v>83</v>
      </c>
      <c r="AY224" s="144" t="s">
        <v>266</v>
      </c>
    </row>
    <row r="225" spans="2:65" s="1" customFormat="1" ht="16.5" customHeight="1">
      <c r="B225" s="33"/>
      <c r="C225" s="170" t="s">
        <v>417</v>
      </c>
      <c r="D225" s="170" t="s">
        <v>298</v>
      </c>
      <c r="E225" s="171" t="s">
        <v>4247</v>
      </c>
      <c r="F225" s="172" t="s">
        <v>4248</v>
      </c>
      <c r="G225" s="173" t="s">
        <v>895</v>
      </c>
      <c r="H225" s="174">
        <v>80</v>
      </c>
      <c r="I225" s="175"/>
      <c r="J225" s="176">
        <f>ROUND(I225*H225,2)</f>
        <v>0</v>
      </c>
      <c r="K225" s="172" t="s">
        <v>271</v>
      </c>
      <c r="L225" s="177"/>
      <c r="M225" s="178" t="s">
        <v>19</v>
      </c>
      <c r="N225" s="179" t="s">
        <v>46</v>
      </c>
      <c r="P225" s="131">
        <f>O225*H225</f>
        <v>0</v>
      </c>
      <c r="Q225" s="131">
        <v>0</v>
      </c>
      <c r="R225" s="131">
        <f>Q225*H225</f>
        <v>0</v>
      </c>
      <c r="S225" s="131">
        <v>0</v>
      </c>
      <c r="T225" s="132">
        <f>S225*H225</f>
        <v>0</v>
      </c>
      <c r="AR225" s="133" t="s">
        <v>303</v>
      </c>
      <c r="AT225" s="133" t="s">
        <v>298</v>
      </c>
      <c r="AU225" s="133" t="s">
        <v>85</v>
      </c>
      <c r="AY225" s="18" t="s">
        <v>266</v>
      </c>
      <c r="BE225" s="134">
        <f>IF(N225="základní",J225,0)</f>
        <v>0</v>
      </c>
      <c r="BF225" s="134">
        <f>IF(N225="snížená",J225,0)</f>
        <v>0</v>
      </c>
      <c r="BG225" s="134">
        <f>IF(N225="zákl. přenesená",J225,0)</f>
        <v>0</v>
      </c>
      <c r="BH225" s="134">
        <f>IF(N225="sníž. přenesená",J225,0)</f>
        <v>0</v>
      </c>
      <c r="BI225" s="134">
        <f>IF(N225="nulová",J225,0)</f>
        <v>0</v>
      </c>
      <c r="BJ225" s="18" t="s">
        <v>83</v>
      </c>
      <c r="BK225" s="134">
        <f>ROUND(I225*H225,2)</f>
        <v>0</v>
      </c>
      <c r="BL225" s="18" t="s">
        <v>272</v>
      </c>
      <c r="BM225" s="133" t="s">
        <v>4249</v>
      </c>
    </row>
    <row r="226" spans="2:65" s="14" customFormat="1" ht="11.25">
      <c r="B226" s="164"/>
      <c r="D226" s="136" t="s">
        <v>274</v>
      </c>
      <c r="E226" s="165" t="s">
        <v>19</v>
      </c>
      <c r="F226" s="166" t="s">
        <v>1961</v>
      </c>
      <c r="H226" s="165" t="s">
        <v>19</v>
      </c>
      <c r="I226" s="167"/>
      <c r="L226" s="164"/>
      <c r="M226" s="168"/>
      <c r="T226" s="169"/>
      <c r="AT226" s="165" t="s">
        <v>274</v>
      </c>
      <c r="AU226" s="165" t="s">
        <v>85</v>
      </c>
      <c r="AV226" s="14" t="s">
        <v>83</v>
      </c>
      <c r="AW226" s="14" t="s">
        <v>37</v>
      </c>
      <c r="AX226" s="14" t="s">
        <v>75</v>
      </c>
      <c r="AY226" s="165" t="s">
        <v>266</v>
      </c>
    </row>
    <row r="227" spans="2:65" s="11" customFormat="1" ht="11.25">
      <c r="B227" s="135"/>
      <c r="D227" s="136" t="s">
        <v>274</v>
      </c>
      <c r="E227" s="137" t="s">
        <v>19</v>
      </c>
      <c r="F227" s="138" t="s">
        <v>616</v>
      </c>
      <c r="H227" s="139">
        <v>80</v>
      </c>
      <c r="I227" s="140"/>
      <c r="L227" s="135"/>
      <c r="M227" s="141"/>
      <c r="T227" s="142"/>
      <c r="AT227" s="137" t="s">
        <v>274</v>
      </c>
      <c r="AU227" s="137" t="s">
        <v>85</v>
      </c>
      <c r="AV227" s="11" t="s">
        <v>85</v>
      </c>
      <c r="AW227" s="11" t="s">
        <v>37</v>
      </c>
      <c r="AX227" s="11" t="s">
        <v>75</v>
      </c>
      <c r="AY227" s="137" t="s">
        <v>266</v>
      </c>
    </row>
    <row r="228" spans="2:65" s="12" customFormat="1" ht="11.25">
      <c r="B228" s="143"/>
      <c r="D228" s="136" t="s">
        <v>274</v>
      </c>
      <c r="E228" s="144" t="s">
        <v>19</v>
      </c>
      <c r="F228" s="145" t="s">
        <v>276</v>
      </c>
      <c r="H228" s="146">
        <v>80</v>
      </c>
      <c r="I228" s="147"/>
      <c r="L228" s="143"/>
      <c r="M228" s="148"/>
      <c r="T228" s="149"/>
      <c r="AT228" s="144" t="s">
        <v>274</v>
      </c>
      <c r="AU228" s="144" t="s">
        <v>85</v>
      </c>
      <c r="AV228" s="12" t="s">
        <v>272</v>
      </c>
      <c r="AW228" s="12" t="s">
        <v>37</v>
      </c>
      <c r="AX228" s="12" t="s">
        <v>83</v>
      </c>
      <c r="AY228" s="144" t="s">
        <v>266</v>
      </c>
    </row>
    <row r="229" spans="2:65" s="1" customFormat="1" ht="16.5" customHeight="1">
      <c r="B229" s="33"/>
      <c r="C229" s="170" t="s">
        <v>421</v>
      </c>
      <c r="D229" s="170" t="s">
        <v>298</v>
      </c>
      <c r="E229" s="171" t="s">
        <v>4250</v>
      </c>
      <c r="F229" s="172" t="s">
        <v>4251</v>
      </c>
      <c r="G229" s="173" t="s">
        <v>895</v>
      </c>
      <c r="H229" s="174">
        <v>14.5</v>
      </c>
      <c r="I229" s="175"/>
      <c r="J229" s="176">
        <f>ROUND(I229*H229,2)</f>
        <v>0</v>
      </c>
      <c r="K229" s="172" t="s">
        <v>271</v>
      </c>
      <c r="L229" s="177"/>
      <c r="M229" s="178" t="s">
        <v>19</v>
      </c>
      <c r="N229" s="179" t="s">
        <v>46</v>
      </c>
      <c r="P229" s="131">
        <f>O229*H229</f>
        <v>0</v>
      </c>
      <c r="Q229" s="131">
        <v>1.91E-3</v>
      </c>
      <c r="R229" s="131">
        <f>Q229*H229</f>
        <v>2.7695000000000001E-2</v>
      </c>
      <c r="S229" s="131">
        <v>0</v>
      </c>
      <c r="T229" s="132">
        <f>S229*H229</f>
        <v>0</v>
      </c>
      <c r="AR229" s="133" t="s">
        <v>303</v>
      </c>
      <c r="AT229" s="133" t="s">
        <v>298</v>
      </c>
      <c r="AU229" s="133" t="s">
        <v>85</v>
      </c>
      <c r="AY229" s="18" t="s">
        <v>266</v>
      </c>
      <c r="BE229" s="134">
        <f>IF(N229="základní",J229,0)</f>
        <v>0</v>
      </c>
      <c r="BF229" s="134">
        <f>IF(N229="snížená",J229,0)</f>
        <v>0</v>
      </c>
      <c r="BG229" s="134">
        <f>IF(N229="zákl. přenesená",J229,0)</f>
        <v>0</v>
      </c>
      <c r="BH229" s="134">
        <f>IF(N229="sníž. přenesená",J229,0)</f>
        <v>0</v>
      </c>
      <c r="BI229" s="134">
        <f>IF(N229="nulová",J229,0)</f>
        <v>0</v>
      </c>
      <c r="BJ229" s="18" t="s">
        <v>83</v>
      </c>
      <c r="BK229" s="134">
        <f>ROUND(I229*H229,2)</f>
        <v>0</v>
      </c>
      <c r="BL229" s="18" t="s">
        <v>272</v>
      </c>
      <c r="BM229" s="133" t="s">
        <v>4252</v>
      </c>
    </row>
    <row r="230" spans="2:65" s="14" customFormat="1" ht="11.25">
      <c r="B230" s="164"/>
      <c r="D230" s="136" t="s">
        <v>274</v>
      </c>
      <c r="E230" s="165" t="s">
        <v>19</v>
      </c>
      <c r="F230" s="166" t="s">
        <v>4253</v>
      </c>
      <c r="H230" s="165" t="s">
        <v>19</v>
      </c>
      <c r="I230" s="167"/>
      <c r="L230" s="164"/>
      <c r="M230" s="168"/>
      <c r="T230" s="169"/>
      <c r="AT230" s="165" t="s">
        <v>274</v>
      </c>
      <c r="AU230" s="165" t="s">
        <v>85</v>
      </c>
      <c r="AV230" s="14" t="s">
        <v>83</v>
      </c>
      <c r="AW230" s="14" t="s">
        <v>37</v>
      </c>
      <c r="AX230" s="14" t="s">
        <v>75</v>
      </c>
      <c r="AY230" s="165" t="s">
        <v>266</v>
      </c>
    </row>
    <row r="231" spans="2:65" s="11" customFormat="1" ht="11.25">
      <c r="B231" s="135"/>
      <c r="D231" s="136" t="s">
        <v>274</v>
      </c>
      <c r="E231" s="137" t="s">
        <v>19</v>
      </c>
      <c r="F231" s="138" t="s">
        <v>4254</v>
      </c>
      <c r="H231" s="139">
        <v>14.5</v>
      </c>
      <c r="I231" s="140"/>
      <c r="L231" s="135"/>
      <c r="M231" s="141"/>
      <c r="T231" s="142"/>
      <c r="AT231" s="137" t="s">
        <v>274</v>
      </c>
      <c r="AU231" s="137" t="s">
        <v>85</v>
      </c>
      <c r="AV231" s="11" t="s">
        <v>85</v>
      </c>
      <c r="AW231" s="11" t="s">
        <v>37</v>
      </c>
      <c r="AX231" s="11" t="s">
        <v>83</v>
      </c>
      <c r="AY231" s="137" t="s">
        <v>266</v>
      </c>
    </row>
    <row r="232" spans="2:65" s="1" customFormat="1" ht="16.5" customHeight="1">
      <c r="B232" s="33"/>
      <c r="C232" s="170" t="s">
        <v>425</v>
      </c>
      <c r="D232" s="170" t="s">
        <v>298</v>
      </c>
      <c r="E232" s="171" t="s">
        <v>4255</v>
      </c>
      <c r="F232" s="172" t="s">
        <v>4256</v>
      </c>
      <c r="G232" s="173" t="s">
        <v>291</v>
      </c>
      <c r="H232" s="174">
        <v>40</v>
      </c>
      <c r="I232" s="175"/>
      <c r="J232" s="176">
        <f>ROUND(I232*H232,2)</f>
        <v>0</v>
      </c>
      <c r="K232" s="172" t="s">
        <v>271</v>
      </c>
      <c r="L232" s="177"/>
      <c r="M232" s="178" t="s">
        <v>19</v>
      </c>
      <c r="N232" s="179" t="s">
        <v>46</v>
      </c>
      <c r="P232" s="131">
        <f>O232*H232</f>
        <v>0</v>
      </c>
      <c r="Q232" s="131">
        <v>0</v>
      </c>
      <c r="R232" s="131">
        <f>Q232*H232</f>
        <v>0</v>
      </c>
      <c r="S232" s="131">
        <v>0</v>
      </c>
      <c r="T232" s="132">
        <f>S232*H232</f>
        <v>0</v>
      </c>
      <c r="AR232" s="133" t="s">
        <v>303</v>
      </c>
      <c r="AT232" s="133" t="s">
        <v>298</v>
      </c>
      <c r="AU232" s="133" t="s">
        <v>85</v>
      </c>
      <c r="AY232" s="18" t="s">
        <v>266</v>
      </c>
      <c r="BE232" s="134">
        <f>IF(N232="základní",J232,0)</f>
        <v>0</v>
      </c>
      <c r="BF232" s="134">
        <f>IF(N232="snížená",J232,0)</f>
        <v>0</v>
      </c>
      <c r="BG232" s="134">
        <f>IF(N232="zákl. přenesená",J232,0)</f>
        <v>0</v>
      </c>
      <c r="BH232" s="134">
        <f>IF(N232="sníž. přenesená",J232,0)</f>
        <v>0</v>
      </c>
      <c r="BI232" s="134">
        <f>IF(N232="nulová",J232,0)</f>
        <v>0</v>
      </c>
      <c r="BJ232" s="18" t="s">
        <v>83</v>
      </c>
      <c r="BK232" s="134">
        <f>ROUND(I232*H232,2)</f>
        <v>0</v>
      </c>
      <c r="BL232" s="18" t="s">
        <v>272</v>
      </c>
      <c r="BM232" s="133" t="s">
        <v>4257</v>
      </c>
    </row>
    <row r="233" spans="2:65" s="14" customFormat="1" ht="11.25">
      <c r="B233" s="164"/>
      <c r="D233" s="136" t="s">
        <v>274</v>
      </c>
      <c r="E233" s="165" t="s">
        <v>19</v>
      </c>
      <c r="F233" s="166" t="s">
        <v>4258</v>
      </c>
      <c r="H233" s="165" t="s">
        <v>19</v>
      </c>
      <c r="I233" s="167"/>
      <c r="L233" s="164"/>
      <c r="M233" s="168"/>
      <c r="T233" s="169"/>
      <c r="AT233" s="165" t="s">
        <v>274</v>
      </c>
      <c r="AU233" s="165" t="s">
        <v>85</v>
      </c>
      <c r="AV233" s="14" t="s">
        <v>83</v>
      </c>
      <c r="AW233" s="14" t="s">
        <v>37</v>
      </c>
      <c r="AX233" s="14" t="s">
        <v>75</v>
      </c>
      <c r="AY233" s="165" t="s">
        <v>266</v>
      </c>
    </row>
    <row r="234" spans="2:65" s="11" customFormat="1" ht="11.25">
      <c r="B234" s="135"/>
      <c r="D234" s="136" t="s">
        <v>274</v>
      </c>
      <c r="E234" s="137" t="s">
        <v>19</v>
      </c>
      <c r="F234" s="138" t="s">
        <v>449</v>
      </c>
      <c r="H234" s="139">
        <v>40</v>
      </c>
      <c r="I234" s="140"/>
      <c r="L234" s="135"/>
      <c r="M234" s="141"/>
      <c r="T234" s="142"/>
      <c r="AT234" s="137" t="s">
        <v>274</v>
      </c>
      <c r="AU234" s="137" t="s">
        <v>85</v>
      </c>
      <c r="AV234" s="11" t="s">
        <v>85</v>
      </c>
      <c r="AW234" s="11" t="s">
        <v>37</v>
      </c>
      <c r="AX234" s="11" t="s">
        <v>75</v>
      </c>
      <c r="AY234" s="137" t="s">
        <v>266</v>
      </c>
    </row>
    <row r="235" spans="2:65" s="12" customFormat="1" ht="11.25">
      <c r="B235" s="143"/>
      <c r="D235" s="136" t="s">
        <v>274</v>
      </c>
      <c r="E235" s="144" t="s">
        <v>19</v>
      </c>
      <c r="F235" s="145" t="s">
        <v>276</v>
      </c>
      <c r="H235" s="146">
        <v>40</v>
      </c>
      <c r="I235" s="147"/>
      <c r="L235" s="143"/>
      <c r="M235" s="148"/>
      <c r="T235" s="149"/>
      <c r="AT235" s="144" t="s">
        <v>274</v>
      </c>
      <c r="AU235" s="144" t="s">
        <v>85</v>
      </c>
      <c r="AV235" s="12" t="s">
        <v>272</v>
      </c>
      <c r="AW235" s="12" t="s">
        <v>37</v>
      </c>
      <c r="AX235" s="12" t="s">
        <v>83</v>
      </c>
      <c r="AY235" s="144" t="s">
        <v>266</v>
      </c>
    </row>
    <row r="236" spans="2:65" s="1" customFormat="1" ht="16.5" customHeight="1">
      <c r="B236" s="33"/>
      <c r="C236" s="170" t="s">
        <v>433</v>
      </c>
      <c r="D236" s="170" t="s">
        <v>298</v>
      </c>
      <c r="E236" s="171" t="s">
        <v>2300</v>
      </c>
      <c r="F236" s="172" t="s">
        <v>2301</v>
      </c>
      <c r="G236" s="173" t="s">
        <v>789</v>
      </c>
      <c r="H236" s="174">
        <v>69</v>
      </c>
      <c r="I236" s="175"/>
      <c r="J236" s="176">
        <f>ROUND(I236*H236,2)</f>
        <v>0</v>
      </c>
      <c r="K236" s="172" t="s">
        <v>271</v>
      </c>
      <c r="L236" s="177"/>
      <c r="M236" s="178" t="s">
        <v>19</v>
      </c>
      <c r="N236" s="179" t="s">
        <v>46</v>
      </c>
      <c r="P236" s="131">
        <f>O236*H236</f>
        <v>0</v>
      </c>
      <c r="Q236" s="131">
        <v>6.8599999999999994E-2</v>
      </c>
      <c r="R236" s="131">
        <f>Q236*H236</f>
        <v>4.7333999999999996</v>
      </c>
      <c r="S236" s="131">
        <v>0</v>
      </c>
      <c r="T236" s="132">
        <f>S236*H236</f>
        <v>0</v>
      </c>
      <c r="AR236" s="133" t="s">
        <v>303</v>
      </c>
      <c r="AT236" s="133" t="s">
        <v>298</v>
      </c>
      <c r="AU236" s="133" t="s">
        <v>85</v>
      </c>
      <c r="AY236" s="18" t="s">
        <v>266</v>
      </c>
      <c r="BE236" s="134">
        <f>IF(N236="základní",J236,0)</f>
        <v>0</v>
      </c>
      <c r="BF236" s="134">
        <f>IF(N236="snížená",J236,0)</f>
        <v>0</v>
      </c>
      <c r="BG236" s="134">
        <f>IF(N236="zákl. přenesená",J236,0)</f>
        <v>0</v>
      </c>
      <c r="BH236" s="134">
        <f>IF(N236="sníž. přenesená",J236,0)</f>
        <v>0</v>
      </c>
      <c r="BI236" s="134">
        <f>IF(N236="nulová",J236,0)</f>
        <v>0</v>
      </c>
      <c r="BJ236" s="18" t="s">
        <v>83</v>
      </c>
      <c r="BK236" s="134">
        <f>ROUND(I236*H236,2)</f>
        <v>0</v>
      </c>
      <c r="BL236" s="18" t="s">
        <v>272</v>
      </c>
      <c r="BM236" s="133" t="s">
        <v>4259</v>
      </c>
    </row>
    <row r="237" spans="2:65" s="14" customFormat="1" ht="11.25">
      <c r="B237" s="164"/>
      <c r="D237" s="136" t="s">
        <v>274</v>
      </c>
      <c r="E237" s="165" t="s">
        <v>19</v>
      </c>
      <c r="F237" s="166" t="s">
        <v>4260</v>
      </c>
      <c r="H237" s="165" t="s">
        <v>19</v>
      </c>
      <c r="I237" s="167"/>
      <c r="L237" s="164"/>
      <c r="M237" s="168"/>
      <c r="T237" s="169"/>
      <c r="AT237" s="165" t="s">
        <v>274</v>
      </c>
      <c r="AU237" s="165" t="s">
        <v>85</v>
      </c>
      <c r="AV237" s="14" t="s">
        <v>83</v>
      </c>
      <c r="AW237" s="14" t="s">
        <v>37</v>
      </c>
      <c r="AX237" s="14" t="s">
        <v>75</v>
      </c>
      <c r="AY237" s="165" t="s">
        <v>266</v>
      </c>
    </row>
    <row r="238" spans="2:65" s="11" customFormat="1" ht="11.25">
      <c r="B238" s="135"/>
      <c r="D238" s="136" t="s">
        <v>274</v>
      </c>
      <c r="E238" s="137" t="s">
        <v>19</v>
      </c>
      <c r="F238" s="138" t="s">
        <v>4261</v>
      </c>
      <c r="H238" s="139">
        <v>68.900000000000006</v>
      </c>
      <c r="I238" s="140"/>
      <c r="L238" s="135"/>
      <c r="M238" s="141"/>
      <c r="T238" s="142"/>
      <c r="AT238" s="137" t="s">
        <v>274</v>
      </c>
      <c r="AU238" s="137" t="s">
        <v>85</v>
      </c>
      <c r="AV238" s="11" t="s">
        <v>85</v>
      </c>
      <c r="AW238" s="11" t="s">
        <v>37</v>
      </c>
      <c r="AX238" s="11" t="s">
        <v>75</v>
      </c>
      <c r="AY238" s="137" t="s">
        <v>266</v>
      </c>
    </row>
    <row r="239" spans="2:65" s="14" customFormat="1" ht="11.25">
      <c r="B239" s="164"/>
      <c r="D239" s="136" t="s">
        <v>274</v>
      </c>
      <c r="E239" s="165" t="s">
        <v>19</v>
      </c>
      <c r="F239" s="166" t="s">
        <v>1503</v>
      </c>
      <c r="H239" s="165" t="s">
        <v>19</v>
      </c>
      <c r="I239" s="167"/>
      <c r="L239" s="164"/>
      <c r="M239" s="168"/>
      <c r="T239" s="169"/>
      <c r="AT239" s="165" t="s">
        <v>274</v>
      </c>
      <c r="AU239" s="165" t="s">
        <v>85</v>
      </c>
      <c r="AV239" s="14" t="s">
        <v>83</v>
      </c>
      <c r="AW239" s="14" t="s">
        <v>37</v>
      </c>
      <c r="AX239" s="14" t="s">
        <v>75</v>
      </c>
      <c r="AY239" s="165" t="s">
        <v>266</v>
      </c>
    </row>
    <row r="240" spans="2:65" s="11" customFormat="1" ht="11.25">
      <c r="B240" s="135"/>
      <c r="D240" s="136" t="s">
        <v>274</v>
      </c>
      <c r="E240" s="137" t="s">
        <v>19</v>
      </c>
      <c r="F240" s="138" t="s">
        <v>4262</v>
      </c>
      <c r="H240" s="139">
        <v>0.1</v>
      </c>
      <c r="I240" s="140"/>
      <c r="L240" s="135"/>
      <c r="M240" s="141"/>
      <c r="T240" s="142"/>
      <c r="AT240" s="137" t="s">
        <v>274</v>
      </c>
      <c r="AU240" s="137" t="s">
        <v>85</v>
      </c>
      <c r="AV240" s="11" t="s">
        <v>85</v>
      </c>
      <c r="AW240" s="11" t="s">
        <v>37</v>
      </c>
      <c r="AX240" s="11" t="s">
        <v>75</v>
      </c>
      <c r="AY240" s="137" t="s">
        <v>266</v>
      </c>
    </row>
    <row r="241" spans="2:65" s="12" customFormat="1" ht="11.25">
      <c r="B241" s="143"/>
      <c r="D241" s="136" t="s">
        <v>274</v>
      </c>
      <c r="E241" s="144" t="s">
        <v>19</v>
      </c>
      <c r="F241" s="145" t="s">
        <v>276</v>
      </c>
      <c r="H241" s="146">
        <v>69</v>
      </c>
      <c r="I241" s="147"/>
      <c r="L241" s="143"/>
      <c r="M241" s="148"/>
      <c r="T241" s="149"/>
      <c r="AT241" s="144" t="s">
        <v>274</v>
      </c>
      <c r="AU241" s="144" t="s">
        <v>85</v>
      </c>
      <c r="AV241" s="12" t="s">
        <v>272</v>
      </c>
      <c r="AW241" s="12" t="s">
        <v>37</v>
      </c>
      <c r="AX241" s="12" t="s">
        <v>83</v>
      </c>
      <c r="AY241" s="144" t="s">
        <v>266</v>
      </c>
    </row>
    <row r="242" spans="2:65" s="1" customFormat="1" ht="16.5" customHeight="1">
      <c r="B242" s="33"/>
      <c r="C242" s="170" t="s">
        <v>437</v>
      </c>
      <c r="D242" s="170" t="s">
        <v>298</v>
      </c>
      <c r="E242" s="171" t="s">
        <v>2291</v>
      </c>
      <c r="F242" s="172" t="s">
        <v>2292</v>
      </c>
      <c r="G242" s="173" t="s">
        <v>279</v>
      </c>
      <c r="H242" s="174">
        <v>5.9850000000000003</v>
      </c>
      <c r="I242" s="175"/>
      <c r="J242" s="176">
        <f>ROUND(I242*H242,2)</f>
        <v>0</v>
      </c>
      <c r="K242" s="172" t="s">
        <v>271</v>
      </c>
      <c r="L242" s="177"/>
      <c r="M242" s="178" t="s">
        <v>19</v>
      </c>
      <c r="N242" s="179" t="s">
        <v>46</v>
      </c>
      <c r="P242" s="131">
        <f>O242*H242</f>
        <v>0</v>
      </c>
      <c r="Q242" s="131">
        <v>2.4289999999999998</v>
      </c>
      <c r="R242" s="131">
        <f>Q242*H242</f>
        <v>14.537564999999999</v>
      </c>
      <c r="S242" s="131">
        <v>0</v>
      </c>
      <c r="T242" s="132">
        <f>S242*H242</f>
        <v>0</v>
      </c>
      <c r="AR242" s="133" t="s">
        <v>303</v>
      </c>
      <c r="AT242" s="133" t="s">
        <v>298</v>
      </c>
      <c r="AU242" s="133" t="s">
        <v>85</v>
      </c>
      <c r="AY242" s="18" t="s">
        <v>266</v>
      </c>
      <c r="BE242" s="134">
        <f>IF(N242="základní",J242,0)</f>
        <v>0</v>
      </c>
      <c r="BF242" s="134">
        <f>IF(N242="snížená",J242,0)</f>
        <v>0</v>
      </c>
      <c r="BG242" s="134">
        <f>IF(N242="zákl. přenesená",J242,0)</f>
        <v>0</v>
      </c>
      <c r="BH242" s="134">
        <f>IF(N242="sníž. přenesená",J242,0)</f>
        <v>0</v>
      </c>
      <c r="BI242" s="134">
        <f>IF(N242="nulová",J242,0)</f>
        <v>0</v>
      </c>
      <c r="BJ242" s="18" t="s">
        <v>83</v>
      </c>
      <c r="BK242" s="134">
        <f>ROUND(I242*H242,2)</f>
        <v>0</v>
      </c>
      <c r="BL242" s="18" t="s">
        <v>272</v>
      </c>
      <c r="BM242" s="133" t="s">
        <v>4263</v>
      </c>
    </row>
    <row r="243" spans="2:65" s="14" customFormat="1" ht="11.25">
      <c r="B243" s="164"/>
      <c r="D243" s="136" t="s">
        <v>274</v>
      </c>
      <c r="E243" s="165" t="s">
        <v>19</v>
      </c>
      <c r="F243" s="166" t="s">
        <v>2294</v>
      </c>
      <c r="H243" s="165" t="s">
        <v>19</v>
      </c>
      <c r="I243" s="167"/>
      <c r="L243" s="164"/>
      <c r="M243" s="168"/>
      <c r="T243" s="169"/>
      <c r="AT243" s="165" t="s">
        <v>274</v>
      </c>
      <c r="AU243" s="165" t="s">
        <v>85</v>
      </c>
      <c r="AV243" s="14" t="s">
        <v>83</v>
      </c>
      <c r="AW243" s="14" t="s">
        <v>37</v>
      </c>
      <c r="AX243" s="14" t="s">
        <v>75</v>
      </c>
      <c r="AY243" s="165" t="s">
        <v>266</v>
      </c>
    </row>
    <row r="244" spans="2:65" s="11" customFormat="1" ht="11.25">
      <c r="B244" s="135"/>
      <c r="D244" s="136" t="s">
        <v>274</v>
      </c>
      <c r="E244" s="137" t="s">
        <v>19</v>
      </c>
      <c r="F244" s="138" t="s">
        <v>4264</v>
      </c>
      <c r="H244" s="139">
        <v>3.4449999999999998</v>
      </c>
      <c r="I244" s="140"/>
      <c r="L244" s="135"/>
      <c r="M244" s="141"/>
      <c r="T244" s="142"/>
      <c r="AT244" s="137" t="s">
        <v>274</v>
      </c>
      <c r="AU244" s="137" t="s">
        <v>85</v>
      </c>
      <c r="AV244" s="11" t="s">
        <v>85</v>
      </c>
      <c r="AW244" s="11" t="s">
        <v>37</v>
      </c>
      <c r="AX244" s="11" t="s">
        <v>75</v>
      </c>
      <c r="AY244" s="137" t="s">
        <v>266</v>
      </c>
    </row>
    <row r="245" spans="2:65" s="14" customFormat="1" ht="11.25">
      <c r="B245" s="164"/>
      <c r="D245" s="136" t="s">
        <v>274</v>
      </c>
      <c r="E245" s="165" t="s">
        <v>19</v>
      </c>
      <c r="F245" s="166" t="s">
        <v>2296</v>
      </c>
      <c r="H245" s="165" t="s">
        <v>19</v>
      </c>
      <c r="I245" s="167"/>
      <c r="L245" s="164"/>
      <c r="M245" s="168"/>
      <c r="T245" s="169"/>
      <c r="AT245" s="165" t="s">
        <v>274</v>
      </c>
      <c r="AU245" s="165" t="s">
        <v>85</v>
      </c>
      <c r="AV245" s="14" t="s">
        <v>83</v>
      </c>
      <c r="AW245" s="14" t="s">
        <v>37</v>
      </c>
      <c r="AX245" s="14" t="s">
        <v>75</v>
      </c>
      <c r="AY245" s="165" t="s">
        <v>266</v>
      </c>
    </row>
    <row r="246" spans="2:65" s="11" customFormat="1" ht="11.25">
      <c r="B246" s="135"/>
      <c r="D246" s="136" t="s">
        <v>274</v>
      </c>
      <c r="E246" s="137" t="s">
        <v>19</v>
      </c>
      <c r="F246" s="138" t="s">
        <v>4265</v>
      </c>
      <c r="H246" s="139">
        <v>0.84</v>
      </c>
      <c r="I246" s="140"/>
      <c r="L246" s="135"/>
      <c r="M246" s="141"/>
      <c r="T246" s="142"/>
      <c r="AT246" s="137" t="s">
        <v>274</v>
      </c>
      <c r="AU246" s="137" t="s">
        <v>85</v>
      </c>
      <c r="AV246" s="11" t="s">
        <v>85</v>
      </c>
      <c r="AW246" s="11" t="s">
        <v>37</v>
      </c>
      <c r="AX246" s="11" t="s">
        <v>75</v>
      </c>
      <c r="AY246" s="137" t="s">
        <v>266</v>
      </c>
    </row>
    <row r="247" spans="2:65" s="14" customFormat="1" ht="11.25">
      <c r="B247" s="164"/>
      <c r="D247" s="136" t="s">
        <v>274</v>
      </c>
      <c r="E247" s="165" t="s">
        <v>19</v>
      </c>
      <c r="F247" s="166" t="s">
        <v>2298</v>
      </c>
      <c r="H247" s="165" t="s">
        <v>19</v>
      </c>
      <c r="I247" s="167"/>
      <c r="L247" s="164"/>
      <c r="M247" s="168"/>
      <c r="T247" s="169"/>
      <c r="AT247" s="165" t="s">
        <v>274</v>
      </c>
      <c r="AU247" s="165" t="s">
        <v>85</v>
      </c>
      <c r="AV247" s="14" t="s">
        <v>83</v>
      </c>
      <c r="AW247" s="14" t="s">
        <v>37</v>
      </c>
      <c r="AX247" s="14" t="s">
        <v>75</v>
      </c>
      <c r="AY247" s="165" t="s">
        <v>266</v>
      </c>
    </row>
    <row r="248" spans="2:65" s="11" customFormat="1" ht="11.25">
      <c r="B248" s="135"/>
      <c r="D248" s="136" t="s">
        <v>274</v>
      </c>
      <c r="E248" s="137" t="s">
        <v>19</v>
      </c>
      <c r="F248" s="138" t="s">
        <v>4266</v>
      </c>
      <c r="H248" s="139">
        <v>0.6</v>
      </c>
      <c r="I248" s="140"/>
      <c r="L248" s="135"/>
      <c r="M248" s="141"/>
      <c r="T248" s="142"/>
      <c r="AT248" s="137" t="s">
        <v>274</v>
      </c>
      <c r="AU248" s="137" t="s">
        <v>85</v>
      </c>
      <c r="AV248" s="11" t="s">
        <v>85</v>
      </c>
      <c r="AW248" s="11" t="s">
        <v>37</v>
      </c>
      <c r="AX248" s="11" t="s">
        <v>75</v>
      </c>
      <c r="AY248" s="137" t="s">
        <v>266</v>
      </c>
    </row>
    <row r="249" spans="2:65" s="14" customFormat="1" ht="11.25">
      <c r="B249" s="164"/>
      <c r="D249" s="136" t="s">
        <v>274</v>
      </c>
      <c r="E249" s="165" t="s">
        <v>19</v>
      </c>
      <c r="F249" s="166" t="s">
        <v>4267</v>
      </c>
      <c r="H249" s="165" t="s">
        <v>19</v>
      </c>
      <c r="I249" s="167"/>
      <c r="L249" s="164"/>
      <c r="M249" s="168"/>
      <c r="T249" s="169"/>
      <c r="AT249" s="165" t="s">
        <v>274</v>
      </c>
      <c r="AU249" s="165" t="s">
        <v>85</v>
      </c>
      <c r="AV249" s="14" t="s">
        <v>83</v>
      </c>
      <c r="AW249" s="14" t="s">
        <v>37</v>
      </c>
      <c r="AX249" s="14" t="s">
        <v>75</v>
      </c>
      <c r="AY249" s="165" t="s">
        <v>266</v>
      </c>
    </row>
    <row r="250" spans="2:65" s="11" customFormat="1" ht="11.25">
      <c r="B250" s="135"/>
      <c r="D250" s="136" t="s">
        <v>274</v>
      </c>
      <c r="E250" s="137" t="s">
        <v>19</v>
      </c>
      <c r="F250" s="138" t="s">
        <v>4268</v>
      </c>
      <c r="H250" s="139">
        <v>1.1000000000000001</v>
      </c>
      <c r="I250" s="140"/>
      <c r="L250" s="135"/>
      <c r="M250" s="141"/>
      <c r="T250" s="142"/>
      <c r="AT250" s="137" t="s">
        <v>274</v>
      </c>
      <c r="AU250" s="137" t="s">
        <v>85</v>
      </c>
      <c r="AV250" s="11" t="s">
        <v>85</v>
      </c>
      <c r="AW250" s="11" t="s">
        <v>37</v>
      </c>
      <c r="AX250" s="11" t="s">
        <v>75</v>
      </c>
      <c r="AY250" s="137" t="s">
        <v>266</v>
      </c>
    </row>
    <row r="251" spans="2:65" s="12" customFormat="1" ht="11.25">
      <c r="B251" s="143"/>
      <c r="D251" s="136" t="s">
        <v>274</v>
      </c>
      <c r="E251" s="144" t="s">
        <v>19</v>
      </c>
      <c r="F251" s="145" t="s">
        <v>276</v>
      </c>
      <c r="H251" s="146">
        <v>5.9850000000000003</v>
      </c>
      <c r="I251" s="147"/>
      <c r="L251" s="143"/>
      <c r="M251" s="148"/>
      <c r="T251" s="149"/>
      <c r="AT251" s="144" t="s">
        <v>274</v>
      </c>
      <c r="AU251" s="144" t="s">
        <v>85</v>
      </c>
      <c r="AV251" s="12" t="s">
        <v>272</v>
      </c>
      <c r="AW251" s="12" t="s">
        <v>37</v>
      </c>
      <c r="AX251" s="12" t="s">
        <v>83</v>
      </c>
      <c r="AY251" s="144" t="s">
        <v>266</v>
      </c>
    </row>
    <row r="252" spans="2:65" s="1" customFormat="1" ht="16.5" customHeight="1">
      <c r="B252" s="33"/>
      <c r="C252" s="122" t="s">
        <v>441</v>
      </c>
      <c r="D252" s="122" t="s">
        <v>267</v>
      </c>
      <c r="E252" s="123" t="s">
        <v>2304</v>
      </c>
      <c r="F252" s="124" t="s">
        <v>2305</v>
      </c>
      <c r="G252" s="125" t="s">
        <v>291</v>
      </c>
      <c r="H252" s="126">
        <v>16.809999999999999</v>
      </c>
      <c r="I252" s="127"/>
      <c r="J252" s="128">
        <f>ROUND(I252*H252,2)</f>
        <v>0</v>
      </c>
      <c r="K252" s="124" t="s">
        <v>19</v>
      </c>
      <c r="L252" s="33"/>
      <c r="M252" s="129" t="s">
        <v>19</v>
      </c>
      <c r="N252" s="130" t="s">
        <v>46</v>
      </c>
      <c r="P252" s="131">
        <f>O252*H252</f>
        <v>0</v>
      </c>
      <c r="Q252" s="131">
        <v>0</v>
      </c>
      <c r="R252" s="131">
        <f>Q252*H252</f>
        <v>0</v>
      </c>
      <c r="S252" s="131">
        <v>0</v>
      </c>
      <c r="T252" s="132">
        <f>S252*H252</f>
        <v>0</v>
      </c>
      <c r="AR252" s="133" t="s">
        <v>272</v>
      </c>
      <c r="AT252" s="133" t="s">
        <v>267</v>
      </c>
      <c r="AU252" s="133" t="s">
        <v>85</v>
      </c>
      <c r="AY252" s="18" t="s">
        <v>266</v>
      </c>
      <c r="BE252" s="134">
        <f>IF(N252="základní",J252,0)</f>
        <v>0</v>
      </c>
      <c r="BF252" s="134">
        <f>IF(N252="snížená",J252,0)</f>
        <v>0</v>
      </c>
      <c r="BG252" s="134">
        <f>IF(N252="zákl. přenesená",J252,0)</f>
        <v>0</v>
      </c>
      <c r="BH252" s="134">
        <f>IF(N252="sníž. přenesená",J252,0)</f>
        <v>0</v>
      </c>
      <c r="BI252" s="134">
        <f>IF(N252="nulová",J252,0)</f>
        <v>0</v>
      </c>
      <c r="BJ252" s="18" t="s">
        <v>83</v>
      </c>
      <c r="BK252" s="134">
        <f>ROUND(I252*H252,2)</f>
        <v>0</v>
      </c>
      <c r="BL252" s="18" t="s">
        <v>272</v>
      </c>
      <c r="BM252" s="133" t="s">
        <v>4269</v>
      </c>
    </row>
    <row r="253" spans="2:65" s="1" customFormat="1" ht="19.5">
      <c r="B253" s="33"/>
      <c r="D253" s="136" t="s">
        <v>341</v>
      </c>
      <c r="F253" s="150" t="s">
        <v>2307</v>
      </c>
      <c r="I253" s="151"/>
      <c r="L253" s="33"/>
      <c r="M253" s="152"/>
      <c r="T253" s="54"/>
      <c r="AT253" s="18" t="s">
        <v>341</v>
      </c>
      <c r="AU253" s="18" t="s">
        <v>85</v>
      </c>
    </row>
    <row r="254" spans="2:65" s="14" customFormat="1" ht="11.25">
      <c r="B254" s="164"/>
      <c r="D254" s="136" t="s">
        <v>274</v>
      </c>
      <c r="E254" s="165" t="s">
        <v>19</v>
      </c>
      <c r="F254" s="166" t="s">
        <v>1577</v>
      </c>
      <c r="H254" s="165" t="s">
        <v>19</v>
      </c>
      <c r="I254" s="167"/>
      <c r="L254" s="164"/>
      <c r="M254" s="168"/>
      <c r="T254" s="169"/>
      <c r="AT254" s="165" t="s">
        <v>274</v>
      </c>
      <c r="AU254" s="165" t="s">
        <v>85</v>
      </c>
      <c r="AV254" s="14" t="s">
        <v>83</v>
      </c>
      <c r="AW254" s="14" t="s">
        <v>37</v>
      </c>
      <c r="AX254" s="14" t="s">
        <v>75</v>
      </c>
      <c r="AY254" s="165" t="s">
        <v>266</v>
      </c>
    </row>
    <row r="255" spans="2:65" s="14" customFormat="1" ht="11.25">
      <c r="B255" s="164"/>
      <c r="D255" s="136" t="s">
        <v>274</v>
      </c>
      <c r="E255" s="165" t="s">
        <v>19</v>
      </c>
      <c r="F255" s="166" t="s">
        <v>2308</v>
      </c>
      <c r="H255" s="165" t="s">
        <v>19</v>
      </c>
      <c r="I255" s="167"/>
      <c r="L255" s="164"/>
      <c r="M255" s="168"/>
      <c r="T255" s="169"/>
      <c r="AT255" s="165" t="s">
        <v>274</v>
      </c>
      <c r="AU255" s="165" t="s">
        <v>85</v>
      </c>
      <c r="AV255" s="14" t="s">
        <v>83</v>
      </c>
      <c r="AW255" s="14" t="s">
        <v>37</v>
      </c>
      <c r="AX255" s="14" t="s">
        <v>75</v>
      </c>
      <c r="AY255" s="165" t="s">
        <v>266</v>
      </c>
    </row>
    <row r="256" spans="2:65" s="11" customFormat="1" ht="11.25">
      <c r="B256" s="135"/>
      <c r="D256" s="136" t="s">
        <v>274</v>
      </c>
      <c r="E256" s="137" t="s">
        <v>19</v>
      </c>
      <c r="F256" s="138" t="s">
        <v>4270</v>
      </c>
      <c r="H256" s="139">
        <v>16.809999999999999</v>
      </c>
      <c r="I256" s="140"/>
      <c r="L256" s="135"/>
      <c r="M256" s="141"/>
      <c r="T256" s="142"/>
      <c r="AT256" s="137" t="s">
        <v>274</v>
      </c>
      <c r="AU256" s="137" t="s">
        <v>85</v>
      </c>
      <c r="AV256" s="11" t="s">
        <v>85</v>
      </c>
      <c r="AW256" s="11" t="s">
        <v>37</v>
      </c>
      <c r="AX256" s="11" t="s">
        <v>83</v>
      </c>
      <c r="AY256" s="137" t="s">
        <v>266</v>
      </c>
    </row>
    <row r="257" spans="2:65" s="1" customFormat="1" ht="16.5" customHeight="1">
      <c r="B257" s="33"/>
      <c r="C257" s="170" t="s">
        <v>445</v>
      </c>
      <c r="D257" s="170" t="s">
        <v>298</v>
      </c>
      <c r="E257" s="171" t="s">
        <v>2310</v>
      </c>
      <c r="F257" s="172" t="s">
        <v>2311</v>
      </c>
      <c r="G257" s="173" t="s">
        <v>291</v>
      </c>
      <c r="H257" s="174">
        <v>16.809999999999999</v>
      </c>
      <c r="I257" s="175"/>
      <c r="J257" s="176">
        <f>ROUND(I257*H257,2)</f>
        <v>0</v>
      </c>
      <c r="K257" s="172" t="s">
        <v>19</v>
      </c>
      <c r="L257" s="177"/>
      <c r="M257" s="178" t="s">
        <v>19</v>
      </c>
      <c r="N257" s="179" t="s">
        <v>46</v>
      </c>
      <c r="P257" s="131">
        <f>O257*H257</f>
        <v>0</v>
      </c>
      <c r="Q257" s="131">
        <v>0.2</v>
      </c>
      <c r="R257" s="131">
        <f>Q257*H257</f>
        <v>3.3620000000000001</v>
      </c>
      <c r="S257" s="131">
        <v>0</v>
      </c>
      <c r="T257" s="132">
        <f>S257*H257</f>
        <v>0</v>
      </c>
      <c r="AR257" s="133" t="s">
        <v>303</v>
      </c>
      <c r="AT257" s="133" t="s">
        <v>298</v>
      </c>
      <c r="AU257" s="133" t="s">
        <v>85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4271</v>
      </c>
    </row>
    <row r="258" spans="2:65" s="1" customFormat="1" ht="19.5">
      <c r="B258" s="33"/>
      <c r="D258" s="136" t="s">
        <v>341</v>
      </c>
      <c r="F258" s="150" t="s">
        <v>2313</v>
      </c>
      <c r="I258" s="151"/>
      <c r="L258" s="33"/>
      <c r="M258" s="152"/>
      <c r="T258" s="54"/>
      <c r="AT258" s="18" t="s">
        <v>341</v>
      </c>
      <c r="AU258" s="18" t="s">
        <v>85</v>
      </c>
    </row>
    <row r="259" spans="2:65" s="11" customFormat="1" ht="11.25">
      <c r="B259" s="135"/>
      <c r="D259" s="136" t="s">
        <v>274</v>
      </c>
      <c r="E259" s="137" t="s">
        <v>19</v>
      </c>
      <c r="F259" s="138" t="s">
        <v>4270</v>
      </c>
      <c r="H259" s="139">
        <v>16.809999999999999</v>
      </c>
      <c r="I259" s="140"/>
      <c r="L259" s="135"/>
      <c r="M259" s="141"/>
      <c r="T259" s="142"/>
      <c r="AT259" s="137" t="s">
        <v>274</v>
      </c>
      <c r="AU259" s="137" t="s">
        <v>85</v>
      </c>
      <c r="AV259" s="11" t="s">
        <v>85</v>
      </c>
      <c r="AW259" s="11" t="s">
        <v>37</v>
      </c>
      <c r="AX259" s="11" t="s">
        <v>83</v>
      </c>
      <c r="AY259" s="137" t="s">
        <v>266</v>
      </c>
    </row>
    <row r="260" spans="2:65" s="1" customFormat="1" ht="16.5" customHeight="1">
      <c r="B260" s="33"/>
      <c r="C260" s="122" t="s">
        <v>449</v>
      </c>
      <c r="D260" s="122" t="s">
        <v>267</v>
      </c>
      <c r="E260" s="123" t="s">
        <v>2314</v>
      </c>
      <c r="F260" s="124" t="s">
        <v>2315</v>
      </c>
      <c r="G260" s="125" t="s">
        <v>895</v>
      </c>
      <c r="H260" s="126">
        <v>25.3</v>
      </c>
      <c r="I260" s="127"/>
      <c r="J260" s="128">
        <f>ROUND(I260*H260,2)</f>
        <v>0</v>
      </c>
      <c r="K260" s="124" t="s">
        <v>19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85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4272</v>
      </c>
    </row>
    <row r="261" spans="2:65" s="14" customFormat="1" ht="11.25">
      <c r="B261" s="164"/>
      <c r="D261" s="136" t="s">
        <v>274</v>
      </c>
      <c r="E261" s="165" t="s">
        <v>19</v>
      </c>
      <c r="F261" s="166" t="s">
        <v>2317</v>
      </c>
      <c r="H261" s="165" t="s">
        <v>19</v>
      </c>
      <c r="I261" s="167"/>
      <c r="L261" s="164"/>
      <c r="M261" s="168"/>
      <c r="T261" s="169"/>
      <c r="AT261" s="165" t="s">
        <v>274</v>
      </c>
      <c r="AU261" s="165" t="s">
        <v>85</v>
      </c>
      <c r="AV261" s="14" t="s">
        <v>83</v>
      </c>
      <c r="AW261" s="14" t="s">
        <v>37</v>
      </c>
      <c r="AX261" s="14" t="s">
        <v>75</v>
      </c>
      <c r="AY261" s="165" t="s">
        <v>266</v>
      </c>
    </row>
    <row r="262" spans="2:65" s="14" customFormat="1" ht="11.25">
      <c r="B262" s="164"/>
      <c r="D262" s="136" t="s">
        <v>274</v>
      </c>
      <c r="E262" s="165" t="s">
        <v>19</v>
      </c>
      <c r="F262" s="166" t="s">
        <v>2318</v>
      </c>
      <c r="H262" s="165" t="s">
        <v>19</v>
      </c>
      <c r="I262" s="167"/>
      <c r="L262" s="164"/>
      <c r="M262" s="168"/>
      <c r="T262" s="169"/>
      <c r="AT262" s="165" t="s">
        <v>274</v>
      </c>
      <c r="AU262" s="165" t="s">
        <v>85</v>
      </c>
      <c r="AV262" s="14" t="s">
        <v>83</v>
      </c>
      <c r="AW262" s="14" t="s">
        <v>37</v>
      </c>
      <c r="AX262" s="14" t="s">
        <v>75</v>
      </c>
      <c r="AY262" s="165" t="s">
        <v>266</v>
      </c>
    </row>
    <row r="263" spans="2:65" s="11" customFormat="1" ht="11.25">
      <c r="B263" s="135"/>
      <c r="D263" s="136" t="s">
        <v>274</v>
      </c>
      <c r="E263" s="137" t="s">
        <v>19</v>
      </c>
      <c r="F263" s="138" t="s">
        <v>4273</v>
      </c>
      <c r="H263" s="139">
        <v>22.8</v>
      </c>
      <c r="I263" s="140"/>
      <c r="L263" s="135"/>
      <c r="M263" s="141"/>
      <c r="T263" s="142"/>
      <c r="AT263" s="137" t="s">
        <v>274</v>
      </c>
      <c r="AU263" s="137" t="s">
        <v>85</v>
      </c>
      <c r="AV263" s="11" t="s">
        <v>85</v>
      </c>
      <c r="AW263" s="11" t="s">
        <v>37</v>
      </c>
      <c r="AX263" s="11" t="s">
        <v>75</v>
      </c>
      <c r="AY263" s="137" t="s">
        <v>266</v>
      </c>
    </row>
    <row r="264" spans="2:65" s="14" customFormat="1" ht="11.25">
      <c r="B264" s="164"/>
      <c r="D264" s="136" t="s">
        <v>274</v>
      </c>
      <c r="E264" s="165" t="s">
        <v>19</v>
      </c>
      <c r="F264" s="166" t="s">
        <v>2320</v>
      </c>
      <c r="H264" s="165" t="s">
        <v>19</v>
      </c>
      <c r="I264" s="167"/>
      <c r="L264" s="164"/>
      <c r="M264" s="168"/>
      <c r="T264" s="169"/>
      <c r="AT264" s="165" t="s">
        <v>274</v>
      </c>
      <c r="AU264" s="165" t="s">
        <v>85</v>
      </c>
      <c r="AV264" s="14" t="s">
        <v>83</v>
      </c>
      <c r="AW264" s="14" t="s">
        <v>37</v>
      </c>
      <c r="AX264" s="14" t="s">
        <v>75</v>
      </c>
      <c r="AY264" s="165" t="s">
        <v>266</v>
      </c>
    </row>
    <row r="265" spans="2:65" s="11" customFormat="1" ht="11.25">
      <c r="B265" s="135"/>
      <c r="D265" s="136" t="s">
        <v>274</v>
      </c>
      <c r="E265" s="137" t="s">
        <v>19</v>
      </c>
      <c r="F265" s="138" t="s">
        <v>4274</v>
      </c>
      <c r="H265" s="139">
        <v>1.8</v>
      </c>
      <c r="I265" s="140"/>
      <c r="L265" s="135"/>
      <c r="M265" s="141"/>
      <c r="T265" s="142"/>
      <c r="AT265" s="137" t="s">
        <v>274</v>
      </c>
      <c r="AU265" s="137" t="s">
        <v>85</v>
      </c>
      <c r="AV265" s="11" t="s">
        <v>85</v>
      </c>
      <c r="AW265" s="11" t="s">
        <v>37</v>
      </c>
      <c r="AX265" s="11" t="s">
        <v>75</v>
      </c>
      <c r="AY265" s="137" t="s">
        <v>266</v>
      </c>
    </row>
    <row r="266" spans="2:65" s="14" customFormat="1" ht="11.25">
      <c r="B266" s="164"/>
      <c r="D266" s="136" t="s">
        <v>274</v>
      </c>
      <c r="E266" s="165" t="s">
        <v>19</v>
      </c>
      <c r="F266" s="166" t="s">
        <v>2322</v>
      </c>
      <c r="H266" s="165" t="s">
        <v>19</v>
      </c>
      <c r="I266" s="167"/>
      <c r="L266" s="164"/>
      <c r="M266" s="168"/>
      <c r="T266" s="169"/>
      <c r="AT266" s="165" t="s">
        <v>274</v>
      </c>
      <c r="AU266" s="165" t="s">
        <v>85</v>
      </c>
      <c r="AV266" s="14" t="s">
        <v>83</v>
      </c>
      <c r="AW266" s="14" t="s">
        <v>37</v>
      </c>
      <c r="AX266" s="14" t="s">
        <v>75</v>
      </c>
      <c r="AY266" s="165" t="s">
        <v>266</v>
      </c>
    </row>
    <row r="267" spans="2:65" s="11" customFormat="1" ht="11.25">
      <c r="B267" s="135"/>
      <c r="D267" s="136" t="s">
        <v>274</v>
      </c>
      <c r="E267" s="137" t="s">
        <v>19</v>
      </c>
      <c r="F267" s="138" t="s">
        <v>4275</v>
      </c>
      <c r="H267" s="139">
        <v>0.7</v>
      </c>
      <c r="I267" s="140"/>
      <c r="L267" s="135"/>
      <c r="M267" s="141"/>
      <c r="T267" s="142"/>
      <c r="AT267" s="137" t="s">
        <v>274</v>
      </c>
      <c r="AU267" s="137" t="s">
        <v>85</v>
      </c>
      <c r="AV267" s="11" t="s">
        <v>85</v>
      </c>
      <c r="AW267" s="11" t="s">
        <v>37</v>
      </c>
      <c r="AX267" s="11" t="s">
        <v>75</v>
      </c>
      <c r="AY267" s="137" t="s">
        <v>266</v>
      </c>
    </row>
    <row r="268" spans="2:65" s="12" customFormat="1" ht="11.25">
      <c r="B268" s="143"/>
      <c r="D268" s="136" t="s">
        <v>274</v>
      </c>
      <c r="E268" s="144" t="s">
        <v>19</v>
      </c>
      <c r="F268" s="145" t="s">
        <v>276</v>
      </c>
      <c r="H268" s="146">
        <v>25.3</v>
      </c>
      <c r="I268" s="147"/>
      <c r="L268" s="143"/>
      <c r="M268" s="148"/>
      <c r="T268" s="149"/>
      <c r="AT268" s="144" t="s">
        <v>274</v>
      </c>
      <c r="AU268" s="144" t="s">
        <v>85</v>
      </c>
      <c r="AV268" s="12" t="s">
        <v>272</v>
      </c>
      <c r="AW268" s="12" t="s">
        <v>37</v>
      </c>
      <c r="AX268" s="12" t="s">
        <v>83</v>
      </c>
      <c r="AY268" s="144" t="s">
        <v>266</v>
      </c>
    </row>
    <row r="269" spans="2:65" s="1" customFormat="1" ht="16.5" customHeight="1">
      <c r="B269" s="33"/>
      <c r="C269" s="170" t="s">
        <v>453</v>
      </c>
      <c r="D269" s="170" t="s">
        <v>298</v>
      </c>
      <c r="E269" s="171" t="s">
        <v>2326</v>
      </c>
      <c r="F269" s="172" t="s">
        <v>2327</v>
      </c>
      <c r="G269" s="173" t="s">
        <v>895</v>
      </c>
      <c r="H269" s="174">
        <v>25.3</v>
      </c>
      <c r="I269" s="175"/>
      <c r="J269" s="176">
        <f>ROUND(I269*H269,2)</f>
        <v>0</v>
      </c>
      <c r="K269" s="172" t="s">
        <v>19</v>
      </c>
      <c r="L269" s="177"/>
      <c r="M269" s="178" t="s">
        <v>19</v>
      </c>
      <c r="N269" s="179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303</v>
      </c>
      <c r="AT269" s="133" t="s">
        <v>298</v>
      </c>
      <c r="AU269" s="133" t="s">
        <v>85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272</v>
      </c>
      <c r="BM269" s="133" t="s">
        <v>4276</v>
      </c>
    </row>
    <row r="270" spans="2:65" s="14" customFormat="1" ht="11.25">
      <c r="B270" s="164"/>
      <c r="D270" s="136" t="s">
        <v>274</v>
      </c>
      <c r="E270" s="165" t="s">
        <v>19</v>
      </c>
      <c r="F270" s="166" t="s">
        <v>2317</v>
      </c>
      <c r="H270" s="165" t="s">
        <v>19</v>
      </c>
      <c r="I270" s="167"/>
      <c r="L270" s="164"/>
      <c r="M270" s="168"/>
      <c r="T270" s="169"/>
      <c r="AT270" s="165" t="s">
        <v>274</v>
      </c>
      <c r="AU270" s="165" t="s">
        <v>85</v>
      </c>
      <c r="AV270" s="14" t="s">
        <v>83</v>
      </c>
      <c r="AW270" s="14" t="s">
        <v>37</v>
      </c>
      <c r="AX270" s="14" t="s">
        <v>75</v>
      </c>
      <c r="AY270" s="165" t="s">
        <v>266</v>
      </c>
    </row>
    <row r="271" spans="2:65" s="14" customFormat="1" ht="11.25">
      <c r="B271" s="164"/>
      <c r="D271" s="136" t="s">
        <v>274</v>
      </c>
      <c r="E271" s="165" t="s">
        <v>19</v>
      </c>
      <c r="F271" s="166" t="s">
        <v>2318</v>
      </c>
      <c r="H271" s="165" t="s">
        <v>19</v>
      </c>
      <c r="I271" s="167"/>
      <c r="L271" s="164"/>
      <c r="M271" s="168"/>
      <c r="T271" s="169"/>
      <c r="AT271" s="165" t="s">
        <v>274</v>
      </c>
      <c r="AU271" s="165" t="s">
        <v>85</v>
      </c>
      <c r="AV271" s="14" t="s">
        <v>83</v>
      </c>
      <c r="AW271" s="14" t="s">
        <v>37</v>
      </c>
      <c r="AX271" s="14" t="s">
        <v>75</v>
      </c>
      <c r="AY271" s="165" t="s">
        <v>266</v>
      </c>
    </row>
    <row r="272" spans="2:65" s="11" customFormat="1" ht="11.25">
      <c r="B272" s="135"/>
      <c r="D272" s="136" t="s">
        <v>274</v>
      </c>
      <c r="E272" s="137" t="s">
        <v>19</v>
      </c>
      <c r="F272" s="138" t="s">
        <v>4273</v>
      </c>
      <c r="H272" s="139">
        <v>22.8</v>
      </c>
      <c r="I272" s="140"/>
      <c r="L272" s="135"/>
      <c r="M272" s="141"/>
      <c r="T272" s="142"/>
      <c r="AT272" s="137" t="s">
        <v>274</v>
      </c>
      <c r="AU272" s="137" t="s">
        <v>85</v>
      </c>
      <c r="AV272" s="11" t="s">
        <v>85</v>
      </c>
      <c r="AW272" s="11" t="s">
        <v>37</v>
      </c>
      <c r="AX272" s="11" t="s">
        <v>75</v>
      </c>
      <c r="AY272" s="137" t="s">
        <v>266</v>
      </c>
    </row>
    <row r="273" spans="2:65" s="14" customFormat="1" ht="11.25">
      <c r="B273" s="164"/>
      <c r="D273" s="136" t="s">
        <v>274</v>
      </c>
      <c r="E273" s="165" t="s">
        <v>19</v>
      </c>
      <c r="F273" s="166" t="s">
        <v>2320</v>
      </c>
      <c r="H273" s="165" t="s">
        <v>19</v>
      </c>
      <c r="I273" s="167"/>
      <c r="L273" s="164"/>
      <c r="M273" s="168"/>
      <c r="T273" s="169"/>
      <c r="AT273" s="165" t="s">
        <v>274</v>
      </c>
      <c r="AU273" s="165" t="s">
        <v>85</v>
      </c>
      <c r="AV273" s="14" t="s">
        <v>83</v>
      </c>
      <c r="AW273" s="14" t="s">
        <v>37</v>
      </c>
      <c r="AX273" s="14" t="s">
        <v>75</v>
      </c>
      <c r="AY273" s="165" t="s">
        <v>266</v>
      </c>
    </row>
    <row r="274" spans="2:65" s="11" customFormat="1" ht="11.25">
      <c r="B274" s="135"/>
      <c r="D274" s="136" t="s">
        <v>274</v>
      </c>
      <c r="E274" s="137" t="s">
        <v>19</v>
      </c>
      <c r="F274" s="138" t="s">
        <v>4274</v>
      </c>
      <c r="H274" s="139">
        <v>1.8</v>
      </c>
      <c r="I274" s="140"/>
      <c r="L274" s="135"/>
      <c r="M274" s="141"/>
      <c r="T274" s="142"/>
      <c r="AT274" s="137" t="s">
        <v>274</v>
      </c>
      <c r="AU274" s="137" t="s">
        <v>85</v>
      </c>
      <c r="AV274" s="11" t="s">
        <v>85</v>
      </c>
      <c r="AW274" s="11" t="s">
        <v>37</v>
      </c>
      <c r="AX274" s="11" t="s">
        <v>75</v>
      </c>
      <c r="AY274" s="137" t="s">
        <v>266</v>
      </c>
    </row>
    <row r="275" spans="2:65" s="14" customFormat="1" ht="11.25">
      <c r="B275" s="164"/>
      <c r="D275" s="136" t="s">
        <v>274</v>
      </c>
      <c r="E275" s="165" t="s">
        <v>19</v>
      </c>
      <c r="F275" s="166" t="s">
        <v>2322</v>
      </c>
      <c r="H275" s="165" t="s">
        <v>19</v>
      </c>
      <c r="I275" s="167"/>
      <c r="L275" s="164"/>
      <c r="M275" s="168"/>
      <c r="T275" s="169"/>
      <c r="AT275" s="165" t="s">
        <v>274</v>
      </c>
      <c r="AU275" s="165" t="s">
        <v>85</v>
      </c>
      <c r="AV275" s="14" t="s">
        <v>83</v>
      </c>
      <c r="AW275" s="14" t="s">
        <v>37</v>
      </c>
      <c r="AX275" s="14" t="s">
        <v>75</v>
      </c>
      <c r="AY275" s="165" t="s">
        <v>266</v>
      </c>
    </row>
    <row r="276" spans="2:65" s="11" customFormat="1" ht="11.25">
      <c r="B276" s="135"/>
      <c r="D276" s="136" t="s">
        <v>274</v>
      </c>
      <c r="E276" s="137" t="s">
        <v>19</v>
      </c>
      <c r="F276" s="138" t="s">
        <v>4275</v>
      </c>
      <c r="H276" s="139">
        <v>0.7</v>
      </c>
      <c r="I276" s="140"/>
      <c r="L276" s="135"/>
      <c r="M276" s="141"/>
      <c r="T276" s="142"/>
      <c r="AT276" s="137" t="s">
        <v>274</v>
      </c>
      <c r="AU276" s="137" t="s">
        <v>85</v>
      </c>
      <c r="AV276" s="11" t="s">
        <v>85</v>
      </c>
      <c r="AW276" s="11" t="s">
        <v>37</v>
      </c>
      <c r="AX276" s="11" t="s">
        <v>75</v>
      </c>
      <c r="AY276" s="137" t="s">
        <v>266</v>
      </c>
    </row>
    <row r="277" spans="2:65" s="12" customFormat="1" ht="11.25">
      <c r="B277" s="143"/>
      <c r="D277" s="136" t="s">
        <v>274</v>
      </c>
      <c r="E277" s="144" t="s">
        <v>19</v>
      </c>
      <c r="F277" s="145" t="s">
        <v>276</v>
      </c>
      <c r="H277" s="146">
        <v>25.3</v>
      </c>
      <c r="I277" s="147"/>
      <c r="L277" s="143"/>
      <c r="M277" s="148"/>
      <c r="T277" s="149"/>
      <c r="AT277" s="144" t="s">
        <v>274</v>
      </c>
      <c r="AU277" s="144" t="s">
        <v>85</v>
      </c>
      <c r="AV277" s="12" t="s">
        <v>272</v>
      </c>
      <c r="AW277" s="12" t="s">
        <v>37</v>
      </c>
      <c r="AX277" s="12" t="s">
        <v>83</v>
      </c>
      <c r="AY277" s="144" t="s">
        <v>266</v>
      </c>
    </row>
    <row r="278" spans="2:65" s="1" customFormat="1" ht="24.2" customHeight="1">
      <c r="B278" s="33"/>
      <c r="C278" s="122" t="s">
        <v>457</v>
      </c>
      <c r="D278" s="122" t="s">
        <v>267</v>
      </c>
      <c r="E278" s="123" t="s">
        <v>2329</v>
      </c>
      <c r="F278" s="124" t="s">
        <v>2330</v>
      </c>
      <c r="G278" s="125" t="s">
        <v>279</v>
      </c>
      <c r="H278" s="126">
        <v>6.7960000000000003</v>
      </c>
      <c r="I278" s="127"/>
      <c r="J278" s="128">
        <f>ROUND(I278*H278,2)</f>
        <v>0</v>
      </c>
      <c r="K278" s="124" t="s">
        <v>19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272</v>
      </c>
      <c r="AT278" s="133" t="s">
        <v>267</v>
      </c>
      <c r="AU278" s="133" t="s">
        <v>85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272</v>
      </c>
      <c r="BM278" s="133" t="s">
        <v>4277</v>
      </c>
    </row>
    <row r="279" spans="2:65" s="14" customFormat="1" ht="11.25">
      <c r="B279" s="164"/>
      <c r="D279" s="136" t="s">
        <v>274</v>
      </c>
      <c r="E279" s="165" t="s">
        <v>19</v>
      </c>
      <c r="F279" s="166" t="s">
        <v>1577</v>
      </c>
      <c r="H279" s="165" t="s">
        <v>19</v>
      </c>
      <c r="I279" s="167"/>
      <c r="L279" s="164"/>
      <c r="M279" s="168"/>
      <c r="T279" s="169"/>
      <c r="AT279" s="165" t="s">
        <v>274</v>
      </c>
      <c r="AU279" s="165" t="s">
        <v>85</v>
      </c>
      <c r="AV279" s="14" t="s">
        <v>83</v>
      </c>
      <c r="AW279" s="14" t="s">
        <v>37</v>
      </c>
      <c r="AX279" s="14" t="s">
        <v>75</v>
      </c>
      <c r="AY279" s="165" t="s">
        <v>266</v>
      </c>
    </row>
    <row r="280" spans="2:65" s="14" customFormat="1" ht="11.25">
      <c r="B280" s="164"/>
      <c r="D280" s="136" t="s">
        <v>274</v>
      </c>
      <c r="E280" s="165" t="s">
        <v>19</v>
      </c>
      <c r="F280" s="166" t="s">
        <v>4278</v>
      </c>
      <c r="H280" s="165" t="s">
        <v>19</v>
      </c>
      <c r="I280" s="167"/>
      <c r="L280" s="164"/>
      <c r="M280" s="168"/>
      <c r="T280" s="169"/>
      <c r="AT280" s="165" t="s">
        <v>274</v>
      </c>
      <c r="AU280" s="165" t="s">
        <v>85</v>
      </c>
      <c r="AV280" s="14" t="s">
        <v>83</v>
      </c>
      <c r="AW280" s="14" t="s">
        <v>37</v>
      </c>
      <c r="AX280" s="14" t="s">
        <v>75</v>
      </c>
      <c r="AY280" s="165" t="s">
        <v>266</v>
      </c>
    </row>
    <row r="281" spans="2:65" s="11" customFormat="1" ht="11.25">
      <c r="B281" s="135"/>
      <c r="D281" s="136" t="s">
        <v>274</v>
      </c>
      <c r="E281" s="137" t="s">
        <v>19</v>
      </c>
      <c r="F281" s="138" t="s">
        <v>4279</v>
      </c>
      <c r="H281" s="139">
        <v>6.7960000000000003</v>
      </c>
      <c r="I281" s="140"/>
      <c r="L281" s="135"/>
      <c r="M281" s="141"/>
      <c r="T281" s="142"/>
      <c r="AT281" s="137" t="s">
        <v>274</v>
      </c>
      <c r="AU281" s="137" t="s">
        <v>85</v>
      </c>
      <c r="AV281" s="11" t="s">
        <v>85</v>
      </c>
      <c r="AW281" s="11" t="s">
        <v>37</v>
      </c>
      <c r="AX281" s="11" t="s">
        <v>75</v>
      </c>
      <c r="AY281" s="137" t="s">
        <v>266</v>
      </c>
    </row>
    <row r="282" spans="2:65" s="12" customFormat="1" ht="11.25">
      <c r="B282" s="143"/>
      <c r="D282" s="136" t="s">
        <v>274</v>
      </c>
      <c r="E282" s="144" t="s">
        <v>19</v>
      </c>
      <c r="F282" s="145" t="s">
        <v>276</v>
      </c>
      <c r="H282" s="146">
        <v>6.7960000000000003</v>
      </c>
      <c r="I282" s="147"/>
      <c r="L282" s="143"/>
      <c r="M282" s="148"/>
      <c r="T282" s="149"/>
      <c r="AT282" s="144" t="s">
        <v>274</v>
      </c>
      <c r="AU282" s="144" t="s">
        <v>85</v>
      </c>
      <c r="AV282" s="12" t="s">
        <v>272</v>
      </c>
      <c r="AW282" s="12" t="s">
        <v>37</v>
      </c>
      <c r="AX282" s="12" t="s">
        <v>83</v>
      </c>
      <c r="AY282" s="144" t="s">
        <v>266</v>
      </c>
    </row>
    <row r="283" spans="2:65" s="1" customFormat="1" ht="16.5" customHeight="1">
      <c r="B283" s="33"/>
      <c r="C283" s="170" t="s">
        <v>461</v>
      </c>
      <c r="D283" s="170" t="s">
        <v>298</v>
      </c>
      <c r="E283" s="171" t="s">
        <v>2018</v>
      </c>
      <c r="F283" s="172" t="s">
        <v>2019</v>
      </c>
      <c r="G283" s="173" t="s">
        <v>279</v>
      </c>
      <c r="H283" s="174">
        <v>6.7960000000000003</v>
      </c>
      <c r="I283" s="175"/>
      <c r="J283" s="176">
        <f>ROUND(I283*H283,2)</f>
        <v>0</v>
      </c>
      <c r="K283" s="172" t="s">
        <v>271</v>
      </c>
      <c r="L283" s="177"/>
      <c r="M283" s="178" t="s">
        <v>19</v>
      </c>
      <c r="N283" s="179" t="s">
        <v>46</v>
      </c>
      <c r="P283" s="131">
        <f>O283*H283</f>
        <v>0</v>
      </c>
      <c r="Q283" s="131">
        <v>2.234</v>
      </c>
      <c r="R283" s="131">
        <f>Q283*H283</f>
        <v>15.182264</v>
      </c>
      <c r="S283" s="131">
        <v>0</v>
      </c>
      <c r="T283" s="132">
        <f>S283*H283</f>
        <v>0</v>
      </c>
      <c r="AR283" s="133" t="s">
        <v>303</v>
      </c>
      <c r="AT283" s="133" t="s">
        <v>298</v>
      </c>
      <c r="AU283" s="133" t="s">
        <v>85</v>
      </c>
      <c r="AY283" s="18" t="s">
        <v>266</v>
      </c>
      <c r="BE283" s="134">
        <f>IF(N283="základní",J283,0)</f>
        <v>0</v>
      </c>
      <c r="BF283" s="134">
        <f>IF(N283="snížená",J283,0)</f>
        <v>0</v>
      </c>
      <c r="BG283" s="134">
        <f>IF(N283="zákl. přenesená",J283,0)</f>
        <v>0</v>
      </c>
      <c r="BH283" s="134">
        <f>IF(N283="sníž. přenesená",J283,0)</f>
        <v>0</v>
      </c>
      <c r="BI283" s="134">
        <f>IF(N283="nulová",J283,0)</f>
        <v>0</v>
      </c>
      <c r="BJ283" s="18" t="s">
        <v>83</v>
      </c>
      <c r="BK283" s="134">
        <f>ROUND(I283*H283,2)</f>
        <v>0</v>
      </c>
      <c r="BL283" s="18" t="s">
        <v>272</v>
      </c>
      <c r="BM283" s="133" t="s">
        <v>4280</v>
      </c>
    </row>
    <row r="284" spans="2:65" s="14" customFormat="1" ht="11.25">
      <c r="B284" s="164"/>
      <c r="D284" s="136" t="s">
        <v>274</v>
      </c>
      <c r="E284" s="165" t="s">
        <v>19</v>
      </c>
      <c r="F284" s="166" t="s">
        <v>1577</v>
      </c>
      <c r="H284" s="165" t="s">
        <v>19</v>
      </c>
      <c r="I284" s="167"/>
      <c r="L284" s="164"/>
      <c r="M284" s="168"/>
      <c r="T284" s="169"/>
      <c r="AT284" s="165" t="s">
        <v>274</v>
      </c>
      <c r="AU284" s="165" t="s">
        <v>85</v>
      </c>
      <c r="AV284" s="14" t="s">
        <v>83</v>
      </c>
      <c r="AW284" s="14" t="s">
        <v>37</v>
      </c>
      <c r="AX284" s="14" t="s">
        <v>75</v>
      </c>
      <c r="AY284" s="165" t="s">
        <v>266</v>
      </c>
    </row>
    <row r="285" spans="2:65" s="14" customFormat="1" ht="11.25">
      <c r="B285" s="164"/>
      <c r="D285" s="136" t="s">
        <v>274</v>
      </c>
      <c r="E285" s="165" t="s">
        <v>19</v>
      </c>
      <c r="F285" s="166" t="s">
        <v>4278</v>
      </c>
      <c r="H285" s="165" t="s">
        <v>19</v>
      </c>
      <c r="I285" s="167"/>
      <c r="L285" s="164"/>
      <c r="M285" s="168"/>
      <c r="T285" s="169"/>
      <c r="AT285" s="165" t="s">
        <v>274</v>
      </c>
      <c r="AU285" s="165" t="s">
        <v>85</v>
      </c>
      <c r="AV285" s="14" t="s">
        <v>83</v>
      </c>
      <c r="AW285" s="14" t="s">
        <v>37</v>
      </c>
      <c r="AX285" s="14" t="s">
        <v>75</v>
      </c>
      <c r="AY285" s="165" t="s">
        <v>266</v>
      </c>
    </row>
    <row r="286" spans="2:65" s="11" customFormat="1" ht="11.25">
      <c r="B286" s="135"/>
      <c r="D286" s="136" t="s">
        <v>274</v>
      </c>
      <c r="E286" s="137" t="s">
        <v>19</v>
      </c>
      <c r="F286" s="138" t="s">
        <v>4279</v>
      </c>
      <c r="H286" s="139">
        <v>6.7960000000000003</v>
      </c>
      <c r="I286" s="140"/>
      <c r="L286" s="135"/>
      <c r="M286" s="141"/>
      <c r="T286" s="142"/>
      <c r="AT286" s="137" t="s">
        <v>274</v>
      </c>
      <c r="AU286" s="137" t="s">
        <v>85</v>
      </c>
      <c r="AV286" s="11" t="s">
        <v>85</v>
      </c>
      <c r="AW286" s="11" t="s">
        <v>37</v>
      </c>
      <c r="AX286" s="11" t="s">
        <v>75</v>
      </c>
      <c r="AY286" s="137" t="s">
        <v>266</v>
      </c>
    </row>
    <row r="287" spans="2:65" s="12" customFormat="1" ht="11.25">
      <c r="B287" s="143"/>
      <c r="D287" s="136" t="s">
        <v>274</v>
      </c>
      <c r="E287" s="144" t="s">
        <v>19</v>
      </c>
      <c r="F287" s="145" t="s">
        <v>276</v>
      </c>
      <c r="H287" s="146">
        <v>6.7960000000000003</v>
      </c>
      <c r="I287" s="147"/>
      <c r="L287" s="143"/>
      <c r="M287" s="148"/>
      <c r="T287" s="149"/>
      <c r="AT287" s="144" t="s">
        <v>274</v>
      </c>
      <c r="AU287" s="144" t="s">
        <v>85</v>
      </c>
      <c r="AV287" s="12" t="s">
        <v>272</v>
      </c>
      <c r="AW287" s="12" t="s">
        <v>37</v>
      </c>
      <c r="AX287" s="12" t="s">
        <v>83</v>
      </c>
      <c r="AY287" s="144" t="s">
        <v>266</v>
      </c>
    </row>
    <row r="288" spans="2:65" s="10" customFormat="1" ht="25.9" customHeight="1">
      <c r="B288" s="112"/>
      <c r="D288" s="113" t="s">
        <v>74</v>
      </c>
      <c r="E288" s="114" t="s">
        <v>849</v>
      </c>
      <c r="F288" s="114" t="s">
        <v>850</v>
      </c>
      <c r="I288" s="115"/>
      <c r="J288" s="116">
        <f>BK288</f>
        <v>0</v>
      </c>
      <c r="L288" s="112"/>
      <c r="M288" s="117"/>
      <c r="P288" s="118">
        <f>SUM(P289:P318)</f>
        <v>0</v>
      </c>
      <c r="R288" s="118">
        <f>SUM(R289:R318)</f>
        <v>0</v>
      </c>
      <c r="T288" s="119">
        <f>SUM(T289:T318)</f>
        <v>0</v>
      </c>
      <c r="AR288" s="113" t="s">
        <v>272</v>
      </c>
      <c r="AT288" s="120" t="s">
        <v>74</v>
      </c>
      <c r="AU288" s="120" t="s">
        <v>75</v>
      </c>
      <c r="AY288" s="113" t="s">
        <v>266</v>
      </c>
      <c r="BK288" s="121">
        <f>SUM(BK289:BK318)</f>
        <v>0</v>
      </c>
    </row>
    <row r="289" spans="2:65" s="1" customFormat="1" ht="55.5" customHeight="1">
      <c r="B289" s="33"/>
      <c r="C289" s="122" t="s">
        <v>522</v>
      </c>
      <c r="D289" s="122" t="s">
        <v>267</v>
      </c>
      <c r="E289" s="123" t="s">
        <v>851</v>
      </c>
      <c r="F289" s="124" t="s">
        <v>852</v>
      </c>
      <c r="G289" s="125" t="s">
        <v>845</v>
      </c>
      <c r="H289" s="126">
        <v>40.186</v>
      </c>
      <c r="I289" s="127"/>
      <c r="J289" s="128">
        <f>ROUND(I289*H289,2)</f>
        <v>0</v>
      </c>
      <c r="K289" s="124" t="s">
        <v>271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853</v>
      </c>
      <c r="AT289" s="133" t="s">
        <v>267</v>
      </c>
      <c r="AU289" s="133" t="s">
        <v>83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853</v>
      </c>
      <c r="BM289" s="133" t="s">
        <v>4281</v>
      </c>
    </row>
    <row r="290" spans="2:65" s="14" customFormat="1" ht="11.25">
      <c r="B290" s="164"/>
      <c r="D290" s="136" t="s">
        <v>274</v>
      </c>
      <c r="E290" s="165" t="s">
        <v>19</v>
      </c>
      <c r="F290" s="166" t="s">
        <v>4282</v>
      </c>
      <c r="H290" s="165" t="s">
        <v>19</v>
      </c>
      <c r="I290" s="167"/>
      <c r="L290" s="164"/>
      <c r="M290" s="168"/>
      <c r="T290" s="169"/>
      <c r="AT290" s="165" t="s">
        <v>274</v>
      </c>
      <c r="AU290" s="165" t="s">
        <v>83</v>
      </c>
      <c r="AV290" s="14" t="s">
        <v>83</v>
      </c>
      <c r="AW290" s="14" t="s">
        <v>37</v>
      </c>
      <c r="AX290" s="14" t="s">
        <v>75</v>
      </c>
      <c r="AY290" s="165" t="s">
        <v>266</v>
      </c>
    </row>
    <row r="291" spans="2:65" s="11" customFormat="1" ht="11.25">
      <c r="B291" s="135"/>
      <c r="D291" s="136" t="s">
        <v>274</v>
      </c>
      <c r="E291" s="137" t="s">
        <v>19</v>
      </c>
      <c r="F291" s="138" t="s">
        <v>4283</v>
      </c>
      <c r="H291" s="139">
        <v>40.186</v>
      </c>
      <c r="I291" s="140"/>
      <c r="L291" s="135"/>
      <c r="M291" s="141"/>
      <c r="T291" s="142"/>
      <c r="AT291" s="137" t="s">
        <v>274</v>
      </c>
      <c r="AU291" s="137" t="s">
        <v>83</v>
      </c>
      <c r="AV291" s="11" t="s">
        <v>85</v>
      </c>
      <c r="AW291" s="11" t="s">
        <v>37</v>
      </c>
      <c r="AX291" s="11" t="s">
        <v>75</v>
      </c>
      <c r="AY291" s="137" t="s">
        <v>266</v>
      </c>
    </row>
    <row r="292" spans="2:65" s="12" customFormat="1" ht="11.25">
      <c r="B292" s="143"/>
      <c r="D292" s="136" t="s">
        <v>274</v>
      </c>
      <c r="E292" s="144" t="s">
        <v>19</v>
      </c>
      <c r="F292" s="145" t="s">
        <v>276</v>
      </c>
      <c r="H292" s="146">
        <v>40.186</v>
      </c>
      <c r="I292" s="147"/>
      <c r="L292" s="143"/>
      <c r="M292" s="148"/>
      <c r="T292" s="149"/>
      <c r="AT292" s="144" t="s">
        <v>274</v>
      </c>
      <c r="AU292" s="144" t="s">
        <v>83</v>
      </c>
      <c r="AV292" s="12" t="s">
        <v>272</v>
      </c>
      <c r="AW292" s="12" t="s">
        <v>37</v>
      </c>
      <c r="AX292" s="12" t="s">
        <v>83</v>
      </c>
      <c r="AY292" s="144" t="s">
        <v>266</v>
      </c>
    </row>
    <row r="293" spans="2:65" s="1" customFormat="1" ht="55.5" customHeight="1">
      <c r="B293" s="33"/>
      <c r="C293" s="122" t="s">
        <v>518</v>
      </c>
      <c r="D293" s="122" t="s">
        <v>267</v>
      </c>
      <c r="E293" s="123" t="s">
        <v>857</v>
      </c>
      <c r="F293" s="124" t="s">
        <v>858</v>
      </c>
      <c r="G293" s="125" t="s">
        <v>845</v>
      </c>
      <c r="H293" s="126">
        <v>241.11600000000001</v>
      </c>
      <c r="I293" s="127"/>
      <c r="J293" s="128">
        <f>ROUND(I293*H293,2)</f>
        <v>0</v>
      </c>
      <c r="K293" s="124" t="s">
        <v>271</v>
      </c>
      <c r="L293" s="33"/>
      <c r="M293" s="129" t="s">
        <v>19</v>
      </c>
      <c r="N293" s="130" t="s">
        <v>46</v>
      </c>
      <c r="P293" s="131">
        <f>O293*H293</f>
        <v>0</v>
      </c>
      <c r="Q293" s="131">
        <v>0</v>
      </c>
      <c r="R293" s="131">
        <f>Q293*H293</f>
        <v>0</v>
      </c>
      <c r="S293" s="131">
        <v>0</v>
      </c>
      <c r="T293" s="132">
        <f>S293*H293</f>
        <v>0</v>
      </c>
      <c r="AR293" s="133" t="s">
        <v>853</v>
      </c>
      <c r="AT293" s="133" t="s">
        <v>267</v>
      </c>
      <c r="AU293" s="133" t="s">
        <v>83</v>
      </c>
      <c r="AY293" s="18" t="s">
        <v>266</v>
      </c>
      <c r="BE293" s="134">
        <f>IF(N293="základní",J293,0)</f>
        <v>0</v>
      </c>
      <c r="BF293" s="134">
        <f>IF(N293="snížená",J293,0)</f>
        <v>0</v>
      </c>
      <c r="BG293" s="134">
        <f>IF(N293="zákl. přenesená",J293,0)</f>
        <v>0</v>
      </c>
      <c r="BH293" s="134">
        <f>IF(N293="sníž. přenesená",J293,0)</f>
        <v>0</v>
      </c>
      <c r="BI293" s="134">
        <f>IF(N293="nulová",J293,0)</f>
        <v>0</v>
      </c>
      <c r="BJ293" s="18" t="s">
        <v>83</v>
      </c>
      <c r="BK293" s="134">
        <f>ROUND(I293*H293,2)</f>
        <v>0</v>
      </c>
      <c r="BL293" s="18" t="s">
        <v>853</v>
      </c>
      <c r="BM293" s="133" t="s">
        <v>4284</v>
      </c>
    </row>
    <row r="294" spans="2:65" s="11" customFormat="1" ht="11.25">
      <c r="B294" s="135"/>
      <c r="D294" s="136" t="s">
        <v>274</v>
      </c>
      <c r="E294" s="137" t="s">
        <v>19</v>
      </c>
      <c r="F294" s="138" t="s">
        <v>4285</v>
      </c>
      <c r="H294" s="139">
        <v>241.11600000000001</v>
      </c>
      <c r="I294" s="140"/>
      <c r="L294" s="135"/>
      <c r="M294" s="141"/>
      <c r="T294" s="142"/>
      <c r="AT294" s="137" t="s">
        <v>274</v>
      </c>
      <c r="AU294" s="137" t="s">
        <v>83</v>
      </c>
      <c r="AV294" s="11" t="s">
        <v>85</v>
      </c>
      <c r="AW294" s="11" t="s">
        <v>37</v>
      </c>
      <c r="AX294" s="11" t="s">
        <v>83</v>
      </c>
      <c r="AY294" s="137" t="s">
        <v>266</v>
      </c>
    </row>
    <row r="295" spans="2:65" s="1" customFormat="1" ht="55.5" customHeight="1">
      <c r="B295" s="33"/>
      <c r="C295" s="122" t="s">
        <v>526</v>
      </c>
      <c r="D295" s="122" t="s">
        <v>267</v>
      </c>
      <c r="E295" s="123" t="s">
        <v>851</v>
      </c>
      <c r="F295" s="124" t="s">
        <v>852</v>
      </c>
      <c r="G295" s="125" t="s">
        <v>845</v>
      </c>
      <c r="H295" s="126">
        <v>198.71700000000001</v>
      </c>
      <c r="I295" s="127"/>
      <c r="J295" s="128">
        <f>ROUND(I295*H295,2)</f>
        <v>0</v>
      </c>
      <c r="K295" s="124" t="s">
        <v>271</v>
      </c>
      <c r="L295" s="33"/>
      <c r="M295" s="129" t="s">
        <v>19</v>
      </c>
      <c r="N295" s="130" t="s">
        <v>46</v>
      </c>
      <c r="P295" s="131">
        <f>O295*H295</f>
        <v>0</v>
      </c>
      <c r="Q295" s="131">
        <v>0</v>
      </c>
      <c r="R295" s="131">
        <f>Q295*H295</f>
        <v>0</v>
      </c>
      <c r="S295" s="131">
        <v>0</v>
      </c>
      <c r="T295" s="132">
        <f>S295*H295</f>
        <v>0</v>
      </c>
      <c r="AR295" s="133" t="s">
        <v>853</v>
      </c>
      <c r="AT295" s="133" t="s">
        <v>267</v>
      </c>
      <c r="AU295" s="133" t="s">
        <v>83</v>
      </c>
      <c r="AY295" s="18" t="s">
        <v>266</v>
      </c>
      <c r="BE295" s="134">
        <f>IF(N295="základní",J295,0)</f>
        <v>0</v>
      </c>
      <c r="BF295" s="134">
        <f>IF(N295="snížená",J295,0)</f>
        <v>0</v>
      </c>
      <c r="BG295" s="134">
        <f>IF(N295="zákl. přenesená",J295,0)</f>
        <v>0</v>
      </c>
      <c r="BH295" s="134">
        <f>IF(N295="sníž. přenesená",J295,0)</f>
        <v>0</v>
      </c>
      <c r="BI295" s="134">
        <f>IF(N295="nulová",J295,0)</f>
        <v>0</v>
      </c>
      <c r="BJ295" s="18" t="s">
        <v>83</v>
      </c>
      <c r="BK295" s="134">
        <f>ROUND(I295*H295,2)</f>
        <v>0</v>
      </c>
      <c r="BL295" s="18" t="s">
        <v>853</v>
      </c>
      <c r="BM295" s="133" t="s">
        <v>4286</v>
      </c>
    </row>
    <row r="296" spans="2:65" s="14" customFormat="1" ht="11.25">
      <c r="B296" s="164"/>
      <c r="D296" s="136" t="s">
        <v>274</v>
      </c>
      <c r="E296" s="165" t="s">
        <v>19</v>
      </c>
      <c r="F296" s="166" t="s">
        <v>4287</v>
      </c>
      <c r="H296" s="165" t="s">
        <v>19</v>
      </c>
      <c r="I296" s="167"/>
      <c r="L296" s="164"/>
      <c r="M296" s="168"/>
      <c r="T296" s="169"/>
      <c r="AT296" s="165" t="s">
        <v>274</v>
      </c>
      <c r="AU296" s="165" t="s">
        <v>83</v>
      </c>
      <c r="AV296" s="14" t="s">
        <v>83</v>
      </c>
      <c r="AW296" s="14" t="s">
        <v>37</v>
      </c>
      <c r="AX296" s="14" t="s">
        <v>75</v>
      </c>
      <c r="AY296" s="165" t="s">
        <v>266</v>
      </c>
    </row>
    <row r="297" spans="2:65" s="11" customFormat="1" ht="11.25">
      <c r="B297" s="135"/>
      <c r="D297" s="136" t="s">
        <v>274</v>
      </c>
      <c r="E297" s="137" t="s">
        <v>19</v>
      </c>
      <c r="F297" s="138" t="s">
        <v>4288</v>
      </c>
      <c r="H297" s="139">
        <v>198.71700000000001</v>
      </c>
      <c r="I297" s="140"/>
      <c r="L297" s="135"/>
      <c r="M297" s="141"/>
      <c r="T297" s="142"/>
      <c r="AT297" s="137" t="s">
        <v>274</v>
      </c>
      <c r="AU297" s="137" t="s">
        <v>83</v>
      </c>
      <c r="AV297" s="11" t="s">
        <v>85</v>
      </c>
      <c r="AW297" s="11" t="s">
        <v>37</v>
      </c>
      <c r="AX297" s="11" t="s">
        <v>75</v>
      </c>
      <c r="AY297" s="137" t="s">
        <v>266</v>
      </c>
    </row>
    <row r="298" spans="2:65" s="12" customFormat="1" ht="11.25">
      <c r="B298" s="143"/>
      <c r="D298" s="136" t="s">
        <v>274</v>
      </c>
      <c r="E298" s="144" t="s">
        <v>19</v>
      </c>
      <c r="F298" s="145" t="s">
        <v>276</v>
      </c>
      <c r="H298" s="146">
        <v>198.71700000000001</v>
      </c>
      <c r="I298" s="147"/>
      <c r="L298" s="143"/>
      <c r="M298" s="148"/>
      <c r="T298" s="149"/>
      <c r="AT298" s="144" t="s">
        <v>274</v>
      </c>
      <c r="AU298" s="144" t="s">
        <v>83</v>
      </c>
      <c r="AV298" s="12" t="s">
        <v>272</v>
      </c>
      <c r="AW298" s="12" t="s">
        <v>37</v>
      </c>
      <c r="AX298" s="12" t="s">
        <v>83</v>
      </c>
      <c r="AY298" s="144" t="s">
        <v>266</v>
      </c>
    </row>
    <row r="299" spans="2:65" s="1" customFormat="1" ht="55.5" customHeight="1">
      <c r="B299" s="33"/>
      <c r="C299" s="122" t="s">
        <v>530</v>
      </c>
      <c r="D299" s="122" t="s">
        <v>267</v>
      </c>
      <c r="E299" s="123" t="s">
        <v>857</v>
      </c>
      <c r="F299" s="124" t="s">
        <v>858</v>
      </c>
      <c r="G299" s="125" t="s">
        <v>845</v>
      </c>
      <c r="H299" s="126">
        <v>198.71700000000001</v>
      </c>
      <c r="I299" s="127"/>
      <c r="J299" s="128">
        <f>ROUND(I299*H299,2)</f>
        <v>0</v>
      </c>
      <c r="K299" s="124" t="s">
        <v>271</v>
      </c>
      <c r="L299" s="33"/>
      <c r="M299" s="129" t="s">
        <v>19</v>
      </c>
      <c r="N299" s="130" t="s">
        <v>46</v>
      </c>
      <c r="P299" s="131">
        <f>O299*H299</f>
        <v>0</v>
      </c>
      <c r="Q299" s="131">
        <v>0</v>
      </c>
      <c r="R299" s="131">
        <f>Q299*H299</f>
        <v>0</v>
      </c>
      <c r="S299" s="131">
        <v>0</v>
      </c>
      <c r="T299" s="132">
        <f>S299*H299</f>
        <v>0</v>
      </c>
      <c r="AR299" s="133" t="s">
        <v>853</v>
      </c>
      <c r="AT299" s="133" t="s">
        <v>267</v>
      </c>
      <c r="AU299" s="133" t="s">
        <v>83</v>
      </c>
      <c r="AY299" s="18" t="s">
        <v>266</v>
      </c>
      <c r="BE299" s="134">
        <f>IF(N299="základní",J299,0)</f>
        <v>0</v>
      </c>
      <c r="BF299" s="134">
        <f>IF(N299="snížená",J299,0)</f>
        <v>0</v>
      </c>
      <c r="BG299" s="134">
        <f>IF(N299="zákl. přenesená",J299,0)</f>
        <v>0</v>
      </c>
      <c r="BH299" s="134">
        <f>IF(N299="sníž. přenesená",J299,0)</f>
        <v>0</v>
      </c>
      <c r="BI299" s="134">
        <f>IF(N299="nulová",J299,0)</f>
        <v>0</v>
      </c>
      <c r="BJ299" s="18" t="s">
        <v>83</v>
      </c>
      <c r="BK299" s="134">
        <f>ROUND(I299*H299,2)</f>
        <v>0</v>
      </c>
      <c r="BL299" s="18" t="s">
        <v>853</v>
      </c>
      <c r="BM299" s="133" t="s">
        <v>4289</v>
      </c>
    </row>
    <row r="300" spans="2:65" s="1" customFormat="1" ht="55.5" customHeight="1">
      <c r="B300" s="33"/>
      <c r="C300" s="122" t="s">
        <v>534</v>
      </c>
      <c r="D300" s="122" t="s">
        <v>267</v>
      </c>
      <c r="E300" s="123" t="s">
        <v>851</v>
      </c>
      <c r="F300" s="124" t="s">
        <v>852</v>
      </c>
      <c r="G300" s="125" t="s">
        <v>845</v>
      </c>
      <c r="H300" s="126">
        <v>170.59200000000001</v>
      </c>
      <c r="I300" s="127"/>
      <c r="J300" s="128">
        <f>ROUND(I300*H300,2)</f>
        <v>0</v>
      </c>
      <c r="K300" s="124" t="s">
        <v>271</v>
      </c>
      <c r="L300" s="33"/>
      <c r="M300" s="129" t="s">
        <v>19</v>
      </c>
      <c r="N300" s="130" t="s">
        <v>46</v>
      </c>
      <c r="P300" s="131">
        <f>O300*H300</f>
        <v>0</v>
      </c>
      <c r="Q300" s="131">
        <v>0</v>
      </c>
      <c r="R300" s="131">
        <f>Q300*H300</f>
        <v>0</v>
      </c>
      <c r="S300" s="131">
        <v>0</v>
      </c>
      <c r="T300" s="132">
        <f>S300*H300</f>
        <v>0</v>
      </c>
      <c r="AR300" s="133" t="s">
        <v>853</v>
      </c>
      <c r="AT300" s="133" t="s">
        <v>267</v>
      </c>
      <c r="AU300" s="133" t="s">
        <v>83</v>
      </c>
      <c r="AY300" s="18" t="s">
        <v>266</v>
      </c>
      <c r="BE300" s="134">
        <f>IF(N300="základní",J300,0)</f>
        <v>0</v>
      </c>
      <c r="BF300" s="134">
        <f>IF(N300="snížená",J300,0)</f>
        <v>0</v>
      </c>
      <c r="BG300" s="134">
        <f>IF(N300="zákl. přenesená",J300,0)</f>
        <v>0</v>
      </c>
      <c r="BH300" s="134">
        <f>IF(N300="sníž. přenesená",J300,0)</f>
        <v>0</v>
      </c>
      <c r="BI300" s="134">
        <f>IF(N300="nulová",J300,0)</f>
        <v>0</v>
      </c>
      <c r="BJ300" s="18" t="s">
        <v>83</v>
      </c>
      <c r="BK300" s="134">
        <f>ROUND(I300*H300,2)</f>
        <v>0</v>
      </c>
      <c r="BL300" s="18" t="s">
        <v>853</v>
      </c>
      <c r="BM300" s="133" t="s">
        <v>4290</v>
      </c>
    </row>
    <row r="301" spans="2:65" s="14" customFormat="1" ht="11.25">
      <c r="B301" s="164"/>
      <c r="D301" s="136" t="s">
        <v>274</v>
      </c>
      <c r="E301" s="165" t="s">
        <v>19</v>
      </c>
      <c r="F301" s="166" t="s">
        <v>2362</v>
      </c>
      <c r="H301" s="165" t="s">
        <v>19</v>
      </c>
      <c r="I301" s="167"/>
      <c r="L301" s="164"/>
      <c r="M301" s="168"/>
      <c r="T301" s="169"/>
      <c r="AT301" s="165" t="s">
        <v>274</v>
      </c>
      <c r="AU301" s="165" t="s">
        <v>83</v>
      </c>
      <c r="AV301" s="14" t="s">
        <v>83</v>
      </c>
      <c r="AW301" s="14" t="s">
        <v>37</v>
      </c>
      <c r="AX301" s="14" t="s">
        <v>75</v>
      </c>
      <c r="AY301" s="165" t="s">
        <v>266</v>
      </c>
    </row>
    <row r="302" spans="2:65" s="11" customFormat="1" ht="11.25">
      <c r="B302" s="135"/>
      <c r="D302" s="136" t="s">
        <v>274</v>
      </c>
      <c r="E302" s="137" t="s">
        <v>19</v>
      </c>
      <c r="F302" s="138" t="s">
        <v>4291</v>
      </c>
      <c r="H302" s="139">
        <v>170.59200000000001</v>
      </c>
      <c r="I302" s="140"/>
      <c r="L302" s="135"/>
      <c r="M302" s="141"/>
      <c r="T302" s="142"/>
      <c r="AT302" s="137" t="s">
        <v>274</v>
      </c>
      <c r="AU302" s="137" t="s">
        <v>83</v>
      </c>
      <c r="AV302" s="11" t="s">
        <v>85</v>
      </c>
      <c r="AW302" s="11" t="s">
        <v>37</v>
      </c>
      <c r="AX302" s="11" t="s">
        <v>75</v>
      </c>
      <c r="AY302" s="137" t="s">
        <v>266</v>
      </c>
    </row>
    <row r="303" spans="2:65" s="12" customFormat="1" ht="11.25">
      <c r="B303" s="143"/>
      <c r="D303" s="136" t="s">
        <v>274</v>
      </c>
      <c r="E303" s="144" t="s">
        <v>19</v>
      </c>
      <c r="F303" s="145" t="s">
        <v>276</v>
      </c>
      <c r="H303" s="146">
        <v>170.59200000000001</v>
      </c>
      <c r="I303" s="147"/>
      <c r="L303" s="143"/>
      <c r="M303" s="148"/>
      <c r="T303" s="149"/>
      <c r="AT303" s="144" t="s">
        <v>274</v>
      </c>
      <c r="AU303" s="144" t="s">
        <v>83</v>
      </c>
      <c r="AV303" s="12" t="s">
        <v>272</v>
      </c>
      <c r="AW303" s="12" t="s">
        <v>37</v>
      </c>
      <c r="AX303" s="12" t="s">
        <v>83</v>
      </c>
      <c r="AY303" s="144" t="s">
        <v>266</v>
      </c>
    </row>
    <row r="304" spans="2:65" s="1" customFormat="1" ht="55.5" customHeight="1">
      <c r="B304" s="33"/>
      <c r="C304" s="122" t="s">
        <v>538</v>
      </c>
      <c r="D304" s="122" t="s">
        <v>267</v>
      </c>
      <c r="E304" s="123" t="s">
        <v>857</v>
      </c>
      <c r="F304" s="124" t="s">
        <v>858</v>
      </c>
      <c r="G304" s="125" t="s">
        <v>845</v>
      </c>
      <c r="H304" s="126">
        <v>170.59200000000001</v>
      </c>
      <c r="I304" s="127"/>
      <c r="J304" s="128">
        <f>ROUND(I304*H304,2)</f>
        <v>0</v>
      </c>
      <c r="K304" s="124" t="s">
        <v>271</v>
      </c>
      <c r="L304" s="33"/>
      <c r="M304" s="129" t="s">
        <v>19</v>
      </c>
      <c r="N304" s="130" t="s">
        <v>46</v>
      </c>
      <c r="P304" s="131">
        <f>O304*H304</f>
        <v>0</v>
      </c>
      <c r="Q304" s="131">
        <v>0</v>
      </c>
      <c r="R304" s="131">
        <f>Q304*H304</f>
        <v>0</v>
      </c>
      <c r="S304" s="131">
        <v>0</v>
      </c>
      <c r="T304" s="132">
        <f>S304*H304</f>
        <v>0</v>
      </c>
      <c r="AR304" s="133" t="s">
        <v>853</v>
      </c>
      <c r="AT304" s="133" t="s">
        <v>267</v>
      </c>
      <c r="AU304" s="133" t="s">
        <v>83</v>
      </c>
      <c r="AY304" s="18" t="s">
        <v>266</v>
      </c>
      <c r="BE304" s="134">
        <f>IF(N304="základní",J304,0)</f>
        <v>0</v>
      </c>
      <c r="BF304" s="134">
        <f>IF(N304="snížená",J304,0)</f>
        <v>0</v>
      </c>
      <c r="BG304" s="134">
        <f>IF(N304="zákl. přenesená",J304,0)</f>
        <v>0</v>
      </c>
      <c r="BH304" s="134">
        <f>IF(N304="sníž. přenesená",J304,0)</f>
        <v>0</v>
      </c>
      <c r="BI304" s="134">
        <f>IF(N304="nulová",J304,0)</f>
        <v>0</v>
      </c>
      <c r="BJ304" s="18" t="s">
        <v>83</v>
      </c>
      <c r="BK304" s="134">
        <f>ROUND(I304*H304,2)</f>
        <v>0</v>
      </c>
      <c r="BL304" s="18" t="s">
        <v>853</v>
      </c>
      <c r="BM304" s="133" t="s">
        <v>4292</v>
      </c>
    </row>
    <row r="305" spans="2:65" s="1" customFormat="1" ht="62.65" customHeight="1">
      <c r="B305" s="33"/>
      <c r="C305" s="122" t="s">
        <v>542</v>
      </c>
      <c r="D305" s="122" t="s">
        <v>267</v>
      </c>
      <c r="E305" s="123" t="s">
        <v>921</v>
      </c>
      <c r="F305" s="124" t="s">
        <v>922</v>
      </c>
      <c r="G305" s="125" t="s">
        <v>845</v>
      </c>
      <c r="H305" s="126">
        <v>53.279000000000003</v>
      </c>
      <c r="I305" s="127"/>
      <c r="J305" s="128">
        <f>ROUND(I305*H305,2)</f>
        <v>0</v>
      </c>
      <c r="K305" s="124" t="s">
        <v>271</v>
      </c>
      <c r="L305" s="33"/>
      <c r="M305" s="129" t="s">
        <v>19</v>
      </c>
      <c r="N305" s="130" t="s">
        <v>46</v>
      </c>
      <c r="P305" s="131">
        <f>O305*H305</f>
        <v>0</v>
      </c>
      <c r="Q305" s="131">
        <v>0</v>
      </c>
      <c r="R305" s="131">
        <f>Q305*H305</f>
        <v>0</v>
      </c>
      <c r="S305" s="131">
        <v>0</v>
      </c>
      <c r="T305" s="132">
        <f>S305*H305</f>
        <v>0</v>
      </c>
      <c r="AR305" s="133" t="s">
        <v>853</v>
      </c>
      <c r="AT305" s="133" t="s">
        <v>267</v>
      </c>
      <c r="AU305" s="133" t="s">
        <v>83</v>
      </c>
      <c r="AY305" s="18" t="s">
        <v>266</v>
      </c>
      <c r="BE305" s="134">
        <f>IF(N305="základní",J305,0)</f>
        <v>0</v>
      </c>
      <c r="BF305" s="134">
        <f>IF(N305="snížená",J305,0)</f>
        <v>0</v>
      </c>
      <c r="BG305" s="134">
        <f>IF(N305="zákl. přenesená",J305,0)</f>
        <v>0</v>
      </c>
      <c r="BH305" s="134">
        <f>IF(N305="sníž. přenesená",J305,0)</f>
        <v>0</v>
      </c>
      <c r="BI305" s="134">
        <f>IF(N305="nulová",J305,0)</f>
        <v>0</v>
      </c>
      <c r="BJ305" s="18" t="s">
        <v>83</v>
      </c>
      <c r="BK305" s="134">
        <f>ROUND(I305*H305,2)</f>
        <v>0</v>
      </c>
      <c r="BL305" s="18" t="s">
        <v>853</v>
      </c>
      <c r="BM305" s="133" t="s">
        <v>4293</v>
      </c>
    </row>
    <row r="306" spans="2:65" s="14" customFormat="1" ht="11.25">
      <c r="B306" s="164"/>
      <c r="D306" s="136" t="s">
        <v>274</v>
      </c>
      <c r="E306" s="165" t="s">
        <v>19</v>
      </c>
      <c r="F306" s="166" t="s">
        <v>4294</v>
      </c>
      <c r="H306" s="165" t="s">
        <v>19</v>
      </c>
      <c r="I306" s="167"/>
      <c r="L306" s="164"/>
      <c r="M306" s="168"/>
      <c r="T306" s="169"/>
      <c r="AT306" s="165" t="s">
        <v>274</v>
      </c>
      <c r="AU306" s="165" t="s">
        <v>83</v>
      </c>
      <c r="AV306" s="14" t="s">
        <v>83</v>
      </c>
      <c r="AW306" s="14" t="s">
        <v>37</v>
      </c>
      <c r="AX306" s="14" t="s">
        <v>75</v>
      </c>
      <c r="AY306" s="165" t="s">
        <v>266</v>
      </c>
    </row>
    <row r="307" spans="2:65" s="11" customFormat="1" ht="11.25">
      <c r="B307" s="135"/>
      <c r="D307" s="136" t="s">
        <v>274</v>
      </c>
      <c r="E307" s="137" t="s">
        <v>19</v>
      </c>
      <c r="F307" s="138" t="s">
        <v>4295</v>
      </c>
      <c r="H307" s="139">
        <v>53.279000000000003</v>
      </c>
      <c r="I307" s="140"/>
      <c r="L307" s="135"/>
      <c r="M307" s="141"/>
      <c r="T307" s="142"/>
      <c r="AT307" s="137" t="s">
        <v>274</v>
      </c>
      <c r="AU307" s="137" t="s">
        <v>83</v>
      </c>
      <c r="AV307" s="11" t="s">
        <v>85</v>
      </c>
      <c r="AW307" s="11" t="s">
        <v>37</v>
      </c>
      <c r="AX307" s="11" t="s">
        <v>83</v>
      </c>
      <c r="AY307" s="137" t="s">
        <v>266</v>
      </c>
    </row>
    <row r="308" spans="2:65" s="1" customFormat="1" ht="62.65" customHeight="1">
      <c r="B308" s="33"/>
      <c r="C308" s="122" t="s">
        <v>546</v>
      </c>
      <c r="D308" s="122" t="s">
        <v>267</v>
      </c>
      <c r="E308" s="123" t="s">
        <v>926</v>
      </c>
      <c r="F308" s="124" t="s">
        <v>927</v>
      </c>
      <c r="G308" s="125" t="s">
        <v>845</v>
      </c>
      <c r="H308" s="126">
        <v>1065.58</v>
      </c>
      <c r="I308" s="127"/>
      <c r="J308" s="128">
        <f>ROUND(I308*H308,2)</f>
        <v>0</v>
      </c>
      <c r="K308" s="124" t="s">
        <v>271</v>
      </c>
      <c r="L308" s="33"/>
      <c r="M308" s="129" t="s">
        <v>19</v>
      </c>
      <c r="N308" s="130" t="s">
        <v>46</v>
      </c>
      <c r="P308" s="131">
        <f>O308*H308</f>
        <v>0</v>
      </c>
      <c r="Q308" s="131">
        <v>0</v>
      </c>
      <c r="R308" s="131">
        <f>Q308*H308</f>
        <v>0</v>
      </c>
      <c r="S308" s="131">
        <v>0</v>
      </c>
      <c r="T308" s="132">
        <f>S308*H308</f>
        <v>0</v>
      </c>
      <c r="AR308" s="133" t="s">
        <v>853</v>
      </c>
      <c r="AT308" s="133" t="s">
        <v>267</v>
      </c>
      <c r="AU308" s="133" t="s">
        <v>83</v>
      </c>
      <c r="AY308" s="18" t="s">
        <v>266</v>
      </c>
      <c r="BE308" s="134">
        <f>IF(N308="základní",J308,0)</f>
        <v>0</v>
      </c>
      <c r="BF308" s="134">
        <f>IF(N308="snížená",J308,0)</f>
        <v>0</v>
      </c>
      <c r="BG308" s="134">
        <f>IF(N308="zákl. přenesená",J308,0)</f>
        <v>0</v>
      </c>
      <c r="BH308" s="134">
        <f>IF(N308="sníž. přenesená",J308,0)</f>
        <v>0</v>
      </c>
      <c r="BI308" s="134">
        <f>IF(N308="nulová",J308,0)</f>
        <v>0</v>
      </c>
      <c r="BJ308" s="18" t="s">
        <v>83</v>
      </c>
      <c r="BK308" s="134">
        <f>ROUND(I308*H308,2)</f>
        <v>0</v>
      </c>
      <c r="BL308" s="18" t="s">
        <v>853</v>
      </c>
      <c r="BM308" s="133" t="s">
        <v>4296</v>
      </c>
    </row>
    <row r="309" spans="2:65" s="11" customFormat="1" ht="11.25">
      <c r="B309" s="135"/>
      <c r="D309" s="136" t="s">
        <v>274</v>
      </c>
      <c r="E309" s="137" t="s">
        <v>19</v>
      </c>
      <c r="F309" s="138" t="s">
        <v>4297</v>
      </c>
      <c r="H309" s="139">
        <v>1065.58</v>
      </c>
      <c r="I309" s="140"/>
      <c r="L309" s="135"/>
      <c r="M309" s="141"/>
      <c r="T309" s="142"/>
      <c r="AT309" s="137" t="s">
        <v>274</v>
      </c>
      <c r="AU309" s="137" t="s">
        <v>83</v>
      </c>
      <c r="AV309" s="11" t="s">
        <v>85</v>
      </c>
      <c r="AW309" s="11" t="s">
        <v>37</v>
      </c>
      <c r="AX309" s="11" t="s">
        <v>83</v>
      </c>
      <c r="AY309" s="137" t="s">
        <v>266</v>
      </c>
    </row>
    <row r="310" spans="2:65" s="1" customFormat="1" ht="55.5" customHeight="1">
      <c r="B310" s="33"/>
      <c r="C310" s="122" t="s">
        <v>550</v>
      </c>
      <c r="D310" s="122" t="s">
        <v>267</v>
      </c>
      <c r="E310" s="123" t="s">
        <v>851</v>
      </c>
      <c r="F310" s="124" t="s">
        <v>852</v>
      </c>
      <c r="G310" s="125" t="s">
        <v>845</v>
      </c>
      <c r="H310" s="126">
        <v>118.608</v>
      </c>
      <c r="I310" s="127"/>
      <c r="J310" s="128">
        <f>ROUND(I310*H310,2)</f>
        <v>0</v>
      </c>
      <c r="K310" s="124" t="s">
        <v>271</v>
      </c>
      <c r="L310" s="33"/>
      <c r="M310" s="129" t="s">
        <v>19</v>
      </c>
      <c r="N310" s="130" t="s">
        <v>46</v>
      </c>
      <c r="P310" s="131">
        <f>O310*H310</f>
        <v>0</v>
      </c>
      <c r="Q310" s="131">
        <v>0</v>
      </c>
      <c r="R310" s="131">
        <f>Q310*H310</f>
        <v>0</v>
      </c>
      <c r="S310" s="131">
        <v>0</v>
      </c>
      <c r="T310" s="132">
        <f>S310*H310</f>
        <v>0</v>
      </c>
      <c r="AR310" s="133" t="s">
        <v>853</v>
      </c>
      <c r="AT310" s="133" t="s">
        <v>267</v>
      </c>
      <c r="AU310" s="133" t="s">
        <v>83</v>
      </c>
      <c r="AY310" s="18" t="s">
        <v>266</v>
      </c>
      <c r="BE310" s="134">
        <f>IF(N310="základní",J310,0)</f>
        <v>0</v>
      </c>
      <c r="BF310" s="134">
        <f>IF(N310="snížená",J310,0)</f>
        <v>0</v>
      </c>
      <c r="BG310" s="134">
        <f>IF(N310="zákl. přenesená",J310,0)</f>
        <v>0</v>
      </c>
      <c r="BH310" s="134">
        <f>IF(N310="sníž. přenesená",J310,0)</f>
        <v>0</v>
      </c>
      <c r="BI310" s="134">
        <f>IF(N310="nulová",J310,0)</f>
        <v>0</v>
      </c>
      <c r="BJ310" s="18" t="s">
        <v>83</v>
      </c>
      <c r="BK310" s="134">
        <f>ROUND(I310*H310,2)</f>
        <v>0</v>
      </c>
      <c r="BL310" s="18" t="s">
        <v>853</v>
      </c>
      <c r="BM310" s="133" t="s">
        <v>4298</v>
      </c>
    </row>
    <row r="311" spans="2:65" s="14" customFormat="1" ht="11.25">
      <c r="B311" s="164"/>
      <c r="D311" s="136" t="s">
        <v>274</v>
      </c>
      <c r="E311" s="165" t="s">
        <v>19</v>
      </c>
      <c r="F311" s="166" t="s">
        <v>4299</v>
      </c>
      <c r="H311" s="165" t="s">
        <v>19</v>
      </c>
      <c r="I311" s="167"/>
      <c r="L311" s="164"/>
      <c r="M311" s="168"/>
      <c r="T311" s="169"/>
      <c r="AT311" s="165" t="s">
        <v>274</v>
      </c>
      <c r="AU311" s="165" t="s">
        <v>83</v>
      </c>
      <c r="AV311" s="14" t="s">
        <v>83</v>
      </c>
      <c r="AW311" s="14" t="s">
        <v>37</v>
      </c>
      <c r="AX311" s="14" t="s">
        <v>75</v>
      </c>
      <c r="AY311" s="165" t="s">
        <v>266</v>
      </c>
    </row>
    <row r="312" spans="2:65" s="11" customFormat="1" ht="11.25">
      <c r="B312" s="135"/>
      <c r="D312" s="136" t="s">
        <v>274</v>
      </c>
      <c r="E312" s="137" t="s">
        <v>19</v>
      </c>
      <c r="F312" s="138" t="s">
        <v>4300</v>
      </c>
      <c r="H312" s="139">
        <v>118.608</v>
      </c>
      <c r="I312" s="140"/>
      <c r="L312" s="135"/>
      <c r="M312" s="141"/>
      <c r="T312" s="142"/>
      <c r="AT312" s="137" t="s">
        <v>274</v>
      </c>
      <c r="AU312" s="137" t="s">
        <v>83</v>
      </c>
      <c r="AV312" s="11" t="s">
        <v>85</v>
      </c>
      <c r="AW312" s="11" t="s">
        <v>37</v>
      </c>
      <c r="AX312" s="11" t="s">
        <v>75</v>
      </c>
      <c r="AY312" s="137" t="s">
        <v>266</v>
      </c>
    </row>
    <row r="313" spans="2:65" s="12" customFormat="1" ht="11.25">
      <c r="B313" s="143"/>
      <c r="D313" s="136" t="s">
        <v>274</v>
      </c>
      <c r="E313" s="144" t="s">
        <v>19</v>
      </c>
      <c r="F313" s="145" t="s">
        <v>276</v>
      </c>
      <c r="H313" s="146">
        <v>118.608</v>
      </c>
      <c r="I313" s="147"/>
      <c r="L313" s="143"/>
      <c r="M313" s="148"/>
      <c r="T313" s="149"/>
      <c r="AT313" s="144" t="s">
        <v>274</v>
      </c>
      <c r="AU313" s="144" t="s">
        <v>83</v>
      </c>
      <c r="AV313" s="12" t="s">
        <v>272</v>
      </c>
      <c r="AW313" s="12" t="s">
        <v>37</v>
      </c>
      <c r="AX313" s="12" t="s">
        <v>83</v>
      </c>
      <c r="AY313" s="144" t="s">
        <v>266</v>
      </c>
    </row>
    <row r="314" spans="2:65" s="1" customFormat="1" ht="49.15" customHeight="1">
      <c r="B314" s="33"/>
      <c r="C314" s="122" t="s">
        <v>554</v>
      </c>
      <c r="D314" s="122" t="s">
        <v>267</v>
      </c>
      <c r="E314" s="123" t="s">
        <v>2091</v>
      </c>
      <c r="F314" s="124" t="s">
        <v>2092</v>
      </c>
      <c r="G314" s="125" t="s">
        <v>845</v>
      </c>
      <c r="H314" s="126">
        <v>170.59200000000001</v>
      </c>
      <c r="I314" s="127"/>
      <c r="J314" s="128">
        <f>ROUND(I314*H314,2)</f>
        <v>0</v>
      </c>
      <c r="K314" s="124" t="s">
        <v>271</v>
      </c>
      <c r="L314" s="33"/>
      <c r="M314" s="129" t="s">
        <v>19</v>
      </c>
      <c r="N314" s="130" t="s">
        <v>46</v>
      </c>
      <c r="P314" s="131">
        <f>O314*H314</f>
        <v>0</v>
      </c>
      <c r="Q314" s="131">
        <v>0</v>
      </c>
      <c r="R314" s="131">
        <f>Q314*H314</f>
        <v>0</v>
      </c>
      <c r="S314" s="131">
        <v>0</v>
      </c>
      <c r="T314" s="132">
        <f>S314*H314</f>
        <v>0</v>
      </c>
      <c r="AR314" s="133" t="s">
        <v>853</v>
      </c>
      <c r="AT314" s="133" t="s">
        <v>267</v>
      </c>
      <c r="AU314" s="133" t="s">
        <v>83</v>
      </c>
      <c r="AY314" s="18" t="s">
        <v>266</v>
      </c>
      <c r="BE314" s="134">
        <f>IF(N314="základní",J314,0)</f>
        <v>0</v>
      </c>
      <c r="BF314" s="134">
        <f>IF(N314="snížená",J314,0)</f>
        <v>0</v>
      </c>
      <c r="BG314" s="134">
        <f>IF(N314="zákl. přenesená",J314,0)</f>
        <v>0</v>
      </c>
      <c r="BH314" s="134">
        <f>IF(N314="sníž. přenesená",J314,0)</f>
        <v>0</v>
      </c>
      <c r="BI314" s="134">
        <f>IF(N314="nulová",J314,0)</f>
        <v>0</v>
      </c>
      <c r="BJ314" s="18" t="s">
        <v>83</v>
      </c>
      <c r="BK314" s="134">
        <f>ROUND(I314*H314,2)</f>
        <v>0</v>
      </c>
      <c r="BL314" s="18" t="s">
        <v>853</v>
      </c>
      <c r="BM314" s="133" t="s">
        <v>4301</v>
      </c>
    </row>
    <row r="315" spans="2:65" s="1" customFormat="1" ht="19.5">
      <c r="B315" s="33"/>
      <c r="D315" s="136" t="s">
        <v>341</v>
      </c>
      <c r="F315" s="150" t="s">
        <v>946</v>
      </c>
      <c r="I315" s="151"/>
      <c r="L315" s="33"/>
      <c r="M315" s="152"/>
      <c r="T315" s="54"/>
      <c r="AT315" s="18" t="s">
        <v>341</v>
      </c>
      <c r="AU315" s="18" t="s">
        <v>83</v>
      </c>
    </row>
    <row r="316" spans="2:65" s="14" customFormat="1" ht="11.25">
      <c r="B316" s="164"/>
      <c r="D316" s="136" t="s">
        <v>274</v>
      </c>
      <c r="E316" s="165" t="s">
        <v>19</v>
      </c>
      <c r="F316" s="166" t="s">
        <v>4302</v>
      </c>
      <c r="H316" s="165" t="s">
        <v>19</v>
      </c>
      <c r="I316" s="167"/>
      <c r="L316" s="164"/>
      <c r="M316" s="168"/>
      <c r="T316" s="169"/>
      <c r="AT316" s="165" t="s">
        <v>274</v>
      </c>
      <c r="AU316" s="165" t="s">
        <v>83</v>
      </c>
      <c r="AV316" s="14" t="s">
        <v>83</v>
      </c>
      <c r="AW316" s="14" t="s">
        <v>37</v>
      </c>
      <c r="AX316" s="14" t="s">
        <v>75</v>
      </c>
      <c r="AY316" s="165" t="s">
        <v>266</v>
      </c>
    </row>
    <row r="317" spans="2:65" s="11" customFormat="1" ht="11.25">
      <c r="B317" s="135"/>
      <c r="D317" s="136" t="s">
        <v>274</v>
      </c>
      <c r="E317" s="137" t="s">
        <v>19</v>
      </c>
      <c r="F317" s="138" t="s">
        <v>4303</v>
      </c>
      <c r="H317" s="139">
        <v>170.59200000000001</v>
      </c>
      <c r="I317" s="140"/>
      <c r="L317" s="135"/>
      <c r="M317" s="141"/>
      <c r="T317" s="142"/>
      <c r="AT317" s="137" t="s">
        <v>274</v>
      </c>
      <c r="AU317" s="137" t="s">
        <v>83</v>
      </c>
      <c r="AV317" s="11" t="s">
        <v>85</v>
      </c>
      <c r="AW317" s="11" t="s">
        <v>37</v>
      </c>
      <c r="AX317" s="11" t="s">
        <v>75</v>
      </c>
      <c r="AY317" s="137" t="s">
        <v>266</v>
      </c>
    </row>
    <row r="318" spans="2:65" s="12" customFormat="1" ht="11.25">
      <c r="B318" s="143"/>
      <c r="D318" s="136" t="s">
        <v>274</v>
      </c>
      <c r="E318" s="144" t="s">
        <v>19</v>
      </c>
      <c r="F318" s="145" t="s">
        <v>276</v>
      </c>
      <c r="H318" s="146">
        <v>170.59200000000001</v>
      </c>
      <c r="I318" s="147"/>
      <c r="L318" s="143"/>
      <c r="M318" s="183"/>
      <c r="N318" s="184"/>
      <c r="O318" s="184"/>
      <c r="P318" s="184"/>
      <c r="Q318" s="184"/>
      <c r="R318" s="184"/>
      <c r="S318" s="184"/>
      <c r="T318" s="185"/>
      <c r="AT318" s="144" t="s">
        <v>274</v>
      </c>
      <c r="AU318" s="144" t="s">
        <v>83</v>
      </c>
      <c r="AV318" s="12" t="s">
        <v>272</v>
      </c>
      <c r="AW318" s="12" t="s">
        <v>37</v>
      </c>
      <c r="AX318" s="12" t="s">
        <v>83</v>
      </c>
      <c r="AY318" s="144" t="s">
        <v>266</v>
      </c>
    </row>
    <row r="319" spans="2:65" s="1" customFormat="1" ht="6.95" customHeight="1">
      <c r="B319" s="42"/>
      <c r="C319" s="43"/>
      <c r="D319" s="43"/>
      <c r="E319" s="43"/>
      <c r="F319" s="43"/>
      <c r="G319" s="43"/>
      <c r="H319" s="43"/>
      <c r="I319" s="43"/>
      <c r="J319" s="43"/>
      <c r="K319" s="43"/>
      <c r="L319" s="33"/>
    </row>
  </sheetData>
  <sheetProtection algorithmName="SHA-512" hashValue="51CaXehOIcqYxyo9e79nwi9liD85x/GIm2BpQNlNnZhdj4czWp9qtubAoJG4RQUJJn6LhvgpReIeuBKK7CWmWA==" saltValue="kjir9Cvw6/VDZ2SaxK/LKML1V/WQ3pnPat9AeM0Zl9UhKFUDr/V0sOak2biBu0i8ckjetQ7L+y3v/ezv1zaYjQ==" spinCount="100000" sheet="1" objects="1" scenarios="1" formatColumns="0" formatRows="0" autoFilter="0"/>
  <autoFilter ref="C81:K318" xr:uid="{00000000-0009-0000-0000-000019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28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160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30" customHeight="1">
      <c r="B9" s="33"/>
      <c r="E9" s="315" t="s">
        <v>4304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ROUND((SUM(BE82:BE279)),  2)</f>
        <v>0</v>
      </c>
      <c r="I33" s="90">
        <v>0.21</v>
      </c>
      <c r="J33" s="89">
        <f>ROUND(((SUM(BE82:BE279))*I33),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ROUND((SUM(BF82:BF279)),  2)</f>
        <v>0</v>
      </c>
      <c r="I34" s="90">
        <v>0.12</v>
      </c>
      <c r="J34" s="89">
        <f>ROUND(((SUM(BF82:BF279))*I34),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ROUND((SUM(BG82:BG279)),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ROUND((SUM(BH82:BH279)),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ROUND((SUM(BI82:BI279)),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30" customHeight="1">
      <c r="B50" s="33"/>
      <c r="E50" s="315" t="str">
        <f>E9</f>
        <v>SO 12-10-01.2 - Propracování koleje, km 13,400 - km 17,850 - nástupiště Kobylá nad Vidnávkou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J252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30" customHeight="1">
      <c r="B74" s="33"/>
      <c r="E74" s="315" t="str">
        <f>E9</f>
        <v>SO 12-10-01.2 - Propracování koleje, km 13,400 - km 17,850 - nástupiště Kobylá nad Vidnávkou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P83+P252</f>
        <v>0</v>
      </c>
      <c r="Q82" s="51"/>
      <c r="R82" s="109">
        <f>R83+R252</f>
        <v>302.83057999999994</v>
      </c>
      <c r="S82" s="51"/>
      <c r="T82" s="110">
        <f>T83+T252</f>
        <v>0</v>
      </c>
      <c r="AT82" s="18" t="s">
        <v>74</v>
      </c>
      <c r="AU82" s="18" t="s">
        <v>248</v>
      </c>
      <c r="BK82" s="111">
        <f>BK83+BK252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302.83057999999994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SUM(P85:P251)</f>
        <v>0</v>
      </c>
      <c r="R84" s="118">
        <f>SUM(R85:R251)</f>
        <v>302.83057999999994</v>
      </c>
      <c r="T84" s="119">
        <f>SUM(T85:T251)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SUM(BK85:BK251)</f>
        <v>0</v>
      </c>
    </row>
    <row r="85" spans="2:65" s="1" customFormat="1" ht="33" customHeight="1">
      <c r="B85" s="33"/>
      <c r="C85" s="122" t="s">
        <v>83</v>
      </c>
      <c r="D85" s="122" t="s">
        <v>267</v>
      </c>
      <c r="E85" s="123" t="s">
        <v>4163</v>
      </c>
      <c r="F85" s="124" t="s">
        <v>4164</v>
      </c>
      <c r="G85" s="125" t="s">
        <v>291</v>
      </c>
      <c r="H85" s="126">
        <v>60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4305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1577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>
      <c r="B87" s="164"/>
      <c r="D87" s="136" t="s">
        <v>274</v>
      </c>
      <c r="E87" s="165" t="s">
        <v>19</v>
      </c>
      <c r="F87" s="166" t="s">
        <v>4166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578</v>
      </c>
      <c r="H88" s="139">
        <v>60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>
      <c r="B89" s="143"/>
      <c r="D89" s="136" t="s">
        <v>274</v>
      </c>
      <c r="E89" s="144" t="s">
        <v>19</v>
      </c>
      <c r="F89" s="145" t="s">
        <v>276</v>
      </c>
      <c r="H89" s="146">
        <v>60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24.2" customHeight="1">
      <c r="B90" s="33"/>
      <c r="C90" s="122" t="s">
        <v>85</v>
      </c>
      <c r="D90" s="122" t="s">
        <v>267</v>
      </c>
      <c r="E90" s="123" t="s">
        <v>286</v>
      </c>
      <c r="F90" s="124" t="s">
        <v>287</v>
      </c>
      <c r="G90" s="125" t="s">
        <v>279</v>
      </c>
      <c r="H90" s="126">
        <v>1.08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4306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4307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4308</v>
      </c>
      <c r="H92" s="139">
        <v>1.08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83</v>
      </c>
      <c r="AY92" s="137" t="s">
        <v>266</v>
      </c>
    </row>
    <row r="93" spans="2:65" s="1" customFormat="1" ht="37.9" customHeight="1">
      <c r="B93" s="33"/>
      <c r="C93" s="122" t="s">
        <v>285</v>
      </c>
      <c r="D93" s="122" t="s">
        <v>267</v>
      </c>
      <c r="E93" s="123" t="s">
        <v>2122</v>
      </c>
      <c r="F93" s="124" t="s">
        <v>1537</v>
      </c>
      <c r="G93" s="125" t="s">
        <v>279</v>
      </c>
      <c r="H93" s="126">
        <v>7.6</v>
      </c>
      <c r="I93" s="127"/>
      <c r="J93" s="128">
        <f>ROUND(I93*H93,2)</f>
        <v>0</v>
      </c>
      <c r="K93" s="124" t="s">
        <v>271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4309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4310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4311</v>
      </c>
      <c r="H95" s="139">
        <v>7.6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>
      <c r="B96" s="143"/>
      <c r="D96" s="136" t="s">
        <v>274</v>
      </c>
      <c r="E96" s="144" t="s">
        <v>19</v>
      </c>
      <c r="F96" s="145" t="s">
        <v>276</v>
      </c>
      <c r="H96" s="146">
        <v>7.6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37.9" customHeight="1">
      <c r="B97" s="33"/>
      <c r="C97" s="122" t="s">
        <v>272</v>
      </c>
      <c r="D97" s="122" t="s">
        <v>267</v>
      </c>
      <c r="E97" s="123" t="s">
        <v>1536</v>
      </c>
      <c r="F97" s="124" t="s">
        <v>1537</v>
      </c>
      <c r="G97" s="125" t="s">
        <v>279</v>
      </c>
      <c r="H97" s="126">
        <v>96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4312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4172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4313</v>
      </c>
      <c r="H99" s="139">
        <v>96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75</v>
      </c>
      <c r="AY99" s="137" t="s">
        <v>266</v>
      </c>
    </row>
    <row r="100" spans="2:65" s="12" customFormat="1" ht="11.25">
      <c r="B100" s="143"/>
      <c r="D100" s="136" t="s">
        <v>274</v>
      </c>
      <c r="E100" s="144" t="s">
        <v>19</v>
      </c>
      <c r="F100" s="145" t="s">
        <v>276</v>
      </c>
      <c r="H100" s="146">
        <v>96</v>
      </c>
      <c r="I100" s="147"/>
      <c r="L100" s="143"/>
      <c r="M100" s="148"/>
      <c r="T100" s="149"/>
      <c r="AT100" s="144" t="s">
        <v>274</v>
      </c>
      <c r="AU100" s="144" t="s">
        <v>85</v>
      </c>
      <c r="AV100" s="12" t="s">
        <v>272</v>
      </c>
      <c r="AW100" s="12" t="s">
        <v>37</v>
      </c>
      <c r="AX100" s="12" t="s">
        <v>83</v>
      </c>
      <c r="AY100" s="144" t="s">
        <v>266</v>
      </c>
    </row>
    <row r="101" spans="2:65" s="1" customFormat="1" ht="16.5" customHeight="1">
      <c r="B101" s="33"/>
      <c r="C101" s="122" t="s">
        <v>264</v>
      </c>
      <c r="D101" s="122" t="s">
        <v>267</v>
      </c>
      <c r="E101" s="123" t="s">
        <v>2153</v>
      </c>
      <c r="F101" s="124" t="s">
        <v>2154</v>
      </c>
      <c r="G101" s="125" t="s">
        <v>291</v>
      </c>
      <c r="H101" s="126">
        <v>60</v>
      </c>
      <c r="I101" s="127"/>
      <c r="J101" s="128">
        <f>ROUND(I101*H101,2)</f>
        <v>0</v>
      </c>
      <c r="K101" s="124" t="s">
        <v>19</v>
      </c>
      <c r="L101" s="33"/>
      <c r="M101" s="129" t="s">
        <v>19</v>
      </c>
      <c r="N101" s="130" t="s">
        <v>46</v>
      </c>
      <c r="P101" s="131">
        <f>O101*H101</f>
        <v>0</v>
      </c>
      <c r="Q101" s="131">
        <v>0</v>
      </c>
      <c r="R101" s="131">
        <f>Q101*H101</f>
        <v>0</v>
      </c>
      <c r="S101" s="131">
        <v>0</v>
      </c>
      <c r="T101" s="132">
        <f>S101*H101</f>
        <v>0</v>
      </c>
      <c r="AR101" s="133" t="s">
        <v>272</v>
      </c>
      <c r="AT101" s="133" t="s">
        <v>267</v>
      </c>
      <c r="AU101" s="133" t="s">
        <v>85</v>
      </c>
      <c r="AY101" s="18" t="s">
        <v>266</v>
      </c>
      <c r="BE101" s="134">
        <f>IF(N101="základní",J101,0)</f>
        <v>0</v>
      </c>
      <c r="BF101" s="134">
        <f>IF(N101="snížená",J101,0)</f>
        <v>0</v>
      </c>
      <c r="BG101" s="134">
        <f>IF(N101="zákl. přenesená",J101,0)</f>
        <v>0</v>
      </c>
      <c r="BH101" s="134">
        <f>IF(N101="sníž. přenesená",J101,0)</f>
        <v>0</v>
      </c>
      <c r="BI101" s="134">
        <f>IF(N101="nulová",J101,0)</f>
        <v>0</v>
      </c>
      <c r="BJ101" s="18" t="s">
        <v>83</v>
      </c>
      <c r="BK101" s="134">
        <f>ROUND(I101*H101,2)</f>
        <v>0</v>
      </c>
      <c r="BL101" s="18" t="s">
        <v>272</v>
      </c>
      <c r="BM101" s="133" t="s">
        <v>4314</v>
      </c>
    </row>
    <row r="102" spans="2:65" s="1" customFormat="1" ht="19.5">
      <c r="B102" s="33"/>
      <c r="D102" s="136" t="s">
        <v>341</v>
      </c>
      <c r="F102" s="150" t="s">
        <v>2156</v>
      </c>
      <c r="I102" s="151"/>
      <c r="L102" s="33"/>
      <c r="M102" s="152"/>
      <c r="T102" s="54"/>
      <c r="AT102" s="18" t="s">
        <v>341</v>
      </c>
      <c r="AU102" s="18" t="s">
        <v>85</v>
      </c>
    </row>
    <row r="103" spans="2:65" s="14" customFormat="1" ht="11.25">
      <c r="B103" s="164"/>
      <c r="D103" s="136" t="s">
        <v>274</v>
      </c>
      <c r="E103" s="165" t="s">
        <v>19</v>
      </c>
      <c r="F103" s="166" t="s">
        <v>2157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4" customFormat="1" ht="11.25">
      <c r="B104" s="164"/>
      <c r="D104" s="136" t="s">
        <v>274</v>
      </c>
      <c r="E104" s="165" t="s">
        <v>19</v>
      </c>
      <c r="F104" s="166" t="s">
        <v>4166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578</v>
      </c>
      <c r="H105" s="139">
        <v>60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2" customFormat="1" ht="11.25">
      <c r="B106" s="143"/>
      <c r="D106" s="136" t="s">
        <v>274</v>
      </c>
      <c r="E106" s="144" t="s">
        <v>19</v>
      </c>
      <c r="F106" s="145" t="s">
        <v>276</v>
      </c>
      <c r="H106" s="146">
        <v>60</v>
      </c>
      <c r="I106" s="147"/>
      <c r="L106" s="143"/>
      <c r="M106" s="148"/>
      <c r="T106" s="149"/>
      <c r="AT106" s="144" t="s">
        <v>274</v>
      </c>
      <c r="AU106" s="144" t="s">
        <v>85</v>
      </c>
      <c r="AV106" s="12" t="s">
        <v>272</v>
      </c>
      <c r="AW106" s="12" t="s">
        <v>37</v>
      </c>
      <c r="AX106" s="12" t="s">
        <v>83</v>
      </c>
      <c r="AY106" s="144" t="s">
        <v>266</v>
      </c>
    </row>
    <row r="107" spans="2:65" s="1" customFormat="1" ht="16.5" customHeight="1">
      <c r="B107" s="33"/>
      <c r="C107" s="122" t="s">
        <v>295</v>
      </c>
      <c r="D107" s="122" t="s">
        <v>267</v>
      </c>
      <c r="E107" s="123" t="s">
        <v>2147</v>
      </c>
      <c r="F107" s="124" t="s">
        <v>2148</v>
      </c>
      <c r="G107" s="125" t="s">
        <v>291</v>
      </c>
      <c r="H107" s="126">
        <v>4</v>
      </c>
      <c r="I107" s="127"/>
      <c r="J107" s="128">
        <f>ROUND(I107*H107,2)</f>
        <v>0</v>
      </c>
      <c r="K107" s="124" t="s">
        <v>19</v>
      </c>
      <c r="L107" s="33"/>
      <c r="M107" s="129" t="s">
        <v>19</v>
      </c>
      <c r="N107" s="130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272</v>
      </c>
      <c r="AT107" s="133" t="s">
        <v>267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4315</v>
      </c>
    </row>
    <row r="108" spans="2:65" s="1" customFormat="1" ht="19.5">
      <c r="B108" s="33"/>
      <c r="D108" s="136" t="s">
        <v>341</v>
      </c>
      <c r="F108" s="150" t="s">
        <v>2150</v>
      </c>
      <c r="I108" s="151"/>
      <c r="L108" s="33"/>
      <c r="M108" s="152"/>
      <c r="T108" s="54"/>
      <c r="AT108" s="18" t="s">
        <v>341</v>
      </c>
      <c r="AU108" s="18" t="s">
        <v>85</v>
      </c>
    </row>
    <row r="109" spans="2:65" s="14" customFormat="1" ht="11.25">
      <c r="B109" s="164"/>
      <c r="D109" s="136" t="s">
        <v>274</v>
      </c>
      <c r="E109" s="165" t="s">
        <v>19</v>
      </c>
      <c r="F109" s="166" t="s">
        <v>1577</v>
      </c>
      <c r="H109" s="165" t="s">
        <v>19</v>
      </c>
      <c r="I109" s="167"/>
      <c r="L109" s="164"/>
      <c r="M109" s="168"/>
      <c r="T109" s="169"/>
      <c r="AT109" s="165" t="s">
        <v>274</v>
      </c>
      <c r="AU109" s="165" t="s">
        <v>85</v>
      </c>
      <c r="AV109" s="14" t="s">
        <v>83</v>
      </c>
      <c r="AW109" s="14" t="s">
        <v>37</v>
      </c>
      <c r="AX109" s="14" t="s">
        <v>75</v>
      </c>
      <c r="AY109" s="165" t="s">
        <v>266</v>
      </c>
    </row>
    <row r="110" spans="2:65" s="14" customFormat="1" ht="11.25">
      <c r="B110" s="164"/>
      <c r="D110" s="136" t="s">
        <v>274</v>
      </c>
      <c r="E110" s="165" t="s">
        <v>19</v>
      </c>
      <c r="F110" s="166" t="s">
        <v>2151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4316</v>
      </c>
      <c r="H111" s="139">
        <v>4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2" customFormat="1" ht="11.25">
      <c r="B112" s="143"/>
      <c r="D112" s="136" t="s">
        <v>274</v>
      </c>
      <c r="E112" s="144" t="s">
        <v>19</v>
      </c>
      <c r="F112" s="145" t="s">
        <v>276</v>
      </c>
      <c r="H112" s="146">
        <v>4</v>
      </c>
      <c r="I112" s="147"/>
      <c r="L112" s="143"/>
      <c r="M112" s="148"/>
      <c r="T112" s="149"/>
      <c r="AT112" s="144" t="s">
        <v>274</v>
      </c>
      <c r="AU112" s="144" t="s">
        <v>85</v>
      </c>
      <c r="AV112" s="12" t="s">
        <v>272</v>
      </c>
      <c r="AW112" s="12" t="s">
        <v>37</v>
      </c>
      <c r="AX112" s="12" t="s">
        <v>83</v>
      </c>
      <c r="AY112" s="144" t="s">
        <v>266</v>
      </c>
    </row>
    <row r="113" spans="2:65" s="1" customFormat="1" ht="16.5" customHeight="1">
      <c r="B113" s="33"/>
      <c r="C113" s="170" t="s">
        <v>293</v>
      </c>
      <c r="D113" s="170" t="s">
        <v>298</v>
      </c>
      <c r="E113" s="171" t="s">
        <v>2166</v>
      </c>
      <c r="F113" s="172" t="s">
        <v>2167</v>
      </c>
      <c r="G113" s="173" t="s">
        <v>789</v>
      </c>
      <c r="H113" s="174">
        <v>30</v>
      </c>
      <c r="I113" s="175"/>
      <c r="J113" s="176">
        <f>ROUND(I113*H113,2)</f>
        <v>0</v>
      </c>
      <c r="K113" s="172" t="s">
        <v>271</v>
      </c>
      <c r="L113" s="177"/>
      <c r="M113" s="178" t="s">
        <v>19</v>
      </c>
      <c r="N113" s="179" t="s">
        <v>46</v>
      </c>
      <c r="P113" s="131">
        <f>O113*H113</f>
        <v>0</v>
      </c>
      <c r="Q113" s="131">
        <v>1.4379999999999999</v>
      </c>
      <c r="R113" s="131">
        <f>Q113*H113</f>
        <v>43.14</v>
      </c>
      <c r="S113" s="131">
        <v>0</v>
      </c>
      <c r="T113" s="132">
        <f>S113*H113</f>
        <v>0</v>
      </c>
      <c r="AR113" s="133" t="s">
        <v>303</v>
      </c>
      <c r="AT113" s="133" t="s">
        <v>298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4317</v>
      </c>
    </row>
    <row r="114" spans="2:65" s="14" customFormat="1" ht="11.25">
      <c r="B114" s="164"/>
      <c r="D114" s="136" t="s">
        <v>274</v>
      </c>
      <c r="E114" s="165" t="s">
        <v>19</v>
      </c>
      <c r="F114" s="166" t="s">
        <v>1577</v>
      </c>
      <c r="H114" s="165" t="s">
        <v>19</v>
      </c>
      <c r="I114" s="167"/>
      <c r="L114" s="164"/>
      <c r="M114" s="168"/>
      <c r="T114" s="169"/>
      <c r="AT114" s="165" t="s">
        <v>274</v>
      </c>
      <c r="AU114" s="165" t="s">
        <v>85</v>
      </c>
      <c r="AV114" s="14" t="s">
        <v>83</v>
      </c>
      <c r="AW114" s="14" t="s">
        <v>37</v>
      </c>
      <c r="AX114" s="14" t="s">
        <v>75</v>
      </c>
      <c r="AY114" s="165" t="s">
        <v>266</v>
      </c>
    </row>
    <row r="115" spans="2:65" s="14" customFormat="1" ht="11.25">
      <c r="B115" s="164"/>
      <c r="D115" s="136" t="s">
        <v>274</v>
      </c>
      <c r="E115" s="165" t="s">
        <v>19</v>
      </c>
      <c r="F115" s="166" t="s">
        <v>2169</v>
      </c>
      <c r="H115" s="165" t="s">
        <v>19</v>
      </c>
      <c r="I115" s="167"/>
      <c r="L115" s="164"/>
      <c r="M115" s="168"/>
      <c r="T115" s="169"/>
      <c r="AT115" s="165" t="s">
        <v>274</v>
      </c>
      <c r="AU115" s="165" t="s">
        <v>85</v>
      </c>
      <c r="AV115" s="14" t="s">
        <v>83</v>
      </c>
      <c r="AW115" s="14" t="s">
        <v>37</v>
      </c>
      <c r="AX115" s="14" t="s">
        <v>75</v>
      </c>
      <c r="AY115" s="165" t="s">
        <v>266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4318</v>
      </c>
      <c r="H116" s="139">
        <v>30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75</v>
      </c>
      <c r="AY116" s="137" t="s">
        <v>266</v>
      </c>
    </row>
    <row r="117" spans="2:65" s="12" customFormat="1" ht="11.25">
      <c r="B117" s="143"/>
      <c r="D117" s="136" t="s">
        <v>274</v>
      </c>
      <c r="E117" s="144" t="s">
        <v>19</v>
      </c>
      <c r="F117" s="145" t="s">
        <v>276</v>
      </c>
      <c r="H117" s="146">
        <v>30</v>
      </c>
      <c r="I117" s="147"/>
      <c r="L117" s="143"/>
      <c r="M117" s="148"/>
      <c r="T117" s="149"/>
      <c r="AT117" s="144" t="s">
        <v>274</v>
      </c>
      <c r="AU117" s="144" t="s">
        <v>85</v>
      </c>
      <c r="AV117" s="12" t="s">
        <v>272</v>
      </c>
      <c r="AW117" s="12" t="s">
        <v>37</v>
      </c>
      <c r="AX117" s="12" t="s">
        <v>83</v>
      </c>
      <c r="AY117" s="144" t="s">
        <v>266</v>
      </c>
    </row>
    <row r="118" spans="2:65" s="1" customFormat="1" ht="16.5" customHeight="1">
      <c r="B118" s="33"/>
      <c r="C118" s="170" t="s">
        <v>303</v>
      </c>
      <c r="D118" s="170" t="s">
        <v>298</v>
      </c>
      <c r="E118" s="171" t="s">
        <v>4215</v>
      </c>
      <c r="F118" s="172" t="s">
        <v>4216</v>
      </c>
      <c r="G118" s="173" t="s">
        <v>789</v>
      </c>
      <c r="H118" s="174">
        <v>1</v>
      </c>
      <c r="I118" s="175"/>
      <c r="J118" s="176">
        <f>ROUND(I118*H118,2)</f>
        <v>0</v>
      </c>
      <c r="K118" s="172" t="s">
        <v>271</v>
      </c>
      <c r="L118" s="177"/>
      <c r="M118" s="178" t="s">
        <v>19</v>
      </c>
      <c r="N118" s="179" t="s">
        <v>46</v>
      </c>
      <c r="P118" s="131">
        <f>O118*H118</f>
        <v>0</v>
      </c>
      <c r="Q118" s="131">
        <v>1.1479999999999999</v>
      </c>
      <c r="R118" s="131">
        <f>Q118*H118</f>
        <v>1.1479999999999999</v>
      </c>
      <c r="S118" s="131">
        <v>0</v>
      </c>
      <c r="T118" s="132">
        <f>S118*H118</f>
        <v>0</v>
      </c>
      <c r="AR118" s="133" t="s">
        <v>303</v>
      </c>
      <c r="AT118" s="133" t="s">
        <v>298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4319</v>
      </c>
    </row>
    <row r="119" spans="2:65" s="1" customFormat="1" ht="16.5" customHeight="1">
      <c r="B119" s="33"/>
      <c r="C119" s="170" t="s">
        <v>307</v>
      </c>
      <c r="D119" s="170" t="s">
        <v>298</v>
      </c>
      <c r="E119" s="171" t="s">
        <v>4218</v>
      </c>
      <c r="F119" s="172" t="s">
        <v>4219</v>
      </c>
      <c r="G119" s="173" t="s">
        <v>789</v>
      </c>
      <c r="H119" s="174">
        <v>1</v>
      </c>
      <c r="I119" s="175"/>
      <c r="J119" s="176">
        <f>ROUND(I119*H119,2)</f>
        <v>0</v>
      </c>
      <c r="K119" s="172" t="s">
        <v>271</v>
      </c>
      <c r="L119" s="177"/>
      <c r="M119" s="178" t="s">
        <v>19</v>
      </c>
      <c r="N119" s="179" t="s">
        <v>46</v>
      </c>
      <c r="P119" s="131">
        <f>O119*H119</f>
        <v>0</v>
      </c>
      <c r="Q119" s="131">
        <v>1.1479999999999999</v>
      </c>
      <c r="R119" s="131">
        <f>Q119*H119</f>
        <v>1.1479999999999999</v>
      </c>
      <c r="S119" s="131">
        <v>0</v>
      </c>
      <c r="T119" s="132">
        <f>S119*H119</f>
        <v>0</v>
      </c>
      <c r="AR119" s="133" t="s">
        <v>303</v>
      </c>
      <c r="AT119" s="133" t="s">
        <v>298</v>
      </c>
      <c r="AU119" s="133" t="s">
        <v>85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272</v>
      </c>
      <c r="BM119" s="133" t="s">
        <v>4320</v>
      </c>
    </row>
    <row r="120" spans="2:65" s="1" customFormat="1" ht="24.2" customHeight="1">
      <c r="B120" s="33"/>
      <c r="C120" s="122" t="s">
        <v>312</v>
      </c>
      <c r="D120" s="122" t="s">
        <v>267</v>
      </c>
      <c r="E120" s="123" t="s">
        <v>1898</v>
      </c>
      <c r="F120" s="124" t="s">
        <v>1899</v>
      </c>
      <c r="G120" s="125" t="s">
        <v>279</v>
      </c>
      <c r="H120" s="126">
        <v>100.32</v>
      </c>
      <c r="I120" s="127"/>
      <c r="J120" s="128">
        <f>ROUND(I120*H120,2)</f>
        <v>0</v>
      </c>
      <c r="K120" s="124" t="s">
        <v>271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4321</v>
      </c>
    </row>
    <row r="121" spans="2:65" s="14" customFormat="1" ht="11.25">
      <c r="B121" s="164"/>
      <c r="D121" s="136" t="s">
        <v>274</v>
      </c>
      <c r="E121" s="165" t="s">
        <v>19</v>
      </c>
      <c r="F121" s="166" t="s">
        <v>1577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4" customFormat="1" ht="11.25">
      <c r="B122" s="164"/>
      <c r="D122" s="136" t="s">
        <v>274</v>
      </c>
      <c r="E122" s="165" t="s">
        <v>19</v>
      </c>
      <c r="F122" s="166" t="s">
        <v>4322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4323</v>
      </c>
      <c r="H123" s="139">
        <v>70.400000000000006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4" customFormat="1" ht="11.25">
      <c r="B124" s="164"/>
      <c r="D124" s="136" t="s">
        <v>274</v>
      </c>
      <c r="E124" s="165" t="s">
        <v>19</v>
      </c>
      <c r="F124" s="166" t="s">
        <v>4324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85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4325</v>
      </c>
      <c r="H125" s="139">
        <v>22.934999999999999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4" customFormat="1" ht="11.25">
      <c r="B126" s="164"/>
      <c r="D126" s="136" t="s">
        <v>274</v>
      </c>
      <c r="E126" s="165" t="s">
        <v>19</v>
      </c>
      <c r="F126" s="166" t="s">
        <v>4326</v>
      </c>
      <c r="H126" s="165" t="s">
        <v>19</v>
      </c>
      <c r="I126" s="167"/>
      <c r="L126" s="164"/>
      <c r="M126" s="168"/>
      <c r="T126" s="169"/>
      <c r="AT126" s="165" t="s">
        <v>274</v>
      </c>
      <c r="AU126" s="165" t="s">
        <v>85</v>
      </c>
      <c r="AV126" s="14" t="s">
        <v>83</v>
      </c>
      <c r="AW126" s="14" t="s">
        <v>37</v>
      </c>
      <c r="AX126" s="14" t="s">
        <v>75</v>
      </c>
      <c r="AY126" s="165" t="s">
        <v>266</v>
      </c>
    </row>
    <row r="127" spans="2:65" s="11" customFormat="1" ht="11.25">
      <c r="B127" s="135"/>
      <c r="D127" s="136" t="s">
        <v>274</v>
      </c>
      <c r="E127" s="137" t="s">
        <v>19</v>
      </c>
      <c r="F127" s="138" t="s">
        <v>4327</v>
      </c>
      <c r="H127" s="139">
        <v>6.9850000000000003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2" customFormat="1" ht="11.25">
      <c r="B128" s="143"/>
      <c r="D128" s="136" t="s">
        <v>274</v>
      </c>
      <c r="E128" s="144" t="s">
        <v>19</v>
      </c>
      <c r="F128" s="145" t="s">
        <v>276</v>
      </c>
      <c r="H128" s="146">
        <v>100.32</v>
      </c>
      <c r="I128" s="147"/>
      <c r="L128" s="143"/>
      <c r="M128" s="148"/>
      <c r="T128" s="149"/>
      <c r="AT128" s="144" t="s">
        <v>274</v>
      </c>
      <c r="AU128" s="144" t="s">
        <v>85</v>
      </c>
      <c r="AV128" s="12" t="s">
        <v>272</v>
      </c>
      <c r="AW128" s="12" t="s">
        <v>37</v>
      </c>
      <c r="AX128" s="12" t="s">
        <v>83</v>
      </c>
      <c r="AY128" s="144" t="s">
        <v>266</v>
      </c>
    </row>
    <row r="129" spans="2:65" s="1" customFormat="1" ht="16.5" customHeight="1">
      <c r="B129" s="33"/>
      <c r="C129" s="122" t="s">
        <v>351</v>
      </c>
      <c r="D129" s="122" t="s">
        <v>267</v>
      </c>
      <c r="E129" s="123" t="s">
        <v>4199</v>
      </c>
      <c r="F129" s="124" t="s">
        <v>4200</v>
      </c>
      <c r="G129" s="125" t="s">
        <v>895</v>
      </c>
      <c r="H129" s="126">
        <v>140.4</v>
      </c>
      <c r="I129" s="127"/>
      <c r="J129" s="128">
        <f>ROUND(I129*H129,2)</f>
        <v>0</v>
      </c>
      <c r="K129" s="124" t="s">
        <v>19</v>
      </c>
      <c r="L129" s="33"/>
      <c r="M129" s="129" t="s">
        <v>19</v>
      </c>
      <c r="N129" s="130" t="s">
        <v>46</v>
      </c>
      <c r="P129" s="131">
        <f>O129*H129</f>
        <v>0</v>
      </c>
      <c r="Q129" s="131">
        <v>0</v>
      </c>
      <c r="R129" s="131">
        <f>Q129*H129</f>
        <v>0</v>
      </c>
      <c r="S129" s="131">
        <v>0</v>
      </c>
      <c r="T129" s="132">
        <f>S129*H129</f>
        <v>0</v>
      </c>
      <c r="AR129" s="133" t="s">
        <v>272</v>
      </c>
      <c r="AT129" s="133" t="s">
        <v>267</v>
      </c>
      <c r="AU129" s="133" t="s">
        <v>85</v>
      </c>
      <c r="AY129" s="18" t="s">
        <v>266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8" t="s">
        <v>83</v>
      </c>
      <c r="BK129" s="134">
        <f>ROUND(I129*H129,2)</f>
        <v>0</v>
      </c>
      <c r="BL129" s="18" t="s">
        <v>272</v>
      </c>
      <c r="BM129" s="133" t="s">
        <v>4328</v>
      </c>
    </row>
    <row r="130" spans="2:65" s="1" customFormat="1" ht="19.5">
      <c r="B130" s="33"/>
      <c r="D130" s="136" t="s">
        <v>341</v>
      </c>
      <c r="F130" s="150" t="s">
        <v>4202</v>
      </c>
      <c r="I130" s="151"/>
      <c r="L130" s="33"/>
      <c r="M130" s="152"/>
      <c r="T130" s="54"/>
      <c r="AT130" s="18" t="s">
        <v>341</v>
      </c>
      <c r="AU130" s="18" t="s">
        <v>85</v>
      </c>
    </row>
    <row r="131" spans="2:65" s="14" customFormat="1" ht="11.25">
      <c r="B131" s="164"/>
      <c r="D131" s="136" t="s">
        <v>274</v>
      </c>
      <c r="E131" s="165" t="s">
        <v>19</v>
      </c>
      <c r="F131" s="166" t="s">
        <v>4329</v>
      </c>
      <c r="H131" s="165" t="s">
        <v>19</v>
      </c>
      <c r="I131" s="167"/>
      <c r="L131" s="164"/>
      <c r="M131" s="168"/>
      <c r="T131" s="169"/>
      <c r="AT131" s="165" t="s">
        <v>274</v>
      </c>
      <c r="AU131" s="165" t="s">
        <v>85</v>
      </c>
      <c r="AV131" s="14" t="s">
        <v>83</v>
      </c>
      <c r="AW131" s="14" t="s">
        <v>37</v>
      </c>
      <c r="AX131" s="14" t="s">
        <v>75</v>
      </c>
      <c r="AY131" s="165" t="s">
        <v>266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4330</v>
      </c>
      <c r="H132" s="139">
        <v>140.4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2" customFormat="1" ht="11.25">
      <c r="B133" s="143"/>
      <c r="D133" s="136" t="s">
        <v>274</v>
      </c>
      <c r="E133" s="144" t="s">
        <v>19</v>
      </c>
      <c r="F133" s="145" t="s">
        <v>276</v>
      </c>
      <c r="H133" s="146">
        <v>140.4</v>
      </c>
      <c r="I133" s="147"/>
      <c r="L133" s="143"/>
      <c r="M133" s="148"/>
      <c r="T133" s="149"/>
      <c r="AT133" s="144" t="s">
        <v>274</v>
      </c>
      <c r="AU133" s="144" t="s">
        <v>85</v>
      </c>
      <c r="AV133" s="12" t="s">
        <v>272</v>
      </c>
      <c r="AW133" s="12" t="s">
        <v>4</v>
      </c>
      <c r="AX133" s="12" t="s">
        <v>83</v>
      </c>
      <c r="AY133" s="144" t="s">
        <v>266</v>
      </c>
    </row>
    <row r="134" spans="2:65" s="1" customFormat="1" ht="16.5" customHeight="1">
      <c r="B134" s="33"/>
      <c r="C134" s="122" t="s">
        <v>8</v>
      </c>
      <c r="D134" s="122" t="s">
        <v>267</v>
      </c>
      <c r="E134" s="123" t="s">
        <v>4205</v>
      </c>
      <c r="F134" s="124" t="s">
        <v>4206</v>
      </c>
      <c r="G134" s="125" t="s">
        <v>895</v>
      </c>
      <c r="H134" s="126">
        <v>140.4</v>
      </c>
      <c r="I134" s="127"/>
      <c r="J134" s="128">
        <f>ROUND(I134*H134,2)</f>
        <v>0</v>
      </c>
      <c r="K134" s="124" t="s">
        <v>19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4331</v>
      </c>
    </row>
    <row r="135" spans="2:65" s="1" customFormat="1" ht="19.5">
      <c r="B135" s="33"/>
      <c r="D135" s="136" t="s">
        <v>341</v>
      </c>
      <c r="F135" s="150" t="s">
        <v>4208</v>
      </c>
      <c r="I135" s="151"/>
      <c r="L135" s="33"/>
      <c r="M135" s="152"/>
      <c r="T135" s="54"/>
      <c r="AT135" s="18" t="s">
        <v>341</v>
      </c>
      <c r="AU135" s="18" t="s">
        <v>85</v>
      </c>
    </row>
    <row r="136" spans="2:65" s="14" customFormat="1" ht="11.25">
      <c r="B136" s="164"/>
      <c r="D136" s="136" t="s">
        <v>274</v>
      </c>
      <c r="E136" s="165" t="s">
        <v>19</v>
      </c>
      <c r="F136" s="166" t="s">
        <v>4329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85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4330</v>
      </c>
      <c r="H137" s="139">
        <v>140.4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83</v>
      </c>
      <c r="AY137" s="137" t="s">
        <v>266</v>
      </c>
    </row>
    <row r="138" spans="2:65" s="1" customFormat="1" ht="16.5" customHeight="1">
      <c r="B138" s="33"/>
      <c r="C138" s="122" t="s">
        <v>530</v>
      </c>
      <c r="D138" s="122" t="s">
        <v>267</v>
      </c>
      <c r="E138" s="123" t="s">
        <v>2202</v>
      </c>
      <c r="F138" s="124" t="s">
        <v>2203</v>
      </c>
      <c r="G138" s="125" t="s">
        <v>789</v>
      </c>
      <c r="H138" s="126">
        <v>3</v>
      </c>
      <c r="I138" s="127"/>
      <c r="J138" s="128">
        <f>ROUND(I138*H138,2)</f>
        <v>0</v>
      </c>
      <c r="K138" s="124" t="s">
        <v>19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85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4332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4333</v>
      </c>
      <c r="H139" s="139">
        <v>3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83</v>
      </c>
      <c r="AY139" s="137" t="s">
        <v>266</v>
      </c>
    </row>
    <row r="140" spans="2:65" s="1" customFormat="1" ht="24.2" customHeight="1">
      <c r="B140" s="33"/>
      <c r="C140" s="122" t="s">
        <v>358</v>
      </c>
      <c r="D140" s="122" t="s">
        <v>267</v>
      </c>
      <c r="E140" s="123" t="s">
        <v>2223</v>
      </c>
      <c r="F140" s="124" t="s">
        <v>2224</v>
      </c>
      <c r="G140" s="125" t="s">
        <v>789</v>
      </c>
      <c r="H140" s="126">
        <v>2</v>
      </c>
      <c r="I140" s="127"/>
      <c r="J140" s="128">
        <f>ROUND(I140*H140,2)</f>
        <v>0</v>
      </c>
      <c r="K140" s="124" t="s">
        <v>271</v>
      </c>
      <c r="L140" s="33"/>
      <c r="M140" s="129" t="s">
        <v>19</v>
      </c>
      <c r="N140" s="130" t="s">
        <v>46</v>
      </c>
      <c r="P140" s="131">
        <f>O140*H140</f>
        <v>0</v>
      </c>
      <c r="Q140" s="131">
        <v>0</v>
      </c>
      <c r="R140" s="131">
        <f>Q140*H140</f>
        <v>0</v>
      </c>
      <c r="S140" s="131">
        <v>0</v>
      </c>
      <c r="T140" s="132">
        <f>S140*H140</f>
        <v>0</v>
      </c>
      <c r="AR140" s="133" t="s">
        <v>272</v>
      </c>
      <c r="AT140" s="133" t="s">
        <v>267</v>
      </c>
      <c r="AU140" s="133" t="s">
        <v>85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272</v>
      </c>
      <c r="BM140" s="133" t="s">
        <v>4334</v>
      </c>
    </row>
    <row r="141" spans="2:65" s="14" customFormat="1" ht="11.25">
      <c r="B141" s="164"/>
      <c r="D141" s="136" t="s">
        <v>274</v>
      </c>
      <c r="E141" s="165" t="s">
        <v>19</v>
      </c>
      <c r="F141" s="166" t="s">
        <v>2209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4" customFormat="1" ht="11.25">
      <c r="B142" s="164"/>
      <c r="D142" s="136" t="s">
        <v>274</v>
      </c>
      <c r="E142" s="165" t="s">
        <v>19</v>
      </c>
      <c r="F142" s="166" t="s">
        <v>4335</v>
      </c>
      <c r="H142" s="165" t="s">
        <v>19</v>
      </c>
      <c r="I142" s="167"/>
      <c r="L142" s="164"/>
      <c r="M142" s="168"/>
      <c r="T142" s="169"/>
      <c r="AT142" s="165" t="s">
        <v>274</v>
      </c>
      <c r="AU142" s="165" t="s">
        <v>85</v>
      </c>
      <c r="AV142" s="14" t="s">
        <v>83</v>
      </c>
      <c r="AW142" s="14" t="s">
        <v>37</v>
      </c>
      <c r="AX142" s="14" t="s">
        <v>75</v>
      </c>
      <c r="AY142" s="165" t="s">
        <v>266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4336</v>
      </c>
      <c r="H143" s="139">
        <v>2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83</v>
      </c>
      <c r="AY143" s="137" t="s">
        <v>266</v>
      </c>
    </row>
    <row r="144" spans="2:65" s="1" customFormat="1" ht="16.5" customHeight="1">
      <c r="B144" s="33"/>
      <c r="C144" s="122" t="s">
        <v>370</v>
      </c>
      <c r="D144" s="122" t="s">
        <v>267</v>
      </c>
      <c r="E144" s="123" t="s">
        <v>4337</v>
      </c>
      <c r="F144" s="124" t="s">
        <v>2215</v>
      </c>
      <c r="G144" s="125" t="s">
        <v>789</v>
      </c>
      <c r="H144" s="126">
        <v>2</v>
      </c>
      <c r="I144" s="127"/>
      <c r="J144" s="128">
        <f>ROUND(I144*H144,2)</f>
        <v>0</v>
      </c>
      <c r="K144" s="124" t="s">
        <v>19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85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4338</v>
      </c>
    </row>
    <row r="145" spans="2:65" s="14" customFormat="1" ht="11.25">
      <c r="B145" s="164"/>
      <c r="D145" s="136" t="s">
        <v>274</v>
      </c>
      <c r="E145" s="165" t="s">
        <v>19</v>
      </c>
      <c r="F145" s="166" t="s">
        <v>2217</v>
      </c>
      <c r="H145" s="165" t="s">
        <v>19</v>
      </c>
      <c r="I145" s="167"/>
      <c r="L145" s="164"/>
      <c r="M145" s="168"/>
      <c r="T145" s="169"/>
      <c r="AT145" s="165" t="s">
        <v>274</v>
      </c>
      <c r="AU145" s="165" t="s">
        <v>85</v>
      </c>
      <c r="AV145" s="14" t="s">
        <v>83</v>
      </c>
      <c r="AW145" s="14" t="s">
        <v>37</v>
      </c>
      <c r="AX145" s="14" t="s">
        <v>75</v>
      </c>
      <c r="AY145" s="165" t="s">
        <v>266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4339</v>
      </c>
      <c r="H146" s="139">
        <v>2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83</v>
      </c>
      <c r="AY146" s="137" t="s">
        <v>266</v>
      </c>
    </row>
    <row r="147" spans="2:65" s="1" customFormat="1" ht="16.5" customHeight="1">
      <c r="B147" s="33"/>
      <c r="C147" s="170" t="s">
        <v>366</v>
      </c>
      <c r="D147" s="170" t="s">
        <v>298</v>
      </c>
      <c r="E147" s="171" t="s">
        <v>2227</v>
      </c>
      <c r="F147" s="172" t="s">
        <v>2228</v>
      </c>
      <c r="G147" s="173" t="s">
        <v>895</v>
      </c>
      <c r="H147" s="174">
        <v>4.8049999999999997</v>
      </c>
      <c r="I147" s="175"/>
      <c r="J147" s="176">
        <f>ROUND(I147*H147,2)</f>
        <v>0</v>
      </c>
      <c r="K147" s="172" t="s">
        <v>271</v>
      </c>
      <c r="L147" s="177"/>
      <c r="M147" s="178" t="s">
        <v>19</v>
      </c>
      <c r="N147" s="179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303</v>
      </c>
      <c r="AT147" s="133" t="s">
        <v>298</v>
      </c>
      <c r="AU147" s="133" t="s">
        <v>85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272</v>
      </c>
      <c r="BM147" s="133" t="s">
        <v>4340</v>
      </c>
    </row>
    <row r="148" spans="2:65" s="14" customFormat="1" ht="11.25">
      <c r="B148" s="164"/>
      <c r="D148" s="136" t="s">
        <v>274</v>
      </c>
      <c r="E148" s="165" t="s">
        <v>19</v>
      </c>
      <c r="F148" s="166" t="s">
        <v>2209</v>
      </c>
      <c r="H148" s="165" t="s">
        <v>19</v>
      </c>
      <c r="I148" s="167"/>
      <c r="L148" s="164"/>
      <c r="M148" s="168"/>
      <c r="T148" s="169"/>
      <c r="AT148" s="165" t="s">
        <v>274</v>
      </c>
      <c r="AU148" s="165" t="s">
        <v>85</v>
      </c>
      <c r="AV148" s="14" t="s">
        <v>83</v>
      </c>
      <c r="AW148" s="14" t="s">
        <v>37</v>
      </c>
      <c r="AX148" s="14" t="s">
        <v>75</v>
      </c>
      <c r="AY148" s="165" t="s">
        <v>266</v>
      </c>
    </row>
    <row r="149" spans="2:65" s="14" customFormat="1" ht="11.25">
      <c r="B149" s="164"/>
      <c r="D149" s="136" t="s">
        <v>274</v>
      </c>
      <c r="E149" s="165" t="s">
        <v>19</v>
      </c>
      <c r="F149" s="166" t="s">
        <v>2217</v>
      </c>
      <c r="H149" s="165" t="s">
        <v>19</v>
      </c>
      <c r="I149" s="167"/>
      <c r="L149" s="164"/>
      <c r="M149" s="168"/>
      <c r="T149" s="169"/>
      <c r="AT149" s="165" t="s">
        <v>274</v>
      </c>
      <c r="AU149" s="165" t="s">
        <v>85</v>
      </c>
      <c r="AV149" s="14" t="s">
        <v>83</v>
      </c>
      <c r="AW149" s="14" t="s">
        <v>37</v>
      </c>
      <c r="AX149" s="14" t="s">
        <v>75</v>
      </c>
      <c r="AY149" s="165" t="s">
        <v>266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4341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4342</v>
      </c>
      <c r="H151" s="139">
        <v>4.8049999999999997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2" customFormat="1" ht="11.25">
      <c r="B152" s="143"/>
      <c r="D152" s="136" t="s">
        <v>274</v>
      </c>
      <c r="E152" s="144" t="s">
        <v>19</v>
      </c>
      <c r="F152" s="145" t="s">
        <v>276</v>
      </c>
      <c r="H152" s="146">
        <v>4.8049999999999997</v>
      </c>
      <c r="I152" s="147"/>
      <c r="L152" s="143"/>
      <c r="M152" s="148"/>
      <c r="T152" s="149"/>
      <c r="AT152" s="144" t="s">
        <v>274</v>
      </c>
      <c r="AU152" s="144" t="s">
        <v>85</v>
      </c>
      <c r="AV152" s="12" t="s">
        <v>272</v>
      </c>
      <c r="AW152" s="12" t="s">
        <v>37</v>
      </c>
      <c r="AX152" s="12" t="s">
        <v>83</v>
      </c>
      <c r="AY152" s="144" t="s">
        <v>266</v>
      </c>
    </row>
    <row r="153" spans="2:65" s="1" customFormat="1" ht="16.5" customHeight="1">
      <c r="B153" s="33"/>
      <c r="C153" s="170" t="s">
        <v>374</v>
      </c>
      <c r="D153" s="170" t="s">
        <v>298</v>
      </c>
      <c r="E153" s="171" t="s">
        <v>2232</v>
      </c>
      <c r="F153" s="172" t="s">
        <v>2233</v>
      </c>
      <c r="G153" s="173" t="s">
        <v>789</v>
      </c>
      <c r="H153" s="174">
        <v>2</v>
      </c>
      <c r="I153" s="175"/>
      <c r="J153" s="176">
        <f>ROUND(I153*H153,2)</f>
        <v>0</v>
      </c>
      <c r="K153" s="172" t="s">
        <v>19</v>
      </c>
      <c r="L153" s="177"/>
      <c r="M153" s="178" t="s">
        <v>19</v>
      </c>
      <c r="N153" s="179" t="s">
        <v>46</v>
      </c>
      <c r="P153" s="131">
        <f>O153*H153</f>
        <v>0</v>
      </c>
      <c r="Q153" s="131">
        <v>1.5E-3</v>
      </c>
      <c r="R153" s="131">
        <f>Q153*H153</f>
        <v>3.0000000000000001E-3</v>
      </c>
      <c r="S153" s="131">
        <v>0</v>
      </c>
      <c r="T153" s="132">
        <f>S153*H153</f>
        <v>0</v>
      </c>
      <c r="AR153" s="133" t="s">
        <v>303</v>
      </c>
      <c r="AT153" s="133" t="s">
        <v>298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4343</v>
      </c>
    </row>
    <row r="154" spans="2:65" s="14" customFormat="1" ht="11.25">
      <c r="B154" s="164"/>
      <c r="D154" s="136" t="s">
        <v>274</v>
      </c>
      <c r="E154" s="165" t="s">
        <v>19</v>
      </c>
      <c r="F154" s="166" t="s">
        <v>2217</v>
      </c>
      <c r="H154" s="165" t="s">
        <v>19</v>
      </c>
      <c r="I154" s="167"/>
      <c r="L154" s="164"/>
      <c r="M154" s="168"/>
      <c r="T154" s="169"/>
      <c r="AT154" s="165" t="s">
        <v>274</v>
      </c>
      <c r="AU154" s="165" t="s">
        <v>85</v>
      </c>
      <c r="AV154" s="14" t="s">
        <v>83</v>
      </c>
      <c r="AW154" s="14" t="s">
        <v>37</v>
      </c>
      <c r="AX154" s="14" t="s">
        <v>75</v>
      </c>
      <c r="AY154" s="165" t="s">
        <v>266</v>
      </c>
    </row>
    <row r="155" spans="2:65" s="11" customFormat="1" ht="11.25">
      <c r="B155" s="135"/>
      <c r="D155" s="136" t="s">
        <v>274</v>
      </c>
      <c r="E155" s="137" t="s">
        <v>19</v>
      </c>
      <c r="F155" s="138" t="s">
        <v>4344</v>
      </c>
      <c r="H155" s="139">
        <v>2</v>
      </c>
      <c r="I155" s="140"/>
      <c r="L155" s="135"/>
      <c r="M155" s="141"/>
      <c r="T155" s="142"/>
      <c r="AT155" s="137" t="s">
        <v>274</v>
      </c>
      <c r="AU155" s="137" t="s">
        <v>85</v>
      </c>
      <c r="AV155" s="11" t="s">
        <v>85</v>
      </c>
      <c r="AW155" s="11" t="s">
        <v>37</v>
      </c>
      <c r="AX155" s="11" t="s">
        <v>83</v>
      </c>
      <c r="AY155" s="137" t="s">
        <v>266</v>
      </c>
    </row>
    <row r="156" spans="2:65" s="1" customFormat="1" ht="16.5" customHeight="1">
      <c r="B156" s="33"/>
      <c r="C156" s="170" t="s">
        <v>378</v>
      </c>
      <c r="D156" s="170" t="s">
        <v>298</v>
      </c>
      <c r="E156" s="171" t="s">
        <v>2241</v>
      </c>
      <c r="F156" s="172" t="s">
        <v>4345</v>
      </c>
      <c r="G156" s="173" t="s">
        <v>291</v>
      </c>
      <c r="H156" s="174">
        <v>12</v>
      </c>
      <c r="I156" s="175"/>
      <c r="J156" s="176">
        <f>ROUND(I156*H156,2)</f>
        <v>0</v>
      </c>
      <c r="K156" s="172" t="s">
        <v>19</v>
      </c>
      <c r="L156" s="177"/>
      <c r="M156" s="178" t="s">
        <v>19</v>
      </c>
      <c r="N156" s="179" t="s">
        <v>46</v>
      </c>
      <c r="P156" s="131">
        <f>O156*H156</f>
        <v>0</v>
      </c>
      <c r="Q156" s="131">
        <v>2.65E-3</v>
      </c>
      <c r="R156" s="131">
        <f>Q156*H156</f>
        <v>3.1800000000000002E-2</v>
      </c>
      <c r="S156" s="131">
        <v>0</v>
      </c>
      <c r="T156" s="132">
        <f>S156*H156</f>
        <v>0</v>
      </c>
      <c r="AR156" s="133" t="s">
        <v>303</v>
      </c>
      <c r="AT156" s="133" t="s">
        <v>298</v>
      </c>
      <c r="AU156" s="133" t="s">
        <v>85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4346</v>
      </c>
    </row>
    <row r="157" spans="2:65" s="14" customFormat="1" ht="11.25">
      <c r="B157" s="164"/>
      <c r="D157" s="136" t="s">
        <v>274</v>
      </c>
      <c r="E157" s="165" t="s">
        <v>19</v>
      </c>
      <c r="F157" s="166" t="s">
        <v>2209</v>
      </c>
      <c r="H157" s="165" t="s">
        <v>19</v>
      </c>
      <c r="I157" s="167"/>
      <c r="L157" s="164"/>
      <c r="M157" s="168"/>
      <c r="T157" s="169"/>
      <c r="AT157" s="165" t="s">
        <v>274</v>
      </c>
      <c r="AU157" s="165" t="s">
        <v>85</v>
      </c>
      <c r="AV157" s="14" t="s">
        <v>83</v>
      </c>
      <c r="AW157" s="14" t="s">
        <v>37</v>
      </c>
      <c r="AX157" s="14" t="s">
        <v>75</v>
      </c>
      <c r="AY157" s="165" t="s">
        <v>266</v>
      </c>
    </row>
    <row r="158" spans="2:65" s="14" customFormat="1" ht="11.25">
      <c r="B158" s="164"/>
      <c r="D158" s="136" t="s">
        <v>274</v>
      </c>
      <c r="E158" s="165" t="s">
        <v>19</v>
      </c>
      <c r="F158" s="166" t="s">
        <v>2217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85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4347</v>
      </c>
      <c r="H159" s="139">
        <v>8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1" customFormat="1" ht="11.25">
      <c r="B160" s="135"/>
      <c r="D160" s="136" t="s">
        <v>274</v>
      </c>
      <c r="E160" s="137" t="s">
        <v>19</v>
      </c>
      <c r="F160" s="138" t="s">
        <v>4348</v>
      </c>
      <c r="H160" s="139">
        <v>4</v>
      </c>
      <c r="I160" s="140"/>
      <c r="L160" s="135"/>
      <c r="M160" s="141"/>
      <c r="T160" s="142"/>
      <c r="AT160" s="137" t="s">
        <v>274</v>
      </c>
      <c r="AU160" s="137" t="s">
        <v>85</v>
      </c>
      <c r="AV160" s="11" t="s">
        <v>85</v>
      </c>
      <c r="AW160" s="11" t="s">
        <v>37</v>
      </c>
      <c r="AX160" s="11" t="s">
        <v>75</v>
      </c>
      <c r="AY160" s="137" t="s">
        <v>266</v>
      </c>
    </row>
    <row r="161" spans="2:65" s="12" customFormat="1" ht="11.25">
      <c r="B161" s="143"/>
      <c r="D161" s="136" t="s">
        <v>274</v>
      </c>
      <c r="E161" s="144" t="s">
        <v>19</v>
      </c>
      <c r="F161" s="145" t="s">
        <v>276</v>
      </c>
      <c r="H161" s="146">
        <v>12</v>
      </c>
      <c r="I161" s="147"/>
      <c r="L161" s="143"/>
      <c r="M161" s="148"/>
      <c r="T161" s="149"/>
      <c r="AT161" s="144" t="s">
        <v>274</v>
      </c>
      <c r="AU161" s="144" t="s">
        <v>85</v>
      </c>
      <c r="AV161" s="12" t="s">
        <v>272</v>
      </c>
      <c r="AW161" s="12" t="s">
        <v>37</v>
      </c>
      <c r="AX161" s="12" t="s">
        <v>83</v>
      </c>
      <c r="AY161" s="144" t="s">
        <v>266</v>
      </c>
    </row>
    <row r="162" spans="2:65" s="1" customFormat="1" ht="16.5" customHeight="1">
      <c r="B162" s="33"/>
      <c r="C162" s="170" t="s">
        <v>386</v>
      </c>
      <c r="D162" s="170" t="s">
        <v>298</v>
      </c>
      <c r="E162" s="171" t="s">
        <v>1048</v>
      </c>
      <c r="F162" s="172" t="s">
        <v>1049</v>
      </c>
      <c r="G162" s="173" t="s">
        <v>789</v>
      </c>
      <c r="H162" s="174">
        <v>20</v>
      </c>
      <c r="I162" s="175"/>
      <c r="J162" s="176">
        <f>ROUND(I162*H162,2)</f>
        <v>0</v>
      </c>
      <c r="K162" s="172" t="s">
        <v>271</v>
      </c>
      <c r="L162" s="177"/>
      <c r="M162" s="178" t="s">
        <v>19</v>
      </c>
      <c r="N162" s="179" t="s">
        <v>46</v>
      </c>
      <c r="P162" s="131">
        <f>O162*H162</f>
        <v>0</v>
      </c>
      <c r="Q162" s="131">
        <v>1.4999999999999999E-4</v>
      </c>
      <c r="R162" s="131">
        <f>Q162*H162</f>
        <v>2.9999999999999996E-3</v>
      </c>
      <c r="S162" s="131">
        <v>0</v>
      </c>
      <c r="T162" s="132">
        <f>S162*H162</f>
        <v>0</v>
      </c>
      <c r="AR162" s="133" t="s">
        <v>303</v>
      </c>
      <c r="AT162" s="133" t="s">
        <v>298</v>
      </c>
      <c r="AU162" s="133" t="s">
        <v>85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4349</v>
      </c>
    </row>
    <row r="163" spans="2:65" s="1" customFormat="1" ht="16.5" customHeight="1">
      <c r="B163" s="33"/>
      <c r="C163" s="170" t="s">
        <v>7</v>
      </c>
      <c r="D163" s="170" t="s">
        <v>298</v>
      </c>
      <c r="E163" s="171" t="s">
        <v>1043</v>
      </c>
      <c r="F163" s="172" t="s">
        <v>1044</v>
      </c>
      <c r="G163" s="173" t="s">
        <v>789</v>
      </c>
      <c r="H163" s="174">
        <v>12</v>
      </c>
      <c r="I163" s="175"/>
      <c r="J163" s="176">
        <f>ROUND(I163*H163,2)</f>
        <v>0</v>
      </c>
      <c r="K163" s="172" t="s">
        <v>271</v>
      </c>
      <c r="L163" s="177"/>
      <c r="M163" s="178" t="s">
        <v>19</v>
      </c>
      <c r="N163" s="179" t="s">
        <v>46</v>
      </c>
      <c r="P163" s="131">
        <f>O163*H163</f>
        <v>0</v>
      </c>
      <c r="Q163" s="131">
        <v>0</v>
      </c>
      <c r="R163" s="131">
        <f>Q163*H163</f>
        <v>0</v>
      </c>
      <c r="S163" s="131">
        <v>0</v>
      </c>
      <c r="T163" s="132">
        <f>S163*H163</f>
        <v>0</v>
      </c>
      <c r="AR163" s="133" t="s">
        <v>303</v>
      </c>
      <c r="AT163" s="133" t="s">
        <v>298</v>
      </c>
      <c r="AU163" s="133" t="s">
        <v>85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272</v>
      </c>
      <c r="BM163" s="133" t="s">
        <v>4350</v>
      </c>
    </row>
    <row r="164" spans="2:65" s="1" customFormat="1" ht="37.9" customHeight="1">
      <c r="B164" s="33"/>
      <c r="C164" s="122" t="s">
        <v>393</v>
      </c>
      <c r="D164" s="122" t="s">
        <v>267</v>
      </c>
      <c r="E164" s="123" t="s">
        <v>2270</v>
      </c>
      <c r="F164" s="124" t="s">
        <v>2271</v>
      </c>
      <c r="G164" s="125" t="s">
        <v>895</v>
      </c>
      <c r="H164" s="126">
        <v>193</v>
      </c>
      <c r="I164" s="127"/>
      <c r="J164" s="128">
        <f>ROUND(I164*H164,2)</f>
        <v>0</v>
      </c>
      <c r="K164" s="124" t="s">
        <v>271</v>
      </c>
      <c r="L164" s="33"/>
      <c r="M164" s="129" t="s">
        <v>19</v>
      </c>
      <c r="N164" s="130" t="s">
        <v>46</v>
      </c>
      <c r="P164" s="131">
        <f>O164*H164</f>
        <v>0</v>
      </c>
      <c r="Q164" s="131">
        <v>0</v>
      </c>
      <c r="R164" s="131">
        <f>Q164*H164</f>
        <v>0</v>
      </c>
      <c r="S164" s="131">
        <v>0</v>
      </c>
      <c r="T164" s="132">
        <f>S164*H164</f>
        <v>0</v>
      </c>
      <c r="AR164" s="133" t="s">
        <v>272</v>
      </c>
      <c r="AT164" s="133" t="s">
        <v>267</v>
      </c>
      <c r="AU164" s="133" t="s">
        <v>85</v>
      </c>
      <c r="AY164" s="18" t="s">
        <v>266</v>
      </c>
      <c r="BE164" s="134">
        <f>IF(N164="základní",J164,0)</f>
        <v>0</v>
      </c>
      <c r="BF164" s="134">
        <f>IF(N164="snížená",J164,0)</f>
        <v>0</v>
      </c>
      <c r="BG164" s="134">
        <f>IF(N164="zákl. přenesená",J164,0)</f>
        <v>0</v>
      </c>
      <c r="BH164" s="134">
        <f>IF(N164="sníž. přenesená",J164,0)</f>
        <v>0</v>
      </c>
      <c r="BI164" s="134">
        <f>IF(N164="nulová",J164,0)</f>
        <v>0</v>
      </c>
      <c r="BJ164" s="18" t="s">
        <v>83</v>
      </c>
      <c r="BK164" s="134">
        <f>ROUND(I164*H164,2)</f>
        <v>0</v>
      </c>
      <c r="BL164" s="18" t="s">
        <v>272</v>
      </c>
      <c r="BM164" s="133" t="s">
        <v>4351</v>
      </c>
    </row>
    <row r="165" spans="2:65" s="14" customFormat="1" ht="11.25">
      <c r="B165" s="164"/>
      <c r="D165" s="136" t="s">
        <v>274</v>
      </c>
      <c r="E165" s="165" t="s">
        <v>19</v>
      </c>
      <c r="F165" s="166" t="s">
        <v>1577</v>
      </c>
      <c r="H165" s="165" t="s">
        <v>19</v>
      </c>
      <c r="I165" s="167"/>
      <c r="L165" s="164"/>
      <c r="M165" s="168"/>
      <c r="T165" s="169"/>
      <c r="AT165" s="165" t="s">
        <v>274</v>
      </c>
      <c r="AU165" s="165" t="s">
        <v>85</v>
      </c>
      <c r="AV165" s="14" t="s">
        <v>83</v>
      </c>
      <c r="AW165" s="14" t="s">
        <v>37</v>
      </c>
      <c r="AX165" s="14" t="s">
        <v>75</v>
      </c>
      <c r="AY165" s="165" t="s">
        <v>266</v>
      </c>
    </row>
    <row r="166" spans="2:65" s="14" customFormat="1" ht="11.25">
      <c r="B166" s="164"/>
      <c r="D166" s="136" t="s">
        <v>274</v>
      </c>
      <c r="E166" s="165" t="s">
        <v>19</v>
      </c>
      <c r="F166" s="166" t="s">
        <v>2261</v>
      </c>
      <c r="H166" s="165" t="s">
        <v>19</v>
      </c>
      <c r="I166" s="167"/>
      <c r="L166" s="164"/>
      <c r="M166" s="168"/>
      <c r="T166" s="169"/>
      <c r="AT166" s="165" t="s">
        <v>274</v>
      </c>
      <c r="AU166" s="165" t="s">
        <v>85</v>
      </c>
      <c r="AV166" s="14" t="s">
        <v>83</v>
      </c>
      <c r="AW166" s="14" t="s">
        <v>37</v>
      </c>
      <c r="AX166" s="14" t="s">
        <v>75</v>
      </c>
      <c r="AY166" s="165" t="s">
        <v>266</v>
      </c>
    </row>
    <row r="167" spans="2:65" s="11" customFormat="1" ht="11.25">
      <c r="B167" s="135"/>
      <c r="D167" s="136" t="s">
        <v>274</v>
      </c>
      <c r="E167" s="137" t="s">
        <v>19</v>
      </c>
      <c r="F167" s="138" t="s">
        <v>4352</v>
      </c>
      <c r="H167" s="139">
        <v>150.6</v>
      </c>
      <c r="I167" s="140"/>
      <c r="L167" s="135"/>
      <c r="M167" s="141"/>
      <c r="T167" s="142"/>
      <c r="AT167" s="137" t="s">
        <v>274</v>
      </c>
      <c r="AU167" s="137" t="s">
        <v>85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4" customFormat="1" ht="11.25">
      <c r="B168" s="164"/>
      <c r="D168" s="136" t="s">
        <v>274</v>
      </c>
      <c r="E168" s="165" t="s">
        <v>19</v>
      </c>
      <c r="F168" s="166" t="s">
        <v>2263</v>
      </c>
      <c r="H168" s="165" t="s">
        <v>19</v>
      </c>
      <c r="I168" s="167"/>
      <c r="L168" s="164"/>
      <c r="M168" s="168"/>
      <c r="T168" s="169"/>
      <c r="AT168" s="165" t="s">
        <v>274</v>
      </c>
      <c r="AU168" s="165" t="s">
        <v>85</v>
      </c>
      <c r="AV168" s="14" t="s">
        <v>83</v>
      </c>
      <c r="AW168" s="14" t="s">
        <v>37</v>
      </c>
      <c r="AX168" s="14" t="s">
        <v>75</v>
      </c>
      <c r="AY168" s="165" t="s">
        <v>266</v>
      </c>
    </row>
    <row r="169" spans="2:65" s="11" customFormat="1" ht="11.25">
      <c r="B169" s="135"/>
      <c r="D169" s="136" t="s">
        <v>274</v>
      </c>
      <c r="E169" s="137" t="s">
        <v>19</v>
      </c>
      <c r="F169" s="138" t="s">
        <v>4353</v>
      </c>
      <c r="H169" s="139">
        <v>42.4</v>
      </c>
      <c r="I169" s="140"/>
      <c r="L169" s="135"/>
      <c r="M169" s="141"/>
      <c r="T169" s="142"/>
      <c r="AT169" s="137" t="s">
        <v>274</v>
      </c>
      <c r="AU169" s="137" t="s">
        <v>85</v>
      </c>
      <c r="AV169" s="11" t="s">
        <v>85</v>
      </c>
      <c r="AW169" s="11" t="s">
        <v>37</v>
      </c>
      <c r="AX169" s="11" t="s">
        <v>75</v>
      </c>
      <c r="AY169" s="137" t="s">
        <v>266</v>
      </c>
    </row>
    <row r="170" spans="2:65" s="12" customFormat="1" ht="11.25">
      <c r="B170" s="143"/>
      <c r="D170" s="136" t="s">
        <v>274</v>
      </c>
      <c r="E170" s="144" t="s">
        <v>19</v>
      </c>
      <c r="F170" s="145" t="s">
        <v>276</v>
      </c>
      <c r="H170" s="146">
        <v>193</v>
      </c>
      <c r="I170" s="147"/>
      <c r="L170" s="143"/>
      <c r="M170" s="148"/>
      <c r="T170" s="149"/>
      <c r="AT170" s="144" t="s">
        <v>274</v>
      </c>
      <c r="AU170" s="144" t="s">
        <v>85</v>
      </c>
      <c r="AV170" s="12" t="s">
        <v>272</v>
      </c>
      <c r="AW170" s="12" t="s">
        <v>37</v>
      </c>
      <c r="AX170" s="12" t="s">
        <v>83</v>
      </c>
      <c r="AY170" s="144" t="s">
        <v>266</v>
      </c>
    </row>
    <row r="171" spans="2:65" s="1" customFormat="1" ht="16.5" customHeight="1">
      <c r="B171" s="33"/>
      <c r="C171" s="170" t="s">
        <v>397</v>
      </c>
      <c r="D171" s="170" t="s">
        <v>298</v>
      </c>
      <c r="E171" s="171" t="s">
        <v>2274</v>
      </c>
      <c r="F171" s="172" t="s">
        <v>2275</v>
      </c>
      <c r="G171" s="173" t="s">
        <v>845</v>
      </c>
      <c r="H171" s="174">
        <v>28.95</v>
      </c>
      <c r="I171" s="175"/>
      <c r="J171" s="176">
        <f>ROUND(I171*H171,2)</f>
        <v>0</v>
      </c>
      <c r="K171" s="172" t="s">
        <v>271</v>
      </c>
      <c r="L171" s="177"/>
      <c r="M171" s="178" t="s">
        <v>19</v>
      </c>
      <c r="N171" s="179" t="s">
        <v>46</v>
      </c>
      <c r="P171" s="131">
        <f>O171*H171</f>
        <v>0</v>
      </c>
      <c r="Q171" s="131">
        <v>1</v>
      </c>
      <c r="R171" s="131">
        <f>Q171*H171</f>
        <v>28.95</v>
      </c>
      <c r="S171" s="131">
        <v>0</v>
      </c>
      <c r="T171" s="132">
        <f>S171*H171</f>
        <v>0</v>
      </c>
      <c r="AR171" s="133" t="s">
        <v>303</v>
      </c>
      <c r="AT171" s="133" t="s">
        <v>298</v>
      </c>
      <c r="AU171" s="133" t="s">
        <v>85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4354</v>
      </c>
    </row>
    <row r="172" spans="2:65" s="14" customFormat="1" ht="11.25">
      <c r="B172" s="164"/>
      <c r="D172" s="136" t="s">
        <v>274</v>
      </c>
      <c r="E172" s="165" t="s">
        <v>19</v>
      </c>
      <c r="F172" s="166" t="s">
        <v>2268</v>
      </c>
      <c r="H172" s="165" t="s">
        <v>19</v>
      </c>
      <c r="I172" s="167"/>
      <c r="L172" s="164"/>
      <c r="M172" s="168"/>
      <c r="T172" s="169"/>
      <c r="AT172" s="165" t="s">
        <v>274</v>
      </c>
      <c r="AU172" s="165" t="s">
        <v>85</v>
      </c>
      <c r="AV172" s="14" t="s">
        <v>83</v>
      </c>
      <c r="AW172" s="14" t="s">
        <v>37</v>
      </c>
      <c r="AX172" s="14" t="s">
        <v>75</v>
      </c>
      <c r="AY172" s="165" t="s">
        <v>266</v>
      </c>
    </row>
    <row r="173" spans="2:65" s="11" customFormat="1" ht="11.25">
      <c r="B173" s="135"/>
      <c r="D173" s="136" t="s">
        <v>274</v>
      </c>
      <c r="E173" s="137" t="s">
        <v>19</v>
      </c>
      <c r="F173" s="138" t="s">
        <v>4355</v>
      </c>
      <c r="H173" s="139">
        <v>28.95</v>
      </c>
      <c r="I173" s="140"/>
      <c r="L173" s="135"/>
      <c r="M173" s="141"/>
      <c r="T173" s="142"/>
      <c r="AT173" s="137" t="s">
        <v>274</v>
      </c>
      <c r="AU173" s="137" t="s">
        <v>85</v>
      </c>
      <c r="AV173" s="11" t="s">
        <v>85</v>
      </c>
      <c r="AW173" s="11" t="s">
        <v>37</v>
      </c>
      <c r="AX173" s="11" t="s">
        <v>75</v>
      </c>
      <c r="AY173" s="137" t="s">
        <v>266</v>
      </c>
    </row>
    <row r="174" spans="2:65" s="12" customFormat="1" ht="11.25">
      <c r="B174" s="143"/>
      <c r="D174" s="136" t="s">
        <v>274</v>
      </c>
      <c r="E174" s="144" t="s">
        <v>19</v>
      </c>
      <c r="F174" s="145" t="s">
        <v>276</v>
      </c>
      <c r="H174" s="146">
        <v>28.95</v>
      </c>
      <c r="I174" s="147"/>
      <c r="L174" s="143"/>
      <c r="M174" s="148"/>
      <c r="T174" s="149"/>
      <c r="AT174" s="144" t="s">
        <v>274</v>
      </c>
      <c r="AU174" s="144" t="s">
        <v>85</v>
      </c>
      <c r="AV174" s="12" t="s">
        <v>272</v>
      </c>
      <c r="AW174" s="12" t="s">
        <v>37</v>
      </c>
      <c r="AX174" s="12" t="s">
        <v>83</v>
      </c>
      <c r="AY174" s="144" t="s">
        <v>266</v>
      </c>
    </row>
    <row r="175" spans="2:65" s="1" customFormat="1" ht="16.5" customHeight="1">
      <c r="B175" s="33"/>
      <c r="C175" s="122" t="s">
        <v>401</v>
      </c>
      <c r="D175" s="122" t="s">
        <v>267</v>
      </c>
      <c r="E175" s="123" t="s">
        <v>2278</v>
      </c>
      <c r="F175" s="124" t="s">
        <v>2279</v>
      </c>
      <c r="G175" s="125" t="s">
        <v>895</v>
      </c>
      <c r="H175" s="126">
        <v>193</v>
      </c>
      <c r="I175" s="127"/>
      <c r="J175" s="128">
        <f>ROUND(I175*H175,2)</f>
        <v>0</v>
      </c>
      <c r="K175" s="124" t="s">
        <v>19</v>
      </c>
      <c r="L175" s="33"/>
      <c r="M175" s="129" t="s">
        <v>19</v>
      </c>
      <c r="N175" s="130" t="s">
        <v>46</v>
      </c>
      <c r="P175" s="131">
        <f>O175*H175</f>
        <v>0</v>
      </c>
      <c r="Q175" s="131">
        <v>0</v>
      </c>
      <c r="R175" s="131">
        <f>Q175*H175</f>
        <v>0</v>
      </c>
      <c r="S175" s="131">
        <v>0</v>
      </c>
      <c r="T175" s="132">
        <f>S175*H175</f>
        <v>0</v>
      </c>
      <c r="AR175" s="133" t="s">
        <v>272</v>
      </c>
      <c r="AT175" s="133" t="s">
        <v>267</v>
      </c>
      <c r="AU175" s="133" t="s">
        <v>85</v>
      </c>
      <c r="AY175" s="18" t="s">
        <v>266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8" t="s">
        <v>83</v>
      </c>
      <c r="BK175" s="134">
        <f>ROUND(I175*H175,2)</f>
        <v>0</v>
      </c>
      <c r="BL175" s="18" t="s">
        <v>272</v>
      </c>
      <c r="BM175" s="133" t="s">
        <v>4356</v>
      </c>
    </row>
    <row r="176" spans="2:65" s="14" customFormat="1" ht="11.25">
      <c r="B176" s="164"/>
      <c r="D176" s="136" t="s">
        <v>274</v>
      </c>
      <c r="E176" s="165" t="s">
        <v>19</v>
      </c>
      <c r="F176" s="166" t="s">
        <v>1577</v>
      </c>
      <c r="H176" s="165" t="s">
        <v>19</v>
      </c>
      <c r="I176" s="167"/>
      <c r="L176" s="164"/>
      <c r="M176" s="168"/>
      <c r="T176" s="169"/>
      <c r="AT176" s="165" t="s">
        <v>274</v>
      </c>
      <c r="AU176" s="165" t="s">
        <v>85</v>
      </c>
      <c r="AV176" s="14" t="s">
        <v>83</v>
      </c>
      <c r="AW176" s="14" t="s">
        <v>37</v>
      </c>
      <c r="AX176" s="14" t="s">
        <v>75</v>
      </c>
      <c r="AY176" s="165" t="s">
        <v>266</v>
      </c>
    </row>
    <row r="177" spans="2:65" s="14" customFormat="1" ht="11.25">
      <c r="B177" s="164"/>
      <c r="D177" s="136" t="s">
        <v>274</v>
      </c>
      <c r="E177" s="165" t="s">
        <v>19</v>
      </c>
      <c r="F177" s="166" t="s">
        <v>2261</v>
      </c>
      <c r="H177" s="165" t="s">
        <v>19</v>
      </c>
      <c r="I177" s="167"/>
      <c r="L177" s="164"/>
      <c r="M177" s="168"/>
      <c r="T177" s="169"/>
      <c r="AT177" s="165" t="s">
        <v>274</v>
      </c>
      <c r="AU177" s="165" t="s">
        <v>85</v>
      </c>
      <c r="AV177" s="14" t="s">
        <v>83</v>
      </c>
      <c r="AW177" s="14" t="s">
        <v>37</v>
      </c>
      <c r="AX177" s="14" t="s">
        <v>75</v>
      </c>
      <c r="AY177" s="165" t="s">
        <v>266</v>
      </c>
    </row>
    <row r="178" spans="2:65" s="11" customFormat="1" ht="11.25">
      <c r="B178" s="135"/>
      <c r="D178" s="136" t="s">
        <v>274</v>
      </c>
      <c r="E178" s="137" t="s">
        <v>19</v>
      </c>
      <c r="F178" s="138" t="s">
        <v>4352</v>
      </c>
      <c r="H178" s="139">
        <v>150.6</v>
      </c>
      <c r="I178" s="140"/>
      <c r="L178" s="135"/>
      <c r="M178" s="141"/>
      <c r="T178" s="142"/>
      <c r="AT178" s="137" t="s">
        <v>274</v>
      </c>
      <c r="AU178" s="137" t="s">
        <v>85</v>
      </c>
      <c r="AV178" s="11" t="s">
        <v>85</v>
      </c>
      <c r="AW178" s="11" t="s">
        <v>37</v>
      </c>
      <c r="AX178" s="11" t="s">
        <v>75</v>
      </c>
      <c r="AY178" s="137" t="s">
        <v>266</v>
      </c>
    </row>
    <row r="179" spans="2:65" s="14" customFormat="1" ht="11.25">
      <c r="B179" s="164"/>
      <c r="D179" s="136" t="s">
        <v>274</v>
      </c>
      <c r="E179" s="165" t="s">
        <v>19</v>
      </c>
      <c r="F179" s="166" t="s">
        <v>2263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85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1" customFormat="1" ht="11.25">
      <c r="B180" s="135"/>
      <c r="D180" s="136" t="s">
        <v>274</v>
      </c>
      <c r="E180" s="137" t="s">
        <v>19</v>
      </c>
      <c r="F180" s="138" t="s">
        <v>4353</v>
      </c>
      <c r="H180" s="139">
        <v>42.4</v>
      </c>
      <c r="I180" s="140"/>
      <c r="L180" s="135"/>
      <c r="M180" s="141"/>
      <c r="T180" s="142"/>
      <c r="AT180" s="137" t="s">
        <v>274</v>
      </c>
      <c r="AU180" s="137" t="s">
        <v>85</v>
      </c>
      <c r="AV180" s="11" t="s">
        <v>85</v>
      </c>
      <c r="AW180" s="11" t="s">
        <v>37</v>
      </c>
      <c r="AX180" s="11" t="s">
        <v>75</v>
      </c>
      <c r="AY180" s="137" t="s">
        <v>266</v>
      </c>
    </row>
    <row r="181" spans="2:65" s="12" customFormat="1" ht="11.25">
      <c r="B181" s="143"/>
      <c r="D181" s="136" t="s">
        <v>274</v>
      </c>
      <c r="E181" s="144" t="s">
        <v>19</v>
      </c>
      <c r="F181" s="145" t="s">
        <v>276</v>
      </c>
      <c r="H181" s="146">
        <v>193</v>
      </c>
      <c r="I181" s="147"/>
      <c r="L181" s="143"/>
      <c r="M181" s="148"/>
      <c r="T181" s="149"/>
      <c r="AT181" s="144" t="s">
        <v>274</v>
      </c>
      <c r="AU181" s="144" t="s">
        <v>85</v>
      </c>
      <c r="AV181" s="12" t="s">
        <v>272</v>
      </c>
      <c r="AW181" s="12" t="s">
        <v>37</v>
      </c>
      <c r="AX181" s="12" t="s">
        <v>83</v>
      </c>
      <c r="AY181" s="144" t="s">
        <v>266</v>
      </c>
    </row>
    <row r="182" spans="2:65" s="1" customFormat="1" ht="16.5" customHeight="1">
      <c r="B182" s="33"/>
      <c r="C182" s="170" t="s">
        <v>405</v>
      </c>
      <c r="D182" s="170" t="s">
        <v>298</v>
      </c>
      <c r="E182" s="171" t="s">
        <v>2281</v>
      </c>
      <c r="F182" s="172" t="s">
        <v>2282</v>
      </c>
      <c r="G182" s="173" t="s">
        <v>845</v>
      </c>
      <c r="H182" s="174">
        <v>22.966999999999999</v>
      </c>
      <c r="I182" s="175"/>
      <c r="J182" s="176">
        <f>ROUND(I182*H182,2)</f>
        <v>0</v>
      </c>
      <c r="K182" s="172" t="s">
        <v>19</v>
      </c>
      <c r="L182" s="177"/>
      <c r="M182" s="178" t="s">
        <v>19</v>
      </c>
      <c r="N182" s="179" t="s">
        <v>46</v>
      </c>
      <c r="P182" s="131">
        <f>O182*H182</f>
        <v>0</v>
      </c>
      <c r="Q182" s="131">
        <v>1</v>
      </c>
      <c r="R182" s="131">
        <f>Q182*H182</f>
        <v>22.966999999999999</v>
      </c>
      <c r="S182" s="131">
        <v>0</v>
      </c>
      <c r="T182" s="132">
        <f>S182*H182</f>
        <v>0</v>
      </c>
      <c r="AR182" s="133" t="s">
        <v>303</v>
      </c>
      <c r="AT182" s="133" t="s">
        <v>298</v>
      </c>
      <c r="AU182" s="133" t="s">
        <v>85</v>
      </c>
      <c r="AY182" s="18" t="s">
        <v>266</v>
      </c>
      <c r="BE182" s="134">
        <f>IF(N182="základní",J182,0)</f>
        <v>0</v>
      </c>
      <c r="BF182" s="134">
        <f>IF(N182="snížená",J182,0)</f>
        <v>0</v>
      </c>
      <c r="BG182" s="134">
        <f>IF(N182="zákl. přenesená",J182,0)</f>
        <v>0</v>
      </c>
      <c r="BH182" s="134">
        <f>IF(N182="sníž. přenesená",J182,0)</f>
        <v>0</v>
      </c>
      <c r="BI182" s="134">
        <f>IF(N182="nulová",J182,0)</f>
        <v>0</v>
      </c>
      <c r="BJ182" s="18" t="s">
        <v>83</v>
      </c>
      <c r="BK182" s="134">
        <f>ROUND(I182*H182,2)</f>
        <v>0</v>
      </c>
      <c r="BL182" s="18" t="s">
        <v>272</v>
      </c>
      <c r="BM182" s="133" t="s">
        <v>4357</v>
      </c>
    </row>
    <row r="183" spans="2:65" s="14" customFormat="1" ht="11.25">
      <c r="B183" s="164"/>
      <c r="D183" s="136" t="s">
        <v>274</v>
      </c>
      <c r="E183" s="165" t="s">
        <v>19</v>
      </c>
      <c r="F183" s="166" t="s">
        <v>2268</v>
      </c>
      <c r="H183" s="165" t="s">
        <v>19</v>
      </c>
      <c r="I183" s="167"/>
      <c r="L183" s="164"/>
      <c r="M183" s="168"/>
      <c r="T183" s="169"/>
      <c r="AT183" s="165" t="s">
        <v>274</v>
      </c>
      <c r="AU183" s="165" t="s">
        <v>85</v>
      </c>
      <c r="AV183" s="14" t="s">
        <v>83</v>
      </c>
      <c r="AW183" s="14" t="s">
        <v>37</v>
      </c>
      <c r="AX183" s="14" t="s">
        <v>75</v>
      </c>
      <c r="AY183" s="165" t="s">
        <v>266</v>
      </c>
    </row>
    <row r="184" spans="2:65" s="11" customFormat="1" ht="11.25">
      <c r="B184" s="135"/>
      <c r="D184" s="136" t="s">
        <v>274</v>
      </c>
      <c r="E184" s="137" t="s">
        <v>19</v>
      </c>
      <c r="F184" s="138" t="s">
        <v>4358</v>
      </c>
      <c r="H184" s="139">
        <v>22.966999999999999</v>
      </c>
      <c r="I184" s="140"/>
      <c r="L184" s="135"/>
      <c r="M184" s="141"/>
      <c r="T184" s="142"/>
      <c r="AT184" s="137" t="s">
        <v>274</v>
      </c>
      <c r="AU184" s="137" t="s">
        <v>85</v>
      </c>
      <c r="AV184" s="11" t="s">
        <v>85</v>
      </c>
      <c r="AW184" s="11" t="s">
        <v>37</v>
      </c>
      <c r="AX184" s="11" t="s">
        <v>75</v>
      </c>
      <c r="AY184" s="137" t="s">
        <v>266</v>
      </c>
    </row>
    <row r="185" spans="2:65" s="12" customFormat="1" ht="11.25">
      <c r="B185" s="143"/>
      <c r="D185" s="136" t="s">
        <v>274</v>
      </c>
      <c r="E185" s="144" t="s">
        <v>19</v>
      </c>
      <c r="F185" s="145" t="s">
        <v>276</v>
      </c>
      <c r="H185" s="146">
        <v>22.966999999999999</v>
      </c>
      <c r="I185" s="147"/>
      <c r="L185" s="143"/>
      <c r="M185" s="148"/>
      <c r="T185" s="149"/>
      <c r="AT185" s="144" t="s">
        <v>274</v>
      </c>
      <c r="AU185" s="144" t="s">
        <v>85</v>
      </c>
      <c r="AV185" s="12" t="s">
        <v>272</v>
      </c>
      <c r="AW185" s="12" t="s">
        <v>37</v>
      </c>
      <c r="AX185" s="12" t="s">
        <v>83</v>
      </c>
      <c r="AY185" s="144" t="s">
        <v>266</v>
      </c>
    </row>
    <row r="186" spans="2:65" s="1" customFormat="1" ht="33" customHeight="1">
      <c r="B186" s="33"/>
      <c r="C186" s="122" t="s">
        <v>409</v>
      </c>
      <c r="D186" s="122" t="s">
        <v>267</v>
      </c>
      <c r="E186" s="123" t="s">
        <v>2285</v>
      </c>
      <c r="F186" s="124" t="s">
        <v>2286</v>
      </c>
      <c r="G186" s="125" t="s">
        <v>291</v>
      </c>
      <c r="H186" s="126">
        <v>114.8</v>
      </c>
      <c r="I186" s="127"/>
      <c r="J186" s="128">
        <f>ROUND(I186*H186,2)</f>
        <v>0</v>
      </c>
      <c r="K186" s="124" t="s">
        <v>271</v>
      </c>
      <c r="L186" s="33"/>
      <c r="M186" s="129" t="s">
        <v>19</v>
      </c>
      <c r="N186" s="130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272</v>
      </c>
      <c r="AT186" s="133" t="s">
        <v>267</v>
      </c>
      <c r="AU186" s="133" t="s">
        <v>85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4359</v>
      </c>
    </row>
    <row r="187" spans="2:65" s="14" customFormat="1" ht="11.25">
      <c r="B187" s="164"/>
      <c r="D187" s="136" t="s">
        <v>274</v>
      </c>
      <c r="E187" s="165" t="s">
        <v>19</v>
      </c>
      <c r="F187" s="166" t="s">
        <v>1577</v>
      </c>
      <c r="H187" s="165" t="s">
        <v>19</v>
      </c>
      <c r="I187" s="167"/>
      <c r="L187" s="164"/>
      <c r="M187" s="168"/>
      <c r="T187" s="169"/>
      <c r="AT187" s="165" t="s">
        <v>274</v>
      </c>
      <c r="AU187" s="165" t="s">
        <v>85</v>
      </c>
      <c r="AV187" s="14" t="s">
        <v>83</v>
      </c>
      <c r="AW187" s="14" t="s">
        <v>37</v>
      </c>
      <c r="AX187" s="14" t="s">
        <v>75</v>
      </c>
      <c r="AY187" s="165" t="s">
        <v>266</v>
      </c>
    </row>
    <row r="188" spans="2:65" s="14" customFormat="1" ht="11.25">
      <c r="B188" s="164"/>
      <c r="D188" s="136" t="s">
        <v>274</v>
      </c>
      <c r="E188" s="165" t="s">
        <v>19</v>
      </c>
      <c r="F188" s="166" t="s">
        <v>4245</v>
      </c>
      <c r="H188" s="165" t="s">
        <v>19</v>
      </c>
      <c r="I188" s="167"/>
      <c r="L188" s="164"/>
      <c r="M188" s="168"/>
      <c r="T188" s="169"/>
      <c r="AT188" s="165" t="s">
        <v>274</v>
      </c>
      <c r="AU188" s="165" t="s">
        <v>85</v>
      </c>
      <c r="AV188" s="14" t="s">
        <v>83</v>
      </c>
      <c r="AW188" s="14" t="s">
        <v>37</v>
      </c>
      <c r="AX188" s="14" t="s">
        <v>75</v>
      </c>
      <c r="AY188" s="165" t="s">
        <v>266</v>
      </c>
    </row>
    <row r="189" spans="2:65" s="11" customFormat="1" ht="11.25">
      <c r="B189" s="135"/>
      <c r="D189" s="136" t="s">
        <v>274</v>
      </c>
      <c r="E189" s="137" t="s">
        <v>19</v>
      </c>
      <c r="F189" s="138" t="s">
        <v>4360</v>
      </c>
      <c r="H189" s="139">
        <v>114.8</v>
      </c>
      <c r="I189" s="140"/>
      <c r="L189" s="135"/>
      <c r="M189" s="141"/>
      <c r="T189" s="142"/>
      <c r="AT189" s="137" t="s">
        <v>274</v>
      </c>
      <c r="AU189" s="137" t="s">
        <v>85</v>
      </c>
      <c r="AV189" s="11" t="s">
        <v>85</v>
      </c>
      <c r="AW189" s="11" t="s">
        <v>37</v>
      </c>
      <c r="AX189" s="11" t="s">
        <v>75</v>
      </c>
      <c r="AY189" s="137" t="s">
        <v>266</v>
      </c>
    </row>
    <row r="190" spans="2:65" s="12" customFormat="1" ht="11.25">
      <c r="B190" s="143"/>
      <c r="D190" s="136" t="s">
        <v>274</v>
      </c>
      <c r="E190" s="144" t="s">
        <v>19</v>
      </c>
      <c r="F190" s="145" t="s">
        <v>276</v>
      </c>
      <c r="H190" s="146">
        <v>114.8</v>
      </c>
      <c r="I190" s="147"/>
      <c r="L190" s="143"/>
      <c r="M190" s="148"/>
      <c r="T190" s="149"/>
      <c r="AT190" s="144" t="s">
        <v>274</v>
      </c>
      <c r="AU190" s="144" t="s">
        <v>85</v>
      </c>
      <c r="AV190" s="12" t="s">
        <v>272</v>
      </c>
      <c r="AW190" s="12" t="s">
        <v>37</v>
      </c>
      <c r="AX190" s="12" t="s">
        <v>83</v>
      </c>
      <c r="AY190" s="144" t="s">
        <v>266</v>
      </c>
    </row>
    <row r="191" spans="2:65" s="1" customFormat="1" ht="16.5" customHeight="1">
      <c r="B191" s="33"/>
      <c r="C191" s="170" t="s">
        <v>413</v>
      </c>
      <c r="D191" s="170" t="s">
        <v>298</v>
      </c>
      <c r="E191" s="171" t="s">
        <v>4361</v>
      </c>
      <c r="F191" s="172" t="s">
        <v>4248</v>
      </c>
      <c r="G191" s="173" t="s">
        <v>895</v>
      </c>
      <c r="H191" s="174">
        <v>9</v>
      </c>
      <c r="I191" s="175"/>
      <c r="J191" s="176">
        <f>ROUND(I191*H191,2)</f>
        <v>0</v>
      </c>
      <c r="K191" s="172" t="s">
        <v>19</v>
      </c>
      <c r="L191" s="177"/>
      <c r="M191" s="178" t="s">
        <v>19</v>
      </c>
      <c r="N191" s="179" t="s">
        <v>46</v>
      </c>
      <c r="P191" s="131">
        <f>O191*H191</f>
        <v>0</v>
      </c>
      <c r="Q191" s="131">
        <v>0</v>
      </c>
      <c r="R191" s="131">
        <f>Q191*H191</f>
        <v>0</v>
      </c>
      <c r="S191" s="131">
        <v>0</v>
      </c>
      <c r="T191" s="132">
        <f>S191*H191</f>
        <v>0</v>
      </c>
      <c r="AR191" s="133" t="s">
        <v>303</v>
      </c>
      <c r="AT191" s="133" t="s">
        <v>298</v>
      </c>
      <c r="AU191" s="133" t="s">
        <v>85</v>
      </c>
      <c r="AY191" s="18" t="s">
        <v>266</v>
      </c>
      <c r="BE191" s="134">
        <f>IF(N191="základní",J191,0)</f>
        <v>0</v>
      </c>
      <c r="BF191" s="134">
        <f>IF(N191="snížená",J191,0)</f>
        <v>0</v>
      </c>
      <c r="BG191" s="134">
        <f>IF(N191="zákl. přenesená",J191,0)</f>
        <v>0</v>
      </c>
      <c r="BH191" s="134">
        <f>IF(N191="sníž. přenesená",J191,0)</f>
        <v>0</v>
      </c>
      <c r="BI191" s="134">
        <f>IF(N191="nulová",J191,0)</f>
        <v>0</v>
      </c>
      <c r="BJ191" s="18" t="s">
        <v>83</v>
      </c>
      <c r="BK191" s="134">
        <f>ROUND(I191*H191,2)</f>
        <v>0</v>
      </c>
      <c r="BL191" s="18" t="s">
        <v>272</v>
      </c>
      <c r="BM191" s="133" t="s">
        <v>4362</v>
      </c>
    </row>
    <row r="192" spans="2:65" s="14" customFormat="1" ht="11.25">
      <c r="B192" s="164"/>
      <c r="D192" s="136" t="s">
        <v>274</v>
      </c>
      <c r="E192" s="165" t="s">
        <v>19</v>
      </c>
      <c r="F192" s="166" t="s">
        <v>4363</v>
      </c>
      <c r="H192" s="165" t="s">
        <v>19</v>
      </c>
      <c r="I192" s="167"/>
      <c r="L192" s="164"/>
      <c r="M192" s="168"/>
      <c r="T192" s="169"/>
      <c r="AT192" s="165" t="s">
        <v>274</v>
      </c>
      <c r="AU192" s="165" t="s">
        <v>85</v>
      </c>
      <c r="AV192" s="14" t="s">
        <v>83</v>
      </c>
      <c r="AW192" s="14" t="s">
        <v>37</v>
      </c>
      <c r="AX192" s="14" t="s">
        <v>75</v>
      </c>
      <c r="AY192" s="165" t="s">
        <v>266</v>
      </c>
    </row>
    <row r="193" spans="2:65" s="11" customFormat="1" ht="11.25">
      <c r="B193" s="135"/>
      <c r="D193" s="136" t="s">
        <v>274</v>
      </c>
      <c r="E193" s="137" t="s">
        <v>19</v>
      </c>
      <c r="F193" s="138" t="s">
        <v>307</v>
      </c>
      <c r="H193" s="139">
        <v>9</v>
      </c>
      <c r="I193" s="140"/>
      <c r="L193" s="135"/>
      <c r="M193" s="141"/>
      <c r="T193" s="142"/>
      <c r="AT193" s="137" t="s">
        <v>274</v>
      </c>
      <c r="AU193" s="137" t="s">
        <v>85</v>
      </c>
      <c r="AV193" s="11" t="s">
        <v>85</v>
      </c>
      <c r="AW193" s="11" t="s">
        <v>37</v>
      </c>
      <c r="AX193" s="11" t="s">
        <v>75</v>
      </c>
      <c r="AY193" s="137" t="s">
        <v>266</v>
      </c>
    </row>
    <row r="194" spans="2:65" s="12" customFormat="1" ht="11.25">
      <c r="B194" s="143"/>
      <c r="D194" s="136" t="s">
        <v>274</v>
      </c>
      <c r="E194" s="144" t="s">
        <v>19</v>
      </c>
      <c r="F194" s="145" t="s">
        <v>276</v>
      </c>
      <c r="H194" s="146">
        <v>9</v>
      </c>
      <c r="I194" s="147"/>
      <c r="L194" s="143"/>
      <c r="M194" s="148"/>
      <c r="T194" s="149"/>
      <c r="AT194" s="144" t="s">
        <v>274</v>
      </c>
      <c r="AU194" s="144" t="s">
        <v>85</v>
      </c>
      <c r="AV194" s="12" t="s">
        <v>272</v>
      </c>
      <c r="AW194" s="12" t="s">
        <v>37</v>
      </c>
      <c r="AX194" s="12" t="s">
        <v>83</v>
      </c>
      <c r="AY194" s="144" t="s">
        <v>266</v>
      </c>
    </row>
    <row r="195" spans="2:65" s="1" customFormat="1" ht="16.5" customHeight="1">
      <c r="B195" s="33"/>
      <c r="C195" s="170" t="s">
        <v>316</v>
      </c>
      <c r="D195" s="170" t="s">
        <v>298</v>
      </c>
      <c r="E195" s="171" t="s">
        <v>2291</v>
      </c>
      <c r="F195" s="172" t="s">
        <v>2292</v>
      </c>
      <c r="G195" s="173" t="s">
        <v>279</v>
      </c>
      <c r="H195" s="174">
        <v>6.7</v>
      </c>
      <c r="I195" s="175"/>
      <c r="J195" s="176">
        <f>ROUND(I195*H195,2)</f>
        <v>0</v>
      </c>
      <c r="K195" s="172" t="s">
        <v>271</v>
      </c>
      <c r="L195" s="177"/>
      <c r="M195" s="178" t="s">
        <v>19</v>
      </c>
      <c r="N195" s="179" t="s">
        <v>46</v>
      </c>
      <c r="P195" s="131">
        <f>O195*H195</f>
        <v>0</v>
      </c>
      <c r="Q195" s="131">
        <v>2.4289999999999998</v>
      </c>
      <c r="R195" s="131">
        <f>Q195*H195</f>
        <v>16.2743</v>
      </c>
      <c r="S195" s="131">
        <v>0</v>
      </c>
      <c r="T195" s="132">
        <f>S195*H195</f>
        <v>0</v>
      </c>
      <c r="AR195" s="133" t="s">
        <v>303</v>
      </c>
      <c r="AT195" s="133" t="s">
        <v>298</v>
      </c>
      <c r="AU195" s="133" t="s">
        <v>85</v>
      </c>
      <c r="AY195" s="18" t="s">
        <v>266</v>
      </c>
      <c r="BE195" s="134">
        <f>IF(N195="základní",J195,0)</f>
        <v>0</v>
      </c>
      <c r="BF195" s="134">
        <f>IF(N195="snížená",J195,0)</f>
        <v>0</v>
      </c>
      <c r="BG195" s="134">
        <f>IF(N195="zákl. přenesená",J195,0)</f>
        <v>0</v>
      </c>
      <c r="BH195" s="134">
        <f>IF(N195="sníž. přenesená",J195,0)</f>
        <v>0</v>
      </c>
      <c r="BI195" s="134">
        <f>IF(N195="nulová",J195,0)</f>
        <v>0</v>
      </c>
      <c r="BJ195" s="18" t="s">
        <v>83</v>
      </c>
      <c r="BK195" s="134">
        <f>ROUND(I195*H195,2)</f>
        <v>0</v>
      </c>
      <c r="BL195" s="18" t="s">
        <v>272</v>
      </c>
      <c r="BM195" s="133" t="s">
        <v>4364</v>
      </c>
    </row>
    <row r="196" spans="2:65" s="14" customFormat="1" ht="11.25">
      <c r="B196" s="164"/>
      <c r="D196" s="136" t="s">
        <v>274</v>
      </c>
      <c r="E196" s="165" t="s">
        <v>19</v>
      </c>
      <c r="F196" s="166" t="s">
        <v>2294</v>
      </c>
      <c r="H196" s="165" t="s">
        <v>19</v>
      </c>
      <c r="I196" s="167"/>
      <c r="L196" s="164"/>
      <c r="M196" s="168"/>
      <c r="T196" s="169"/>
      <c r="AT196" s="165" t="s">
        <v>274</v>
      </c>
      <c r="AU196" s="165" t="s">
        <v>85</v>
      </c>
      <c r="AV196" s="14" t="s">
        <v>83</v>
      </c>
      <c r="AW196" s="14" t="s">
        <v>37</v>
      </c>
      <c r="AX196" s="14" t="s">
        <v>75</v>
      </c>
      <c r="AY196" s="165" t="s">
        <v>266</v>
      </c>
    </row>
    <row r="197" spans="2:65" s="11" customFormat="1" ht="11.25">
      <c r="B197" s="135"/>
      <c r="D197" s="136" t="s">
        <v>274</v>
      </c>
      <c r="E197" s="137" t="s">
        <v>19</v>
      </c>
      <c r="F197" s="138" t="s">
        <v>4365</v>
      </c>
      <c r="H197" s="139">
        <v>5.74</v>
      </c>
      <c r="I197" s="140"/>
      <c r="L197" s="135"/>
      <c r="M197" s="141"/>
      <c r="T197" s="142"/>
      <c r="AT197" s="137" t="s">
        <v>274</v>
      </c>
      <c r="AU197" s="137" t="s">
        <v>85</v>
      </c>
      <c r="AV197" s="11" t="s">
        <v>85</v>
      </c>
      <c r="AW197" s="11" t="s">
        <v>37</v>
      </c>
      <c r="AX197" s="11" t="s">
        <v>75</v>
      </c>
      <c r="AY197" s="137" t="s">
        <v>266</v>
      </c>
    </row>
    <row r="198" spans="2:65" s="14" customFormat="1" ht="11.25">
      <c r="B198" s="164"/>
      <c r="D198" s="136" t="s">
        <v>274</v>
      </c>
      <c r="E198" s="165" t="s">
        <v>19</v>
      </c>
      <c r="F198" s="166" t="s">
        <v>2298</v>
      </c>
      <c r="H198" s="165" t="s">
        <v>19</v>
      </c>
      <c r="I198" s="167"/>
      <c r="L198" s="164"/>
      <c r="M198" s="168"/>
      <c r="T198" s="169"/>
      <c r="AT198" s="165" t="s">
        <v>274</v>
      </c>
      <c r="AU198" s="165" t="s">
        <v>85</v>
      </c>
      <c r="AV198" s="14" t="s">
        <v>83</v>
      </c>
      <c r="AW198" s="14" t="s">
        <v>37</v>
      </c>
      <c r="AX198" s="14" t="s">
        <v>75</v>
      </c>
      <c r="AY198" s="165" t="s">
        <v>266</v>
      </c>
    </row>
    <row r="199" spans="2:65" s="11" customFormat="1" ht="11.25">
      <c r="B199" s="135"/>
      <c r="D199" s="136" t="s">
        <v>274</v>
      </c>
      <c r="E199" s="137" t="s">
        <v>19</v>
      </c>
      <c r="F199" s="138" t="s">
        <v>4366</v>
      </c>
      <c r="H199" s="139">
        <v>0.96</v>
      </c>
      <c r="I199" s="140"/>
      <c r="L199" s="135"/>
      <c r="M199" s="141"/>
      <c r="T199" s="142"/>
      <c r="AT199" s="137" t="s">
        <v>274</v>
      </c>
      <c r="AU199" s="137" t="s">
        <v>85</v>
      </c>
      <c r="AV199" s="11" t="s">
        <v>85</v>
      </c>
      <c r="AW199" s="11" t="s">
        <v>37</v>
      </c>
      <c r="AX199" s="11" t="s">
        <v>75</v>
      </c>
      <c r="AY199" s="137" t="s">
        <v>266</v>
      </c>
    </row>
    <row r="200" spans="2:65" s="12" customFormat="1" ht="11.25">
      <c r="B200" s="143"/>
      <c r="D200" s="136" t="s">
        <v>274</v>
      </c>
      <c r="E200" s="144" t="s">
        <v>19</v>
      </c>
      <c r="F200" s="145" t="s">
        <v>276</v>
      </c>
      <c r="H200" s="146">
        <v>6.7</v>
      </c>
      <c r="I200" s="147"/>
      <c r="L200" s="143"/>
      <c r="M200" s="148"/>
      <c r="T200" s="149"/>
      <c r="AT200" s="144" t="s">
        <v>274</v>
      </c>
      <c r="AU200" s="144" t="s">
        <v>85</v>
      </c>
      <c r="AV200" s="12" t="s">
        <v>272</v>
      </c>
      <c r="AW200" s="12" t="s">
        <v>37</v>
      </c>
      <c r="AX200" s="12" t="s">
        <v>83</v>
      </c>
      <c r="AY200" s="144" t="s">
        <v>266</v>
      </c>
    </row>
    <row r="201" spans="2:65" s="1" customFormat="1" ht="16.5" customHeight="1">
      <c r="B201" s="33"/>
      <c r="C201" s="170" t="s">
        <v>328</v>
      </c>
      <c r="D201" s="170" t="s">
        <v>298</v>
      </c>
      <c r="E201" s="171" t="s">
        <v>2300</v>
      </c>
      <c r="F201" s="172" t="s">
        <v>2301</v>
      </c>
      <c r="G201" s="173" t="s">
        <v>789</v>
      </c>
      <c r="H201" s="174">
        <v>115</v>
      </c>
      <c r="I201" s="175"/>
      <c r="J201" s="176">
        <f>ROUND(I201*H201,2)</f>
        <v>0</v>
      </c>
      <c r="K201" s="172" t="s">
        <v>271</v>
      </c>
      <c r="L201" s="177"/>
      <c r="M201" s="178" t="s">
        <v>19</v>
      </c>
      <c r="N201" s="179" t="s">
        <v>46</v>
      </c>
      <c r="P201" s="131">
        <f>O201*H201</f>
        <v>0</v>
      </c>
      <c r="Q201" s="131">
        <v>6.8599999999999994E-2</v>
      </c>
      <c r="R201" s="131">
        <f>Q201*H201</f>
        <v>7.8889999999999993</v>
      </c>
      <c r="S201" s="131">
        <v>0</v>
      </c>
      <c r="T201" s="132">
        <f>S201*H201</f>
        <v>0</v>
      </c>
      <c r="AR201" s="133" t="s">
        <v>303</v>
      </c>
      <c r="AT201" s="133" t="s">
        <v>298</v>
      </c>
      <c r="AU201" s="133" t="s">
        <v>85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4367</v>
      </c>
    </row>
    <row r="202" spans="2:65" s="14" customFormat="1" ht="11.25">
      <c r="B202" s="164"/>
      <c r="D202" s="136" t="s">
        <v>274</v>
      </c>
      <c r="E202" s="165" t="s">
        <v>19</v>
      </c>
      <c r="F202" s="166" t="s">
        <v>4260</v>
      </c>
      <c r="H202" s="165" t="s">
        <v>19</v>
      </c>
      <c r="I202" s="167"/>
      <c r="L202" s="164"/>
      <c r="M202" s="168"/>
      <c r="T202" s="169"/>
      <c r="AT202" s="165" t="s">
        <v>274</v>
      </c>
      <c r="AU202" s="165" t="s">
        <v>85</v>
      </c>
      <c r="AV202" s="14" t="s">
        <v>83</v>
      </c>
      <c r="AW202" s="14" t="s">
        <v>37</v>
      </c>
      <c r="AX202" s="14" t="s">
        <v>75</v>
      </c>
      <c r="AY202" s="165" t="s">
        <v>266</v>
      </c>
    </row>
    <row r="203" spans="2:65" s="11" customFormat="1" ht="11.25">
      <c r="B203" s="135"/>
      <c r="D203" s="136" t="s">
        <v>274</v>
      </c>
      <c r="E203" s="137" t="s">
        <v>19</v>
      </c>
      <c r="F203" s="138" t="s">
        <v>4368</v>
      </c>
      <c r="H203" s="139">
        <v>114.8</v>
      </c>
      <c r="I203" s="140"/>
      <c r="L203" s="135"/>
      <c r="M203" s="141"/>
      <c r="T203" s="142"/>
      <c r="AT203" s="137" t="s">
        <v>274</v>
      </c>
      <c r="AU203" s="137" t="s">
        <v>85</v>
      </c>
      <c r="AV203" s="11" t="s">
        <v>85</v>
      </c>
      <c r="AW203" s="11" t="s">
        <v>37</v>
      </c>
      <c r="AX203" s="11" t="s">
        <v>75</v>
      </c>
      <c r="AY203" s="137" t="s">
        <v>266</v>
      </c>
    </row>
    <row r="204" spans="2:65" s="14" customFormat="1" ht="11.25">
      <c r="B204" s="164"/>
      <c r="D204" s="136" t="s">
        <v>274</v>
      </c>
      <c r="E204" s="165" t="s">
        <v>19</v>
      </c>
      <c r="F204" s="166" t="s">
        <v>1503</v>
      </c>
      <c r="H204" s="165" t="s">
        <v>19</v>
      </c>
      <c r="I204" s="167"/>
      <c r="L204" s="164"/>
      <c r="M204" s="168"/>
      <c r="T204" s="169"/>
      <c r="AT204" s="165" t="s">
        <v>274</v>
      </c>
      <c r="AU204" s="165" t="s">
        <v>85</v>
      </c>
      <c r="AV204" s="14" t="s">
        <v>83</v>
      </c>
      <c r="AW204" s="14" t="s">
        <v>37</v>
      </c>
      <c r="AX204" s="14" t="s">
        <v>75</v>
      </c>
      <c r="AY204" s="165" t="s">
        <v>266</v>
      </c>
    </row>
    <row r="205" spans="2:65" s="11" customFormat="1" ht="11.25">
      <c r="B205" s="135"/>
      <c r="D205" s="136" t="s">
        <v>274</v>
      </c>
      <c r="E205" s="137" t="s">
        <v>19</v>
      </c>
      <c r="F205" s="138" t="s">
        <v>4369</v>
      </c>
      <c r="H205" s="139">
        <v>0.2</v>
      </c>
      <c r="I205" s="140"/>
      <c r="L205" s="135"/>
      <c r="M205" s="141"/>
      <c r="T205" s="142"/>
      <c r="AT205" s="137" t="s">
        <v>274</v>
      </c>
      <c r="AU205" s="137" t="s">
        <v>85</v>
      </c>
      <c r="AV205" s="11" t="s">
        <v>85</v>
      </c>
      <c r="AW205" s="11" t="s">
        <v>37</v>
      </c>
      <c r="AX205" s="11" t="s">
        <v>75</v>
      </c>
      <c r="AY205" s="137" t="s">
        <v>266</v>
      </c>
    </row>
    <row r="206" spans="2:65" s="12" customFormat="1" ht="11.25">
      <c r="B206" s="143"/>
      <c r="D206" s="136" t="s">
        <v>274</v>
      </c>
      <c r="E206" s="144" t="s">
        <v>19</v>
      </c>
      <c r="F206" s="145" t="s">
        <v>276</v>
      </c>
      <c r="H206" s="146">
        <v>115</v>
      </c>
      <c r="I206" s="147"/>
      <c r="L206" s="143"/>
      <c r="M206" s="148"/>
      <c r="T206" s="149"/>
      <c r="AT206" s="144" t="s">
        <v>274</v>
      </c>
      <c r="AU206" s="144" t="s">
        <v>85</v>
      </c>
      <c r="AV206" s="12" t="s">
        <v>272</v>
      </c>
      <c r="AW206" s="12" t="s">
        <v>37</v>
      </c>
      <c r="AX206" s="12" t="s">
        <v>83</v>
      </c>
      <c r="AY206" s="144" t="s">
        <v>266</v>
      </c>
    </row>
    <row r="207" spans="2:65" s="1" customFormat="1" ht="16.5" customHeight="1">
      <c r="B207" s="33"/>
      <c r="C207" s="122" t="s">
        <v>324</v>
      </c>
      <c r="D207" s="122" t="s">
        <v>267</v>
      </c>
      <c r="E207" s="123" t="s">
        <v>2314</v>
      </c>
      <c r="F207" s="124" t="s">
        <v>2315</v>
      </c>
      <c r="G207" s="125" t="s">
        <v>895</v>
      </c>
      <c r="H207" s="126">
        <v>26.3</v>
      </c>
      <c r="I207" s="127"/>
      <c r="J207" s="128">
        <f>ROUND(I207*H207,2)</f>
        <v>0</v>
      </c>
      <c r="K207" s="124" t="s">
        <v>19</v>
      </c>
      <c r="L207" s="33"/>
      <c r="M207" s="129" t="s">
        <v>19</v>
      </c>
      <c r="N207" s="130" t="s">
        <v>46</v>
      </c>
      <c r="P207" s="131">
        <f>O207*H207</f>
        <v>0</v>
      </c>
      <c r="Q207" s="131">
        <v>0</v>
      </c>
      <c r="R207" s="131">
        <f>Q207*H207</f>
        <v>0</v>
      </c>
      <c r="S207" s="131">
        <v>0</v>
      </c>
      <c r="T207" s="132">
        <f>S207*H207</f>
        <v>0</v>
      </c>
      <c r="AR207" s="133" t="s">
        <v>272</v>
      </c>
      <c r="AT207" s="133" t="s">
        <v>267</v>
      </c>
      <c r="AU207" s="133" t="s">
        <v>85</v>
      </c>
      <c r="AY207" s="18" t="s">
        <v>266</v>
      </c>
      <c r="BE207" s="134">
        <f>IF(N207="základní",J207,0)</f>
        <v>0</v>
      </c>
      <c r="BF207" s="134">
        <f>IF(N207="snížená",J207,0)</f>
        <v>0</v>
      </c>
      <c r="BG207" s="134">
        <f>IF(N207="zákl. přenesená",J207,0)</f>
        <v>0</v>
      </c>
      <c r="BH207" s="134">
        <f>IF(N207="sníž. přenesená",J207,0)</f>
        <v>0</v>
      </c>
      <c r="BI207" s="134">
        <f>IF(N207="nulová",J207,0)</f>
        <v>0</v>
      </c>
      <c r="BJ207" s="18" t="s">
        <v>83</v>
      </c>
      <c r="BK207" s="134">
        <f>ROUND(I207*H207,2)</f>
        <v>0</v>
      </c>
      <c r="BL207" s="18" t="s">
        <v>272</v>
      </c>
      <c r="BM207" s="133" t="s">
        <v>4370</v>
      </c>
    </row>
    <row r="208" spans="2:65" s="14" customFormat="1" ht="11.25">
      <c r="B208" s="164"/>
      <c r="D208" s="136" t="s">
        <v>274</v>
      </c>
      <c r="E208" s="165" t="s">
        <v>19</v>
      </c>
      <c r="F208" s="166" t="s">
        <v>2317</v>
      </c>
      <c r="H208" s="165" t="s">
        <v>19</v>
      </c>
      <c r="I208" s="167"/>
      <c r="L208" s="164"/>
      <c r="M208" s="168"/>
      <c r="T208" s="169"/>
      <c r="AT208" s="165" t="s">
        <v>274</v>
      </c>
      <c r="AU208" s="165" t="s">
        <v>85</v>
      </c>
      <c r="AV208" s="14" t="s">
        <v>83</v>
      </c>
      <c r="AW208" s="14" t="s">
        <v>37</v>
      </c>
      <c r="AX208" s="14" t="s">
        <v>75</v>
      </c>
      <c r="AY208" s="165" t="s">
        <v>266</v>
      </c>
    </row>
    <row r="209" spans="2:65" s="14" customFormat="1" ht="11.25">
      <c r="B209" s="164"/>
      <c r="D209" s="136" t="s">
        <v>274</v>
      </c>
      <c r="E209" s="165" t="s">
        <v>19</v>
      </c>
      <c r="F209" s="166" t="s">
        <v>2318</v>
      </c>
      <c r="H209" s="165" t="s">
        <v>19</v>
      </c>
      <c r="I209" s="167"/>
      <c r="L209" s="164"/>
      <c r="M209" s="168"/>
      <c r="T209" s="169"/>
      <c r="AT209" s="165" t="s">
        <v>274</v>
      </c>
      <c r="AU209" s="165" t="s">
        <v>85</v>
      </c>
      <c r="AV209" s="14" t="s">
        <v>83</v>
      </c>
      <c r="AW209" s="14" t="s">
        <v>37</v>
      </c>
      <c r="AX209" s="14" t="s">
        <v>75</v>
      </c>
      <c r="AY209" s="165" t="s">
        <v>266</v>
      </c>
    </row>
    <row r="210" spans="2:65" s="11" customFormat="1" ht="11.25">
      <c r="B210" s="135"/>
      <c r="D210" s="136" t="s">
        <v>274</v>
      </c>
      <c r="E210" s="137" t="s">
        <v>19</v>
      </c>
      <c r="F210" s="138" t="s">
        <v>4371</v>
      </c>
      <c r="H210" s="139">
        <v>24</v>
      </c>
      <c r="I210" s="140"/>
      <c r="L210" s="135"/>
      <c r="M210" s="141"/>
      <c r="T210" s="142"/>
      <c r="AT210" s="137" t="s">
        <v>274</v>
      </c>
      <c r="AU210" s="137" t="s">
        <v>85</v>
      </c>
      <c r="AV210" s="11" t="s">
        <v>85</v>
      </c>
      <c r="AW210" s="11" t="s">
        <v>37</v>
      </c>
      <c r="AX210" s="11" t="s">
        <v>75</v>
      </c>
      <c r="AY210" s="137" t="s">
        <v>266</v>
      </c>
    </row>
    <row r="211" spans="2:65" s="14" customFormat="1" ht="11.25">
      <c r="B211" s="164"/>
      <c r="D211" s="136" t="s">
        <v>274</v>
      </c>
      <c r="E211" s="165" t="s">
        <v>19</v>
      </c>
      <c r="F211" s="166" t="s">
        <v>2320</v>
      </c>
      <c r="H211" s="165" t="s">
        <v>19</v>
      </c>
      <c r="I211" s="167"/>
      <c r="L211" s="164"/>
      <c r="M211" s="168"/>
      <c r="T211" s="169"/>
      <c r="AT211" s="165" t="s">
        <v>274</v>
      </c>
      <c r="AU211" s="165" t="s">
        <v>85</v>
      </c>
      <c r="AV211" s="14" t="s">
        <v>83</v>
      </c>
      <c r="AW211" s="14" t="s">
        <v>37</v>
      </c>
      <c r="AX211" s="14" t="s">
        <v>75</v>
      </c>
      <c r="AY211" s="165" t="s">
        <v>266</v>
      </c>
    </row>
    <row r="212" spans="2:65" s="11" customFormat="1" ht="11.25">
      <c r="B212" s="135"/>
      <c r="D212" s="136" t="s">
        <v>274</v>
      </c>
      <c r="E212" s="137" t="s">
        <v>19</v>
      </c>
      <c r="F212" s="138" t="s">
        <v>4372</v>
      </c>
      <c r="H212" s="139">
        <v>0.9</v>
      </c>
      <c r="I212" s="140"/>
      <c r="L212" s="135"/>
      <c r="M212" s="141"/>
      <c r="T212" s="142"/>
      <c r="AT212" s="137" t="s">
        <v>274</v>
      </c>
      <c r="AU212" s="137" t="s">
        <v>85</v>
      </c>
      <c r="AV212" s="11" t="s">
        <v>85</v>
      </c>
      <c r="AW212" s="11" t="s">
        <v>37</v>
      </c>
      <c r="AX212" s="11" t="s">
        <v>75</v>
      </c>
      <c r="AY212" s="137" t="s">
        <v>266</v>
      </c>
    </row>
    <row r="213" spans="2:65" s="14" customFormat="1" ht="11.25">
      <c r="B213" s="164"/>
      <c r="D213" s="136" t="s">
        <v>274</v>
      </c>
      <c r="E213" s="165" t="s">
        <v>19</v>
      </c>
      <c r="F213" s="166" t="s">
        <v>2322</v>
      </c>
      <c r="H213" s="165" t="s">
        <v>19</v>
      </c>
      <c r="I213" s="167"/>
      <c r="L213" s="164"/>
      <c r="M213" s="168"/>
      <c r="T213" s="169"/>
      <c r="AT213" s="165" t="s">
        <v>274</v>
      </c>
      <c r="AU213" s="165" t="s">
        <v>85</v>
      </c>
      <c r="AV213" s="14" t="s">
        <v>83</v>
      </c>
      <c r="AW213" s="14" t="s">
        <v>37</v>
      </c>
      <c r="AX213" s="14" t="s">
        <v>75</v>
      </c>
      <c r="AY213" s="165" t="s">
        <v>266</v>
      </c>
    </row>
    <row r="214" spans="2:65" s="11" customFormat="1" ht="11.25">
      <c r="B214" s="135"/>
      <c r="D214" s="136" t="s">
        <v>274</v>
      </c>
      <c r="E214" s="137" t="s">
        <v>19</v>
      </c>
      <c r="F214" s="138" t="s">
        <v>4373</v>
      </c>
      <c r="H214" s="139">
        <v>1.4</v>
      </c>
      <c r="I214" s="140"/>
      <c r="L214" s="135"/>
      <c r="M214" s="141"/>
      <c r="T214" s="142"/>
      <c r="AT214" s="137" t="s">
        <v>274</v>
      </c>
      <c r="AU214" s="137" t="s">
        <v>85</v>
      </c>
      <c r="AV214" s="11" t="s">
        <v>85</v>
      </c>
      <c r="AW214" s="11" t="s">
        <v>37</v>
      </c>
      <c r="AX214" s="11" t="s">
        <v>75</v>
      </c>
      <c r="AY214" s="137" t="s">
        <v>266</v>
      </c>
    </row>
    <row r="215" spans="2:65" s="12" customFormat="1" ht="11.25">
      <c r="B215" s="143"/>
      <c r="D215" s="136" t="s">
        <v>274</v>
      </c>
      <c r="E215" s="144" t="s">
        <v>19</v>
      </c>
      <c r="F215" s="145" t="s">
        <v>276</v>
      </c>
      <c r="H215" s="146">
        <v>26.3</v>
      </c>
      <c r="I215" s="147"/>
      <c r="L215" s="143"/>
      <c r="M215" s="148"/>
      <c r="T215" s="149"/>
      <c r="AT215" s="144" t="s">
        <v>274</v>
      </c>
      <c r="AU215" s="144" t="s">
        <v>85</v>
      </c>
      <c r="AV215" s="12" t="s">
        <v>272</v>
      </c>
      <c r="AW215" s="12" t="s">
        <v>37</v>
      </c>
      <c r="AX215" s="12" t="s">
        <v>83</v>
      </c>
      <c r="AY215" s="144" t="s">
        <v>266</v>
      </c>
    </row>
    <row r="216" spans="2:65" s="1" customFormat="1" ht="16.5" customHeight="1">
      <c r="B216" s="33"/>
      <c r="C216" s="170" t="s">
        <v>320</v>
      </c>
      <c r="D216" s="170" t="s">
        <v>298</v>
      </c>
      <c r="E216" s="171" t="s">
        <v>2326</v>
      </c>
      <c r="F216" s="172" t="s">
        <v>2327</v>
      </c>
      <c r="G216" s="173" t="s">
        <v>895</v>
      </c>
      <c r="H216" s="174">
        <v>26.3</v>
      </c>
      <c r="I216" s="175"/>
      <c r="J216" s="176">
        <f>ROUND(I216*H216,2)</f>
        <v>0</v>
      </c>
      <c r="K216" s="172" t="s">
        <v>19</v>
      </c>
      <c r="L216" s="177"/>
      <c r="M216" s="178" t="s">
        <v>19</v>
      </c>
      <c r="N216" s="179" t="s">
        <v>46</v>
      </c>
      <c r="P216" s="131">
        <f>O216*H216</f>
        <v>0</v>
      </c>
      <c r="Q216" s="131">
        <v>0</v>
      </c>
      <c r="R216" s="131">
        <f>Q216*H216</f>
        <v>0</v>
      </c>
      <c r="S216" s="131">
        <v>0</v>
      </c>
      <c r="T216" s="132">
        <f>S216*H216</f>
        <v>0</v>
      </c>
      <c r="AR216" s="133" t="s">
        <v>303</v>
      </c>
      <c r="AT216" s="133" t="s">
        <v>298</v>
      </c>
      <c r="AU216" s="133" t="s">
        <v>85</v>
      </c>
      <c r="AY216" s="18" t="s">
        <v>266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8" t="s">
        <v>83</v>
      </c>
      <c r="BK216" s="134">
        <f>ROUND(I216*H216,2)</f>
        <v>0</v>
      </c>
      <c r="BL216" s="18" t="s">
        <v>272</v>
      </c>
      <c r="BM216" s="133" t="s">
        <v>4374</v>
      </c>
    </row>
    <row r="217" spans="2:65" s="14" customFormat="1" ht="11.25">
      <c r="B217" s="164"/>
      <c r="D217" s="136" t="s">
        <v>274</v>
      </c>
      <c r="E217" s="165" t="s">
        <v>19</v>
      </c>
      <c r="F217" s="166" t="s">
        <v>2317</v>
      </c>
      <c r="H217" s="165" t="s">
        <v>19</v>
      </c>
      <c r="I217" s="167"/>
      <c r="L217" s="164"/>
      <c r="M217" s="168"/>
      <c r="T217" s="169"/>
      <c r="AT217" s="165" t="s">
        <v>274</v>
      </c>
      <c r="AU217" s="165" t="s">
        <v>85</v>
      </c>
      <c r="AV217" s="14" t="s">
        <v>83</v>
      </c>
      <c r="AW217" s="14" t="s">
        <v>37</v>
      </c>
      <c r="AX217" s="14" t="s">
        <v>75</v>
      </c>
      <c r="AY217" s="165" t="s">
        <v>266</v>
      </c>
    </row>
    <row r="218" spans="2:65" s="14" customFormat="1" ht="11.25">
      <c r="B218" s="164"/>
      <c r="D218" s="136" t="s">
        <v>274</v>
      </c>
      <c r="E218" s="165" t="s">
        <v>19</v>
      </c>
      <c r="F218" s="166" t="s">
        <v>2318</v>
      </c>
      <c r="H218" s="165" t="s">
        <v>19</v>
      </c>
      <c r="I218" s="167"/>
      <c r="L218" s="164"/>
      <c r="M218" s="168"/>
      <c r="T218" s="169"/>
      <c r="AT218" s="165" t="s">
        <v>274</v>
      </c>
      <c r="AU218" s="165" t="s">
        <v>85</v>
      </c>
      <c r="AV218" s="14" t="s">
        <v>83</v>
      </c>
      <c r="AW218" s="14" t="s">
        <v>37</v>
      </c>
      <c r="AX218" s="14" t="s">
        <v>75</v>
      </c>
      <c r="AY218" s="165" t="s">
        <v>266</v>
      </c>
    </row>
    <row r="219" spans="2:65" s="11" customFormat="1" ht="11.25">
      <c r="B219" s="135"/>
      <c r="D219" s="136" t="s">
        <v>274</v>
      </c>
      <c r="E219" s="137" t="s">
        <v>19</v>
      </c>
      <c r="F219" s="138" t="s">
        <v>4371</v>
      </c>
      <c r="H219" s="139">
        <v>24</v>
      </c>
      <c r="I219" s="140"/>
      <c r="L219" s="135"/>
      <c r="M219" s="141"/>
      <c r="T219" s="142"/>
      <c r="AT219" s="137" t="s">
        <v>274</v>
      </c>
      <c r="AU219" s="137" t="s">
        <v>85</v>
      </c>
      <c r="AV219" s="11" t="s">
        <v>85</v>
      </c>
      <c r="AW219" s="11" t="s">
        <v>37</v>
      </c>
      <c r="AX219" s="11" t="s">
        <v>75</v>
      </c>
      <c r="AY219" s="137" t="s">
        <v>266</v>
      </c>
    </row>
    <row r="220" spans="2:65" s="14" customFormat="1" ht="11.25">
      <c r="B220" s="164"/>
      <c r="D220" s="136" t="s">
        <v>274</v>
      </c>
      <c r="E220" s="165" t="s">
        <v>19</v>
      </c>
      <c r="F220" s="166" t="s">
        <v>2320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85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1" customFormat="1" ht="11.25">
      <c r="B221" s="135"/>
      <c r="D221" s="136" t="s">
        <v>274</v>
      </c>
      <c r="E221" s="137" t="s">
        <v>19</v>
      </c>
      <c r="F221" s="138" t="s">
        <v>4372</v>
      </c>
      <c r="H221" s="139">
        <v>0.9</v>
      </c>
      <c r="I221" s="140"/>
      <c r="L221" s="135"/>
      <c r="M221" s="141"/>
      <c r="T221" s="142"/>
      <c r="AT221" s="137" t="s">
        <v>274</v>
      </c>
      <c r="AU221" s="137" t="s">
        <v>85</v>
      </c>
      <c r="AV221" s="11" t="s">
        <v>85</v>
      </c>
      <c r="AW221" s="11" t="s">
        <v>37</v>
      </c>
      <c r="AX221" s="11" t="s">
        <v>75</v>
      </c>
      <c r="AY221" s="137" t="s">
        <v>266</v>
      </c>
    </row>
    <row r="222" spans="2:65" s="14" customFormat="1" ht="11.25">
      <c r="B222" s="164"/>
      <c r="D222" s="136" t="s">
        <v>274</v>
      </c>
      <c r="E222" s="165" t="s">
        <v>19</v>
      </c>
      <c r="F222" s="166" t="s">
        <v>2322</v>
      </c>
      <c r="H222" s="165" t="s">
        <v>19</v>
      </c>
      <c r="I222" s="167"/>
      <c r="L222" s="164"/>
      <c r="M222" s="168"/>
      <c r="T222" s="169"/>
      <c r="AT222" s="165" t="s">
        <v>274</v>
      </c>
      <c r="AU222" s="165" t="s">
        <v>85</v>
      </c>
      <c r="AV222" s="14" t="s">
        <v>83</v>
      </c>
      <c r="AW222" s="14" t="s">
        <v>37</v>
      </c>
      <c r="AX222" s="14" t="s">
        <v>75</v>
      </c>
      <c r="AY222" s="165" t="s">
        <v>266</v>
      </c>
    </row>
    <row r="223" spans="2:65" s="11" customFormat="1" ht="11.25">
      <c r="B223" s="135"/>
      <c r="D223" s="136" t="s">
        <v>274</v>
      </c>
      <c r="E223" s="137" t="s">
        <v>19</v>
      </c>
      <c r="F223" s="138" t="s">
        <v>4373</v>
      </c>
      <c r="H223" s="139">
        <v>1.4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2" customFormat="1" ht="11.25">
      <c r="B224" s="143"/>
      <c r="D224" s="136" t="s">
        <v>274</v>
      </c>
      <c r="E224" s="144" t="s">
        <v>19</v>
      </c>
      <c r="F224" s="145" t="s">
        <v>276</v>
      </c>
      <c r="H224" s="146">
        <v>26.3</v>
      </c>
      <c r="I224" s="147"/>
      <c r="L224" s="143"/>
      <c r="M224" s="148"/>
      <c r="T224" s="149"/>
      <c r="AT224" s="144" t="s">
        <v>274</v>
      </c>
      <c r="AU224" s="144" t="s">
        <v>85</v>
      </c>
      <c r="AV224" s="12" t="s">
        <v>272</v>
      </c>
      <c r="AW224" s="12" t="s">
        <v>37</v>
      </c>
      <c r="AX224" s="12" t="s">
        <v>83</v>
      </c>
      <c r="AY224" s="144" t="s">
        <v>266</v>
      </c>
    </row>
    <row r="225" spans="2:65" s="1" customFormat="1" ht="16.5" customHeight="1">
      <c r="B225" s="33"/>
      <c r="C225" s="170" t="s">
        <v>332</v>
      </c>
      <c r="D225" s="170" t="s">
        <v>298</v>
      </c>
      <c r="E225" s="171" t="s">
        <v>1973</v>
      </c>
      <c r="F225" s="172" t="s">
        <v>1974</v>
      </c>
      <c r="G225" s="173" t="s">
        <v>845</v>
      </c>
      <c r="H225" s="174">
        <v>1.944</v>
      </c>
      <c r="I225" s="175"/>
      <c r="J225" s="176">
        <f>ROUND(I225*H225,2)</f>
        <v>0</v>
      </c>
      <c r="K225" s="172" t="s">
        <v>271</v>
      </c>
      <c r="L225" s="177"/>
      <c r="M225" s="178" t="s">
        <v>19</v>
      </c>
      <c r="N225" s="179" t="s">
        <v>46</v>
      </c>
      <c r="P225" s="131">
        <f>O225*H225</f>
        <v>0</v>
      </c>
      <c r="Q225" s="131">
        <v>1</v>
      </c>
      <c r="R225" s="131">
        <f>Q225*H225</f>
        <v>1.944</v>
      </c>
      <c r="S225" s="131">
        <v>0</v>
      </c>
      <c r="T225" s="132">
        <f>S225*H225</f>
        <v>0</v>
      </c>
      <c r="AR225" s="133" t="s">
        <v>303</v>
      </c>
      <c r="AT225" s="133" t="s">
        <v>298</v>
      </c>
      <c r="AU225" s="133" t="s">
        <v>85</v>
      </c>
      <c r="AY225" s="18" t="s">
        <v>266</v>
      </c>
      <c r="BE225" s="134">
        <f>IF(N225="základní",J225,0)</f>
        <v>0</v>
      </c>
      <c r="BF225" s="134">
        <f>IF(N225="snížená",J225,0)</f>
        <v>0</v>
      </c>
      <c r="BG225" s="134">
        <f>IF(N225="zákl. přenesená",J225,0)</f>
        <v>0</v>
      </c>
      <c r="BH225" s="134">
        <f>IF(N225="sníž. přenesená",J225,0)</f>
        <v>0</v>
      </c>
      <c r="BI225" s="134">
        <f>IF(N225="nulová",J225,0)</f>
        <v>0</v>
      </c>
      <c r="BJ225" s="18" t="s">
        <v>83</v>
      </c>
      <c r="BK225" s="134">
        <f>ROUND(I225*H225,2)</f>
        <v>0</v>
      </c>
      <c r="BL225" s="18" t="s">
        <v>272</v>
      </c>
      <c r="BM225" s="133" t="s">
        <v>4375</v>
      </c>
    </row>
    <row r="226" spans="2:65" s="14" customFormat="1" ht="11.25">
      <c r="B226" s="164"/>
      <c r="D226" s="136" t="s">
        <v>274</v>
      </c>
      <c r="E226" s="165" t="s">
        <v>19</v>
      </c>
      <c r="F226" s="166" t="s">
        <v>4363</v>
      </c>
      <c r="H226" s="165" t="s">
        <v>19</v>
      </c>
      <c r="I226" s="167"/>
      <c r="L226" s="164"/>
      <c r="M226" s="168"/>
      <c r="T226" s="169"/>
      <c r="AT226" s="165" t="s">
        <v>274</v>
      </c>
      <c r="AU226" s="165" t="s">
        <v>85</v>
      </c>
      <c r="AV226" s="14" t="s">
        <v>83</v>
      </c>
      <c r="AW226" s="14" t="s">
        <v>37</v>
      </c>
      <c r="AX226" s="14" t="s">
        <v>75</v>
      </c>
      <c r="AY226" s="165" t="s">
        <v>266</v>
      </c>
    </row>
    <row r="227" spans="2:65" s="11" customFormat="1" ht="11.25">
      <c r="B227" s="135"/>
      <c r="D227" s="136" t="s">
        <v>274</v>
      </c>
      <c r="E227" s="137" t="s">
        <v>19</v>
      </c>
      <c r="F227" s="138" t="s">
        <v>4376</v>
      </c>
      <c r="H227" s="139">
        <v>1.944</v>
      </c>
      <c r="I227" s="140"/>
      <c r="L227" s="135"/>
      <c r="M227" s="141"/>
      <c r="T227" s="142"/>
      <c r="AT227" s="137" t="s">
        <v>274</v>
      </c>
      <c r="AU227" s="137" t="s">
        <v>85</v>
      </c>
      <c r="AV227" s="11" t="s">
        <v>85</v>
      </c>
      <c r="AW227" s="11" t="s">
        <v>37</v>
      </c>
      <c r="AX227" s="11" t="s">
        <v>75</v>
      </c>
      <c r="AY227" s="137" t="s">
        <v>266</v>
      </c>
    </row>
    <row r="228" spans="2:65" s="12" customFormat="1" ht="11.25">
      <c r="B228" s="143"/>
      <c r="D228" s="136" t="s">
        <v>274</v>
      </c>
      <c r="E228" s="144" t="s">
        <v>19</v>
      </c>
      <c r="F228" s="145" t="s">
        <v>276</v>
      </c>
      <c r="H228" s="146">
        <v>1.944</v>
      </c>
      <c r="I228" s="147"/>
      <c r="L228" s="143"/>
      <c r="M228" s="148"/>
      <c r="T228" s="149"/>
      <c r="AT228" s="144" t="s">
        <v>274</v>
      </c>
      <c r="AU228" s="144" t="s">
        <v>85</v>
      </c>
      <c r="AV228" s="12" t="s">
        <v>272</v>
      </c>
      <c r="AW228" s="12" t="s">
        <v>37</v>
      </c>
      <c r="AX228" s="12" t="s">
        <v>83</v>
      </c>
      <c r="AY228" s="144" t="s">
        <v>266</v>
      </c>
    </row>
    <row r="229" spans="2:65" s="1" customFormat="1" ht="24.2" customHeight="1">
      <c r="B229" s="33"/>
      <c r="C229" s="122" t="s">
        <v>417</v>
      </c>
      <c r="D229" s="122" t="s">
        <v>267</v>
      </c>
      <c r="E229" s="123" t="s">
        <v>1888</v>
      </c>
      <c r="F229" s="124" t="s">
        <v>2256</v>
      </c>
      <c r="G229" s="125" t="s">
        <v>895</v>
      </c>
      <c r="H229" s="126">
        <v>410.8</v>
      </c>
      <c r="I229" s="127"/>
      <c r="J229" s="128">
        <f>ROUND(I229*H229,2)</f>
        <v>0</v>
      </c>
      <c r="K229" s="124" t="s">
        <v>19</v>
      </c>
      <c r="L229" s="33"/>
      <c r="M229" s="129" t="s">
        <v>19</v>
      </c>
      <c r="N229" s="130" t="s">
        <v>46</v>
      </c>
      <c r="P229" s="131">
        <f>O229*H229</f>
        <v>0</v>
      </c>
      <c r="Q229" s="131">
        <v>0</v>
      </c>
      <c r="R229" s="131">
        <f>Q229*H229</f>
        <v>0</v>
      </c>
      <c r="S229" s="131">
        <v>0</v>
      </c>
      <c r="T229" s="132">
        <f>S229*H229</f>
        <v>0</v>
      </c>
      <c r="AR229" s="133" t="s">
        <v>272</v>
      </c>
      <c r="AT229" s="133" t="s">
        <v>267</v>
      </c>
      <c r="AU229" s="133" t="s">
        <v>85</v>
      </c>
      <c r="AY229" s="18" t="s">
        <v>266</v>
      </c>
      <c r="BE229" s="134">
        <f>IF(N229="základní",J229,0)</f>
        <v>0</v>
      </c>
      <c r="BF229" s="134">
        <f>IF(N229="snížená",J229,0)</f>
        <v>0</v>
      </c>
      <c r="BG229" s="134">
        <f>IF(N229="zákl. přenesená",J229,0)</f>
        <v>0</v>
      </c>
      <c r="BH229" s="134">
        <f>IF(N229="sníž. přenesená",J229,0)</f>
        <v>0</v>
      </c>
      <c r="BI229" s="134">
        <f>IF(N229="nulová",J229,0)</f>
        <v>0</v>
      </c>
      <c r="BJ229" s="18" t="s">
        <v>83</v>
      </c>
      <c r="BK229" s="134">
        <f>ROUND(I229*H229,2)</f>
        <v>0</v>
      </c>
      <c r="BL229" s="18" t="s">
        <v>272</v>
      </c>
      <c r="BM229" s="133" t="s">
        <v>4377</v>
      </c>
    </row>
    <row r="230" spans="2:65" s="14" customFormat="1" ht="11.25">
      <c r="B230" s="164"/>
      <c r="D230" s="136" t="s">
        <v>274</v>
      </c>
      <c r="E230" s="165" t="s">
        <v>19</v>
      </c>
      <c r="F230" s="166" t="s">
        <v>2258</v>
      </c>
      <c r="H230" s="165" t="s">
        <v>19</v>
      </c>
      <c r="I230" s="167"/>
      <c r="L230" s="164"/>
      <c r="M230" s="168"/>
      <c r="T230" s="169"/>
      <c r="AT230" s="165" t="s">
        <v>274</v>
      </c>
      <c r="AU230" s="165" t="s">
        <v>85</v>
      </c>
      <c r="AV230" s="14" t="s">
        <v>83</v>
      </c>
      <c r="AW230" s="14" t="s">
        <v>37</v>
      </c>
      <c r="AX230" s="14" t="s">
        <v>75</v>
      </c>
      <c r="AY230" s="165" t="s">
        <v>266</v>
      </c>
    </row>
    <row r="231" spans="2:65" s="14" customFormat="1" ht="11.25">
      <c r="B231" s="164"/>
      <c r="D231" s="136" t="s">
        <v>274</v>
      </c>
      <c r="E231" s="165" t="s">
        <v>19</v>
      </c>
      <c r="F231" s="166" t="s">
        <v>2259</v>
      </c>
      <c r="H231" s="165" t="s">
        <v>19</v>
      </c>
      <c r="I231" s="167"/>
      <c r="L231" s="164"/>
      <c r="M231" s="168"/>
      <c r="T231" s="169"/>
      <c r="AT231" s="165" t="s">
        <v>274</v>
      </c>
      <c r="AU231" s="165" t="s">
        <v>85</v>
      </c>
      <c r="AV231" s="14" t="s">
        <v>83</v>
      </c>
      <c r="AW231" s="14" t="s">
        <v>37</v>
      </c>
      <c r="AX231" s="14" t="s">
        <v>75</v>
      </c>
      <c r="AY231" s="165" t="s">
        <v>266</v>
      </c>
    </row>
    <row r="232" spans="2:65" s="11" customFormat="1" ht="11.25">
      <c r="B232" s="135"/>
      <c r="D232" s="136" t="s">
        <v>274</v>
      </c>
      <c r="E232" s="137" t="s">
        <v>19</v>
      </c>
      <c r="F232" s="138" t="s">
        <v>4378</v>
      </c>
      <c r="H232" s="139">
        <v>67.2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75</v>
      </c>
      <c r="AY232" s="137" t="s">
        <v>266</v>
      </c>
    </row>
    <row r="233" spans="2:65" s="14" customFormat="1" ht="11.25">
      <c r="B233" s="164"/>
      <c r="D233" s="136" t="s">
        <v>274</v>
      </c>
      <c r="E233" s="165" t="s">
        <v>19</v>
      </c>
      <c r="F233" s="166" t="s">
        <v>2261</v>
      </c>
      <c r="H233" s="165" t="s">
        <v>19</v>
      </c>
      <c r="I233" s="167"/>
      <c r="L233" s="164"/>
      <c r="M233" s="168"/>
      <c r="T233" s="169"/>
      <c r="AT233" s="165" t="s">
        <v>274</v>
      </c>
      <c r="AU233" s="165" t="s">
        <v>85</v>
      </c>
      <c r="AV233" s="14" t="s">
        <v>83</v>
      </c>
      <c r="AW233" s="14" t="s">
        <v>37</v>
      </c>
      <c r="AX233" s="14" t="s">
        <v>75</v>
      </c>
      <c r="AY233" s="165" t="s">
        <v>266</v>
      </c>
    </row>
    <row r="234" spans="2:65" s="11" customFormat="1" ht="11.25">
      <c r="B234" s="135"/>
      <c r="D234" s="136" t="s">
        <v>274</v>
      </c>
      <c r="E234" s="137" t="s">
        <v>19</v>
      </c>
      <c r="F234" s="138" t="s">
        <v>4379</v>
      </c>
      <c r="H234" s="139">
        <v>301.2</v>
      </c>
      <c r="I234" s="140"/>
      <c r="L234" s="135"/>
      <c r="M234" s="141"/>
      <c r="T234" s="142"/>
      <c r="AT234" s="137" t="s">
        <v>274</v>
      </c>
      <c r="AU234" s="137" t="s">
        <v>85</v>
      </c>
      <c r="AV234" s="11" t="s">
        <v>85</v>
      </c>
      <c r="AW234" s="11" t="s">
        <v>37</v>
      </c>
      <c r="AX234" s="11" t="s">
        <v>75</v>
      </c>
      <c r="AY234" s="137" t="s">
        <v>266</v>
      </c>
    </row>
    <row r="235" spans="2:65" s="14" customFormat="1" ht="11.25">
      <c r="B235" s="164"/>
      <c r="D235" s="136" t="s">
        <v>274</v>
      </c>
      <c r="E235" s="165" t="s">
        <v>19</v>
      </c>
      <c r="F235" s="166" t="s">
        <v>2263</v>
      </c>
      <c r="H235" s="165" t="s">
        <v>19</v>
      </c>
      <c r="I235" s="167"/>
      <c r="L235" s="164"/>
      <c r="M235" s="168"/>
      <c r="T235" s="169"/>
      <c r="AT235" s="165" t="s">
        <v>274</v>
      </c>
      <c r="AU235" s="165" t="s">
        <v>85</v>
      </c>
      <c r="AV235" s="14" t="s">
        <v>83</v>
      </c>
      <c r="AW235" s="14" t="s">
        <v>37</v>
      </c>
      <c r="AX235" s="14" t="s">
        <v>75</v>
      </c>
      <c r="AY235" s="165" t="s">
        <v>266</v>
      </c>
    </row>
    <row r="236" spans="2:65" s="11" customFormat="1" ht="11.25">
      <c r="B236" s="135"/>
      <c r="D236" s="136" t="s">
        <v>274</v>
      </c>
      <c r="E236" s="137" t="s">
        <v>19</v>
      </c>
      <c r="F236" s="138" t="s">
        <v>4353</v>
      </c>
      <c r="H236" s="139">
        <v>42.4</v>
      </c>
      <c r="I236" s="140"/>
      <c r="L236" s="135"/>
      <c r="M236" s="141"/>
      <c r="T236" s="142"/>
      <c r="AT236" s="137" t="s">
        <v>274</v>
      </c>
      <c r="AU236" s="137" t="s">
        <v>85</v>
      </c>
      <c r="AV236" s="11" t="s">
        <v>85</v>
      </c>
      <c r="AW236" s="11" t="s">
        <v>37</v>
      </c>
      <c r="AX236" s="11" t="s">
        <v>75</v>
      </c>
      <c r="AY236" s="137" t="s">
        <v>266</v>
      </c>
    </row>
    <row r="237" spans="2:65" s="12" customFormat="1" ht="11.25">
      <c r="B237" s="143"/>
      <c r="D237" s="136" t="s">
        <v>274</v>
      </c>
      <c r="E237" s="144" t="s">
        <v>19</v>
      </c>
      <c r="F237" s="145" t="s">
        <v>276</v>
      </c>
      <c r="H237" s="146">
        <v>410.8</v>
      </c>
      <c r="I237" s="147"/>
      <c r="L237" s="143"/>
      <c r="M237" s="148"/>
      <c r="T237" s="149"/>
      <c r="AT237" s="144" t="s">
        <v>274</v>
      </c>
      <c r="AU237" s="144" t="s">
        <v>85</v>
      </c>
      <c r="AV237" s="12" t="s">
        <v>272</v>
      </c>
      <c r="AW237" s="12" t="s">
        <v>37</v>
      </c>
      <c r="AX237" s="12" t="s">
        <v>83</v>
      </c>
      <c r="AY237" s="144" t="s">
        <v>266</v>
      </c>
    </row>
    <row r="238" spans="2:65" s="1" customFormat="1" ht="16.5" customHeight="1">
      <c r="B238" s="33"/>
      <c r="C238" s="170" t="s">
        <v>421</v>
      </c>
      <c r="D238" s="170" t="s">
        <v>298</v>
      </c>
      <c r="E238" s="171" t="s">
        <v>2265</v>
      </c>
      <c r="F238" s="172" t="s">
        <v>2266</v>
      </c>
      <c r="G238" s="173" t="s">
        <v>845</v>
      </c>
      <c r="H238" s="174">
        <v>164.32</v>
      </c>
      <c r="I238" s="175"/>
      <c r="J238" s="176">
        <f>ROUND(I238*H238,2)</f>
        <v>0</v>
      </c>
      <c r="K238" s="172" t="s">
        <v>271</v>
      </c>
      <c r="L238" s="177"/>
      <c r="M238" s="178" t="s">
        <v>19</v>
      </c>
      <c r="N238" s="179" t="s">
        <v>46</v>
      </c>
      <c r="P238" s="131">
        <f>O238*H238</f>
        <v>0</v>
      </c>
      <c r="Q238" s="131">
        <v>1</v>
      </c>
      <c r="R238" s="131">
        <f>Q238*H238</f>
        <v>164.32</v>
      </c>
      <c r="S238" s="131">
        <v>0</v>
      </c>
      <c r="T238" s="132">
        <f>S238*H238</f>
        <v>0</v>
      </c>
      <c r="AR238" s="133" t="s">
        <v>303</v>
      </c>
      <c r="AT238" s="133" t="s">
        <v>298</v>
      </c>
      <c r="AU238" s="133" t="s">
        <v>85</v>
      </c>
      <c r="AY238" s="18" t="s">
        <v>266</v>
      </c>
      <c r="BE238" s="134">
        <f>IF(N238="základní",J238,0)</f>
        <v>0</v>
      </c>
      <c r="BF238" s="134">
        <f>IF(N238="snížená",J238,0)</f>
        <v>0</v>
      </c>
      <c r="BG238" s="134">
        <f>IF(N238="zákl. přenesená",J238,0)</f>
        <v>0</v>
      </c>
      <c r="BH238" s="134">
        <f>IF(N238="sníž. přenesená",J238,0)</f>
        <v>0</v>
      </c>
      <c r="BI238" s="134">
        <f>IF(N238="nulová",J238,0)</f>
        <v>0</v>
      </c>
      <c r="BJ238" s="18" t="s">
        <v>83</v>
      </c>
      <c r="BK238" s="134">
        <f>ROUND(I238*H238,2)</f>
        <v>0</v>
      </c>
      <c r="BL238" s="18" t="s">
        <v>272</v>
      </c>
      <c r="BM238" s="133" t="s">
        <v>4380</v>
      </c>
    </row>
    <row r="239" spans="2:65" s="14" customFormat="1" ht="11.25">
      <c r="B239" s="164"/>
      <c r="D239" s="136" t="s">
        <v>274</v>
      </c>
      <c r="E239" s="165" t="s">
        <v>19</v>
      </c>
      <c r="F239" s="166" t="s">
        <v>2268</v>
      </c>
      <c r="H239" s="165" t="s">
        <v>19</v>
      </c>
      <c r="I239" s="167"/>
      <c r="L239" s="164"/>
      <c r="M239" s="168"/>
      <c r="T239" s="169"/>
      <c r="AT239" s="165" t="s">
        <v>274</v>
      </c>
      <c r="AU239" s="165" t="s">
        <v>85</v>
      </c>
      <c r="AV239" s="14" t="s">
        <v>83</v>
      </c>
      <c r="AW239" s="14" t="s">
        <v>37</v>
      </c>
      <c r="AX239" s="14" t="s">
        <v>75</v>
      </c>
      <c r="AY239" s="165" t="s">
        <v>266</v>
      </c>
    </row>
    <row r="240" spans="2:65" s="11" customFormat="1" ht="11.25">
      <c r="B240" s="135"/>
      <c r="D240" s="136" t="s">
        <v>274</v>
      </c>
      <c r="E240" s="137" t="s">
        <v>19</v>
      </c>
      <c r="F240" s="138" t="s">
        <v>4381</v>
      </c>
      <c r="H240" s="139">
        <v>164.32</v>
      </c>
      <c r="I240" s="140"/>
      <c r="L240" s="135"/>
      <c r="M240" s="141"/>
      <c r="T240" s="142"/>
      <c r="AT240" s="137" t="s">
        <v>274</v>
      </c>
      <c r="AU240" s="137" t="s">
        <v>85</v>
      </c>
      <c r="AV240" s="11" t="s">
        <v>85</v>
      </c>
      <c r="AW240" s="11" t="s">
        <v>37</v>
      </c>
      <c r="AX240" s="11" t="s">
        <v>75</v>
      </c>
      <c r="AY240" s="137" t="s">
        <v>266</v>
      </c>
    </row>
    <row r="241" spans="2:65" s="12" customFormat="1" ht="11.25">
      <c r="B241" s="143"/>
      <c r="D241" s="136" t="s">
        <v>274</v>
      </c>
      <c r="E241" s="144" t="s">
        <v>19</v>
      </c>
      <c r="F241" s="145" t="s">
        <v>276</v>
      </c>
      <c r="H241" s="146">
        <v>164.32</v>
      </c>
      <c r="I241" s="147"/>
      <c r="L241" s="143"/>
      <c r="M241" s="148"/>
      <c r="T241" s="149"/>
      <c r="AT241" s="144" t="s">
        <v>274</v>
      </c>
      <c r="AU241" s="144" t="s">
        <v>85</v>
      </c>
      <c r="AV241" s="12" t="s">
        <v>272</v>
      </c>
      <c r="AW241" s="12" t="s">
        <v>37</v>
      </c>
      <c r="AX241" s="12" t="s">
        <v>83</v>
      </c>
      <c r="AY241" s="144" t="s">
        <v>266</v>
      </c>
    </row>
    <row r="242" spans="2:65" s="1" customFormat="1" ht="24.2" customHeight="1">
      <c r="B242" s="33"/>
      <c r="C242" s="122" t="s">
        <v>425</v>
      </c>
      <c r="D242" s="122" t="s">
        <v>267</v>
      </c>
      <c r="E242" s="123" t="s">
        <v>2329</v>
      </c>
      <c r="F242" s="124" t="s">
        <v>2330</v>
      </c>
      <c r="G242" s="125" t="s">
        <v>279</v>
      </c>
      <c r="H242" s="126">
        <v>6.72</v>
      </c>
      <c r="I242" s="127"/>
      <c r="J242" s="128">
        <f>ROUND(I242*H242,2)</f>
        <v>0</v>
      </c>
      <c r="K242" s="124" t="s">
        <v>19</v>
      </c>
      <c r="L242" s="33"/>
      <c r="M242" s="129" t="s">
        <v>19</v>
      </c>
      <c r="N242" s="130" t="s">
        <v>46</v>
      </c>
      <c r="P242" s="131">
        <f>O242*H242</f>
        <v>0</v>
      </c>
      <c r="Q242" s="131">
        <v>0</v>
      </c>
      <c r="R242" s="131">
        <f>Q242*H242</f>
        <v>0</v>
      </c>
      <c r="S242" s="131">
        <v>0</v>
      </c>
      <c r="T242" s="132">
        <f>S242*H242</f>
        <v>0</v>
      </c>
      <c r="AR242" s="133" t="s">
        <v>272</v>
      </c>
      <c r="AT242" s="133" t="s">
        <v>267</v>
      </c>
      <c r="AU242" s="133" t="s">
        <v>85</v>
      </c>
      <c r="AY242" s="18" t="s">
        <v>266</v>
      </c>
      <c r="BE242" s="134">
        <f>IF(N242="základní",J242,0)</f>
        <v>0</v>
      </c>
      <c r="BF242" s="134">
        <f>IF(N242="snížená",J242,0)</f>
        <v>0</v>
      </c>
      <c r="BG242" s="134">
        <f>IF(N242="zákl. přenesená",J242,0)</f>
        <v>0</v>
      </c>
      <c r="BH242" s="134">
        <f>IF(N242="sníž. přenesená",J242,0)</f>
        <v>0</v>
      </c>
      <c r="BI242" s="134">
        <f>IF(N242="nulová",J242,0)</f>
        <v>0</v>
      </c>
      <c r="BJ242" s="18" t="s">
        <v>83</v>
      </c>
      <c r="BK242" s="134">
        <f>ROUND(I242*H242,2)</f>
        <v>0</v>
      </c>
      <c r="BL242" s="18" t="s">
        <v>272</v>
      </c>
      <c r="BM242" s="133" t="s">
        <v>4382</v>
      </c>
    </row>
    <row r="243" spans="2:65" s="14" customFormat="1" ht="11.25">
      <c r="B243" s="164"/>
      <c r="D243" s="136" t="s">
        <v>274</v>
      </c>
      <c r="E243" s="165" t="s">
        <v>19</v>
      </c>
      <c r="F243" s="166" t="s">
        <v>1577</v>
      </c>
      <c r="H243" s="165" t="s">
        <v>19</v>
      </c>
      <c r="I243" s="167"/>
      <c r="L243" s="164"/>
      <c r="M243" s="168"/>
      <c r="T243" s="169"/>
      <c r="AT243" s="165" t="s">
        <v>274</v>
      </c>
      <c r="AU243" s="165" t="s">
        <v>85</v>
      </c>
      <c r="AV243" s="14" t="s">
        <v>83</v>
      </c>
      <c r="AW243" s="14" t="s">
        <v>37</v>
      </c>
      <c r="AX243" s="14" t="s">
        <v>75</v>
      </c>
      <c r="AY243" s="165" t="s">
        <v>266</v>
      </c>
    </row>
    <row r="244" spans="2:65" s="14" customFormat="1" ht="11.25">
      <c r="B244" s="164"/>
      <c r="D244" s="136" t="s">
        <v>274</v>
      </c>
      <c r="E244" s="165" t="s">
        <v>19</v>
      </c>
      <c r="F244" s="166" t="s">
        <v>4278</v>
      </c>
      <c r="H244" s="165" t="s">
        <v>19</v>
      </c>
      <c r="I244" s="167"/>
      <c r="L244" s="164"/>
      <c r="M244" s="168"/>
      <c r="T244" s="169"/>
      <c r="AT244" s="165" t="s">
        <v>274</v>
      </c>
      <c r="AU244" s="165" t="s">
        <v>85</v>
      </c>
      <c r="AV244" s="14" t="s">
        <v>83</v>
      </c>
      <c r="AW244" s="14" t="s">
        <v>37</v>
      </c>
      <c r="AX244" s="14" t="s">
        <v>75</v>
      </c>
      <c r="AY244" s="165" t="s">
        <v>266</v>
      </c>
    </row>
    <row r="245" spans="2:65" s="11" customFormat="1" ht="11.25">
      <c r="B245" s="135"/>
      <c r="D245" s="136" t="s">
        <v>274</v>
      </c>
      <c r="E245" s="137" t="s">
        <v>19</v>
      </c>
      <c r="F245" s="138" t="s">
        <v>4383</v>
      </c>
      <c r="H245" s="139">
        <v>6.72</v>
      </c>
      <c r="I245" s="140"/>
      <c r="L245" s="135"/>
      <c r="M245" s="141"/>
      <c r="T245" s="142"/>
      <c r="AT245" s="137" t="s">
        <v>274</v>
      </c>
      <c r="AU245" s="137" t="s">
        <v>85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2" customFormat="1" ht="11.25">
      <c r="B246" s="143"/>
      <c r="D246" s="136" t="s">
        <v>274</v>
      </c>
      <c r="E246" s="144" t="s">
        <v>19</v>
      </c>
      <c r="F246" s="145" t="s">
        <v>276</v>
      </c>
      <c r="H246" s="146">
        <v>6.72</v>
      </c>
      <c r="I246" s="147"/>
      <c r="L246" s="143"/>
      <c r="M246" s="148"/>
      <c r="T246" s="149"/>
      <c r="AT246" s="144" t="s">
        <v>274</v>
      </c>
      <c r="AU246" s="144" t="s">
        <v>85</v>
      </c>
      <c r="AV246" s="12" t="s">
        <v>272</v>
      </c>
      <c r="AW246" s="12" t="s">
        <v>37</v>
      </c>
      <c r="AX246" s="12" t="s">
        <v>83</v>
      </c>
      <c r="AY246" s="144" t="s">
        <v>266</v>
      </c>
    </row>
    <row r="247" spans="2:65" s="1" customFormat="1" ht="16.5" customHeight="1">
      <c r="B247" s="33"/>
      <c r="C247" s="170" t="s">
        <v>433</v>
      </c>
      <c r="D247" s="170" t="s">
        <v>298</v>
      </c>
      <c r="E247" s="171" t="s">
        <v>2018</v>
      </c>
      <c r="F247" s="172" t="s">
        <v>2019</v>
      </c>
      <c r="G247" s="173" t="s">
        <v>279</v>
      </c>
      <c r="H247" s="174">
        <v>6.72</v>
      </c>
      <c r="I247" s="175"/>
      <c r="J247" s="176">
        <f>ROUND(I247*H247,2)</f>
        <v>0</v>
      </c>
      <c r="K247" s="172" t="s">
        <v>271</v>
      </c>
      <c r="L247" s="177"/>
      <c r="M247" s="178" t="s">
        <v>19</v>
      </c>
      <c r="N247" s="179" t="s">
        <v>46</v>
      </c>
      <c r="P247" s="131">
        <f>O247*H247</f>
        <v>0</v>
      </c>
      <c r="Q247" s="131">
        <v>2.234</v>
      </c>
      <c r="R247" s="131">
        <f>Q247*H247</f>
        <v>15.01248</v>
      </c>
      <c r="S247" s="131">
        <v>0</v>
      </c>
      <c r="T247" s="132">
        <f>S247*H247</f>
        <v>0</v>
      </c>
      <c r="AR247" s="133" t="s">
        <v>303</v>
      </c>
      <c r="AT247" s="133" t="s">
        <v>298</v>
      </c>
      <c r="AU247" s="133" t="s">
        <v>85</v>
      </c>
      <c r="AY247" s="18" t="s">
        <v>266</v>
      </c>
      <c r="BE247" s="134">
        <f>IF(N247="základní",J247,0)</f>
        <v>0</v>
      </c>
      <c r="BF247" s="134">
        <f>IF(N247="snížená",J247,0)</f>
        <v>0</v>
      </c>
      <c r="BG247" s="134">
        <f>IF(N247="zákl. přenesená",J247,0)</f>
        <v>0</v>
      </c>
      <c r="BH247" s="134">
        <f>IF(N247="sníž. přenesená",J247,0)</f>
        <v>0</v>
      </c>
      <c r="BI247" s="134">
        <f>IF(N247="nulová",J247,0)</f>
        <v>0</v>
      </c>
      <c r="BJ247" s="18" t="s">
        <v>83</v>
      </c>
      <c r="BK247" s="134">
        <f>ROUND(I247*H247,2)</f>
        <v>0</v>
      </c>
      <c r="BL247" s="18" t="s">
        <v>272</v>
      </c>
      <c r="BM247" s="133" t="s">
        <v>4384</v>
      </c>
    </row>
    <row r="248" spans="2:65" s="14" customFormat="1" ht="11.25">
      <c r="B248" s="164"/>
      <c r="D248" s="136" t="s">
        <v>274</v>
      </c>
      <c r="E248" s="165" t="s">
        <v>19</v>
      </c>
      <c r="F248" s="166" t="s">
        <v>1577</v>
      </c>
      <c r="H248" s="165" t="s">
        <v>19</v>
      </c>
      <c r="I248" s="167"/>
      <c r="L248" s="164"/>
      <c r="M248" s="168"/>
      <c r="T248" s="169"/>
      <c r="AT248" s="165" t="s">
        <v>274</v>
      </c>
      <c r="AU248" s="165" t="s">
        <v>85</v>
      </c>
      <c r="AV248" s="14" t="s">
        <v>83</v>
      </c>
      <c r="AW248" s="14" t="s">
        <v>37</v>
      </c>
      <c r="AX248" s="14" t="s">
        <v>75</v>
      </c>
      <c r="AY248" s="165" t="s">
        <v>266</v>
      </c>
    </row>
    <row r="249" spans="2:65" s="14" customFormat="1" ht="11.25">
      <c r="B249" s="164"/>
      <c r="D249" s="136" t="s">
        <v>274</v>
      </c>
      <c r="E249" s="165" t="s">
        <v>19</v>
      </c>
      <c r="F249" s="166" t="s">
        <v>4278</v>
      </c>
      <c r="H249" s="165" t="s">
        <v>19</v>
      </c>
      <c r="I249" s="167"/>
      <c r="L249" s="164"/>
      <c r="M249" s="168"/>
      <c r="T249" s="169"/>
      <c r="AT249" s="165" t="s">
        <v>274</v>
      </c>
      <c r="AU249" s="165" t="s">
        <v>85</v>
      </c>
      <c r="AV249" s="14" t="s">
        <v>83</v>
      </c>
      <c r="AW249" s="14" t="s">
        <v>37</v>
      </c>
      <c r="AX249" s="14" t="s">
        <v>75</v>
      </c>
      <c r="AY249" s="165" t="s">
        <v>266</v>
      </c>
    </row>
    <row r="250" spans="2:65" s="11" customFormat="1" ht="11.25">
      <c r="B250" s="135"/>
      <c r="D250" s="136" t="s">
        <v>274</v>
      </c>
      <c r="E250" s="137" t="s">
        <v>19</v>
      </c>
      <c r="F250" s="138" t="s">
        <v>4383</v>
      </c>
      <c r="H250" s="139">
        <v>6.72</v>
      </c>
      <c r="I250" s="140"/>
      <c r="L250" s="135"/>
      <c r="M250" s="141"/>
      <c r="T250" s="142"/>
      <c r="AT250" s="137" t="s">
        <v>274</v>
      </c>
      <c r="AU250" s="137" t="s">
        <v>85</v>
      </c>
      <c r="AV250" s="11" t="s">
        <v>85</v>
      </c>
      <c r="AW250" s="11" t="s">
        <v>37</v>
      </c>
      <c r="AX250" s="11" t="s">
        <v>75</v>
      </c>
      <c r="AY250" s="137" t="s">
        <v>266</v>
      </c>
    </row>
    <row r="251" spans="2:65" s="12" customFormat="1" ht="11.25">
      <c r="B251" s="143"/>
      <c r="D251" s="136" t="s">
        <v>274</v>
      </c>
      <c r="E251" s="144" t="s">
        <v>19</v>
      </c>
      <c r="F251" s="145" t="s">
        <v>276</v>
      </c>
      <c r="H251" s="146">
        <v>6.72</v>
      </c>
      <c r="I251" s="147"/>
      <c r="L251" s="143"/>
      <c r="M251" s="148"/>
      <c r="T251" s="149"/>
      <c r="AT251" s="144" t="s">
        <v>274</v>
      </c>
      <c r="AU251" s="144" t="s">
        <v>85</v>
      </c>
      <c r="AV251" s="12" t="s">
        <v>272</v>
      </c>
      <c r="AW251" s="12" t="s">
        <v>37</v>
      </c>
      <c r="AX251" s="12" t="s">
        <v>83</v>
      </c>
      <c r="AY251" s="144" t="s">
        <v>266</v>
      </c>
    </row>
    <row r="252" spans="2:65" s="10" customFormat="1" ht="25.9" customHeight="1">
      <c r="B252" s="112"/>
      <c r="D252" s="113" t="s">
        <v>74</v>
      </c>
      <c r="E252" s="114" t="s">
        <v>849</v>
      </c>
      <c r="F252" s="114" t="s">
        <v>850</v>
      </c>
      <c r="I252" s="115"/>
      <c r="J252" s="116">
        <f>BK252</f>
        <v>0</v>
      </c>
      <c r="L252" s="112"/>
      <c r="M252" s="117"/>
      <c r="P252" s="118">
        <f>SUM(P253:P279)</f>
        <v>0</v>
      </c>
      <c r="R252" s="118">
        <f>SUM(R253:R279)</f>
        <v>0</v>
      </c>
      <c r="T252" s="119">
        <f>SUM(T253:T279)</f>
        <v>0</v>
      </c>
      <c r="AR252" s="113" t="s">
        <v>272</v>
      </c>
      <c r="AT252" s="120" t="s">
        <v>74</v>
      </c>
      <c r="AU252" s="120" t="s">
        <v>75</v>
      </c>
      <c r="AY252" s="113" t="s">
        <v>266</v>
      </c>
      <c r="BK252" s="121">
        <f>SUM(BK253:BK279)</f>
        <v>0</v>
      </c>
    </row>
    <row r="253" spans="2:65" s="1" customFormat="1" ht="55.5" customHeight="1">
      <c r="B253" s="33"/>
      <c r="C253" s="122" t="s">
        <v>437</v>
      </c>
      <c r="D253" s="122" t="s">
        <v>267</v>
      </c>
      <c r="E253" s="123" t="s">
        <v>851</v>
      </c>
      <c r="F253" s="124" t="s">
        <v>852</v>
      </c>
      <c r="G253" s="125" t="s">
        <v>845</v>
      </c>
      <c r="H253" s="126">
        <v>51.917000000000002</v>
      </c>
      <c r="I253" s="127"/>
      <c r="J253" s="128">
        <f>ROUND(I253*H253,2)</f>
        <v>0</v>
      </c>
      <c r="K253" s="124" t="s">
        <v>271</v>
      </c>
      <c r="L253" s="33"/>
      <c r="M253" s="129" t="s">
        <v>19</v>
      </c>
      <c r="N253" s="130" t="s">
        <v>46</v>
      </c>
      <c r="P253" s="131">
        <f>O253*H253</f>
        <v>0</v>
      </c>
      <c r="Q253" s="131">
        <v>0</v>
      </c>
      <c r="R253" s="131">
        <f>Q253*H253</f>
        <v>0</v>
      </c>
      <c r="S253" s="131">
        <v>0</v>
      </c>
      <c r="T253" s="132">
        <f>S253*H253</f>
        <v>0</v>
      </c>
      <c r="AR253" s="133" t="s">
        <v>853</v>
      </c>
      <c r="AT253" s="133" t="s">
        <v>267</v>
      </c>
      <c r="AU253" s="133" t="s">
        <v>83</v>
      </c>
      <c r="AY253" s="18" t="s">
        <v>266</v>
      </c>
      <c r="BE253" s="134">
        <f>IF(N253="základní",J253,0)</f>
        <v>0</v>
      </c>
      <c r="BF253" s="134">
        <f>IF(N253="snížená",J253,0)</f>
        <v>0</v>
      </c>
      <c r="BG253" s="134">
        <f>IF(N253="zákl. přenesená",J253,0)</f>
        <v>0</v>
      </c>
      <c r="BH253" s="134">
        <f>IF(N253="sníž. přenesená",J253,0)</f>
        <v>0</v>
      </c>
      <c r="BI253" s="134">
        <f>IF(N253="nulová",J253,0)</f>
        <v>0</v>
      </c>
      <c r="BJ253" s="18" t="s">
        <v>83</v>
      </c>
      <c r="BK253" s="134">
        <f>ROUND(I253*H253,2)</f>
        <v>0</v>
      </c>
      <c r="BL253" s="18" t="s">
        <v>853</v>
      </c>
      <c r="BM253" s="133" t="s">
        <v>4385</v>
      </c>
    </row>
    <row r="254" spans="2:65" s="14" customFormat="1" ht="11.25">
      <c r="B254" s="164"/>
      <c r="D254" s="136" t="s">
        <v>274</v>
      </c>
      <c r="E254" s="165" t="s">
        <v>19</v>
      </c>
      <c r="F254" s="166" t="s">
        <v>4386</v>
      </c>
      <c r="H254" s="165" t="s">
        <v>19</v>
      </c>
      <c r="I254" s="167"/>
      <c r="L254" s="164"/>
      <c r="M254" s="168"/>
      <c r="T254" s="169"/>
      <c r="AT254" s="165" t="s">
        <v>274</v>
      </c>
      <c r="AU254" s="165" t="s">
        <v>83</v>
      </c>
      <c r="AV254" s="14" t="s">
        <v>83</v>
      </c>
      <c r="AW254" s="14" t="s">
        <v>37</v>
      </c>
      <c r="AX254" s="14" t="s">
        <v>75</v>
      </c>
      <c r="AY254" s="165" t="s">
        <v>266</v>
      </c>
    </row>
    <row r="255" spans="2:65" s="11" customFormat="1" ht="11.25">
      <c r="B255" s="135"/>
      <c r="D255" s="136" t="s">
        <v>274</v>
      </c>
      <c r="E255" s="137" t="s">
        <v>19</v>
      </c>
      <c r="F255" s="138" t="s">
        <v>4387</v>
      </c>
      <c r="H255" s="139">
        <v>51.917000000000002</v>
      </c>
      <c r="I255" s="140"/>
      <c r="L255" s="135"/>
      <c r="M255" s="141"/>
      <c r="T255" s="142"/>
      <c r="AT255" s="137" t="s">
        <v>274</v>
      </c>
      <c r="AU255" s="137" t="s">
        <v>83</v>
      </c>
      <c r="AV255" s="11" t="s">
        <v>85</v>
      </c>
      <c r="AW255" s="11" t="s">
        <v>37</v>
      </c>
      <c r="AX255" s="11" t="s">
        <v>75</v>
      </c>
      <c r="AY255" s="137" t="s">
        <v>266</v>
      </c>
    </row>
    <row r="256" spans="2:65" s="12" customFormat="1" ht="11.25">
      <c r="B256" s="143"/>
      <c r="D256" s="136" t="s">
        <v>274</v>
      </c>
      <c r="E256" s="144" t="s">
        <v>19</v>
      </c>
      <c r="F256" s="145" t="s">
        <v>276</v>
      </c>
      <c r="H256" s="146">
        <v>51.917000000000002</v>
      </c>
      <c r="I256" s="147"/>
      <c r="L256" s="143"/>
      <c r="M256" s="148"/>
      <c r="T256" s="149"/>
      <c r="AT256" s="144" t="s">
        <v>274</v>
      </c>
      <c r="AU256" s="144" t="s">
        <v>83</v>
      </c>
      <c r="AV256" s="12" t="s">
        <v>272</v>
      </c>
      <c r="AW256" s="12" t="s">
        <v>37</v>
      </c>
      <c r="AX256" s="12" t="s">
        <v>83</v>
      </c>
      <c r="AY256" s="144" t="s">
        <v>266</v>
      </c>
    </row>
    <row r="257" spans="2:65" s="1" customFormat="1" ht="55.5" customHeight="1">
      <c r="B257" s="33"/>
      <c r="C257" s="122" t="s">
        <v>441</v>
      </c>
      <c r="D257" s="122" t="s">
        <v>267</v>
      </c>
      <c r="E257" s="123" t="s">
        <v>857</v>
      </c>
      <c r="F257" s="124" t="s">
        <v>858</v>
      </c>
      <c r="G257" s="125" t="s">
        <v>845</v>
      </c>
      <c r="H257" s="126">
        <v>311.50200000000001</v>
      </c>
      <c r="I257" s="127"/>
      <c r="J257" s="128">
        <f>ROUND(I257*H257,2)</f>
        <v>0</v>
      </c>
      <c r="K257" s="124" t="s">
        <v>271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853</v>
      </c>
      <c r="AT257" s="133" t="s">
        <v>267</v>
      </c>
      <c r="AU257" s="133" t="s">
        <v>83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853</v>
      </c>
      <c r="BM257" s="133" t="s">
        <v>4388</v>
      </c>
    </row>
    <row r="258" spans="2:65" s="11" customFormat="1" ht="11.25">
      <c r="B258" s="135"/>
      <c r="D258" s="136" t="s">
        <v>274</v>
      </c>
      <c r="E258" s="137" t="s">
        <v>19</v>
      </c>
      <c r="F258" s="138" t="s">
        <v>4389</v>
      </c>
      <c r="H258" s="139">
        <v>311.50200000000001</v>
      </c>
      <c r="I258" s="140"/>
      <c r="L258" s="135"/>
      <c r="M258" s="141"/>
      <c r="T258" s="142"/>
      <c r="AT258" s="137" t="s">
        <v>274</v>
      </c>
      <c r="AU258" s="137" t="s">
        <v>83</v>
      </c>
      <c r="AV258" s="11" t="s">
        <v>85</v>
      </c>
      <c r="AW258" s="11" t="s">
        <v>37</v>
      </c>
      <c r="AX258" s="11" t="s">
        <v>83</v>
      </c>
      <c r="AY258" s="137" t="s">
        <v>266</v>
      </c>
    </row>
    <row r="259" spans="2:65" s="1" customFormat="1" ht="55.5" customHeight="1">
      <c r="B259" s="33"/>
      <c r="C259" s="122" t="s">
        <v>445</v>
      </c>
      <c r="D259" s="122" t="s">
        <v>267</v>
      </c>
      <c r="E259" s="123" t="s">
        <v>851</v>
      </c>
      <c r="F259" s="124" t="s">
        <v>852</v>
      </c>
      <c r="G259" s="125" t="s">
        <v>845</v>
      </c>
      <c r="H259" s="126">
        <v>179.32400000000001</v>
      </c>
      <c r="I259" s="127"/>
      <c r="J259" s="128">
        <f>ROUND(I259*H259,2)</f>
        <v>0</v>
      </c>
      <c r="K259" s="124" t="s">
        <v>271</v>
      </c>
      <c r="L259" s="33"/>
      <c r="M259" s="129" t="s">
        <v>19</v>
      </c>
      <c r="N259" s="130" t="s">
        <v>46</v>
      </c>
      <c r="P259" s="131">
        <f>O259*H259</f>
        <v>0</v>
      </c>
      <c r="Q259" s="131">
        <v>0</v>
      </c>
      <c r="R259" s="131">
        <f>Q259*H259</f>
        <v>0</v>
      </c>
      <c r="S259" s="131">
        <v>0</v>
      </c>
      <c r="T259" s="132">
        <f>S259*H259</f>
        <v>0</v>
      </c>
      <c r="AR259" s="133" t="s">
        <v>853</v>
      </c>
      <c r="AT259" s="133" t="s">
        <v>267</v>
      </c>
      <c r="AU259" s="133" t="s">
        <v>83</v>
      </c>
      <c r="AY259" s="18" t="s">
        <v>266</v>
      </c>
      <c r="BE259" s="134">
        <f>IF(N259="základní",J259,0)</f>
        <v>0</v>
      </c>
      <c r="BF259" s="134">
        <f>IF(N259="snížená",J259,0)</f>
        <v>0</v>
      </c>
      <c r="BG259" s="134">
        <f>IF(N259="zákl. přenesená",J259,0)</f>
        <v>0</v>
      </c>
      <c r="BH259" s="134">
        <f>IF(N259="sníž. přenesená",J259,0)</f>
        <v>0</v>
      </c>
      <c r="BI259" s="134">
        <f>IF(N259="nulová",J259,0)</f>
        <v>0</v>
      </c>
      <c r="BJ259" s="18" t="s">
        <v>83</v>
      </c>
      <c r="BK259" s="134">
        <f>ROUND(I259*H259,2)</f>
        <v>0</v>
      </c>
      <c r="BL259" s="18" t="s">
        <v>853</v>
      </c>
      <c r="BM259" s="133" t="s">
        <v>4390</v>
      </c>
    </row>
    <row r="260" spans="2:65" s="14" customFormat="1" ht="11.25">
      <c r="B260" s="164"/>
      <c r="D260" s="136" t="s">
        <v>274</v>
      </c>
      <c r="E260" s="165" t="s">
        <v>19</v>
      </c>
      <c r="F260" s="166" t="s">
        <v>4391</v>
      </c>
      <c r="H260" s="165" t="s">
        <v>19</v>
      </c>
      <c r="I260" s="167"/>
      <c r="L260" s="164"/>
      <c r="M260" s="168"/>
      <c r="T260" s="169"/>
      <c r="AT260" s="165" t="s">
        <v>274</v>
      </c>
      <c r="AU260" s="165" t="s">
        <v>83</v>
      </c>
      <c r="AV260" s="14" t="s">
        <v>83</v>
      </c>
      <c r="AW260" s="14" t="s">
        <v>37</v>
      </c>
      <c r="AX260" s="14" t="s">
        <v>75</v>
      </c>
      <c r="AY260" s="165" t="s">
        <v>266</v>
      </c>
    </row>
    <row r="261" spans="2:65" s="11" customFormat="1" ht="11.25">
      <c r="B261" s="135"/>
      <c r="D261" s="136" t="s">
        <v>274</v>
      </c>
      <c r="E261" s="137" t="s">
        <v>19</v>
      </c>
      <c r="F261" s="138" t="s">
        <v>4392</v>
      </c>
      <c r="H261" s="139">
        <v>179.32400000000001</v>
      </c>
      <c r="I261" s="140"/>
      <c r="L261" s="135"/>
      <c r="M261" s="141"/>
      <c r="T261" s="142"/>
      <c r="AT261" s="137" t="s">
        <v>274</v>
      </c>
      <c r="AU261" s="137" t="s">
        <v>83</v>
      </c>
      <c r="AV261" s="11" t="s">
        <v>85</v>
      </c>
      <c r="AW261" s="11" t="s">
        <v>37</v>
      </c>
      <c r="AX261" s="11" t="s">
        <v>75</v>
      </c>
      <c r="AY261" s="137" t="s">
        <v>266</v>
      </c>
    </row>
    <row r="262" spans="2:65" s="12" customFormat="1" ht="11.25">
      <c r="B262" s="143"/>
      <c r="D262" s="136" t="s">
        <v>274</v>
      </c>
      <c r="E262" s="144" t="s">
        <v>19</v>
      </c>
      <c r="F262" s="145" t="s">
        <v>276</v>
      </c>
      <c r="H262" s="146">
        <v>179.32400000000001</v>
      </c>
      <c r="I262" s="147"/>
      <c r="L262" s="143"/>
      <c r="M262" s="148"/>
      <c r="T262" s="149"/>
      <c r="AT262" s="144" t="s">
        <v>274</v>
      </c>
      <c r="AU262" s="144" t="s">
        <v>83</v>
      </c>
      <c r="AV262" s="12" t="s">
        <v>272</v>
      </c>
      <c r="AW262" s="12" t="s">
        <v>37</v>
      </c>
      <c r="AX262" s="12" t="s">
        <v>83</v>
      </c>
      <c r="AY262" s="144" t="s">
        <v>266</v>
      </c>
    </row>
    <row r="263" spans="2:65" s="1" customFormat="1" ht="55.5" customHeight="1">
      <c r="B263" s="33"/>
      <c r="C263" s="122" t="s">
        <v>449</v>
      </c>
      <c r="D263" s="122" t="s">
        <v>267</v>
      </c>
      <c r="E263" s="123" t="s">
        <v>857</v>
      </c>
      <c r="F263" s="124" t="s">
        <v>858</v>
      </c>
      <c r="G263" s="125" t="s">
        <v>845</v>
      </c>
      <c r="H263" s="126">
        <v>179.32400000000001</v>
      </c>
      <c r="I263" s="127"/>
      <c r="J263" s="128">
        <f>ROUND(I263*H263,2)</f>
        <v>0</v>
      </c>
      <c r="K263" s="124" t="s">
        <v>271</v>
      </c>
      <c r="L263" s="33"/>
      <c r="M263" s="129" t="s">
        <v>19</v>
      </c>
      <c r="N263" s="130" t="s">
        <v>46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853</v>
      </c>
      <c r="AT263" s="133" t="s">
        <v>267</v>
      </c>
      <c r="AU263" s="133" t="s">
        <v>83</v>
      </c>
      <c r="AY263" s="18" t="s">
        <v>266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8" t="s">
        <v>83</v>
      </c>
      <c r="BK263" s="134">
        <f>ROUND(I263*H263,2)</f>
        <v>0</v>
      </c>
      <c r="BL263" s="18" t="s">
        <v>853</v>
      </c>
      <c r="BM263" s="133" t="s">
        <v>4393</v>
      </c>
    </row>
    <row r="264" spans="2:65" s="1" customFormat="1" ht="55.5" customHeight="1">
      <c r="B264" s="33"/>
      <c r="C264" s="122" t="s">
        <v>453</v>
      </c>
      <c r="D264" s="122" t="s">
        <v>267</v>
      </c>
      <c r="E264" s="123" t="s">
        <v>851</v>
      </c>
      <c r="F264" s="124" t="s">
        <v>852</v>
      </c>
      <c r="G264" s="125" t="s">
        <v>845</v>
      </c>
      <c r="H264" s="126">
        <v>165.76</v>
      </c>
      <c r="I264" s="127"/>
      <c r="J264" s="128">
        <f>ROUND(I264*H264,2)</f>
        <v>0</v>
      </c>
      <c r="K264" s="124" t="s">
        <v>271</v>
      </c>
      <c r="L264" s="33"/>
      <c r="M264" s="129" t="s">
        <v>19</v>
      </c>
      <c r="N264" s="130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853</v>
      </c>
      <c r="AT264" s="133" t="s">
        <v>267</v>
      </c>
      <c r="AU264" s="133" t="s">
        <v>83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853</v>
      </c>
      <c r="BM264" s="133" t="s">
        <v>4394</v>
      </c>
    </row>
    <row r="265" spans="2:65" s="14" customFormat="1" ht="11.25">
      <c r="B265" s="164"/>
      <c r="D265" s="136" t="s">
        <v>274</v>
      </c>
      <c r="E265" s="165" t="s">
        <v>19</v>
      </c>
      <c r="F265" s="166" t="s">
        <v>4395</v>
      </c>
      <c r="H265" s="165" t="s">
        <v>19</v>
      </c>
      <c r="I265" s="167"/>
      <c r="L265" s="164"/>
      <c r="M265" s="168"/>
      <c r="T265" s="169"/>
      <c r="AT265" s="165" t="s">
        <v>274</v>
      </c>
      <c r="AU265" s="165" t="s">
        <v>83</v>
      </c>
      <c r="AV265" s="14" t="s">
        <v>83</v>
      </c>
      <c r="AW265" s="14" t="s">
        <v>37</v>
      </c>
      <c r="AX265" s="14" t="s">
        <v>75</v>
      </c>
      <c r="AY265" s="165" t="s">
        <v>266</v>
      </c>
    </row>
    <row r="266" spans="2:65" s="11" customFormat="1" ht="11.25">
      <c r="B266" s="135"/>
      <c r="D266" s="136" t="s">
        <v>274</v>
      </c>
      <c r="E266" s="137" t="s">
        <v>19</v>
      </c>
      <c r="F266" s="138" t="s">
        <v>4396</v>
      </c>
      <c r="H266" s="139">
        <v>165.76</v>
      </c>
      <c r="I266" s="140"/>
      <c r="L266" s="135"/>
      <c r="M266" s="141"/>
      <c r="T266" s="142"/>
      <c r="AT266" s="137" t="s">
        <v>274</v>
      </c>
      <c r="AU266" s="137" t="s">
        <v>83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2" customFormat="1" ht="11.25">
      <c r="B267" s="143"/>
      <c r="D267" s="136" t="s">
        <v>274</v>
      </c>
      <c r="E267" s="144" t="s">
        <v>19</v>
      </c>
      <c r="F267" s="145" t="s">
        <v>276</v>
      </c>
      <c r="H267" s="146">
        <v>165.76</v>
      </c>
      <c r="I267" s="147"/>
      <c r="L267" s="143"/>
      <c r="M267" s="148"/>
      <c r="T267" s="149"/>
      <c r="AT267" s="144" t="s">
        <v>274</v>
      </c>
      <c r="AU267" s="144" t="s">
        <v>83</v>
      </c>
      <c r="AV267" s="12" t="s">
        <v>272</v>
      </c>
      <c r="AW267" s="12" t="s">
        <v>37</v>
      </c>
      <c r="AX267" s="12" t="s">
        <v>83</v>
      </c>
      <c r="AY267" s="144" t="s">
        <v>266</v>
      </c>
    </row>
    <row r="268" spans="2:65" s="1" customFormat="1" ht="55.5" customHeight="1">
      <c r="B268" s="33"/>
      <c r="C268" s="122" t="s">
        <v>457</v>
      </c>
      <c r="D268" s="122" t="s">
        <v>267</v>
      </c>
      <c r="E268" s="123" t="s">
        <v>857</v>
      </c>
      <c r="F268" s="124" t="s">
        <v>858</v>
      </c>
      <c r="G268" s="125" t="s">
        <v>845</v>
      </c>
      <c r="H268" s="126">
        <v>165.76</v>
      </c>
      <c r="I268" s="127"/>
      <c r="J268" s="128">
        <f>ROUND(I268*H268,2)</f>
        <v>0</v>
      </c>
      <c r="K268" s="124" t="s">
        <v>271</v>
      </c>
      <c r="L268" s="33"/>
      <c r="M268" s="129" t="s">
        <v>19</v>
      </c>
      <c r="N268" s="130" t="s">
        <v>46</v>
      </c>
      <c r="P268" s="131">
        <f>O268*H268</f>
        <v>0</v>
      </c>
      <c r="Q268" s="131">
        <v>0</v>
      </c>
      <c r="R268" s="131">
        <f>Q268*H268</f>
        <v>0</v>
      </c>
      <c r="S268" s="131">
        <v>0</v>
      </c>
      <c r="T268" s="132">
        <f>S268*H268</f>
        <v>0</v>
      </c>
      <c r="AR268" s="133" t="s">
        <v>853</v>
      </c>
      <c r="AT268" s="133" t="s">
        <v>267</v>
      </c>
      <c r="AU268" s="133" t="s">
        <v>83</v>
      </c>
      <c r="AY268" s="18" t="s">
        <v>266</v>
      </c>
      <c r="BE268" s="134">
        <f>IF(N268="základní",J268,0)</f>
        <v>0</v>
      </c>
      <c r="BF268" s="134">
        <f>IF(N268="snížená",J268,0)</f>
        <v>0</v>
      </c>
      <c r="BG268" s="134">
        <f>IF(N268="zákl. přenesená",J268,0)</f>
        <v>0</v>
      </c>
      <c r="BH268" s="134">
        <f>IF(N268="sníž. přenesená",J268,0)</f>
        <v>0</v>
      </c>
      <c r="BI268" s="134">
        <f>IF(N268="nulová",J268,0)</f>
        <v>0</v>
      </c>
      <c r="BJ268" s="18" t="s">
        <v>83</v>
      </c>
      <c r="BK268" s="134">
        <f>ROUND(I268*H268,2)</f>
        <v>0</v>
      </c>
      <c r="BL268" s="18" t="s">
        <v>853</v>
      </c>
      <c r="BM268" s="133" t="s">
        <v>4397</v>
      </c>
    </row>
    <row r="269" spans="2:65" s="1" customFormat="1" ht="55.5" customHeight="1">
      <c r="B269" s="33"/>
      <c r="C269" s="122" t="s">
        <v>461</v>
      </c>
      <c r="D269" s="122" t="s">
        <v>267</v>
      </c>
      <c r="E269" s="123" t="s">
        <v>851</v>
      </c>
      <c r="F269" s="124" t="s">
        <v>852</v>
      </c>
      <c r="G269" s="125" t="s">
        <v>845</v>
      </c>
      <c r="H269" s="126">
        <v>160.32</v>
      </c>
      <c r="I269" s="127"/>
      <c r="J269" s="128">
        <f>ROUND(I269*H269,2)</f>
        <v>0</v>
      </c>
      <c r="K269" s="124" t="s">
        <v>271</v>
      </c>
      <c r="L269" s="33"/>
      <c r="M269" s="129" t="s">
        <v>19</v>
      </c>
      <c r="N269" s="130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853</v>
      </c>
      <c r="AT269" s="133" t="s">
        <v>267</v>
      </c>
      <c r="AU269" s="133" t="s">
        <v>83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853</v>
      </c>
      <c r="BM269" s="133" t="s">
        <v>4398</v>
      </c>
    </row>
    <row r="270" spans="2:65" s="14" customFormat="1" ht="11.25">
      <c r="B270" s="164"/>
      <c r="D270" s="136" t="s">
        <v>274</v>
      </c>
      <c r="E270" s="165" t="s">
        <v>19</v>
      </c>
      <c r="F270" s="166" t="s">
        <v>4399</v>
      </c>
      <c r="H270" s="165" t="s">
        <v>19</v>
      </c>
      <c r="I270" s="167"/>
      <c r="L270" s="164"/>
      <c r="M270" s="168"/>
      <c r="T270" s="169"/>
      <c r="AT270" s="165" t="s">
        <v>274</v>
      </c>
      <c r="AU270" s="165" t="s">
        <v>83</v>
      </c>
      <c r="AV270" s="14" t="s">
        <v>83</v>
      </c>
      <c r="AW270" s="14" t="s">
        <v>37</v>
      </c>
      <c r="AX270" s="14" t="s">
        <v>75</v>
      </c>
      <c r="AY270" s="165" t="s">
        <v>266</v>
      </c>
    </row>
    <row r="271" spans="2:65" s="11" customFormat="1" ht="11.25">
      <c r="B271" s="135"/>
      <c r="D271" s="136" t="s">
        <v>274</v>
      </c>
      <c r="E271" s="137" t="s">
        <v>19</v>
      </c>
      <c r="F271" s="138" t="s">
        <v>4400</v>
      </c>
      <c r="H271" s="139">
        <v>160.32</v>
      </c>
      <c r="I271" s="140"/>
      <c r="L271" s="135"/>
      <c r="M271" s="141"/>
      <c r="T271" s="142"/>
      <c r="AT271" s="137" t="s">
        <v>274</v>
      </c>
      <c r="AU271" s="137" t="s">
        <v>83</v>
      </c>
      <c r="AV271" s="11" t="s">
        <v>85</v>
      </c>
      <c r="AW271" s="11" t="s">
        <v>37</v>
      </c>
      <c r="AX271" s="11" t="s">
        <v>83</v>
      </c>
      <c r="AY271" s="137" t="s">
        <v>266</v>
      </c>
    </row>
    <row r="272" spans="2:65" s="1" customFormat="1" ht="62.65" customHeight="1">
      <c r="B272" s="33"/>
      <c r="C272" s="122" t="s">
        <v>522</v>
      </c>
      <c r="D272" s="122" t="s">
        <v>267</v>
      </c>
      <c r="E272" s="123" t="s">
        <v>921</v>
      </c>
      <c r="F272" s="124" t="s">
        <v>922</v>
      </c>
      <c r="G272" s="125" t="s">
        <v>845</v>
      </c>
      <c r="H272" s="126">
        <v>53.540999999999997</v>
      </c>
      <c r="I272" s="127"/>
      <c r="J272" s="128">
        <f>ROUND(I272*H272,2)</f>
        <v>0</v>
      </c>
      <c r="K272" s="124" t="s">
        <v>271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853</v>
      </c>
      <c r="AT272" s="133" t="s">
        <v>267</v>
      </c>
      <c r="AU272" s="133" t="s">
        <v>83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853</v>
      </c>
      <c r="BM272" s="133" t="s">
        <v>4401</v>
      </c>
    </row>
    <row r="273" spans="2:65" s="14" customFormat="1" ht="11.25">
      <c r="B273" s="164"/>
      <c r="D273" s="136" t="s">
        <v>274</v>
      </c>
      <c r="E273" s="165" t="s">
        <v>19</v>
      </c>
      <c r="F273" s="166" t="s">
        <v>4402</v>
      </c>
      <c r="H273" s="165" t="s">
        <v>19</v>
      </c>
      <c r="I273" s="167"/>
      <c r="L273" s="164"/>
      <c r="M273" s="168"/>
      <c r="T273" s="169"/>
      <c r="AT273" s="165" t="s">
        <v>274</v>
      </c>
      <c r="AU273" s="165" t="s">
        <v>83</v>
      </c>
      <c r="AV273" s="14" t="s">
        <v>83</v>
      </c>
      <c r="AW273" s="14" t="s">
        <v>37</v>
      </c>
      <c r="AX273" s="14" t="s">
        <v>75</v>
      </c>
      <c r="AY273" s="165" t="s">
        <v>266</v>
      </c>
    </row>
    <row r="274" spans="2:65" s="11" customFormat="1" ht="11.25">
      <c r="B274" s="135"/>
      <c r="D274" s="136" t="s">
        <v>274</v>
      </c>
      <c r="E274" s="137" t="s">
        <v>19</v>
      </c>
      <c r="F274" s="138" t="s">
        <v>4403</v>
      </c>
      <c r="H274" s="139">
        <v>53.540999999999997</v>
      </c>
      <c r="I274" s="140"/>
      <c r="L274" s="135"/>
      <c r="M274" s="141"/>
      <c r="T274" s="142"/>
      <c r="AT274" s="137" t="s">
        <v>274</v>
      </c>
      <c r="AU274" s="137" t="s">
        <v>83</v>
      </c>
      <c r="AV274" s="11" t="s">
        <v>85</v>
      </c>
      <c r="AW274" s="11" t="s">
        <v>37</v>
      </c>
      <c r="AX274" s="11" t="s">
        <v>75</v>
      </c>
      <c r="AY274" s="137" t="s">
        <v>266</v>
      </c>
    </row>
    <row r="275" spans="2:65" s="12" customFormat="1" ht="11.25">
      <c r="B275" s="143"/>
      <c r="D275" s="136" t="s">
        <v>274</v>
      </c>
      <c r="E275" s="144" t="s">
        <v>19</v>
      </c>
      <c r="F275" s="145" t="s">
        <v>276</v>
      </c>
      <c r="H275" s="146">
        <v>53.540999999999997</v>
      </c>
      <c r="I275" s="147"/>
      <c r="L275" s="143"/>
      <c r="M275" s="148"/>
      <c r="T275" s="149"/>
      <c r="AT275" s="144" t="s">
        <v>274</v>
      </c>
      <c r="AU275" s="144" t="s">
        <v>83</v>
      </c>
      <c r="AV275" s="12" t="s">
        <v>272</v>
      </c>
      <c r="AW275" s="12" t="s">
        <v>37</v>
      </c>
      <c r="AX275" s="12" t="s">
        <v>83</v>
      </c>
      <c r="AY275" s="144" t="s">
        <v>266</v>
      </c>
    </row>
    <row r="276" spans="2:65" s="1" customFormat="1" ht="62.65" customHeight="1">
      <c r="B276" s="33"/>
      <c r="C276" s="122" t="s">
        <v>518</v>
      </c>
      <c r="D276" s="122" t="s">
        <v>267</v>
      </c>
      <c r="E276" s="123" t="s">
        <v>926</v>
      </c>
      <c r="F276" s="124" t="s">
        <v>927</v>
      </c>
      <c r="G276" s="125" t="s">
        <v>845</v>
      </c>
      <c r="H276" s="126">
        <v>1070.82</v>
      </c>
      <c r="I276" s="127"/>
      <c r="J276" s="128">
        <f>ROUND(I276*H276,2)</f>
        <v>0</v>
      </c>
      <c r="K276" s="124" t="s">
        <v>271</v>
      </c>
      <c r="L276" s="33"/>
      <c r="M276" s="129" t="s">
        <v>19</v>
      </c>
      <c r="N276" s="130" t="s">
        <v>46</v>
      </c>
      <c r="P276" s="131">
        <f>O276*H276</f>
        <v>0</v>
      </c>
      <c r="Q276" s="131">
        <v>0</v>
      </c>
      <c r="R276" s="131">
        <f>Q276*H276</f>
        <v>0</v>
      </c>
      <c r="S276" s="131">
        <v>0</v>
      </c>
      <c r="T276" s="132">
        <f>S276*H276</f>
        <v>0</v>
      </c>
      <c r="AR276" s="133" t="s">
        <v>853</v>
      </c>
      <c r="AT276" s="133" t="s">
        <v>267</v>
      </c>
      <c r="AU276" s="133" t="s">
        <v>83</v>
      </c>
      <c r="AY276" s="18" t="s">
        <v>266</v>
      </c>
      <c r="BE276" s="134">
        <f>IF(N276="základní",J276,0)</f>
        <v>0</v>
      </c>
      <c r="BF276" s="134">
        <f>IF(N276="snížená",J276,0)</f>
        <v>0</v>
      </c>
      <c r="BG276" s="134">
        <f>IF(N276="zákl. přenesená",J276,0)</f>
        <v>0</v>
      </c>
      <c r="BH276" s="134">
        <f>IF(N276="sníž. přenesená",J276,0)</f>
        <v>0</v>
      </c>
      <c r="BI276" s="134">
        <f>IF(N276="nulová",J276,0)</f>
        <v>0</v>
      </c>
      <c r="BJ276" s="18" t="s">
        <v>83</v>
      </c>
      <c r="BK276" s="134">
        <f>ROUND(I276*H276,2)</f>
        <v>0</v>
      </c>
      <c r="BL276" s="18" t="s">
        <v>853</v>
      </c>
      <c r="BM276" s="133" t="s">
        <v>4404</v>
      </c>
    </row>
    <row r="277" spans="2:65" s="11" customFormat="1" ht="11.25">
      <c r="B277" s="135"/>
      <c r="D277" s="136" t="s">
        <v>274</v>
      </c>
      <c r="E277" s="137" t="s">
        <v>19</v>
      </c>
      <c r="F277" s="138" t="s">
        <v>4405</v>
      </c>
      <c r="H277" s="139">
        <v>1070.82</v>
      </c>
      <c r="I277" s="140"/>
      <c r="L277" s="135"/>
      <c r="M277" s="141"/>
      <c r="T277" s="142"/>
      <c r="AT277" s="137" t="s">
        <v>274</v>
      </c>
      <c r="AU277" s="137" t="s">
        <v>83</v>
      </c>
      <c r="AV277" s="11" t="s">
        <v>85</v>
      </c>
      <c r="AW277" s="11" t="s">
        <v>37</v>
      </c>
      <c r="AX277" s="11" t="s">
        <v>83</v>
      </c>
      <c r="AY277" s="137" t="s">
        <v>266</v>
      </c>
    </row>
    <row r="278" spans="2:65" s="1" customFormat="1" ht="49.15" customHeight="1">
      <c r="B278" s="33"/>
      <c r="C278" s="122" t="s">
        <v>526</v>
      </c>
      <c r="D278" s="122" t="s">
        <v>267</v>
      </c>
      <c r="E278" s="123" t="s">
        <v>2091</v>
      </c>
      <c r="F278" s="124" t="s">
        <v>2092</v>
      </c>
      <c r="G278" s="125" t="s">
        <v>845</v>
      </c>
      <c r="H278" s="126">
        <v>0</v>
      </c>
      <c r="I278" s="127"/>
      <c r="J278" s="128">
        <f>ROUND(I278*H278,2)</f>
        <v>0</v>
      </c>
      <c r="K278" s="124" t="s">
        <v>271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853</v>
      </c>
      <c r="AT278" s="133" t="s">
        <v>267</v>
      </c>
      <c r="AU278" s="133" t="s">
        <v>83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853</v>
      </c>
      <c r="BM278" s="133" t="s">
        <v>4406</v>
      </c>
    </row>
    <row r="279" spans="2:65" s="1" customFormat="1" ht="19.5">
      <c r="B279" s="33"/>
      <c r="D279" s="136" t="s">
        <v>341</v>
      </c>
      <c r="F279" s="150" t="s">
        <v>946</v>
      </c>
      <c r="I279" s="151"/>
      <c r="L279" s="33"/>
      <c r="M279" s="188"/>
      <c r="N279" s="155"/>
      <c r="O279" s="155"/>
      <c r="P279" s="155"/>
      <c r="Q279" s="155"/>
      <c r="R279" s="155"/>
      <c r="S279" s="155"/>
      <c r="T279" s="189"/>
      <c r="AT279" s="18" t="s">
        <v>341</v>
      </c>
      <c r="AU279" s="18" t="s">
        <v>83</v>
      </c>
    </row>
    <row r="280" spans="2:65" s="1" customFormat="1" ht="6.95" customHeight="1">
      <c r="B280" s="42"/>
      <c r="C280" s="43"/>
      <c r="D280" s="43"/>
      <c r="E280" s="43"/>
      <c r="F280" s="43"/>
      <c r="G280" s="43"/>
      <c r="H280" s="43"/>
      <c r="I280" s="43"/>
      <c r="J280" s="43"/>
      <c r="K280" s="43"/>
      <c r="L280" s="33"/>
    </row>
  </sheetData>
  <sheetProtection algorithmName="SHA-512" hashValue="2WFg+OpqHYuoCLfyIZka4T+A9t+Chx+Xg08pMDmninizVeUZxsb28JSoHVTYcMrXrqgMw8j2b75uVPjKwNwEcg==" saltValue="o2s0cJB6b2F34PtQ8P9aHoqXYsT20tJSwA0f753z5nsUGP/iISP7o0MjILuwt9LRZQSXhRrf0iwKNMJ1Uo9oTA==" spinCount="100000" sheet="1" objects="1" scenarios="1" formatColumns="0" formatRows="0" autoFilter="0"/>
  <autoFilter ref="C81:K279" xr:uid="{00000000-0009-0000-0000-00001A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40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163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4407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ROUND((SUM(BE82:BE401)),  2)</f>
        <v>0</v>
      </c>
      <c r="I33" s="90">
        <v>0.21</v>
      </c>
      <c r="J33" s="89">
        <f>ROUND(((SUM(BE82:BE401))*I33),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ROUND((SUM(BF82:BF401)),  2)</f>
        <v>0</v>
      </c>
      <c r="I34" s="90">
        <v>0.12</v>
      </c>
      <c r="J34" s="89">
        <f>ROUND(((SUM(BF82:BF401))*I34),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ROUND((SUM(BG82:BG401)),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ROUND((SUM(BH82:BH401)),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ROUND((SUM(BI82:BI401)),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12-10-01.3 - Přejezdy v úseku propracování koleje, km 13,400 - km 17,850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J352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12-10-01.3 - Přejezdy v úseku propracování koleje, km 13,400 - km 17,850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P83+P352</f>
        <v>0</v>
      </c>
      <c r="Q82" s="51"/>
      <c r="R82" s="109">
        <f>R83+R352</f>
        <v>505.72888700000004</v>
      </c>
      <c r="S82" s="51"/>
      <c r="T82" s="110">
        <f>T83+T352</f>
        <v>0</v>
      </c>
      <c r="AT82" s="18" t="s">
        <v>74</v>
      </c>
      <c r="AU82" s="18" t="s">
        <v>248</v>
      </c>
      <c r="BK82" s="111">
        <f>BK83+BK352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505.72888700000004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SUM(P85:P351)</f>
        <v>0</v>
      </c>
      <c r="R84" s="118">
        <f>SUM(R85:R351)</f>
        <v>505.72888700000004</v>
      </c>
      <c r="T84" s="119">
        <f>SUM(T85:T351)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SUM(BK85:BK351)</f>
        <v>0</v>
      </c>
    </row>
    <row r="85" spans="2:65" s="1" customFormat="1" ht="24.2" customHeight="1">
      <c r="B85" s="33"/>
      <c r="C85" s="122" t="s">
        <v>83</v>
      </c>
      <c r="D85" s="122" t="s">
        <v>267</v>
      </c>
      <c r="E85" s="123" t="s">
        <v>884</v>
      </c>
      <c r="F85" s="124" t="s">
        <v>885</v>
      </c>
      <c r="G85" s="125" t="s">
        <v>789</v>
      </c>
      <c r="H85" s="126">
        <v>23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4408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4409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285</v>
      </c>
      <c r="H87" s="139">
        <v>3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4" customFormat="1" ht="11.25">
      <c r="B88" s="164"/>
      <c r="D88" s="136" t="s">
        <v>274</v>
      </c>
      <c r="E88" s="165" t="s">
        <v>19</v>
      </c>
      <c r="F88" s="166" t="s">
        <v>4410</v>
      </c>
      <c r="H88" s="165" t="s">
        <v>19</v>
      </c>
      <c r="I88" s="167"/>
      <c r="L88" s="164"/>
      <c r="M88" s="168"/>
      <c r="T88" s="169"/>
      <c r="AT88" s="165" t="s">
        <v>274</v>
      </c>
      <c r="AU88" s="165" t="s">
        <v>85</v>
      </c>
      <c r="AV88" s="14" t="s">
        <v>83</v>
      </c>
      <c r="AW88" s="14" t="s">
        <v>37</v>
      </c>
      <c r="AX88" s="14" t="s">
        <v>75</v>
      </c>
      <c r="AY88" s="165" t="s">
        <v>266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303</v>
      </c>
      <c r="H89" s="139">
        <v>8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4411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272</v>
      </c>
      <c r="H91" s="139">
        <v>4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4" customFormat="1" ht="11.25">
      <c r="B92" s="164"/>
      <c r="D92" s="136" t="s">
        <v>274</v>
      </c>
      <c r="E92" s="165" t="s">
        <v>19</v>
      </c>
      <c r="F92" s="166" t="s">
        <v>4412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272</v>
      </c>
      <c r="H93" s="139">
        <v>4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75</v>
      </c>
      <c r="AY93" s="137" t="s">
        <v>266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4413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272</v>
      </c>
      <c r="H95" s="139">
        <v>4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>
      <c r="B96" s="143"/>
      <c r="D96" s="136" t="s">
        <v>274</v>
      </c>
      <c r="E96" s="144" t="s">
        <v>19</v>
      </c>
      <c r="F96" s="145" t="s">
        <v>276</v>
      </c>
      <c r="H96" s="146">
        <v>23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24.2" customHeight="1">
      <c r="B97" s="33"/>
      <c r="C97" s="122" t="s">
        <v>85</v>
      </c>
      <c r="D97" s="122" t="s">
        <v>267</v>
      </c>
      <c r="E97" s="123" t="s">
        <v>889</v>
      </c>
      <c r="F97" s="124" t="s">
        <v>890</v>
      </c>
      <c r="G97" s="125" t="s">
        <v>789</v>
      </c>
      <c r="H97" s="126">
        <v>13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4414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4409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285</v>
      </c>
      <c r="H99" s="139">
        <v>3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75</v>
      </c>
      <c r="AY99" s="137" t="s">
        <v>266</v>
      </c>
    </row>
    <row r="100" spans="2:65" s="14" customFormat="1" ht="11.25">
      <c r="B100" s="164"/>
      <c r="D100" s="136" t="s">
        <v>274</v>
      </c>
      <c r="E100" s="165" t="s">
        <v>19</v>
      </c>
      <c r="F100" s="166" t="s">
        <v>4410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1" customFormat="1" ht="11.25">
      <c r="B101" s="135"/>
      <c r="D101" s="136" t="s">
        <v>274</v>
      </c>
      <c r="E101" s="137" t="s">
        <v>19</v>
      </c>
      <c r="F101" s="138" t="s">
        <v>272</v>
      </c>
      <c r="H101" s="139">
        <v>4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75</v>
      </c>
      <c r="AY101" s="137" t="s">
        <v>266</v>
      </c>
    </row>
    <row r="102" spans="2:65" s="14" customFormat="1" ht="11.25">
      <c r="B102" s="164"/>
      <c r="D102" s="136" t="s">
        <v>274</v>
      </c>
      <c r="E102" s="165" t="s">
        <v>19</v>
      </c>
      <c r="F102" s="166" t="s">
        <v>4411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1" customFormat="1" ht="11.25">
      <c r="B103" s="135"/>
      <c r="D103" s="136" t="s">
        <v>274</v>
      </c>
      <c r="E103" s="137" t="s">
        <v>19</v>
      </c>
      <c r="F103" s="138" t="s">
        <v>85</v>
      </c>
      <c r="H103" s="139">
        <v>2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75</v>
      </c>
      <c r="AY103" s="137" t="s">
        <v>266</v>
      </c>
    </row>
    <row r="104" spans="2:65" s="14" customFormat="1" ht="11.25">
      <c r="B104" s="164"/>
      <c r="D104" s="136" t="s">
        <v>274</v>
      </c>
      <c r="E104" s="165" t="s">
        <v>19</v>
      </c>
      <c r="F104" s="166" t="s">
        <v>4412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85</v>
      </c>
      <c r="H105" s="139">
        <v>2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4" customFormat="1" ht="11.25">
      <c r="B106" s="164"/>
      <c r="D106" s="136" t="s">
        <v>274</v>
      </c>
      <c r="E106" s="165" t="s">
        <v>19</v>
      </c>
      <c r="F106" s="166" t="s">
        <v>4413</v>
      </c>
      <c r="H106" s="165" t="s">
        <v>19</v>
      </c>
      <c r="I106" s="167"/>
      <c r="L106" s="164"/>
      <c r="M106" s="168"/>
      <c r="T106" s="169"/>
      <c r="AT106" s="165" t="s">
        <v>274</v>
      </c>
      <c r="AU106" s="165" t="s">
        <v>85</v>
      </c>
      <c r="AV106" s="14" t="s">
        <v>83</v>
      </c>
      <c r="AW106" s="14" t="s">
        <v>37</v>
      </c>
      <c r="AX106" s="14" t="s">
        <v>75</v>
      </c>
      <c r="AY106" s="165" t="s">
        <v>266</v>
      </c>
    </row>
    <row r="107" spans="2:65" s="11" customFormat="1" ht="11.25">
      <c r="B107" s="135"/>
      <c r="D107" s="136" t="s">
        <v>274</v>
      </c>
      <c r="E107" s="137" t="s">
        <v>19</v>
      </c>
      <c r="F107" s="138" t="s">
        <v>85</v>
      </c>
      <c r="H107" s="139">
        <v>2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2" customFormat="1" ht="11.25">
      <c r="B108" s="143"/>
      <c r="D108" s="136" t="s">
        <v>274</v>
      </c>
      <c r="E108" s="144" t="s">
        <v>19</v>
      </c>
      <c r="F108" s="145" t="s">
        <v>276</v>
      </c>
      <c r="H108" s="146">
        <v>13</v>
      </c>
      <c r="I108" s="147"/>
      <c r="L108" s="143"/>
      <c r="M108" s="148"/>
      <c r="T108" s="149"/>
      <c r="AT108" s="144" t="s">
        <v>274</v>
      </c>
      <c r="AU108" s="144" t="s">
        <v>85</v>
      </c>
      <c r="AV108" s="12" t="s">
        <v>272</v>
      </c>
      <c r="AW108" s="12" t="s">
        <v>37</v>
      </c>
      <c r="AX108" s="12" t="s">
        <v>83</v>
      </c>
      <c r="AY108" s="144" t="s">
        <v>266</v>
      </c>
    </row>
    <row r="109" spans="2:65" s="1" customFormat="1" ht="24.2" customHeight="1">
      <c r="B109" s="33"/>
      <c r="C109" s="122" t="s">
        <v>285</v>
      </c>
      <c r="D109" s="122" t="s">
        <v>267</v>
      </c>
      <c r="E109" s="123" t="s">
        <v>4415</v>
      </c>
      <c r="F109" s="124" t="s">
        <v>4416</v>
      </c>
      <c r="G109" s="125" t="s">
        <v>291</v>
      </c>
      <c r="H109" s="126">
        <v>40.65</v>
      </c>
      <c r="I109" s="127"/>
      <c r="J109" s="128">
        <f>ROUND(I109*H109,2)</f>
        <v>0</v>
      </c>
      <c r="K109" s="124" t="s">
        <v>271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4417</v>
      </c>
    </row>
    <row r="110" spans="2:65" s="14" customFormat="1" ht="11.25">
      <c r="B110" s="164"/>
      <c r="D110" s="136" t="s">
        <v>274</v>
      </c>
      <c r="E110" s="165" t="s">
        <v>19</v>
      </c>
      <c r="F110" s="166" t="s">
        <v>4409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4418</v>
      </c>
      <c r="H111" s="139">
        <v>5.25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4" customFormat="1" ht="11.25">
      <c r="B112" s="164"/>
      <c r="D112" s="136" t="s">
        <v>274</v>
      </c>
      <c r="E112" s="165" t="s">
        <v>19</v>
      </c>
      <c r="F112" s="166" t="s">
        <v>4410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362</v>
      </c>
      <c r="H113" s="139">
        <v>14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4" customFormat="1" ht="11.25">
      <c r="B114" s="164"/>
      <c r="D114" s="136" t="s">
        <v>274</v>
      </c>
      <c r="E114" s="165" t="s">
        <v>19</v>
      </c>
      <c r="F114" s="166" t="s">
        <v>4411</v>
      </c>
      <c r="H114" s="165" t="s">
        <v>19</v>
      </c>
      <c r="I114" s="167"/>
      <c r="L114" s="164"/>
      <c r="M114" s="168"/>
      <c r="T114" s="169"/>
      <c r="AT114" s="165" t="s">
        <v>274</v>
      </c>
      <c r="AU114" s="165" t="s">
        <v>85</v>
      </c>
      <c r="AV114" s="14" t="s">
        <v>83</v>
      </c>
      <c r="AW114" s="14" t="s">
        <v>37</v>
      </c>
      <c r="AX114" s="14" t="s">
        <v>75</v>
      </c>
      <c r="AY114" s="165" t="s">
        <v>266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4419</v>
      </c>
      <c r="H115" s="139">
        <v>7.2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65" s="14" customFormat="1" ht="11.25">
      <c r="B116" s="164"/>
      <c r="D116" s="136" t="s">
        <v>274</v>
      </c>
      <c r="E116" s="165" t="s">
        <v>19</v>
      </c>
      <c r="F116" s="166" t="s">
        <v>4412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293</v>
      </c>
      <c r="H117" s="139">
        <v>7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4413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4419</v>
      </c>
      <c r="H119" s="139">
        <v>7.2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2" customFormat="1" ht="11.25">
      <c r="B120" s="143"/>
      <c r="D120" s="136" t="s">
        <v>274</v>
      </c>
      <c r="E120" s="144" t="s">
        <v>19</v>
      </c>
      <c r="F120" s="145" t="s">
        <v>276</v>
      </c>
      <c r="H120" s="146">
        <v>40.650000000000006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37.9" customHeight="1">
      <c r="B121" s="33"/>
      <c r="C121" s="122" t="s">
        <v>272</v>
      </c>
      <c r="D121" s="122" t="s">
        <v>267</v>
      </c>
      <c r="E121" s="123" t="s">
        <v>4420</v>
      </c>
      <c r="F121" s="124" t="s">
        <v>4421</v>
      </c>
      <c r="G121" s="125" t="s">
        <v>291</v>
      </c>
      <c r="H121" s="126">
        <v>5</v>
      </c>
      <c r="I121" s="127"/>
      <c r="J121" s="128">
        <f>ROUND(I121*H121,2)</f>
        <v>0</v>
      </c>
      <c r="K121" s="124" t="s">
        <v>271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4422</v>
      </c>
    </row>
    <row r="122" spans="2:65" s="14" customFormat="1" ht="11.25">
      <c r="B122" s="164"/>
      <c r="D122" s="136" t="s">
        <v>274</v>
      </c>
      <c r="E122" s="165" t="s">
        <v>19</v>
      </c>
      <c r="F122" s="166" t="s">
        <v>4409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264</v>
      </c>
      <c r="H123" s="139">
        <v>5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83</v>
      </c>
      <c r="AY123" s="137" t="s">
        <v>266</v>
      </c>
    </row>
    <row r="124" spans="2:65" s="1" customFormat="1" ht="37.9" customHeight="1">
      <c r="B124" s="33"/>
      <c r="C124" s="122" t="s">
        <v>264</v>
      </c>
      <c r="D124" s="122" t="s">
        <v>267</v>
      </c>
      <c r="E124" s="123" t="s">
        <v>4423</v>
      </c>
      <c r="F124" s="124" t="s">
        <v>4424</v>
      </c>
      <c r="G124" s="125" t="s">
        <v>291</v>
      </c>
      <c r="H124" s="126">
        <v>4.5</v>
      </c>
      <c r="I124" s="127"/>
      <c r="J124" s="128">
        <f>ROUND(I124*H124,2)</f>
        <v>0</v>
      </c>
      <c r="K124" s="124" t="s">
        <v>271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85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4425</v>
      </c>
    </row>
    <row r="125" spans="2:65" s="14" customFormat="1" ht="11.25">
      <c r="B125" s="164"/>
      <c r="D125" s="136" t="s">
        <v>274</v>
      </c>
      <c r="E125" s="165" t="s">
        <v>19</v>
      </c>
      <c r="F125" s="166" t="s">
        <v>4411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85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4426</v>
      </c>
      <c r="H126" s="139">
        <v>4.5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83</v>
      </c>
      <c r="AY126" s="137" t="s">
        <v>266</v>
      </c>
    </row>
    <row r="127" spans="2:65" s="1" customFormat="1" ht="37.9" customHeight="1">
      <c r="B127" s="33"/>
      <c r="C127" s="122" t="s">
        <v>295</v>
      </c>
      <c r="D127" s="122" t="s">
        <v>267</v>
      </c>
      <c r="E127" s="123" t="s">
        <v>1536</v>
      </c>
      <c r="F127" s="124" t="s">
        <v>1537</v>
      </c>
      <c r="G127" s="125" t="s">
        <v>279</v>
      </c>
      <c r="H127" s="126">
        <v>194.24</v>
      </c>
      <c r="I127" s="127"/>
      <c r="J127" s="128">
        <f>ROUND(I127*H127,2)</f>
        <v>0</v>
      </c>
      <c r="K127" s="124" t="s">
        <v>271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85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4427</v>
      </c>
    </row>
    <row r="128" spans="2:65" s="14" customFormat="1" ht="11.25">
      <c r="B128" s="164"/>
      <c r="D128" s="136" t="s">
        <v>274</v>
      </c>
      <c r="E128" s="165" t="s">
        <v>19</v>
      </c>
      <c r="F128" s="166" t="s">
        <v>4409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4428</v>
      </c>
      <c r="H129" s="139">
        <v>31.74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4" customFormat="1" ht="11.25">
      <c r="B130" s="164"/>
      <c r="D130" s="136" t="s">
        <v>274</v>
      </c>
      <c r="E130" s="165" t="s">
        <v>19</v>
      </c>
      <c r="F130" s="166" t="s">
        <v>4410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4429</v>
      </c>
      <c r="H131" s="139">
        <v>27.18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75</v>
      </c>
      <c r="AY131" s="137" t="s">
        <v>266</v>
      </c>
    </row>
    <row r="132" spans="2:65" s="14" customFormat="1" ht="11.25">
      <c r="B132" s="164"/>
      <c r="D132" s="136" t="s">
        <v>274</v>
      </c>
      <c r="E132" s="165" t="s">
        <v>19</v>
      </c>
      <c r="F132" s="166" t="s">
        <v>4411</v>
      </c>
      <c r="H132" s="165" t="s">
        <v>19</v>
      </c>
      <c r="I132" s="167"/>
      <c r="L132" s="164"/>
      <c r="M132" s="168"/>
      <c r="T132" s="169"/>
      <c r="AT132" s="165" t="s">
        <v>274</v>
      </c>
      <c r="AU132" s="165" t="s">
        <v>85</v>
      </c>
      <c r="AV132" s="14" t="s">
        <v>83</v>
      </c>
      <c r="AW132" s="14" t="s">
        <v>37</v>
      </c>
      <c r="AX132" s="14" t="s">
        <v>75</v>
      </c>
      <c r="AY132" s="165" t="s">
        <v>266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4430</v>
      </c>
      <c r="H133" s="139">
        <v>48.3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4" customFormat="1" ht="11.25">
      <c r="B134" s="164"/>
      <c r="D134" s="136" t="s">
        <v>274</v>
      </c>
      <c r="E134" s="165" t="s">
        <v>19</v>
      </c>
      <c r="F134" s="166" t="s">
        <v>4412</v>
      </c>
      <c r="H134" s="165" t="s">
        <v>19</v>
      </c>
      <c r="I134" s="167"/>
      <c r="L134" s="164"/>
      <c r="M134" s="168"/>
      <c r="T134" s="169"/>
      <c r="AT134" s="165" t="s">
        <v>274</v>
      </c>
      <c r="AU134" s="165" t="s">
        <v>85</v>
      </c>
      <c r="AV134" s="14" t="s">
        <v>83</v>
      </c>
      <c r="AW134" s="14" t="s">
        <v>37</v>
      </c>
      <c r="AX134" s="14" t="s">
        <v>75</v>
      </c>
      <c r="AY134" s="165" t="s">
        <v>266</v>
      </c>
    </row>
    <row r="135" spans="2:65" s="11" customFormat="1" ht="11.25">
      <c r="B135" s="135"/>
      <c r="D135" s="136" t="s">
        <v>274</v>
      </c>
      <c r="E135" s="137" t="s">
        <v>19</v>
      </c>
      <c r="F135" s="138" t="s">
        <v>4431</v>
      </c>
      <c r="H135" s="139">
        <v>57.31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4" customFormat="1" ht="11.25">
      <c r="B136" s="164"/>
      <c r="D136" s="136" t="s">
        <v>274</v>
      </c>
      <c r="E136" s="165" t="s">
        <v>19</v>
      </c>
      <c r="F136" s="166" t="s">
        <v>4413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85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4432</v>
      </c>
      <c r="H137" s="139">
        <v>29.71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2" customFormat="1" ht="11.25">
      <c r="B138" s="143"/>
      <c r="D138" s="136" t="s">
        <v>274</v>
      </c>
      <c r="E138" s="144" t="s">
        <v>19</v>
      </c>
      <c r="F138" s="145" t="s">
        <v>276</v>
      </c>
      <c r="H138" s="146">
        <v>194.24</v>
      </c>
      <c r="I138" s="147"/>
      <c r="L138" s="143"/>
      <c r="M138" s="148"/>
      <c r="T138" s="149"/>
      <c r="AT138" s="144" t="s">
        <v>274</v>
      </c>
      <c r="AU138" s="144" t="s">
        <v>85</v>
      </c>
      <c r="AV138" s="12" t="s">
        <v>272</v>
      </c>
      <c r="AW138" s="12" t="s">
        <v>37</v>
      </c>
      <c r="AX138" s="12" t="s">
        <v>83</v>
      </c>
      <c r="AY138" s="144" t="s">
        <v>266</v>
      </c>
    </row>
    <row r="139" spans="2:65" s="1" customFormat="1" ht="37.9" customHeight="1">
      <c r="B139" s="33"/>
      <c r="C139" s="122" t="s">
        <v>293</v>
      </c>
      <c r="D139" s="122" t="s">
        <v>267</v>
      </c>
      <c r="E139" s="123" t="s">
        <v>1944</v>
      </c>
      <c r="F139" s="124" t="s">
        <v>1945</v>
      </c>
      <c r="G139" s="125" t="s">
        <v>279</v>
      </c>
      <c r="H139" s="126">
        <v>134.47999999999999</v>
      </c>
      <c r="I139" s="127"/>
      <c r="J139" s="128">
        <f>ROUND(I139*H139,2)</f>
        <v>0</v>
      </c>
      <c r="K139" s="124" t="s">
        <v>271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4433</v>
      </c>
    </row>
    <row r="140" spans="2:65" s="14" customFormat="1" ht="11.25">
      <c r="B140" s="164"/>
      <c r="D140" s="136" t="s">
        <v>274</v>
      </c>
      <c r="E140" s="165" t="s">
        <v>19</v>
      </c>
      <c r="F140" s="166" t="s">
        <v>4411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85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4" customFormat="1" ht="11.25">
      <c r="B141" s="164"/>
      <c r="D141" s="136" t="s">
        <v>274</v>
      </c>
      <c r="E141" s="165" t="s">
        <v>19</v>
      </c>
      <c r="F141" s="166" t="s">
        <v>4434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1" customFormat="1" ht="11.25">
      <c r="B142" s="135"/>
      <c r="D142" s="136" t="s">
        <v>274</v>
      </c>
      <c r="E142" s="137" t="s">
        <v>19</v>
      </c>
      <c r="F142" s="138" t="s">
        <v>4435</v>
      </c>
      <c r="H142" s="139">
        <v>134.47999999999999</v>
      </c>
      <c r="I142" s="140"/>
      <c r="L142" s="135"/>
      <c r="M142" s="141"/>
      <c r="T142" s="142"/>
      <c r="AT142" s="137" t="s">
        <v>274</v>
      </c>
      <c r="AU142" s="137" t="s">
        <v>85</v>
      </c>
      <c r="AV142" s="11" t="s">
        <v>85</v>
      </c>
      <c r="AW142" s="11" t="s">
        <v>37</v>
      </c>
      <c r="AX142" s="11" t="s">
        <v>83</v>
      </c>
      <c r="AY142" s="137" t="s">
        <v>266</v>
      </c>
    </row>
    <row r="143" spans="2:65" s="1" customFormat="1" ht="33" customHeight="1">
      <c r="B143" s="33"/>
      <c r="C143" s="122" t="s">
        <v>303</v>
      </c>
      <c r="D143" s="122" t="s">
        <v>267</v>
      </c>
      <c r="E143" s="123" t="s">
        <v>878</v>
      </c>
      <c r="F143" s="124" t="s">
        <v>879</v>
      </c>
      <c r="G143" s="125" t="s">
        <v>291</v>
      </c>
      <c r="H143" s="126">
        <v>21.6</v>
      </c>
      <c r="I143" s="127"/>
      <c r="J143" s="128">
        <f>ROUND(I143*H143,2)</f>
        <v>0</v>
      </c>
      <c r="K143" s="124" t="s">
        <v>271</v>
      </c>
      <c r="L143" s="33"/>
      <c r="M143" s="129" t="s">
        <v>19</v>
      </c>
      <c r="N143" s="130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272</v>
      </c>
      <c r="AT143" s="133" t="s">
        <v>267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4436</v>
      </c>
    </row>
    <row r="144" spans="2:65" s="14" customFormat="1" ht="11.25">
      <c r="B144" s="164"/>
      <c r="D144" s="136" t="s">
        <v>274</v>
      </c>
      <c r="E144" s="165" t="s">
        <v>19</v>
      </c>
      <c r="F144" s="166" t="s">
        <v>4409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85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4437</v>
      </c>
      <c r="H145" s="139">
        <v>6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4" customFormat="1" ht="11.25">
      <c r="B146" s="164"/>
      <c r="D146" s="136" t="s">
        <v>274</v>
      </c>
      <c r="E146" s="165" t="s">
        <v>19</v>
      </c>
      <c r="F146" s="166" t="s">
        <v>4410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1" customFormat="1" ht="11.25">
      <c r="B147" s="135"/>
      <c r="D147" s="136" t="s">
        <v>274</v>
      </c>
      <c r="E147" s="137" t="s">
        <v>19</v>
      </c>
      <c r="F147" s="138" t="s">
        <v>4438</v>
      </c>
      <c r="H147" s="139">
        <v>4.8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4" customFormat="1" ht="11.25">
      <c r="B148" s="164"/>
      <c r="D148" s="136" t="s">
        <v>274</v>
      </c>
      <c r="E148" s="165" t="s">
        <v>19</v>
      </c>
      <c r="F148" s="166" t="s">
        <v>4411</v>
      </c>
      <c r="H148" s="165" t="s">
        <v>19</v>
      </c>
      <c r="I148" s="167"/>
      <c r="L148" s="164"/>
      <c r="M148" s="168"/>
      <c r="T148" s="169"/>
      <c r="AT148" s="165" t="s">
        <v>274</v>
      </c>
      <c r="AU148" s="165" t="s">
        <v>85</v>
      </c>
      <c r="AV148" s="14" t="s">
        <v>83</v>
      </c>
      <c r="AW148" s="14" t="s">
        <v>37</v>
      </c>
      <c r="AX148" s="14" t="s">
        <v>75</v>
      </c>
      <c r="AY148" s="165" t="s">
        <v>266</v>
      </c>
    </row>
    <row r="149" spans="2:65" s="11" customFormat="1" ht="11.25">
      <c r="B149" s="135"/>
      <c r="D149" s="136" t="s">
        <v>274</v>
      </c>
      <c r="E149" s="137" t="s">
        <v>19</v>
      </c>
      <c r="F149" s="138" t="s">
        <v>4437</v>
      </c>
      <c r="H149" s="139">
        <v>6</v>
      </c>
      <c r="I149" s="140"/>
      <c r="L149" s="135"/>
      <c r="M149" s="141"/>
      <c r="T149" s="142"/>
      <c r="AT149" s="137" t="s">
        <v>274</v>
      </c>
      <c r="AU149" s="137" t="s">
        <v>85</v>
      </c>
      <c r="AV149" s="11" t="s">
        <v>85</v>
      </c>
      <c r="AW149" s="11" t="s">
        <v>37</v>
      </c>
      <c r="AX149" s="11" t="s">
        <v>75</v>
      </c>
      <c r="AY149" s="137" t="s">
        <v>266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4412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4438</v>
      </c>
      <c r="H151" s="139">
        <v>4.8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2" customFormat="1" ht="11.25">
      <c r="B152" s="143"/>
      <c r="D152" s="136" t="s">
        <v>274</v>
      </c>
      <c r="E152" s="144" t="s">
        <v>19</v>
      </c>
      <c r="F152" s="145" t="s">
        <v>276</v>
      </c>
      <c r="H152" s="146">
        <v>21.6</v>
      </c>
      <c r="I152" s="147"/>
      <c r="L152" s="143"/>
      <c r="M152" s="148"/>
      <c r="T152" s="149"/>
      <c r="AT152" s="144" t="s">
        <v>274</v>
      </c>
      <c r="AU152" s="144" t="s">
        <v>85</v>
      </c>
      <c r="AV152" s="12" t="s">
        <v>272</v>
      </c>
      <c r="AW152" s="12" t="s">
        <v>37</v>
      </c>
      <c r="AX152" s="12" t="s">
        <v>83</v>
      </c>
      <c r="AY152" s="144" t="s">
        <v>266</v>
      </c>
    </row>
    <row r="153" spans="2:65" s="1" customFormat="1" ht="16.5" customHeight="1">
      <c r="B153" s="33"/>
      <c r="C153" s="170" t="s">
        <v>307</v>
      </c>
      <c r="D153" s="170" t="s">
        <v>298</v>
      </c>
      <c r="E153" s="171" t="s">
        <v>4439</v>
      </c>
      <c r="F153" s="172" t="s">
        <v>4440</v>
      </c>
      <c r="G153" s="173" t="s">
        <v>291</v>
      </c>
      <c r="H153" s="174">
        <v>21.6</v>
      </c>
      <c r="I153" s="175"/>
      <c r="J153" s="176">
        <f>ROUND(I153*H153,2)</f>
        <v>0</v>
      </c>
      <c r="K153" s="172" t="s">
        <v>271</v>
      </c>
      <c r="L153" s="177"/>
      <c r="M153" s="178" t="s">
        <v>19</v>
      </c>
      <c r="N153" s="179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303</v>
      </c>
      <c r="AT153" s="133" t="s">
        <v>298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4441</v>
      </c>
    </row>
    <row r="154" spans="2:65" s="14" customFormat="1" ht="11.25">
      <c r="B154" s="164"/>
      <c r="D154" s="136" t="s">
        <v>274</v>
      </c>
      <c r="E154" s="165" t="s">
        <v>19</v>
      </c>
      <c r="F154" s="166" t="s">
        <v>4409</v>
      </c>
      <c r="H154" s="165" t="s">
        <v>19</v>
      </c>
      <c r="I154" s="167"/>
      <c r="L154" s="164"/>
      <c r="M154" s="168"/>
      <c r="T154" s="169"/>
      <c r="AT154" s="165" t="s">
        <v>274</v>
      </c>
      <c r="AU154" s="165" t="s">
        <v>85</v>
      </c>
      <c r="AV154" s="14" t="s">
        <v>83</v>
      </c>
      <c r="AW154" s="14" t="s">
        <v>37</v>
      </c>
      <c r="AX154" s="14" t="s">
        <v>75</v>
      </c>
      <c r="AY154" s="165" t="s">
        <v>266</v>
      </c>
    </row>
    <row r="155" spans="2:65" s="11" customFormat="1" ht="11.25">
      <c r="B155" s="135"/>
      <c r="D155" s="136" t="s">
        <v>274</v>
      </c>
      <c r="E155" s="137" t="s">
        <v>19</v>
      </c>
      <c r="F155" s="138" t="s">
        <v>4437</v>
      </c>
      <c r="H155" s="139">
        <v>6</v>
      </c>
      <c r="I155" s="140"/>
      <c r="L155" s="135"/>
      <c r="M155" s="141"/>
      <c r="T155" s="142"/>
      <c r="AT155" s="137" t="s">
        <v>274</v>
      </c>
      <c r="AU155" s="137" t="s">
        <v>85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4" customFormat="1" ht="11.25">
      <c r="B156" s="164"/>
      <c r="D156" s="136" t="s">
        <v>274</v>
      </c>
      <c r="E156" s="165" t="s">
        <v>19</v>
      </c>
      <c r="F156" s="166" t="s">
        <v>4410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85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4438</v>
      </c>
      <c r="H157" s="139">
        <v>4.8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4" customFormat="1" ht="11.25">
      <c r="B158" s="164"/>
      <c r="D158" s="136" t="s">
        <v>274</v>
      </c>
      <c r="E158" s="165" t="s">
        <v>19</v>
      </c>
      <c r="F158" s="166" t="s">
        <v>4411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85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4437</v>
      </c>
      <c r="H159" s="139">
        <v>6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4" customFormat="1" ht="11.25">
      <c r="B160" s="164"/>
      <c r="D160" s="136" t="s">
        <v>274</v>
      </c>
      <c r="E160" s="165" t="s">
        <v>19</v>
      </c>
      <c r="F160" s="166" t="s">
        <v>4412</v>
      </c>
      <c r="H160" s="165" t="s">
        <v>19</v>
      </c>
      <c r="I160" s="167"/>
      <c r="L160" s="164"/>
      <c r="M160" s="168"/>
      <c r="T160" s="169"/>
      <c r="AT160" s="165" t="s">
        <v>274</v>
      </c>
      <c r="AU160" s="165" t="s">
        <v>85</v>
      </c>
      <c r="AV160" s="14" t="s">
        <v>83</v>
      </c>
      <c r="AW160" s="14" t="s">
        <v>37</v>
      </c>
      <c r="AX160" s="14" t="s">
        <v>75</v>
      </c>
      <c r="AY160" s="165" t="s">
        <v>266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4438</v>
      </c>
      <c r="H161" s="139">
        <v>4.8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2" customFormat="1" ht="11.25">
      <c r="B162" s="143"/>
      <c r="D162" s="136" t="s">
        <v>274</v>
      </c>
      <c r="E162" s="144" t="s">
        <v>19</v>
      </c>
      <c r="F162" s="145" t="s">
        <v>276</v>
      </c>
      <c r="H162" s="146">
        <v>21.6</v>
      </c>
      <c r="I162" s="147"/>
      <c r="L162" s="143"/>
      <c r="M162" s="148"/>
      <c r="T162" s="149"/>
      <c r="AT162" s="144" t="s">
        <v>274</v>
      </c>
      <c r="AU162" s="144" t="s">
        <v>85</v>
      </c>
      <c r="AV162" s="12" t="s">
        <v>272</v>
      </c>
      <c r="AW162" s="12" t="s">
        <v>37</v>
      </c>
      <c r="AX162" s="12" t="s">
        <v>83</v>
      </c>
      <c r="AY162" s="144" t="s">
        <v>266</v>
      </c>
    </row>
    <row r="163" spans="2:65" s="1" customFormat="1" ht="16.5" customHeight="1">
      <c r="B163" s="33"/>
      <c r="C163" s="170" t="s">
        <v>312</v>
      </c>
      <c r="D163" s="170" t="s">
        <v>298</v>
      </c>
      <c r="E163" s="171" t="s">
        <v>4442</v>
      </c>
      <c r="F163" s="172" t="s">
        <v>4443</v>
      </c>
      <c r="G163" s="173" t="s">
        <v>789</v>
      </c>
      <c r="H163" s="174">
        <v>36</v>
      </c>
      <c r="I163" s="175"/>
      <c r="J163" s="176">
        <f>ROUND(I163*H163,2)</f>
        <v>0</v>
      </c>
      <c r="K163" s="172" t="s">
        <v>271</v>
      </c>
      <c r="L163" s="177"/>
      <c r="M163" s="178" t="s">
        <v>19</v>
      </c>
      <c r="N163" s="179" t="s">
        <v>46</v>
      </c>
      <c r="P163" s="131">
        <f>O163*H163</f>
        <v>0</v>
      </c>
      <c r="Q163" s="131">
        <v>0</v>
      </c>
      <c r="R163" s="131">
        <f>Q163*H163</f>
        <v>0</v>
      </c>
      <c r="S163" s="131">
        <v>0</v>
      </c>
      <c r="T163" s="132">
        <f>S163*H163</f>
        <v>0</v>
      </c>
      <c r="AR163" s="133" t="s">
        <v>303</v>
      </c>
      <c r="AT163" s="133" t="s">
        <v>298</v>
      </c>
      <c r="AU163" s="133" t="s">
        <v>85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272</v>
      </c>
      <c r="BM163" s="133" t="s">
        <v>4444</v>
      </c>
    </row>
    <row r="164" spans="2:65" s="14" customFormat="1" ht="11.25">
      <c r="B164" s="164"/>
      <c r="D164" s="136" t="s">
        <v>274</v>
      </c>
      <c r="E164" s="165" t="s">
        <v>19</v>
      </c>
      <c r="F164" s="166" t="s">
        <v>4409</v>
      </c>
      <c r="H164" s="165" t="s">
        <v>19</v>
      </c>
      <c r="I164" s="167"/>
      <c r="L164" s="164"/>
      <c r="M164" s="168"/>
      <c r="T164" s="169"/>
      <c r="AT164" s="165" t="s">
        <v>274</v>
      </c>
      <c r="AU164" s="165" t="s">
        <v>85</v>
      </c>
      <c r="AV164" s="14" t="s">
        <v>83</v>
      </c>
      <c r="AW164" s="14" t="s">
        <v>37</v>
      </c>
      <c r="AX164" s="14" t="s">
        <v>75</v>
      </c>
      <c r="AY164" s="165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4445</v>
      </c>
      <c r="H165" s="139">
        <v>10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4" customFormat="1" ht="11.25">
      <c r="B166" s="164"/>
      <c r="D166" s="136" t="s">
        <v>274</v>
      </c>
      <c r="E166" s="165" t="s">
        <v>19</v>
      </c>
      <c r="F166" s="166" t="s">
        <v>4410</v>
      </c>
      <c r="H166" s="165" t="s">
        <v>19</v>
      </c>
      <c r="I166" s="167"/>
      <c r="L166" s="164"/>
      <c r="M166" s="168"/>
      <c r="T166" s="169"/>
      <c r="AT166" s="165" t="s">
        <v>274</v>
      </c>
      <c r="AU166" s="165" t="s">
        <v>85</v>
      </c>
      <c r="AV166" s="14" t="s">
        <v>83</v>
      </c>
      <c r="AW166" s="14" t="s">
        <v>37</v>
      </c>
      <c r="AX166" s="14" t="s">
        <v>75</v>
      </c>
      <c r="AY166" s="165" t="s">
        <v>266</v>
      </c>
    </row>
    <row r="167" spans="2:65" s="11" customFormat="1" ht="11.25">
      <c r="B167" s="135"/>
      <c r="D167" s="136" t="s">
        <v>274</v>
      </c>
      <c r="E167" s="137" t="s">
        <v>19</v>
      </c>
      <c r="F167" s="138" t="s">
        <v>4446</v>
      </c>
      <c r="H167" s="139">
        <v>8</v>
      </c>
      <c r="I167" s="140"/>
      <c r="L167" s="135"/>
      <c r="M167" s="141"/>
      <c r="T167" s="142"/>
      <c r="AT167" s="137" t="s">
        <v>274</v>
      </c>
      <c r="AU167" s="137" t="s">
        <v>85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4" customFormat="1" ht="11.25">
      <c r="B168" s="164"/>
      <c r="D168" s="136" t="s">
        <v>274</v>
      </c>
      <c r="E168" s="165" t="s">
        <v>19</v>
      </c>
      <c r="F168" s="166" t="s">
        <v>4411</v>
      </c>
      <c r="H168" s="165" t="s">
        <v>19</v>
      </c>
      <c r="I168" s="167"/>
      <c r="L168" s="164"/>
      <c r="M168" s="168"/>
      <c r="T168" s="169"/>
      <c r="AT168" s="165" t="s">
        <v>274</v>
      </c>
      <c r="AU168" s="165" t="s">
        <v>85</v>
      </c>
      <c r="AV168" s="14" t="s">
        <v>83</v>
      </c>
      <c r="AW168" s="14" t="s">
        <v>37</v>
      </c>
      <c r="AX168" s="14" t="s">
        <v>75</v>
      </c>
      <c r="AY168" s="165" t="s">
        <v>266</v>
      </c>
    </row>
    <row r="169" spans="2:65" s="11" customFormat="1" ht="11.25">
      <c r="B169" s="135"/>
      <c r="D169" s="136" t="s">
        <v>274</v>
      </c>
      <c r="E169" s="137" t="s">
        <v>19</v>
      </c>
      <c r="F169" s="138" t="s">
        <v>4445</v>
      </c>
      <c r="H169" s="139">
        <v>10</v>
      </c>
      <c r="I169" s="140"/>
      <c r="L169" s="135"/>
      <c r="M169" s="141"/>
      <c r="T169" s="142"/>
      <c r="AT169" s="137" t="s">
        <v>274</v>
      </c>
      <c r="AU169" s="137" t="s">
        <v>85</v>
      </c>
      <c r="AV169" s="11" t="s">
        <v>85</v>
      </c>
      <c r="AW169" s="11" t="s">
        <v>37</v>
      </c>
      <c r="AX169" s="11" t="s">
        <v>75</v>
      </c>
      <c r="AY169" s="137" t="s">
        <v>266</v>
      </c>
    </row>
    <row r="170" spans="2:65" s="14" customFormat="1" ht="11.25">
      <c r="B170" s="164"/>
      <c r="D170" s="136" t="s">
        <v>274</v>
      </c>
      <c r="E170" s="165" t="s">
        <v>19</v>
      </c>
      <c r="F170" s="166" t="s">
        <v>4412</v>
      </c>
      <c r="H170" s="165" t="s">
        <v>19</v>
      </c>
      <c r="I170" s="167"/>
      <c r="L170" s="164"/>
      <c r="M170" s="168"/>
      <c r="T170" s="169"/>
      <c r="AT170" s="165" t="s">
        <v>274</v>
      </c>
      <c r="AU170" s="165" t="s">
        <v>85</v>
      </c>
      <c r="AV170" s="14" t="s">
        <v>83</v>
      </c>
      <c r="AW170" s="14" t="s">
        <v>37</v>
      </c>
      <c r="AX170" s="14" t="s">
        <v>75</v>
      </c>
      <c r="AY170" s="165" t="s">
        <v>266</v>
      </c>
    </row>
    <row r="171" spans="2:65" s="11" customFormat="1" ht="11.25">
      <c r="B171" s="135"/>
      <c r="D171" s="136" t="s">
        <v>274</v>
      </c>
      <c r="E171" s="137" t="s">
        <v>19</v>
      </c>
      <c r="F171" s="138" t="s">
        <v>4446</v>
      </c>
      <c r="H171" s="139">
        <v>8</v>
      </c>
      <c r="I171" s="140"/>
      <c r="L171" s="135"/>
      <c r="M171" s="141"/>
      <c r="T171" s="142"/>
      <c r="AT171" s="137" t="s">
        <v>274</v>
      </c>
      <c r="AU171" s="137" t="s">
        <v>85</v>
      </c>
      <c r="AV171" s="11" t="s">
        <v>85</v>
      </c>
      <c r="AW171" s="11" t="s">
        <v>37</v>
      </c>
      <c r="AX171" s="11" t="s">
        <v>75</v>
      </c>
      <c r="AY171" s="137" t="s">
        <v>266</v>
      </c>
    </row>
    <row r="172" spans="2:65" s="12" customFormat="1" ht="11.25">
      <c r="B172" s="143"/>
      <c r="D172" s="136" t="s">
        <v>274</v>
      </c>
      <c r="E172" s="144" t="s">
        <v>19</v>
      </c>
      <c r="F172" s="145" t="s">
        <v>276</v>
      </c>
      <c r="H172" s="146">
        <v>36</v>
      </c>
      <c r="I172" s="147"/>
      <c r="L172" s="143"/>
      <c r="M172" s="148"/>
      <c r="T172" s="149"/>
      <c r="AT172" s="144" t="s">
        <v>274</v>
      </c>
      <c r="AU172" s="144" t="s">
        <v>85</v>
      </c>
      <c r="AV172" s="12" t="s">
        <v>272</v>
      </c>
      <c r="AW172" s="12" t="s">
        <v>37</v>
      </c>
      <c r="AX172" s="12" t="s">
        <v>83</v>
      </c>
      <c r="AY172" s="144" t="s">
        <v>266</v>
      </c>
    </row>
    <row r="173" spans="2:65" s="1" customFormat="1" ht="16.5" customHeight="1">
      <c r="B173" s="33"/>
      <c r="C173" s="170" t="s">
        <v>351</v>
      </c>
      <c r="D173" s="170" t="s">
        <v>298</v>
      </c>
      <c r="E173" s="171" t="s">
        <v>4447</v>
      </c>
      <c r="F173" s="172" t="s">
        <v>4448</v>
      </c>
      <c r="G173" s="173" t="s">
        <v>789</v>
      </c>
      <c r="H173" s="174">
        <v>16</v>
      </c>
      <c r="I173" s="175"/>
      <c r="J173" s="176">
        <f>ROUND(I173*H173,2)</f>
        <v>0</v>
      </c>
      <c r="K173" s="172" t="s">
        <v>271</v>
      </c>
      <c r="L173" s="177"/>
      <c r="M173" s="178" t="s">
        <v>19</v>
      </c>
      <c r="N173" s="179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303</v>
      </c>
      <c r="AT173" s="133" t="s">
        <v>298</v>
      </c>
      <c r="AU173" s="133" t="s">
        <v>85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4449</v>
      </c>
    </row>
    <row r="174" spans="2:65" s="14" customFormat="1" ht="11.25">
      <c r="B174" s="164"/>
      <c r="D174" s="136" t="s">
        <v>274</v>
      </c>
      <c r="E174" s="165" t="s">
        <v>19</v>
      </c>
      <c r="F174" s="166" t="s">
        <v>4409</v>
      </c>
      <c r="H174" s="165" t="s">
        <v>19</v>
      </c>
      <c r="I174" s="167"/>
      <c r="L174" s="164"/>
      <c r="M174" s="168"/>
      <c r="T174" s="169"/>
      <c r="AT174" s="165" t="s">
        <v>274</v>
      </c>
      <c r="AU174" s="165" t="s">
        <v>85</v>
      </c>
      <c r="AV174" s="14" t="s">
        <v>83</v>
      </c>
      <c r="AW174" s="14" t="s">
        <v>37</v>
      </c>
      <c r="AX174" s="14" t="s">
        <v>75</v>
      </c>
      <c r="AY174" s="165" t="s">
        <v>266</v>
      </c>
    </row>
    <row r="175" spans="2:65" s="11" customFormat="1" ht="11.25">
      <c r="B175" s="135"/>
      <c r="D175" s="136" t="s">
        <v>274</v>
      </c>
      <c r="E175" s="137" t="s">
        <v>19</v>
      </c>
      <c r="F175" s="138" t="s">
        <v>272</v>
      </c>
      <c r="H175" s="139">
        <v>4</v>
      </c>
      <c r="I175" s="140"/>
      <c r="L175" s="135"/>
      <c r="M175" s="141"/>
      <c r="T175" s="142"/>
      <c r="AT175" s="137" t="s">
        <v>274</v>
      </c>
      <c r="AU175" s="137" t="s">
        <v>85</v>
      </c>
      <c r="AV175" s="11" t="s">
        <v>85</v>
      </c>
      <c r="AW175" s="11" t="s">
        <v>37</v>
      </c>
      <c r="AX175" s="11" t="s">
        <v>75</v>
      </c>
      <c r="AY175" s="137" t="s">
        <v>266</v>
      </c>
    </row>
    <row r="176" spans="2:65" s="14" customFormat="1" ht="11.25">
      <c r="B176" s="164"/>
      <c r="D176" s="136" t="s">
        <v>274</v>
      </c>
      <c r="E176" s="165" t="s">
        <v>19</v>
      </c>
      <c r="F176" s="166" t="s">
        <v>4410</v>
      </c>
      <c r="H176" s="165" t="s">
        <v>19</v>
      </c>
      <c r="I176" s="167"/>
      <c r="L176" s="164"/>
      <c r="M176" s="168"/>
      <c r="T176" s="169"/>
      <c r="AT176" s="165" t="s">
        <v>274</v>
      </c>
      <c r="AU176" s="165" t="s">
        <v>85</v>
      </c>
      <c r="AV176" s="14" t="s">
        <v>83</v>
      </c>
      <c r="AW176" s="14" t="s">
        <v>37</v>
      </c>
      <c r="AX176" s="14" t="s">
        <v>75</v>
      </c>
      <c r="AY176" s="165" t="s">
        <v>266</v>
      </c>
    </row>
    <row r="177" spans="2:65" s="11" customFormat="1" ht="11.25">
      <c r="B177" s="135"/>
      <c r="D177" s="136" t="s">
        <v>274</v>
      </c>
      <c r="E177" s="137" t="s">
        <v>19</v>
      </c>
      <c r="F177" s="138" t="s">
        <v>272</v>
      </c>
      <c r="H177" s="139">
        <v>4</v>
      </c>
      <c r="I177" s="140"/>
      <c r="L177" s="135"/>
      <c r="M177" s="141"/>
      <c r="T177" s="142"/>
      <c r="AT177" s="137" t="s">
        <v>274</v>
      </c>
      <c r="AU177" s="137" t="s">
        <v>85</v>
      </c>
      <c r="AV177" s="11" t="s">
        <v>85</v>
      </c>
      <c r="AW177" s="11" t="s">
        <v>37</v>
      </c>
      <c r="AX177" s="11" t="s">
        <v>75</v>
      </c>
      <c r="AY177" s="137" t="s">
        <v>266</v>
      </c>
    </row>
    <row r="178" spans="2:65" s="14" customFormat="1" ht="11.25">
      <c r="B178" s="164"/>
      <c r="D178" s="136" t="s">
        <v>274</v>
      </c>
      <c r="E178" s="165" t="s">
        <v>19</v>
      </c>
      <c r="F178" s="166" t="s">
        <v>4411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85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65" s="11" customFormat="1" ht="11.25">
      <c r="B179" s="135"/>
      <c r="D179" s="136" t="s">
        <v>274</v>
      </c>
      <c r="E179" s="137" t="s">
        <v>19</v>
      </c>
      <c r="F179" s="138" t="s">
        <v>272</v>
      </c>
      <c r="H179" s="139">
        <v>4</v>
      </c>
      <c r="I179" s="140"/>
      <c r="L179" s="135"/>
      <c r="M179" s="141"/>
      <c r="T179" s="142"/>
      <c r="AT179" s="137" t="s">
        <v>274</v>
      </c>
      <c r="AU179" s="137" t="s">
        <v>85</v>
      </c>
      <c r="AV179" s="11" t="s">
        <v>85</v>
      </c>
      <c r="AW179" s="11" t="s">
        <v>37</v>
      </c>
      <c r="AX179" s="11" t="s">
        <v>75</v>
      </c>
      <c r="AY179" s="137" t="s">
        <v>266</v>
      </c>
    </row>
    <row r="180" spans="2:65" s="14" customFormat="1" ht="11.25">
      <c r="B180" s="164"/>
      <c r="D180" s="136" t="s">
        <v>274</v>
      </c>
      <c r="E180" s="165" t="s">
        <v>19</v>
      </c>
      <c r="F180" s="166" t="s">
        <v>4412</v>
      </c>
      <c r="H180" s="165" t="s">
        <v>19</v>
      </c>
      <c r="I180" s="167"/>
      <c r="L180" s="164"/>
      <c r="M180" s="168"/>
      <c r="T180" s="169"/>
      <c r="AT180" s="165" t="s">
        <v>274</v>
      </c>
      <c r="AU180" s="165" t="s">
        <v>85</v>
      </c>
      <c r="AV180" s="14" t="s">
        <v>83</v>
      </c>
      <c r="AW180" s="14" t="s">
        <v>37</v>
      </c>
      <c r="AX180" s="14" t="s">
        <v>75</v>
      </c>
      <c r="AY180" s="165" t="s">
        <v>266</v>
      </c>
    </row>
    <row r="181" spans="2:65" s="11" customFormat="1" ht="11.25">
      <c r="B181" s="135"/>
      <c r="D181" s="136" t="s">
        <v>274</v>
      </c>
      <c r="E181" s="137" t="s">
        <v>19</v>
      </c>
      <c r="F181" s="138" t="s">
        <v>272</v>
      </c>
      <c r="H181" s="139">
        <v>4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75</v>
      </c>
      <c r="AY181" s="137" t="s">
        <v>266</v>
      </c>
    </row>
    <row r="182" spans="2:65" s="12" customFormat="1" ht="11.25">
      <c r="B182" s="143"/>
      <c r="D182" s="136" t="s">
        <v>274</v>
      </c>
      <c r="E182" s="144" t="s">
        <v>19</v>
      </c>
      <c r="F182" s="145" t="s">
        <v>276</v>
      </c>
      <c r="H182" s="146">
        <v>16</v>
      </c>
      <c r="I182" s="147"/>
      <c r="L182" s="143"/>
      <c r="M182" s="148"/>
      <c r="T182" s="149"/>
      <c r="AT182" s="144" t="s">
        <v>274</v>
      </c>
      <c r="AU182" s="144" t="s">
        <v>85</v>
      </c>
      <c r="AV182" s="12" t="s">
        <v>272</v>
      </c>
      <c r="AW182" s="12" t="s">
        <v>37</v>
      </c>
      <c r="AX182" s="12" t="s">
        <v>83</v>
      </c>
      <c r="AY182" s="144" t="s">
        <v>266</v>
      </c>
    </row>
    <row r="183" spans="2:65" s="1" customFormat="1" ht="16.5" customHeight="1">
      <c r="B183" s="33"/>
      <c r="C183" s="170" t="s">
        <v>8</v>
      </c>
      <c r="D183" s="170" t="s">
        <v>298</v>
      </c>
      <c r="E183" s="171" t="s">
        <v>4450</v>
      </c>
      <c r="F183" s="172" t="s">
        <v>4451</v>
      </c>
      <c r="G183" s="173" t="s">
        <v>789</v>
      </c>
      <c r="H183" s="174">
        <v>8</v>
      </c>
      <c r="I183" s="175"/>
      <c r="J183" s="176">
        <f>ROUND(I183*H183,2)</f>
        <v>0</v>
      </c>
      <c r="K183" s="172" t="s">
        <v>271</v>
      </c>
      <c r="L183" s="177"/>
      <c r="M183" s="178" t="s">
        <v>19</v>
      </c>
      <c r="N183" s="179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303</v>
      </c>
      <c r="AT183" s="133" t="s">
        <v>298</v>
      </c>
      <c r="AU183" s="133" t="s">
        <v>85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4452</v>
      </c>
    </row>
    <row r="184" spans="2:65" s="14" customFormat="1" ht="11.25">
      <c r="B184" s="164"/>
      <c r="D184" s="136" t="s">
        <v>274</v>
      </c>
      <c r="E184" s="165" t="s">
        <v>19</v>
      </c>
      <c r="F184" s="166" t="s">
        <v>4409</v>
      </c>
      <c r="H184" s="165" t="s">
        <v>19</v>
      </c>
      <c r="I184" s="167"/>
      <c r="L184" s="164"/>
      <c r="M184" s="168"/>
      <c r="T184" s="169"/>
      <c r="AT184" s="165" t="s">
        <v>274</v>
      </c>
      <c r="AU184" s="165" t="s">
        <v>85</v>
      </c>
      <c r="AV184" s="14" t="s">
        <v>83</v>
      </c>
      <c r="AW184" s="14" t="s">
        <v>37</v>
      </c>
      <c r="AX184" s="14" t="s">
        <v>75</v>
      </c>
      <c r="AY184" s="165" t="s">
        <v>266</v>
      </c>
    </row>
    <row r="185" spans="2:65" s="11" customFormat="1" ht="11.25">
      <c r="B185" s="135"/>
      <c r="D185" s="136" t="s">
        <v>274</v>
      </c>
      <c r="E185" s="137" t="s">
        <v>19</v>
      </c>
      <c r="F185" s="138" t="s">
        <v>85</v>
      </c>
      <c r="H185" s="139">
        <v>2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75</v>
      </c>
      <c r="AY185" s="137" t="s">
        <v>266</v>
      </c>
    </row>
    <row r="186" spans="2:65" s="14" customFormat="1" ht="11.25">
      <c r="B186" s="164"/>
      <c r="D186" s="136" t="s">
        <v>274</v>
      </c>
      <c r="E186" s="165" t="s">
        <v>19</v>
      </c>
      <c r="F186" s="166" t="s">
        <v>4410</v>
      </c>
      <c r="H186" s="165" t="s">
        <v>19</v>
      </c>
      <c r="I186" s="167"/>
      <c r="L186" s="164"/>
      <c r="M186" s="168"/>
      <c r="T186" s="169"/>
      <c r="AT186" s="165" t="s">
        <v>274</v>
      </c>
      <c r="AU186" s="165" t="s">
        <v>85</v>
      </c>
      <c r="AV186" s="14" t="s">
        <v>83</v>
      </c>
      <c r="AW186" s="14" t="s">
        <v>37</v>
      </c>
      <c r="AX186" s="14" t="s">
        <v>75</v>
      </c>
      <c r="AY186" s="165" t="s">
        <v>266</v>
      </c>
    </row>
    <row r="187" spans="2:65" s="11" customFormat="1" ht="11.25">
      <c r="B187" s="135"/>
      <c r="D187" s="136" t="s">
        <v>274</v>
      </c>
      <c r="E187" s="137" t="s">
        <v>19</v>
      </c>
      <c r="F187" s="138" t="s">
        <v>85</v>
      </c>
      <c r="H187" s="139">
        <v>2</v>
      </c>
      <c r="I187" s="140"/>
      <c r="L187" s="135"/>
      <c r="M187" s="141"/>
      <c r="T187" s="142"/>
      <c r="AT187" s="137" t="s">
        <v>274</v>
      </c>
      <c r="AU187" s="137" t="s">
        <v>85</v>
      </c>
      <c r="AV187" s="11" t="s">
        <v>85</v>
      </c>
      <c r="AW187" s="11" t="s">
        <v>37</v>
      </c>
      <c r="AX187" s="11" t="s">
        <v>75</v>
      </c>
      <c r="AY187" s="137" t="s">
        <v>266</v>
      </c>
    </row>
    <row r="188" spans="2:65" s="14" customFormat="1" ht="11.25">
      <c r="B188" s="164"/>
      <c r="D188" s="136" t="s">
        <v>274</v>
      </c>
      <c r="E188" s="165" t="s">
        <v>19</v>
      </c>
      <c r="F188" s="166" t="s">
        <v>4411</v>
      </c>
      <c r="H188" s="165" t="s">
        <v>19</v>
      </c>
      <c r="I188" s="167"/>
      <c r="L188" s="164"/>
      <c r="M188" s="168"/>
      <c r="T188" s="169"/>
      <c r="AT188" s="165" t="s">
        <v>274</v>
      </c>
      <c r="AU188" s="165" t="s">
        <v>85</v>
      </c>
      <c r="AV188" s="14" t="s">
        <v>83</v>
      </c>
      <c r="AW188" s="14" t="s">
        <v>37</v>
      </c>
      <c r="AX188" s="14" t="s">
        <v>75</v>
      </c>
      <c r="AY188" s="165" t="s">
        <v>266</v>
      </c>
    </row>
    <row r="189" spans="2:65" s="11" customFormat="1" ht="11.25">
      <c r="B189" s="135"/>
      <c r="D189" s="136" t="s">
        <v>274</v>
      </c>
      <c r="E189" s="137" t="s">
        <v>19</v>
      </c>
      <c r="F189" s="138" t="s">
        <v>85</v>
      </c>
      <c r="H189" s="139">
        <v>2</v>
      </c>
      <c r="I189" s="140"/>
      <c r="L189" s="135"/>
      <c r="M189" s="141"/>
      <c r="T189" s="142"/>
      <c r="AT189" s="137" t="s">
        <v>274</v>
      </c>
      <c r="AU189" s="137" t="s">
        <v>85</v>
      </c>
      <c r="AV189" s="11" t="s">
        <v>85</v>
      </c>
      <c r="AW189" s="11" t="s">
        <v>37</v>
      </c>
      <c r="AX189" s="11" t="s">
        <v>75</v>
      </c>
      <c r="AY189" s="137" t="s">
        <v>266</v>
      </c>
    </row>
    <row r="190" spans="2:65" s="14" customFormat="1" ht="11.25">
      <c r="B190" s="164"/>
      <c r="D190" s="136" t="s">
        <v>274</v>
      </c>
      <c r="E190" s="165" t="s">
        <v>19</v>
      </c>
      <c r="F190" s="166" t="s">
        <v>4412</v>
      </c>
      <c r="H190" s="165" t="s">
        <v>19</v>
      </c>
      <c r="I190" s="167"/>
      <c r="L190" s="164"/>
      <c r="M190" s="168"/>
      <c r="T190" s="169"/>
      <c r="AT190" s="165" t="s">
        <v>274</v>
      </c>
      <c r="AU190" s="165" t="s">
        <v>85</v>
      </c>
      <c r="AV190" s="14" t="s">
        <v>83</v>
      </c>
      <c r="AW190" s="14" t="s">
        <v>37</v>
      </c>
      <c r="AX190" s="14" t="s">
        <v>75</v>
      </c>
      <c r="AY190" s="165" t="s">
        <v>266</v>
      </c>
    </row>
    <row r="191" spans="2:65" s="11" customFormat="1" ht="11.25">
      <c r="B191" s="135"/>
      <c r="D191" s="136" t="s">
        <v>274</v>
      </c>
      <c r="E191" s="137" t="s">
        <v>19</v>
      </c>
      <c r="F191" s="138" t="s">
        <v>85</v>
      </c>
      <c r="H191" s="139">
        <v>2</v>
      </c>
      <c r="I191" s="140"/>
      <c r="L191" s="135"/>
      <c r="M191" s="141"/>
      <c r="T191" s="142"/>
      <c r="AT191" s="137" t="s">
        <v>274</v>
      </c>
      <c r="AU191" s="137" t="s">
        <v>85</v>
      </c>
      <c r="AV191" s="11" t="s">
        <v>85</v>
      </c>
      <c r="AW191" s="11" t="s">
        <v>37</v>
      </c>
      <c r="AX191" s="11" t="s">
        <v>75</v>
      </c>
      <c r="AY191" s="137" t="s">
        <v>266</v>
      </c>
    </row>
    <row r="192" spans="2:65" s="12" customFormat="1" ht="11.25">
      <c r="B192" s="143"/>
      <c r="D192" s="136" t="s">
        <v>274</v>
      </c>
      <c r="E192" s="144" t="s">
        <v>19</v>
      </c>
      <c r="F192" s="145" t="s">
        <v>276</v>
      </c>
      <c r="H192" s="146">
        <v>8</v>
      </c>
      <c r="I192" s="147"/>
      <c r="L192" s="143"/>
      <c r="M192" s="148"/>
      <c r="T192" s="149"/>
      <c r="AT192" s="144" t="s">
        <v>274</v>
      </c>
      <c r="AU192" s="144" t="s">
        <v>85</v>
      </c>
      <c r="AV192" s="12" t="s">
        <v>272</v>
      </c>
      <c r="AW192" s="12" t="s">
        <v>37</v>
      </c>
      <c r="AX192" s="12" t="s">
        <v>83</v>
      </c>
      <c r="AY192" s="144" t="s">
        <v>266</v>
      </c>
    </row>
    <row r="193" spans="2:65" s="1" customFormat="1" ht="37.9" customHeight="1">
      <c r="B193" s="33"/>
      <c r="C193" s="122" t="s">
        <v>358</v>
      </c>
      <c r="D193" s="122" t="s">
        <v>267</v>
      </c>
      <c r="E193" s="123" t="s">
        <v>2247</v>
      </c>
      <c r="F193" s="124" t="s">
        <v>2248</v>
      </c>
      <c r="G193" s="125" t="s">
        <v>291</v>
      </c>
      <c r="H193" s="126">
        <v>4.8</v>
      </c>
      <c r="I193" s="127"/>
      <c r="J193" s="128">
        <f>ROUND(I193*H193,2)</f>
        <v>0</v>
      </c>
      <c r="K193" s="124" t="s">
        <v>271</v>
      </c>
      <c r="L193" s="33"/>
      <c r="M193" s="129" t="s">
        <v>19</v>
      </c>
      <c r="N193" s="130" t="s">
        <v>46</v>
      </c>
      <c r="P193" s="131">
        <f>O193*H193</f>
        <v>0</v>
      </c>
      <c r="Q193" s="131">
        <v>0</v>
      </c>
      <c r="R193" s="131">
        <f>Q193*H193</f>
        <v>0</v>
      </c>
      <c r="S193" s="131">
        <v>0</v>
      </c>
      <c r="T193" s="132">
        <f>S193*H193</f>
        <v>0</v>
      </c>
      <c r="AR193" s="133" t="s">
        <v>272</v>
      </c>
      <c r="AT193" s="133" t="s">
        <v>267</v>
      </c>
      <c r="AU193" s="133" t="s">
        <v>85</v>
      </c>
      <c r="AY193" s="18" t="s">
        <v>266</v>
      </c>
      <c r="BE193" s="134">
        <f>IF(N193="základní",J193,0)</f>
        <v>0</v>
      </c>
      <c r="BF193" s="134">
        <f>IF(N193="snížená",J193,0)</f>
        <v>0</v>
      </c>
      <c r="BG193" s="134">
        <f>IF(N193="zákl. přenesená",J193,0)</f>
        <v>0</v>
      </c>
      <c r="BH193" s="134">
        <f>IF(N193="sníž. přenesená",J193,0)</f>
        <v>0</v>
      </c>
      <c r="BI193" s="134">
        <f>IF(N193="nulová",J193,0)</f>
        <v>0</v>
      </c>
      <c r="BJ193" s="18" t="s">
        <v>83</v>
      </c>
      <c r="BK193" s="134">
        <f>ROUND(I193*H193,2)</f>
        <v>0</v>
      </c>
      <c r="BL193" s="18" t="s">
        <v>272</v>
      </c>
      <c r="BM193" s="133" t="s">
        <v>4453</v>
      </c>
    </row>
    <row r="194" spans="2:65" s="14" customFormat="1" ht="11.25">
      <c r="B194" s="164"/>
      <c r="D194" s="136" t="s">
        <v>274</v>
      </c>
      <c r="E194" s="165" t="s">
        <v>19</v>
      </c>
      <c r="F194" s="166" t="s">
        <v>4413</v>
      </c>
      <c r="H194" s="165" t="s">
        <v>19</v>
      </c>
      <c r="I194" s="167"/>
      <c r="L194" s="164"/>
      <c r="M194" s="168"/>
      <c r="T194" s="169"/>
      <c r="AT194" s="165" t="s">
        <v>274</v>
      </c>
      <c r="AU194" s="165" t="s">
        <v>85</v>
      </c>
      <c r="AV194" s="14" t="s">
        <v>83</v>
      </c>
      <c r="AW194" s="14" t="s">
        <v>37</v>
      </c>
      <c r="AX194" s="14" t="s">
        <v>75</v>
      </c>
      <c r="AY194" s="165" t="s">
        <v>266</v>
      </c>
    </row>
    <row r="195" spans="2:65" s="11" customFormat="1" ht="11.25">
      <c r="B195" s="135"/>
      <c r="D195" s="136" t="s">
        <v>274</v>
      </c>
      <c r="E195" s="137" t="s">
        <v>19</v>
      </c>
      <c r="F195" s="138" t="s">
        <v>4454</v>
      </c>
      <c r="H195" s="139">
        <v>4.8</v>
      </c>
      <c r="I195" s="140"/>
      <c r="L195" s="135"/>
      <c r="M195" s="141"/>
      <c r="T195" s="142"/>
      <c r="AT195" s="137" t="s">
        <v>274</v>
      </c>
      <c r="AU195" s="137" t="s">
        <v>85</v>
      </c>
      <c r="AV195" s="11" t="s">
        <v>85</v>
      </c>
      <c r="AW195" s="11" t="s">
        <v>37</v>
      </c>
      <c r="AX195" s="11" t="s">
        <v>83</v>
      </c>
      <c r="AY195" s="137" t="s">
        <v>266</v>
      </c>
    </row>
    <row r="196" spans="2:65" s="1" customFormat="1" ht="16.5" customHeight="1">
      <c r="B196" s="33"/>
      <c r="C196" s="170" t="s">
        <v>362</v>
      </c>
      <c r="D196" s="170" t="s">
        <v>298</v>
      </c>
      <c r="E196" s="171" t="s">
        <v>2252</v>
      </c>
      <c r="F196" s="172" t="s">
        <v>2253</v>
      </c>
      <c r="G196" s="173" t="s">
        <v>291</v>
      </c>
      <c r="H196" s="174">
        <v>4.8</v>
      </c>
      <c r="I196" s="175"/>
      <c r="J196" s="176">
        <f>ROUND(I196*H196,2)</f>
        <v>0</v>
      </c>
      <c r="K196" s="172" t="s">
        <v>271</v>
      </c>
      <c r="L196" s="177"/>
      <c r="M196" s="178" t="s">
        <v>19</v>
      </c>
      <c r="N196" s="179" t="s">
        <v>46</v>
      </c>
      <c r="P196" s="131">
        <f>O196*H196</f>
        <v>0</v>
      </c>
      <c r="Q196" s="131">
        <v>0</v>
      </c>
      <c r="R196" s="131">
        <f>Q196*H196</f>
        <v>0</v>
      </c>
      <c r="S196" s="131">
        <v>0</v>
      </c>
      <c r="T196" s="132">
        <f>S196*H196</f>
        <v>0</v>
      </c>
      <c r="AR196" s="133" t="s">
        <v>303</v>
      </c>
      <c r="AT196" s="133" t="s">
        <v>298</v>
      </c>
      <c r="AU196" s="133" t="s">
        <v>85</v>
      </c>
      <c r="AY196" s="18" t="s">
        <v>266</v>
      </c>
      <c r="BE196" s="134">
        <f>IF(N196="základní",J196,0)</f>
        <v>0</v>
      </c>
      <c r="BF196" s="134">
        <f>IF(N196="snížená",J196,0)</f>
        <v>0</v>
      </c>
      <c r="BG196" s="134">
        <f>IF(N196="zákl. přenesená",J196,0)</f>
        <v>0</v>
      </c>
      <c r="BH196" s="134">
        <f>IF(N196="sníž. přenesená",J196,0)</f>
        <v>0</v>
      </c>
      <c r="BI196" s="134">
        <f>IF(N196="nulová",J196,0)</f>
        <v>0</v>
      </c>
      <c r="BJ196" s="18" t="s">
        <v>83</v>
      </c>
      <c r="BK196" s="134">
        <f>ROUND(I196*H196,2)</f>
        <v>0</v>
      </c>
      <c r="BL196" s="18" t="s">
        <v>272</v>
      </c>
      <c r="BM196" s="133" t="s">
        <v>4455</v>
      </c>
    </row>
    <row r="197" spans="2:65" s="1" customFormat="1" ht="19.5">
      <c r="B197" s="33"/>
      <c r="D197" s="136" t="s">
        <v>341</v>
      </c>
      <c r="F197" s="150" t="s">
        <v>4456</v>
      </c>
      <c r="I197" s="151"/>
      <c r="L197" s="33"/>
      <c r="M197" s="152"/>
      <c r="T197" s="54"/>
      <c r="AT197" s="18" t="s">
        <v>341</v>
      </c>
      <c r="AU197" s="18" t="s">
        <v>85</v>
      </c>
    </row>
    <row r="198" spans="2:65" s="1" customFormat="1" ht="24.2" customHeight="1">
      <c r="B198" s="33"/>
      <c r="C198" s="122" t="s">
        <v>370</v>
      </c>
      <c r="D198" s="122" t="s">
        <v>267</v>
      </c>
      <c r="E198" s="123" t="s">
        <v>4457</v>
      </c>
      <c r="F198" s="124" t="s">
        <v>4458</v>
      </c>
      <c r="G198" s="125" t="s">
        <v>291</v>
      </c>
      <c r="H198" s="126">
        <v>11</v>
      </c>
      <c r="I198" s="127"/>
      <c r="J198" s="128">
        <f>ROUND(I198*H198,2)</f>
        <v>0</v>
      </c>
      <c r="K198" s="124" t="s">
        <v>271</v>
      </c>
      <c r="L198" s="33"/>
      <c r="M198" s="129" t="s">
        <v>19</v>
      </c>
      <c r="N198" s="130" t="s">
        <v>46</v>
      </c>
      <c r="P198" s="131">
        <f>O198*H198</f>
        <v>0</v>
      </c>
      <c r="Q198" s="131">
        <v>0</v>
      </c>
      <c r="R198" s="131">
        <f>Q198*H198</f>
        <v>0</v>
      </c>
      <c r="S198" s="131">
        <v>0</v>
      </c>
      <c r="T198" s="132">
        <f>S198*H198</f>
        <v>0</v>
      </c>
      <c r="AR198" s="133" t="s">
        <v>272</v>
      </c>
      <c r="AT198" s="133" t="s">
        <v>267</v>
      </c>
      <c r="AU198" s="133" t="s">
        <v>85</v>
      </c>
      <c r="AY198" s="18" t="s">
        <v>266</v>
      </c>
      <c r="BE198" s="134">
        <f>IF(N198="základní",J198,0)</f>
        <v>0</v>
      </c>
      <c r="BF198" s="134">
        <f>IF(N198="snížená",J198,0)</f>
        <v>0</v>
      </c>
      <c r="BG198" s="134">
        <f>IF(N198="zákl. přenesená",J198,0)</f>
        <v>0</v>
      </c>
      <c r="BH198" s="134">
        <f>IF(N198="sníž. přenesená",J198,0)</f>
        <v>0</v>
      </c>
      <c r="BI198" s="134">
        <f>IF(N198="nulová",J198,0)</f>
        <v>0</v>
      </c>
      <c r="BJ198" s="18" t="s">
        <v>83</v>
      </c>
      <c r="BK198" s="134">
        <f>ROUND(I198*H198,2)</f>
        <v>0</v>
      </c>
      <c r="BL198" s="18" t="s">
        <v>272</v>
      </c>
      <c r="BM198" s="133" t="s">
        <v>4459</v>
      </c>
    </row>
    <row r="199" spans="2:65" s="14" customFormat="1" ht="11.25">
      <c r="B199" s="164"/>
      <c r="D199" s="136" t="s">
        <v>274</v>
      </c>
      <c r="E199" s="165" t="s">
        <v>19</v>
      </c>
      <c r="F199" s="166" t="s">
        <v>4460</v>
      </c>
      <c r="H199" s="165" t="s">
        <v>19</v>
      </c>
      <c r="I199" s="167"/>
      <c r="L199" s="164"/>
      <c r="M199" s="168"/>
      <c r="T199" s="169"/>
      <c r="AT199" s="165" t="s">
        <v>274</v>
      </c>
      <c r="AU199" s="165" t="s">
        <v>85</v>
      </c>
      <c r="AV199" s="14" t="s">
        <v>83</v>
      </c>
      <c r="AW199" s="14" t="s">
        <v>37</v>
      </c>
      <c r="AX199" s="14" t="s">
        <v>75</v>
      </c>
      <c r="AY199" s="165" t="s">
        <v>266</v>
      </c>
    </row>
    <row r="200" spans="2:65" s="11" customFormat="1" ht="11.25">
      <c r="B200" s="135"/>
      <c r="D200" s="136" t="s">
        <v>274</v>
      </c>
      <c r="E200" s="137" t="s">
        <v>19</v>
      </c>
      <c r="F200" s="138" t="s">
        <v>295</v>
      </c>
      <c r="H200" s="139">
        <v>6</v>
      </c>
      <c r="I200" s="140"/>
      <c r="L200" s="135"/>
      <c r="M200" s="141"/>
      <c r="T200" s="142"/>
      <c r="AT200" s="137" t="s">
        <v>274</v>
      </c>
      <c r="AU200" s="137" t="s">
        <v>85</v>
      </c>
      <c r="AV200" s="11" t="s">
        <v>85</v>
      </c>
      <c r="AW200" s="11" t="s">
        <v>37</v>
      </c>
      <c r="AX200" s="11" t="s">
        <v>75</v>
      </c>
      <c r="AY200" s="137" t="s">
        <v>266</v>
      </c>
    </row>
    <row r="201" spans="2:65" s="14" customFormat="1" ht="11.25">
      <c r="B201" s="164"/>
      <c r="D201" s="136" t="s">
        <v>274</v>
      </c>
      <c r="E201" s="165" t="s">
        <v>19</v>
      </c>
      <c r="F201" s="166" t="s">
        <v>4461</v>
      </c>
      <c r="H201" s="165" t="s">
        <v>19</v>
      </c>
      <c r="I201" s="167"/>
      <c r="L201" s="164"/>
      <c r="M201" s="168"/>
      <c r="T201" s="169"/>
      <c r="AT201" s="165" t="s">
        <v>274</v>
      </c>
      <c r="AU201" s="165" t="s">
        <v>85</v>
      </c>
      <c r="AV201" s="14" t="s">
        <v>83</v>
      </c>
      <c r="AW201" s="14" t="s">
        <v>37</v>
      </c>
      <c r="AX201" s="14" t="s">
        <v>75</v>
      </c>
      <c r="AY201" s="165" t="s">
        <v>266</v>
      </c>
    </row>
    <row r="202" spans="2:65" s="11" customFormat="1" ht="11.25">
      <c r="B202" s="135"/>
      <c r="D202" s="136" t="s">
        <v>274</v>
      </c>
      <c r="E202" s="137" t="s">
        <v>19</v>
      </c>
      <c r="F202" s="138" t="s">
        <v>264</v>
      </c>
      <c r="H202" s="139">
        <v>5</v>
      </c>
      <c r="I202" s="140"/>
      <c r="L202" s="135"/>
      <c r="M202" s="141"/>
      <c r="T202" s="142"/>
      <c r="AT202" s="137" t="s">
        <v>274</v>
      </c>
      <c r="AU202" s="137" t="s">
        <v>85</v>
      </c>
      <c r="AV202" s="11" t="s">
        <v>85</v>
      </c>
      <c r="AW202" s="11" t="s">
        <v>37</v>
      </c>
      <c r="AX202" s="11" t="s">
        <v>75</v>
      </c>
      <c r="AY202" s="137" t="s">
        <v>266</v>
      </c>
    </row>
    <row r="203" spans="2:65" s="12" customFormat="1" ht="11.25">
      <c r="B203" s="143"/>
      <c r="D203" s="136" t="s">
        <v>274</v>
      </c>
      <c r="E203" s="144" t="s">
        <v>19</v>
      </c>
      <c r="F203" s="145" t="s">
        <v>276</v>
      </c>
      <c r="H203" s="146">
        <v>11</v>
      </c>
      <c r="I203" s="147"/>
      <c r="L203" s="143"/>
      <c r="M203" s="148"/>
      <c r="T203" s="149"/>
      <c r="AT203" s="144" t="s">
        <v>274</v>
      </c>
      <c r="AU203" s="144" t="s">
        <v>85</v>
      </c>
      <c r="AV203" s="12" t="s">
        <v>272</v>
      </c>
      <c r="AW203" s="12" t="s">
        <v>37</v>
      </c>
      <c r="AX203" s="12" t="s">
        <v>83</v>
      </c>
      <c r="AY203" s="144" t="s">
        <v>266</v>
      </c>
    </row>
    <row r="204" spans="2:65" s="1" customFormat="1" ht="44.25" customHeight="1">
      <c r="B204" s="33"/>
      <c r="C204" s="122" t="s">
        <v>366</v>
      </c>
      <c r="D204" s="122" t="s">
        <v>267</v>
      </c>
      <c r="E204" s="123" t="s">
        <v>4462</v>
      </c>
      <c r="F204" s="124" t="s">
        <v>4463</v>
      </c>
      <c r="G204" s="125" t="s">
        <v>895</v>
      </c>
      <c r="H204" s="126">
        <v>406.9</v>
      </c>
      <c r="I204" s="127"/>
      <c r="J204" s="128">
        <f>ROUND(I204*H204,2)</f>
        <v>0</v>
      </c>
      <c r="K204" s="124" t="s">
        <v>271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85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4464</v>
      </c>
    </row>
    <row r="205" spans="2:65" s="14" customFormat="1" ht="11.25">
      <c r="B205" s="164"/>
      <c r="D205" s="136" t="s">
        <v>274</v>
      </c>
      <c r="E205" s="165" t="s">
        <v>19</v>
      </c>
      <c r="F205" s="166" t="s">
        <v>4409</v>
      </c>
      <c r="H205" s="165" t="s">
        <v>19</v>
      </c>
      <c r="I205" s="167"/>
      <c r="L205" s="164"/>
      <c r="M205" s="168"/>
      <c r="T205" s="169"/>
      <c r="AT205" s="165" t="s">
        <v>274</v>
      </c>
      <c r="AU205" s="165" t="s">
        <v>85</v>
      </c>
      <c r="AV205" s="14" t="s">
        <v>83</v>
      </c>
      <c r="AW205" s="14" t="s">
        <v>37</v>
      </c>
      <c r="AX205" s="14" t="s">
        <v>75</v>
      </c>
      <c r="AY205" s="165" t="s">
        <v>266</v>
      </c>
    </row>
    <row r="206" spans="2:65" s="11" customFormat="1" ht="11.25">
      <c r="B206" s="135"/>
      <c r="D206" s="136" t="s">
        <v>274</v>
      </c>
      <c r="E206" s="137" t="s">
        <v>19</v>
      </c>
      <c r="F206" s="138" t="s">
        <v>4465</v>
      </c>
      <c r="H206" s="139">
        <v>66.66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4" customFormat="1" ht="11.25">
      <c r="B207" s="164"/>
      <c r="D207" s="136" t="s">
        <v>274</v>
      </c>
      <c r="E207" s="165" t="s">
        <v>19</v>
      </c>
      <c r="F207" s="166" t="s">
        <v>4410</v>
      </c>
      <c r="H207" s="165" t="s">
        <v>19</v>
      </c>
      <c r="I207" s="167"/>
      <c r="L207" s="164"/>
      <c r="M207" s="168"/>
      <c r="T207" s="169"/>
      <c r="AT207" s="165" t="s">
        <v>274</v>
      </c>
      <c r="AU207" s="165" t="s">
        <v>85</v>
      </c>
      <c r="AV207" s="14" t="s">
        <v>83</v>
      </c>
      <c r="AW207" s="14" t="s">
        <v>37</v>
      </c>
      <c r="AX207" s="14" t="s">
        <v>75</v>
      </c>
      <c r="AY207" s="165" t="s">
        <v>266</v>
      </c>
    </row>
    <row r="208" spans="2:65" s="11" customFormat="1" ht="11.25">
      <c r="B208" s="135"/>
      <c r="D208" s="136" t="s">
        <v>274</v>
      </c>
      <c r="E208" s="137" t="s">
        <v>19</v>
      </c>
      <c r="F208" s="138" t="s">
        <v>4466</v>
      </c>
      <c r="H208" s="139">
        <v>92.13</v>
      </c>
      <c r="I208" s="140"/>
      <c r="L208" s="135"/>
      <c r="M208" s="141"/>
      <c r="T208" s="142"/>
      <c r="AT208" s="137" t="s">
        <v>274</v>
      </c>
      <c r="AU208" s="137" t="s">
        <v>85</v>
      </c>
      <c r="AV208" s="11" t="s">
        <v>85</v>
      </c>
      <c r="AW208" s="11" t="s">
        <v>37</v>
      </c>
      <c r="AX208" s="11" t="s">
        <v>75</v>
      </c>
      <c r="AY208" s="137" t="s">
        <v>266</v>
      </c>
    </row>
    <row r="209" spans="2:65" s="14" customFormat="1" ht="11.25">
      <c r="B209" s="164"/>
      <c r="D209" s="136" t="s">
        <v>274</v>
      </c>
      <c r="E209" s="165" t="s">
        <v>19</v>
      </c>
      <c r="F209" s="166" t="s">
        <v>4411</v>
      </c>
      <c r="H209" s="165" t="s">
        <v>19</v>
      </c>
      <c r="I209" s="167"/>
      <c r="L209" s="164"/>
      <c r="M209" s="168"/>
      <c r="T209" s="169"/>
      <c r="AT209" s="165" t="s">
        <v>274</v>
      </c>
      <c r="AU209" s="165" t="s">
        <v>85</v>
      </c>
      <c r="AV209" s="14" t="s">
        <v>83</v>
      </c>
      <c r="AW209" s="14" t="s">
        <v>37</v>
      </c>
      <c r="AX209" s="14" t="s">
        <v>75</v>
      </c>
      <c r="AY209" s="165" t="s">
        <v>266</v>
      </c>
    </row>
    <row r="210" spans="2:65" s="11" customFormat="1" ht="11.25">
      <c r="B210" s="135"/>
      <c r="D210" s="136" t="s">
        <v>274</v>
      </c>
      <c r="E210" s="137" t="s">
        <v>19</v>
      </c>
      <c r="F210" s="138" t="s">
        <v>2102</v>
      </c>
      <c r="H210" s="139">
        <v>94</v>
      </c>
      <c r="I210" s="140"/>
      <c r="L210" s="135"/>
      <c r="M210" s="141"/>
      <c r="T210" s="142"/>
      <c r="AT210" s="137" t="s">
        <v>274</v>
      </c>
      <c r="AU210" s="137" t="s">
        <v>85</v>
      </c>
      <c r="AV210" s="11" t="s">
        <v>85</v>
      </c>
      <c r="AW210" s="11" t="s">
        <v>37</v>
      </c>
      <c r="AX210" s="11" t="s">
        <v>75</v>
      </c>
      <c r="AY210" s="137" t="s">
        <v>266</v>
      </c>
    </row>
    <row r="211" spans="2:65" s="14" customFormat="1" ht="11.25">
      <c r="B211" s="164"/>
      <c r="D211" s="136" t="s">
        <v>274</v>
      </c>
      <c r="E211" s="165" t="s">
        <v>19</v>
      </c>
      <c r="F211" s="166" t="s">
        <v>4412</v>
      </c>
      <c r="H211" s="165" t="s">
        <v>19</v>
      </c>
      <c r="I211" s="167"/>
      <c r="L211" s="164"/>
      <c r="M211" s="168"/>
      <c r="T211" s="169"/>
      <c r="AT211" s="165" t="s">
        <v>274</v>
      </c>
      <c r="AU211" s="165" t="s">
        <v>85</v>
      </c>
      <c r="AV211" s="14" t="s">
        <v>83</v>
      </c>
      <c r="AW211" s="14" t="s">
        <v>37</v>
      </c>
      <c r="AX211" s="14" t="s">
        <v>75</v>
      </c>
      <c r="AY211" s="165" t="s">
        <v>266</v>
      </c>
    </row>
    <row r="212" spans="2:65" s="11" customFormat="1" ht="11.25">
      <c r="B212" s="135"/>
      <c r="D212" s="136" t="s">
        <v>274</v>
      </c>
      <c r="E212" s="137" t="s">
        <v>19</v>
      </c>
      <c r="F212" s="138" t="s">
        <v>486</v>
      </c>
      <c r="H212" s="139">
        <v>76</v>
      </c>
      <c r="I212" s="140"/>
      <c r="L212" s="135"/>
      <c r="M212" s="141"/>
      <c r="T212" s="142"/>
      <c r="AT212" s="137" t="s">
        <v>274</v>
      </c>
      <c r="AU212" s="137" t="s">
        <v>85</v>
      </c>
      <c r="AV212" s="11" t="s">
        <v>85</v>
      </c>
      <c r="AW212" s="11" t="s">
        <v>37</v>
      </c>
      <c r="AX212" s="11" t="s">
        <v>75</v>
      </c>
      <c r="AY212" s="137" t="s">
        <v>266</v>
      </c>
    </row>
    <row r="213" spans="2:65" s="14" customFormat="1" ht="11.25">
      <c r="B213" s="164"/>
      <c r="D213" s="136" t="s">
        <v>274</v>
      </c>
      <c r="E213" s="165" t="s">
        <v>19</v>
      </c>
      <c r="F213" s="166" t="s">
        <v>4413</v>
      </c>
      <c r="H213" s="165" t="s">
        <v>19</v>
      </c>
      <c r="I213" s="167"/>
      <c r="L213" s="164"/>
      <c r="M213" s="168"/>
      <c r="T213" s="169"/>
      <c r="AT213" s="165" t="s">
        <v>274</v>
      </c>
      <c r="AU213" s="165" t="s">
        <v>85</v>
      </c>
      <c r="AV213" s="14" t="s">
        <v>83</v>
      </c>
      <c r="AW213" s="14" t="s">
        <v>37</v>
      </c>
      <c r="AX213" s="14" t="s">
        <v>75</v>
      </c>
      <c r="AY213" s="165" t="s">
        <v>266</v>
      </c>
    </row>
    <row r="214" spans="2:65" s="11" customFormat="1" ht="11.25">
      <c r="B214" s="135"/>
      <c r="D214" s="136" t="s">
        <v>274</v>
      </c>
      <c r="E214" s="137" t="s">
        <v>19</v>
      </c>
      <c r="F214" s="138" t="s">
        <v>4467</v>
      </c>
      <c r="H214" s="139">
        <v>78.11</v>
      </c>
      <c r="I214" s="140"/>
      <c r="L214" s="135"/>
      <c r="M214" s="141"/>
      <c r="T214" s="142"/>
      <c r="AT214" s="137" t="s">
        <v>274</v>
      </c>
      <c r="AU214" s="137" t="s">
        <v>85</v>
      </c>
      <c r="AV214" s="11" t="s">
        <v>85</v>
      </c>
      <c r="AW214" s="11" t="s">
        <v>37</v>
      </c>
      <c r="AX214" s="11" t="s">
        <v>75</v>
      </c>
      <c r="AY214" s="137" t="s">
        <v>266</v>
      </c>
    </row>
    <row r="215" spans="2:65" s="12" customFormat="1" ht="11.25">
      <c r="B215" s="143"/>
      <c r="D215" s="136" t="s">
        <v>274</v>
      </c>
      <c r="E215" s="144" t="s">
        <v>19</v>
      </c>
      <c r="F215" s="145" t="s">
        <v>276</v>
      </c>
      <c r="H215" s="146">
        <v>406.9</v>
      </c>
      <c r="I215" s="147"/>
      <c r="L215" s="143"/>
      <c r="M215" s="148"/>
      <c r="T215" s="149"/>
      <c r="AT215" s="144" t="s">
        <v>274</v>
      </c>
      <c r="AU215" s="144" t="s">
        <v>85</v>
      </c>
      <c r="AV215" s="12" t="s">
        <v>272</v>
      </c>
      <c r="AW215" s="12" t="s">
        <v>37</v>
      </c>
      <c r="AX215" s="12" t="s">
        <v>83</v>
      </c>
      <c r="AY215" s="144" t="s">
        <v>266</v>
      </c>
    </row>
    <row r="216" spans="2:65" s="1" customFormat="1" ht="16.5" customHeight="1">
      <c r="B216" s="33"/>
      <c r="C216" s="170" t="s">
        <v>382</v>
      </c>
      <c r="D216" s="170" t="s">
        <v>298</v>
      </c>
      <c r="E216" s="171" t="s">
        <v>4468</v>
      </c>
      <c r="F216" s="172" t="s">
        <v>4469</v>
      </c>
      <c r="G216" s="173" t="s">
        <v>1079</v>
      </c>
      <c r="H216" s="174">
        <v>54</v>
      </c>
      <c r="I216" s="175"/>
      <c r="J216" s="176">
        <f>ROUND(I216*H216,2)</f>
        <v>0</v>
      </c>
      <c r="K216" s="172" t="s">
        <v>271</v>
      </c>
      <c r="L216" s="177"/>
      <c r="M216" s="178" t="s">
        <v>19</v>
      </c>
      <c r="N216" s="179" t="s">
        <v>46</v>
      </c>
      <c r="P216" s="131">
        <f>O216*H216</f>
        <v>0</v>
      </c>
      <c r="Q216" s="131">
        <v>0</v>
      </c>
      <c r="R216" s="131">
        <f>Q216*H216</f>
        <v>0</v>
      </c>
      <c r="S216" s="131">
        <v>0</v>
      </c>
      <c r="T216" s="132">
        <f>S216*H216</f>
        <v>0</v>
      </c>
      <c r="AR216" s="133" t="s">
        <v>303</v>
      </c>
      <c r="AT216" s="133" t="s">
        <v>298</v>
      </c>
      <c r="AU216" s="133" t="s">
        <v>85</v>
      </c>
      <c r="AY216" s="18" t="s">
        <v>266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8" t="s">
        <v>83</v>
      </c>
      <c r="BK216" s="134">
        <f>ROUND(I216*H216,2)</f>
        <v>0</v>
      </c>
      <c r="BL216" s="18" t="s">
        <v>272</v>
      </c>
      <c r="BM216" s="133" t="s">
        <v>4470</v>
      </c>
    </row>
    <row r="217" spans="2:65" s="14" customFormat="1" ht="11.25">
      <c r="B217" s="164"/>
      <c r="D217" s="136" t="s">
        <v>274</v>
      </c>
      <c r="E217" s="165" t="s">
        <v>19</v>
      </c>
      <c r="F217" s="166" t="s">
        <v>4409</v>
      </c>
      <c r="H217" s="165" t="s">
        <v>19</v>
      </c>
      <c r="I217" s="167"/>
      <c r="L217" s="164"/>
      <c r="M217" s="168"/>
      <c r="T217" s="169"/>
      <c r="AT217" s="165" t="s">
        <v>274</v>
      </c>
      <c r="AU217" s="165" t="s">
        <v>85</v>
      </c>
      <c r="AV217" s="14" t="s">
        <v>83</v>
      </c>
      <c r="AW217" s="14" t="s">
        <v>37</v>
      </c>
      <c r="AX217" s="14" t="s">
        <v>75</v>
      </c>
      <c r="AY217" s="165" t="s">
        <v>266</v>
      </c>
    </row>
    <row r="218" spans="2:65" s="11" customFormat="1" ht="11.25">
      <c r="B218" s="135"/>
      <c r="D218" s="136" t="s">
        <v>274</v>
      </c>
      <c r="E218" s="137" t="s">
        <v>19</v>
      </c>
      <c r="F218" s="138" t="s">
        <v>312</v>
      </c>
      <c r="H218" s="139">
        <v>10</v>
      </c>
      <c r="I218" s="140"/>
      <c r="L218" s="135"/>
      <c r="M218" s="141"/>
      <c r="T218" s="142"/>
      <c r="AT218" s="137" t="s">
        <v>274</v>
      </c>
      <c r="AU218" s="137" t="s">
        <v>85</v>
      </c>
      <c r="AV218" s="11" t="s">
        <v>85</v>
      </c>
      <c r="AW218" s="11" t="s">
        <v>37</v>
      </c>
      <c r="AX218" s="11" t="s">
        <v>75</v>
      </c>
      <c r="AY218" s="137" t="s">
        <v>266</v>
      </c>
    </row>
    <row r="219" spans="2:65" s="14" customFormat="1" ht="11.25">
      <c r="B219" s="164"/>
      <c r="D219" s="136" t="s">
        <v>274</v>
      </c>
      <c r="E219" s="165" t="s">
        <v>19</v>
      </c>
      <c r="F219" s="166" t="s">
        <v>4410</v>
      </c>
      <c r="H219" s="165" t="s">
        <v>19</v>
      </c>
      <c r="I219" s="167"/>
      <c r="L219" s="164"/>
      <c r="M219" s="168"/>
      <c r="T219" s="169"/>
      <c r="AT219" s="165" t="s">
        <v>274</v>
      </c>
      <c r="AU219" s="165" t="s">
        <v>85</v>
      </c>
      <c r="AV219" s="14" t="s">
        <v>83</v>
      </c>
      <c r="AW219" s="14" t="s">
        <v>37</v>
      </c>
      <c r="AX219" s="14" t="s">
        <v>75</v>
      </c>
      <c r="AY219" s="165" t="s">
        <v>266</v>
      </c>
    </row>
    <row r="220" spans="2:65" s="11" customFormat="1" ht="11.25">
      <c r="B220" s="135"/>
      <c r="D220" s="136" t="s">
        <v>274</v>
      </c>
      <c r="E220" s="137" t="s">
        <v>19</v>
      </c>
      <c r="F220" s="138" t="s">
        <v>8</v>
      </c>
      <c r="H220" s="139">
        <v>12</v>
      </c>
      <c r="I220" s="140"/>
      <c r="L220" s="135"/>
      <c r="M220" s="141"/>
      <c r="T220" s="142"/>
      <c r="AT220" s="137" t="s">
        <v>274</v>
      </c>
      <c r="AU220" s="137" t="s">
        <v>85</v>
      </c>
      <c r="AV220" s="11" t="s">
        <v>85</v>
      </c>
      <c r="AW220" s="11" t="s">
        <v>37</v>
      </c>
      <c r="AX220" s="11" t="s">
        <v>75</v>
      </c>
      <c r="AY220" s="137" t="s">
        <v>266</v>
      </c>
    </row>
    <row r="221" spans="2:65" s="14" customFormat="1" ht="11.25">
      <c r="B221" s="164"/>
      <c r="D221" s="136" t="s">
        <v>274</v>
      </c>
      <c r="E221" s="165" t="s">
        <v>19</v>
      </c>
      <c r="F221" s="166" t="s">
        <v>4411</v>
      </c>
      <c r="H221" s="165" t="s">
        <v>19</v>
      </c>
      <c r="I221" s="167"/>
      <c r="L221" s="164"/>
      <c r="M221" s="168"/>
      <c r="T221" s="169"/>
      <c r="AT221" s="165" t="s">
        <v>274</v>
      </c>
      <c r="AU221" s="165" t="s">
        <v>85</v>
      </c>
      <c r="AV221" s="14" t="s">
        <v>83</v>
      </c>
      <c r="AW221" s="14" t="s">
        <v>37</v>
      </c>
      <c r="AX221" s="14" t="s">
        <v>75</v>
      </c>
      <c r="AY221" s="165" t="s">
        <v>266</v>
      </c>
    </row>
    <row r="222" spans="2:65" s="11" customFormat="1" ht="11.25">
      <c r="B222" s="135"/>
      <c r="D222" s="136" t="s">
        <v>274</v>
      </c>
      <c r="E222" s="137" t="s">
        <v>19</v>
      </c>
      <c r="F222" s="138" t="s">
        <v>8</v>
      </c>
      <c r="H222" s="139">
        <v>12</v>
      </c>
      <c r="I222" s="140"/>
      <c r="L222" s="135"/>
      <c r="M222" s="141"/>
      <c r="T222" s="142"/>
      <c r="AT222" s="137" t="s">
        <v>274</v>
      </c>
      <c r="AU222" s="137" t="s">
        <v>85</v>
      </c>
      <c r="AV222" s="11" t="s">
        <v>85</v>
      </c>
      <c r="AW222" s="11" t="s">
        <v>37</v>
      </c>
      <c r="AX222" s="11" t="s">
        <v>75</v>
      </c>
      <c r="AY222" s="137" t="s">
        <v>266</v>
      </c>
    </row>
    <row r="223" spans="2:65" s="14" customFormat="1" ht="11.25">
      <c r="B223" s="164"/>
      <c r="D223" s="136" t="s">
        <v>274</v>
      </c>
      <c r="E223" s="165" t="s">
        <v>19</v>
      </c>
      <c r="F223" s="166" t="s">
        <v>4412</v>
      </c>
      <c r="H223" s="165" t="s">
        <v>19</v>
      </c>
      <c r="I223" s="167"/>
      <c r="L223" s="164"/>
      <c r="M223" s="168"/>
      <c r="T223" s="169"/>
      <c r="AT223" s="165" t="s">
        <v>274</v>
      </c>
      <c r="AU223" s="165" t="s">
        <v>85</v>
      </c>
      <c r="AV223" s="14" t="s">
        <v>83</v>
      </c>
      <c r="AW223" s="14" t="s">
        <v>37</v>
      </c>
      <c r="AX223" s="14" t="s">
        <v>75</v>
      </c>
      <c r="AY223" s="165" t="s">
        <v>266</v>
      </c>
    </row>
    <row r="224" spans="2:65" s="11" customFormat="1" ht="11.25">
      <c r="B224" s="135"/>
      <c r="D224" s="136" t="s">
        <v>274</v>
      </c>
      <c r="E224" s="137" t="s">
        <v>19</v>
      </c>
      <c r="F224" s="138" t="s">
        <v>312</v>
      </c>
      <c r="H224" s="139">
        <v>10</v>
      </c>
      <c r="I224" s="140"/>
      <c r="L224" s="135"/>
      <c r="M224" s="141"/>
      <c r="T224" s="142"/>
      <c r="AT224" s="137" t="s">
        <v>274</v>
      </c>
      <c r="AU224" s="137" t="s">
        <v>85</v>
      </c>
      <c r="AV224" s="11" t="s">
        <v>85</v>
      </c>
      <c r="AW224" s="11" t="s">
        <v>37</v>
      </c>
      <c r="AX224" s="11" t="s">
        <v>75</v>
      </c>
      <c r="AY224" s="137" t="s">
        <v>266</v>
      </c>
    </row>
    <row r="225" spans="2:65" s="14" customFormat="1" ht="11.25">
      <c r="B225" s="164"/>
      <c r="D225" s="136" t="s">
        <v>274</v>
      </c>
      <c r="E225" s="165" t="s">
        <v>19</v>
      </c>
      <c r="F225" s="166" t="s">
        <v>4413</v>
      </c>
      <c r="H225" s="165" t="s">
        <v>19</v>
      </c>
      <c r="I225" s="167"/>
      <c r="L225" s="164"/>
      <c r="M225" s="168"/>
      <c r="T225" s="169"/>
      <c r="AT225" s="165" t="s">
        <v>274</v>
      </c>
      <c r="AU225" s="165" t="s">
        <v>85</v>
      </c>
      <c r="AV225" s="14" t="s">
        <v>83</v>
      </c>
      <c r="AW225" s="14" t="s">
        <v>37</v>
      </c>
      <c r="AX225" s="14" t="s">
        <v>75</v>
      </c>
      <c r="AY225" s="165" t="s">
        <v>266</v>
      </c>
    </row>
    <row r="226" spans="2:65" s="11" customFormat="1" ht="11.25">
      <c r="B226" s="135"/>
      <c r="D226" s="136" t="s">
        <v>274</v>
      </c>
      <c r="E226" s="137" t="s">
        <v>19</v>
      </c>
      <c r="F226" s="138" t="s">
        <v>312</v>
      </c>
      <c r="H226" s="139">
        <v>10</v>
      </c>
      <c r="I226" s="140"/>
      <c r="L226" s="135"/>
      <c r="M226" s="141"/>
      <c r="T226" s="142"/>
      <c r="AT226" s="137" t="s">
        <v>274</v>
      </c>
      <c r="AU226" s="137" t="s">
        <v>85</v>
      </c>
      <c r="AV226" s="11" t="s">
        <v>85</v>
      </c>
      <c r="AW226" s="11" t="s">
        <v>37</v>
      </c>
      <c r="AX226" s="11" t="s">
        <v>75</v>
      </c>
      <c r="AY226" s="137" t="s">
        <v>266</v>
      </c>
    </row>
    <row r="227" spans="2:65" s="12" customFormat="1" ht="11.25">
      <c r="B227" s="143"/>
      <c r="D227" s="136" t="s">
        <v>274</v>
      </c>
      <c r="E227" s="144" t="s">
        <v>19</v>
      </c>
      <c r="F227" s="145" t="s">
        <v>276</v>
      </c>
      <c r="H227" s="146">
        <v>54</v>
      </c>
      <c r="I227" s="147"/>
      <c r="L227" s="143"/>
      <c r="M227" s="148"/>
      <c r="T227" s="149"/>
      <c r="AT227" s="144" t="s">
        <v>274</v>
      </c>
      <c r="AU227" s="144" t="s">
        <v>85</v>
      </c>
      <c r="AV227" s="12" t="s">
        <v>272</v>
      </c>
      <c r="AW227" s="12" t="s">
        <v>37</v>
      </c>
      <c r="AX227" s="12" t="s">
        <v>83</v>
      </c>
      <c r="AY227" s="144" t="s">
        <v>266</v>
      </c>
    </row>
    <row r="228" spans="2:65" s="1" customFormat="1" ht="16.5" customHeight="1">
      <c r="B228" s="33"/>
      <c r="C228" s="170" t="s">
        <v>374</v>
      </c>
      <c r="D228" s="170" t="s">
        <v>298</v>
      </c>
      <c r="E228" s="171" t="s">
        <v>900</v>
      </c>
      <c r="F228" s="172" t="s">
        <v>901</v>
      </c>
      <c r="G228" s="173" t="s">
        <v>845</v>
      </c>
      <c r="H228" s="174">
        <v>46.793999999999997</v>
      </c>
      <c r="I228" s="175"/>
      <c r="J228" s="176">
        <f>ROUND(I228*H228,2)</f>
        <v>0</v>
      </c>
      <c r="K228" s="172" t="s">
        <v>271</v>
      </c>
      <c r="L228" s="177"/>
      <c r="M228" s="178" t="s">
        <v>19</v>
      </c>
      <c r="N228" s="179" t="s">
        <v>46</v>
      </c>
      <c r="P228" s="131">
        <f>O228*H228</f>
        <v>0</v>
      </c>
      <c r="Q228" s="131">
        <v>0</v>
      </c>
      <c r="R228" s="131">
        <f>Q228*H228</f>
        <v>0</v>
      </c>
      <c r="S228" s="131">
        <v>0</v>
      </c>
      <c r="T228" s="132">
        <f>S228*H228</f>
        <v>0</v>
      </c>
      <c r="AR228" s="133" t="s">
        <v>303</v>
      </c>
      <c r="AT228" s="133" t="s">
        <v>298</v>
      </c>
      <c r="AU228" s="133" t="s">
        <v>85</v>
      </c>
      <c r="AY228" s="18" t="s">
        <v>266</v>
      </c>
      <c r="BE228" s="134">
        <f>IF(N228="základní",J228,0)</f>
        <v>0</v>
      </c>
      <c r="BF228" s="134">
        <f>IF(N228="snížená",J228,0)</f>
        <v>0</v>
      </c>
      <c r="BG228" s="134">
        <f>IF(N228="zákl. přenesená",J228,0)</f>
        <v>0</v>
      </c>
      <c r="BH228" s="134">
        <f>IF(N228="sníž. přenesená",J228,0)</f>
        <v>0</v>
      </c>
      <c r="BI228" s="134">
        <f>IF(N228="nulová",J228,0)</f>
        <v>0</v>
      </c>
      <c r="BJ228" s="18" t="s">
        <v>83</v>
      </c>
      <c r="BK228" s="134">
        <f>ROUND(I228*H228,2)</f>
        <v>0</v>
      </c>
      <c r="BL228" s="18" t="s">
        <v>272</v>
      </c>
      <c r="BM228" s="133" t="s">
        <v>4471</v>
      </c>
    </row>
    <row r="229" spans="2:65" s="14" customFormat="1" ht="11.25">
      <c r="B229" s="164"/>
      <c r="D229" s="136" t="s">
        <v>274</v>
      </c>
      <c r="E229" s="165" t="s">
        <v>19</v>
      </c>
      <c r="F229" s="166" t="s">
        <v>4409</v>
      </c>
      <c r="H229" s="165" t="s">
        <v>19</v>
      </c>
      <c r="I229" s="167"/>
      <c r="L229" s="164"/>
      <c r="M229" s="168"/>
      <c r="T229" s="169"/>
      <c r="AT229" s="165" t="s">
        <v>274</v>
      </c>
      <c r="AU229" s="165" t="s">
        <v>85</v>
      </c>
      <c r="AV229" s="14" t="s">
        <v>83</v>
      </c>
      <c r="AW229" s="14" t="s">
        <v>37</v>
      </c>
      <c r="AX229" s="14" t="s">
        <v>75</v>
      </c>
      <c r="AY229" s="165" t="s">
        <v>266</v>
      </c>
    </row>
    <row r="230" spans="2:65" s="11" customFormat="1" ht="11.25">
      <c r="B230" s="135"/>
      <c r="D230" s="136" t="s">
        <v>274</v>
      </c>
      <c r="E230" s="137" t="s">
        <v>19</v>
      </c>
      <c r="F230" s="138" t="s">
        <v>4472</v>
      </c>
      <c r="H230" s="139">
        <v>7.6660000000000004</v>
      </c>
      <c r="I230" s="140"/>
      <c r="L230" s="135"/>
      <c r="M230" s="141"/>
      <c r="T230" s="142"/>
      <c r="AT230" s="137" t="s">
        <v>274</v>
      </c>
      <c r="AU230" s="137" t="s">
        <v>85</v>
      </c>
      <c r="AV230" s="11" t="s">
        <v>85</v>
      </c>
      <c r="AW230" s="11" t="s">
        <v>37</v>
      </c>
      <c r="AX230" s="11" t="s">
        <v>75</v>
      </c>
      <c r="AY230" s="137" t="s">
        <v>266</v>
      </c>
    </row>
    <row r="231" spans="2:65" s="14" customFormat="1" ht="11.25">
      <c r="B231" s="164"/>
      <c r="D231" s="136" t="s">
        <v>274</v>
      </c>
      <c r="E231" s="165" t="s">
        <v>19</v>
      </c>
      <c r="F231" s="166" t="s">
        <v>4410</v>
      </c>
      <c r="H231" s="165" t="s">
        <v>19</v>
      </c>
      <c r="I231" s="167"/>
      <c r="L231" s="164"/>
      <c r="M231" s="168"/>
      <c r="T231" s="169"/>
      <c r="AT231" s="165" t="s">
        <v>274</v>
      </c>
      <c r="AU231" s="165" t="s">
        <v>85</v>
      </c>
      <c r="AV231" s="14" t="s">
        <v>83</v>
      </c>
      <c r="AW231" s="14" t="s">
        <v>37</v>
      </c>
      <c r="AX231" s="14" t="s">
        <v>75</v>
      </c>
      <c r="AY231" s="165" t="s">
        <v>266</v>
      </c>
    </row>
    <row r="232" spans="2:65" s="11" customFormat="1" ht="11.25">
      <c r="B232" s="135"/>
      <c r="D232" s="136" t="s">
        <v>274</v>
      </c>
      <c r="E232" s="137" t="s">
        <v>19</v>
      </c>
      <c r="F232" s="138" t="s">
        <v>4473</v>
      </c>
      <c r="H232" s="139">
        <v>10.595000000000001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75</v>
      </c>
      <c r="AY232" s="137" t="s">
        <v>266</v>
      </c>
    </row>
    <row r="233" spans="2:65" s="14" customFormat="1" ht="11.25">
      <c r="B233" s="164"/>
      <c r="D233" s="136" t="s">
        <v>274</v>
      </c>
      <c r="E233" s="165" t="s">
        <v>19</v>
      </c>
      <c r="F233" s="166" t="s">
        <v>4411</v>
      </c>
      <c r="H233" s="165" t="s">
        <v>19</v>
      </c>
      <c r="I233" s="167"/>
      <c r="L233" s="164"/>
      <c r="M233" s="168"/>
      <c r="T233" s="169"/>
      <c r="AT233" s="165" t="s">
        <v>274</v>
      </c>
      <c r="AU233" s="165" t="s">
        <v>85</v>
      </c>
      <c r="AV233" s="14" t="s">
        <v>83</v>
      </c>
      <c r="AW233" s="14" t="s">
        <v>37</v>
      </c>
      <c r="AX233" s="14" t="s">
        <v>75</v>
      </c>
      <c r="AY233" s="165" t="s">
        <v>266</v>
      </c>
    </row>
    <row r="234" spans="2:65" s="11" customFormat="1" ht="11.25">
      <c r="B234" s="135"/>
      <c r="D234" s="136" t="s">
        <v>274</v>
      </c>
      <c r="E234" s="137" t="s">
        <v>19</v>
      </c>
      <c r="F234" s="138" t="s">
        <v>4474</v>
      </c>
      <c r="H234" s="139">
        <v>10.81</v>
      </c>
      <c r="I234" s="140"/>
      <c r="L234" s="135"/>
      <c r="M234" s="141"/>
      <c r="T234" s="142"/>
      <c r="AT234" s="137" t="s">
        <v>274</v>
      </c>
      <c r="AU234" s="137" t="s">
        <v>85</v>
      </c>
      <c r="AV234" s="11" t="s">
        <v>85</v>
      </c>
      <c r="AW234" s="11" t="s">
        <v>37</v>
      </c>
      <c r="AX234" s="11" t="s">
        <v>75</v>
      </c>
      <c r="AY234" s="137" t="s">
        <v>266</v>
      </c>
    </row>
    <row r="235" spans="2:65" s="14" customFormat="1" ht="11.25">
      <c r="B235" s="164"/>
      <c r="D235" s="136" t="s">
        <v>274</v>
      </c>
      <c r="E235" s="165" t="s">
        <v>19</v>
      </c>
      <c r="F235" s="166" t="s">
        <v>4412</v>
      </c>
      <c r="H235" s="165" t="s">
        <v>19</v>
      </c>
      <c r="I235" s="167"/>
      <c r="L235" s="164"/>
      <c r="M235" s="168"/>
      <c r="T235" s="169"/>
      <c r="AT235" s="165" t="s">
        <v>274</v>
      </c>
      <c r="AU235" s="165" t="s">
        <v>85</v>
      </c>
      <c r="AV235" s="14" t="s">
        <v>83</v>
      </c>
      <c r="AW235" s="14" t="s">
        <v>37</v>
      </c>
      <c r="AX235" s="14" t="s">
        <v>75</v>
      </c>
      <c r="AY235" s="165" t="s">
        <v>266</v>
      </c>
    </row>
    <row r="236" spans="2:65" s="11" customFormat="1" ht="11.25">
      <c r="B236" s="135"/>
      <c r="D236" s="136" t="s">
        <v>274</v>
      </c>
      <c r="E236" s="137" t="s">
        <v>19</v>
      </c>
      <c r="F236" s="138" t="s">
        <v>4475</v>
      </c>
      <c r="H236" s="139">
        <v>8.74</v>
      </c>
      <c r="I236" s="140"/>
      <c r="L236" s="135"/>
      <c r="M236" s="141"/>
      <c r="T236" s="142"/>
      <c r="AT236" s="137" t="s">
        <v>274</v>
      </c>
      <c r="AU236" s="137" t="s">
        <v>85</v>
      </c>
      <c r="AV236" s="11" t="s">
        <v>85</v>
      </c>
      <c r="AW236" s="11" t="s">
        <v>37</v>
      </c>
      <c r="AX236" s="11" t="s">
        <v>75</v>
      </c>
      <c r="AY236" s="137" t="s">
        <v>266</v>
      </c>
    </row>
    <row r="237" spans="2:65" s="14" customFormat="1" ht="11.25">
      <c r="B237" s="164"/>
      <c r="D237" s="136" t="s">
        <v>274</v>
      </c>
      <c r="E237" s="165" t="s">
        <v>19</v>
      </c>
      <c r="F237" s="166" t="s">
        <v>4413</v>
      </c>
      <c r="H237" s="165" t="s">
        <v>19</v>
      </c>
      <c r="I237" s="167"/>
      <c r="L237" s="164"/>
      <c r="M237" s="168"/>
      <c r="T237" s="169"/>
      <c r="AT237" s="165" t="s">
        <v>274</v>
      </c>
      <c r="AU237" s="165" t="s">
        <v>85</v>
      </c>
      <c r="AV237" s="14" t="s">
        <v>83</v>
      </c>
      <c r="AW237" s="14" t="s">
        <v>37</v>
      </c>
      <c r="AX237" s="14" t="s">
        <v>75</v>
      </c>
      <c r="AY237" s="165" t="s">
        <v>266</v>
      </c>
    </row>
    <row r="238" spans="2:65" s="11" customFormat="1" ht="11.25">
      <c r="B238" s="135"/>
      <c r="D238" s="136" t="s">
        <v>274</v>
      </c>
      <c r="E238" s="137" t="s">
        <v>19</v>
      </c>
      <c r="F238" s="138" t="s">
        <v>4476</v>
      </c>
      <c r="H238" s="139">
        <v>8.9830000000000005</v>
      </c>
      <c r="I238" s="140"/>
      <c r="L238" s="135"/>
      <c r="M238" s="141"/>
      <c r="T238" s="142"/>
      <c r="AT238" s="137" t="s">
        <v>274</v>
      </c>
      <c r="AU238" s="137" t="s">
        <v>85</v>
      </c>
      <c r="AV238" s="11" t="s">
        <v>85</v>
      </c>
      <c r="AW238" s="11" t="s">
        <v>37</v>
      </c>
      <c r="AX238" s="11" t="s">
        <v>75</v>
      </c>
      <c r="AY238" s="137" t="s">
        <v>266</v>
      </c>
    </row>
    <row r="239" spans="2:65" s="12" customFormat="1" ht="11.25">
      <c r="B239" s="143"/>
      <c r="D239" s="136" t="s">
        <v>274</v>
      </c>
      <c r="E239" s="144" t="s">
        <v>19</v>
      </c>
      <c r="F239" s="145" t="s">
        <v>276</v>
      </c>
      <c r="H239" s="146">
        <v>46.794000000000011</v>
      </c>
      <c r="I239" s="147"/>
      <c r="L239" s="143"/>
      <c r="M239" s="148"/>
      <c r="T239" s="149"/>
      <c r="AT239" s="144" t="s">
        <v>274</v>
      </c>
      <c r="AU239" s="144" t="s">
        <v>85</v>
      </c>
      <c r="AV239" s="12" t="s">
        <v>272</v>
      </c>
      <c r="AW239" s="12" t="s">
        <v>37</v>
      </c>
      <c r="AX239" s="12" t="s">
        <v>83</v>
      </c>
      <c r="AY239" s="144" t="s">
        <v>266</v>
      </c>
    </row>
    <row r="240" spans="2:65" s="1" customFormat="1" ht="16.5" customHeight="1">
      <c r="B240" s="33"/>
      <c r="C240" s="170" t="s">
        <v>378</v>
      </c>
      <c r="D240" s="170" t="s">
        <v>298</v>
      </c>
      <c r="E240" s="171" t="s">
        <v>905</v>
      </c>
      <c r="F240" s="172" t="s">
        <v>906</v>
      </c>
      <c r="G240" s="173" t="s">
        <v>845</v>
      </c>
      <c r="H240" s="174">
        <v>70.132000000000005</v>
      </c>
      <c r="I240" s="175"/>
      <c r="J240" s="176">
        <f>ROUND(I240*H240,2)</f>
        <v>0</v>
      </c>
      <c r="K240" s="172" t="s">
        <v>271</v>
      </c>
      <c r="L240" s="177"/>
      <c r="M240" s="178" t="s">
        <v>19</v>
      </c>
      <c r="N240" s="179" t="s">
        <v>46</v>
      </c>
      <c r="P240" s="131">
        <f>O240*H240</f>
        <v>0</v>
      </c>
      <c r="Q240" s="131">
        <v>0</v>
      </c>
      <c r="R240" s="131">
        <f>Q240*H240</f>
        <v>0</v>
      </c>
      <c r="S240" s="131">
        <v>0</v>
      </c>
      <c r="T240" s="132">
        <f>S240*H240</f>
        <v>0</v>
      </c>
      <c r="AR240" s="133" t="s">
        <v>303</v>
      </c>
      <c r="AT240" s="133" t="s">
        <v>298</v>
      </c>
      <c r="AU240" s="133" t="s">
        <v>85</v>
      </c>
      <c r="AY240" s="18" t="s">
        <v>266</v>
      </c>
      <c r="BE240" s="134">
        <f>IF(N240="základní",J240,0)</f>
        <v>0</v>
      </c>
      <c r="BF240" s="134">
        <f>IF(N240="snížená",J240,0)</f>
        <v>0</v>
      </c>
      <c r="BG240" s="134">
        <f>IF(N240="zákl. přenesená",J240,0)</f>
        <v>0</v>
      </c>
      <c r="BH240" s="134">
        <f>IF(N240="sníž. přenesená",J240,0)</f>
        <v>0</v>
      </c>
      <c r="BI240" s="134">
        <f>IF(N240="nulová",J240,0)</f>
        <v>0</v>
      </c>
      <c r="BJ240" s="18" t="s">
        <v>83</v>
      </c>
      <c r="BK240" s="134">
        <f>ROUND(I240*H240,2)</f>
        <v>0</v>
      </c>
      <c r="BL240" s="18" t="s">
        <v>272</v>
      </c>
      <c r="BM240" s="133" t="s">
        <v>4477</v>
      </c>
    </row>
    <row r="241" spans="2:65" s="14" customFormat="1" ht="11.25">
      <c r="B241" s="164"/>
      <c r="D241" s="136" t="s">
        <v>274</v>
      </c>
      <c r="E241" s="165" t="s">
        <v>19</v>
      </c>
      <c r="F241" s="166" t="s">
        <v>4409</v>
      </c>
      <c r="H241" s="165" t="s">
        <v>19</v>
      </c>
      <c r="I241" s="167"/>
      <c r="L241" s="164"/>
      <c r="M241" s="168"/>
      <c r="T241" s="169"/>
      <c r="AT241" s="165" t="s">
        <v>274</v>
      </c>
      <c r="AU241" s="165" t="s">
        <v>85</v>
      </c>
      <c r="AV241" s="14" t="s">
        <v>83</v>
      </c>
      <c r="AW241" s="14" t="s">
        <v>37</v>
      </c>
      <c r="AX241" s="14" t="s">
        <v>75</v>
      </c>
      <c r="AY241" s="165" t="s">
        <v>266</v>
      </c>
    </row>
    <row r="242" spans="2:65" s="11" customFormat="1" ht="11.25">
      <c r="B242" s="135"/>
      <c r="D242" s="136" t="s">
        <v>274</v>
      </c>
      <c r="E242" s="137" t="s">
        <v>19</v>
      </c>
      <c r="F242" s="138" t="s">
        <v>4478</v>
      </c>
      <c r="H242" s="139">
        <v>11.499000000000001</v>
      </c>
      <c r="I242" s="140"/>
      <c r="L242" s="135"/>
      <c r="M242" s="141"/>
      <c r="T242" s="142"/>
      <c r="AT242" s="137" t="s">
        <v>274</v>
      </c>
      <c r="AU242" s="137" t="s">
        <v>85</v>
      </c>
      <c r="AV242" s="11" t="s">
        <v>85</v>
      </c>
      <c r="AW242" s="11" t="s">
        <v>37</v>
      </c>
      <c r="AX242" s="11" t="s">
        <v>75</v>
      </c>
      <c r="AY242" s="137" t="s">
        <v>266</v>
      </c>
    </row>
    <row r="243" spans="2:65" s="14" customFormat="1" ht="11.25">
      <c r="B243" s="164"/>
      <c r="D243" s="136" t="s">
        <v>274</v>
      </c>
      <c r="E243" s="165" t="s">
        <v>19</v>
      </c>
      <c r="F243" s="166" t="s">
        <v>4410</v>
      </c>
      <c r="H243" s="165" t="s">
        <v>19</v>
      </c>
      <c r="I243" s="167"/>
      <c r="L243" s="164"/>
      <c r="M243" s="168"/>
      <c r="T243" s="169"/>
      <c r="AT243" s="165" t="s">
        <v>274</v>
      </c>
      <c r="AU243" s="165" t="s">
        <v>85</v>
      </c>
      <c r="AV243" s="14" t="s">
        <v>83</v>
      </c>
      <c r="AW243" s="14" t="s">
        <v>37</v>
      </c>
      <c r="AX243" s="14" t="s">
        <v>75</v>
      </c>
      <c r="AY243" s="165" t="s">
        <v>266</v>
      </c>
    </row>
    <row r="244" spans="2:65" s="11" customFormat="1" ht="11.25">
      <c r="B244" s="135"/>
      <c r="D244" s="136" t="s">
        <v>274</v>
      </c>
      <c r="E244" s="137" t="s">
        <v>19</v>
      </c>
      <c r="F244" s="138" t="s">
        <v>4479</v>
      </c>
      <c r="H244" s="139">
        <v>16.178999999999998</v>
      </c>
      <c r="I244" s="140"/>
      <c r="L244" s="135"/>
      <c r="M244" s="141"/>
      <c r="T244" s="142"/>
      <c r="AT244" s="137" t="s">
        <v>274</v>
      </c>
      <c r="AU244" s="137" t="s">
        <v>85</v>
      </c>
      <c r="AV244" s="11" t="s">
        <v>85</v>
      </c>
      <c r="AW244" s="11" t="s">
        <v>37</v>
      </c>
      <c r="AX244" s="11" t="s">
        <v>75</v>
      </c>
      <c r="AY244" s="137" t="s">
        <v>266</v>
      </c>
    </row>
    <row r="245" spans="2:65" s="14" customFormat="1" ht="11.25">
      <c r="B245" s="164"/>
      <c r="D245" s="136" t="s">
        <v>274</v>
      </c>
      <c r="E245" s="165" t="s">
        <v>19</v>
      </c>
      <c r="F245" s="166" t="s">
        <v>4411</v>
      </c>
      <c r="H245" s="165" t="s">
        <v>19</v>
      </c>
      <c r="I245" s="167"/>
      <c r="L245" s="164"/>
      <c r="M245" s="168"/>
      <c r="T245" s="169"/>
      <c r="AT245" s="165" t="s">
        <v>274</v>
      </c>
      <c r="AU245" s="165" t="s">
        <v>85</v>
      </c>
      <c r="AV245" s="14" t="s">
        <v>83</v>
      </c>
      <c r="AW245" s="14" t="s">
        <v>37</v>
      </c>
      <c r="AX245" s="14" t="s">
        <v>75</v>
      </c>
      <c r="AY245" s="165" t="s">
        <v>266</v>
      </c>
    </row>
    <row r="246" spans="2:65" s="11" customFormat="1" ht="11.25">
      <c r="B246" s="135"/>
      <c r="D246" s="136" t="s">
        <v>274</v>
      </c>
      <c r="E246" s="137" t="s">
        <v>19</v>
      </c>
      <c r="F246" s="138" t="s">
        <v>4480</v>
      </c>
      <c r="H246" s="139">
        <v>16.215</v>
      </c>
      <c r="I246" s="140"/>
      <c r="L246" s="135"/>
      <c r="M246" s="141"/>
      <c r="T246" s="142"/>
      <c r="AT246" s="137" t="s">
        <v>274</v>
      </c>
      <c r="AU246" s="137" t="s">
        <v>85</v>
      </c>
      <c r="AV246" s="11" t="s">
        <v>85</v>
      </c>
      <c r="AW246" s="11" t="s">
        <v>37</v>
      </c>
      <c r="AX246" s="11" t="s">
        <v>75</v>
      </c>
      <c r="AY246" s="137" t="s">
        <v>266</v>
      </c>
    </row>
    <row r="247" spans="2:65" s="14" customFormat="1" ht="11.25">
      <c r="B247" s="164"/>
      <c r="D247" s="136" t="s">
        <v>274</v>
      </c>
      <c r="E247" s="165" t="s">
        <v>19</v>
      </c>
      <c r="F247" s="166" t="s">
        <v>4412</v>
      </c>
      <c r="H247" s="165" t="s">
        <v>19</v>
      </c>
      <c r="I247" s="167"/>
      <c r="L247" s="164"/>
      <c r="M247" s="168"/>
      <c r="T247" s="169"/>
      <c r="AT247" s="165" t="s">
        <v>274</v>
      </c>
      <c r="AU247" s="165" t="s">
        <v>85</v>
      </c>
      <c r="AV247" s="14" t="s">
        <v>83</v>
      </c>
      <c r="AW247" s="14" t="s">
        <v>37</v>
      </c>
      <c r="AX247" s="14" t="s">
        <v>75</v>
      </c>
      <c r="AY247" s="165" t="s">
        <v>266</v>
      </c>
    </row>
    <row r="248" spans="2:65" s="11" customFormat="1" ht="11.25">
      <c r="B248" s="135"/>
      <c r="D248" s="136" t="s">
        <v>274</v>
      </c>
      <c r="E248" s="137" t="s">
        <v>19</v>
      </c>
      <c r="F248" s="138" t="s">
        <v>4481</v>
      </c>
      <c r="H248" s="139">
        <v>12.765000000000001</v>
      </c>
      <c r="I248" s="140"/>
      <c r="L248" s="135"/>
      <c r="M248" s="141"/>
      <c r="T248" s="142"/>
      <c r="AT248" s="137" t="s">
        <v>274</v>
      </c>
      <c r="AU248" s="137" t="s">
        <v>85</v>
      </c>
      <c r="AV248" s="11" t="s">
        <v>85</v>
      </c>
      <c r="AW248" s="11" t="s">
        <v>37</v>
      </c>
      <c r="AX248" s="11" t="s">
        <v>75</v>
      </c>
      <c r="AY248" s="137" t="s">
        <v>266</v>
      </c>
    </row>
    <row r="249" spans="2:65" s="14" customFormat="1" ht="11.25">
      <c r="B249" s="164"/>
      <c r="D249" s="136" t="s">
        <v>274</v>
      </c>
      <c r="E249" s="165" t="s">
        <v>19</v>
      </c>
      <c r="F249" s="166" t="s">
        <v>4413</v>
      </c>
      <c r="H249" s="165" t="s">
        <v>19</v>
      </c>
      <c r="I249" s="167"/>
      <c r="L249" s="164"/>
      <c r="M249" s="168"/>
      <c r="T249" s="169"/>
      <c r="AT249" s="165" t="s">
        <v>274</v>
      </c>
      <c r="AU249" s="165" t="s">
        <v>85</v>
      </c>
      <c r="AV249" s="14" t="s">
        <v>83</v>
      </c>
      <c r="AW249" s="14" t="s">
        <v>37</v>
      </c>
      <c r="AX249" s="14" t="s">
        <v>75</v>
      </c>
      <c r="AY249" s="165" t="s">
        <v>266</v>
      </c>
    </row>
    <row r="250" spans="2:65" s="11" customFormat="1" ht="11.25">
      <c r="B250" s="135"/>
      <c r="D250" s="136" t="s">
        <v>274</v>
      </c>
      <c r="E250" s="137" t="s">
        <v>19</v>
      </c>
      <c r="F250" s="138" t="s">
        <v>4482</v>
      </c>
      <c r="H250" s="139">
        <v>13.474</v>
      </c>
      <c r="I250" s="140"/>
      <c r="L250" s="135"/>
      <c r="M250" s="141"/>
      <c r="T250" s="142"/>
      <c r="AT250" s="137" t="s">
        <v>274</v>
      </c>
      <c r="AU250" s="137" t="s">
        <v>85</v>
      </c>
      <c r="AV250" s="11" t="s">
        <v>85</v>
      </c>
      <c r="AW250" s="11" t="s">
        <v>37</v>
      </c>
      <c r="AX250" s="11" t="s">
        <v>75</v>
      </c>
      <c r="AY250" s="137" t="s">
        <v>266</v>
      </c>
    </row>
    <row r="251" spans="2:65" s="12" customFormat="1" ht="11.25">
      <c r="B251" s="143"/>
      <c r="D251" s="136" t="s">
        <v>274</v>
      </c>
      <c r="E251" s="144" t="s">
        <v>19</v>
      </c>
      <c r="F251" s="145" t="s">
        <v>276</v>
      </c>
      <c r="H251" s="146">
        <v>70.132000000000005</v>
      </c>
      <c r="I251" s="147"/>
      <c r="L251" s="143"/>
      <c r="M251" s="148"/>
      <c r="T251" s="149"/>
      <c r="AT251" s="144" t="s">
        <v>274</v>
      </c>
      <c r="AU251" s="144" t="s">
        <v>85</v>
      </c>
      <c r="AV251" s="12" t="s">
        <v>272</v>
      </c>
      <c r="AW251" s="12" t="s">
        <v>37</v>
      </c>
      <c r="AX251" s="12" t="s">
        <v>83</v>
      </c>
      <c r="AY251" s="144" t="s">
        <v>266</v>
      </c>
    </row>
    <row r="252" spans="2:65" s="1" customFormat="1" ht="16.5" customHeight="1">
      <c r="B252" s="33"/>
      <c r="C252" s="170" t="s">
        <v>386</v>
      </c>
      <c r="D252" s="170" t="s">
        <v>298</v>
      </c>
      <c r="E252" s="171" t="s">
        <v>2326</v>
      </c>
      <c r="F252" s="172" t="s">
        <v>2327</v>
      </c>
      <c r="G252" s="173" t="s">
        <v>1079</v>
      </c>
      <c r="H252" s="174">
        <v>817.12</v>
      </c>
      <c r="I252" s="175"/>
      <c r="J252" s="176">
        <f>ROUND(I252*H252,2)</f>
        <v>0</v>
      </c>
      <c r="K252" s="172" t="s">
        <v>19</v>
      </c>
      <c r="L252" s="177"/>
      <c r="M252" s="178" t="s">
        <v>19</v>
      </c>
      <c r="N252" s="179" t="s">
        <v>46</v>
      </c>
      <c r="P252" s="131">
        <f>O252*H252</f>
        <v>0</v>
      </c>
      <c r="Q252" s="131">
        <v>0</v>
      </c>
      <c r="R252" s="131">
        <f>Q252*H252</f>
        <v>0</v>
      </c>
      <c r="S252" s="131">
        <v>0</v>
      </c>
      <c r="T252" s="132">
        <f>S252*H252</f>
        <v>0</v>
      </c>
      <c r="AR252" s="133" t="s">
        <v>303</v>
      </c>
      <c r="AT252" s="133" t="s">
        <v>298</v>
      </c>
      <c r="AU252" s="133" t="s">
        <v>85</v>
      </c>
      <c r="AY252" s="18" t="s">
        <v>266</v>
      </c>
      <c r="BE252" s="134">
        <f>IF(N252="základní",J252,0)</f>
        <v>0</v>
      </c>
      <c r="BF252" s="134">
        <f>IF(N252="snížená",J252,0)</f>
        <v>0</v>
      </c>
      <c r="BG252" s="134">
        <f>IF(N252="zákl. přenesená",J252,0)</f>
        <v>0</v>
      </c>
      <c r="BH252" s="134">
        <f>IF(N252="sníž. přenesená",J252,0)</f>
        <v>0</v>
      </c>
      <c r="BI252" s="134">
        <f>IF(N252="nulová",J252,0)</f>
        <v>0</v>
      </c>
      <c r="BJ252" s="18" t="s">
        <v>83</v>
      </c>
      <c r="BK252" s="134">
        <f>ROUND(I252*H252,2)</f>
        <v>0</v>
      </c>
      <c r="BL252" s="18" t="s">
        <v>272</v>
      </c>
      <c r="BM252" s="133" t="s">
        <v>4483</v>
      </c>
    </row>
    <row r="253" spans="2:65" s="14" customFormat="1" ht="11.25">
      <c r="B253" s="164"/>
      <c r="D253" s="136" t="s">
        <v>274</v>
      </c>
      <c r="E253" s="165" t="s">
        <v>19</v>
      </c>
      <c r="F253" s="166" t="s">
        <v>4409</v>
      </c>
      <c r="H253" s="165" t="s">
        <v>19</v>
      </c>
      <c r="I253" s="167"/>
      <c r="L253" s="164"/>
      <c r="M253" s="168"/>
      <c r="T253" s="169"/>
      <c r="AT253" s="165" t="s">
        <v>274</v>
      </c>
      <c r="AU253" s="165" t="s">
        <v>85</v>
      </c>
      <c r="AV253" s="14" t="s">
        <v>83</v>
      </c>
      <c r="AW253" s="14" t="s">
        <v>37</v>
      </c>
      <c r="AX253" s="14" t="s">
        <v>75</v>
      </c>
      <c r="AY253" s="165" t="s">
        <v>266</v>
      </c>
    </row>
    <row r="254" spans="2:65" s="11" customFormat="1" ht="11.25">
      <c r="B254" s="135"/>
      <c r="D254" s="136" t="s">
        <v>274</v>
      </c>
      <c r="E254" s="137" t="s">
        <v>19</v>
      </c>
      <c r="F254" s="138" t="s">
        <v>4484</v>
      </c>
      <c r="H254" s="139">
        <v>133.32</v>
      </c>
      <c r="I254" s="140"/>
      <c r="L254" s="135"/>
      <c r="M254" s="141"/>
      <c r="T254" s="142"/>
      <c r="AT254" s="137" t="s">
        <v>274</v>
      </c>
      <c r="AU254" s="137" t="s">
        <v>85</v>
      </c>
      <c r="AV254" s="11" t="s">
        <v>85</v>
      </c>
      <c r="AW254" s="11" t="s">
        <v>37</v>
      </c>
      <c r="AX254" s="11" t="s">
        <v>75</v>
      </c>
      <c r="AY254" s="137" t="s">
        <v>266</v>
      </c>
    </row>
    <row r="255" spans="2:65" s="14" customFormat="1" ht="11.25">
      <c r="B255" s="164"/>
      <c r="D255" s="136" t="s">
        <v>274</v>
      </c>
      <c r="E255" s="165" t="s">
        <v>19</v>
      </c>
      <c r="F255" s="166" t="s">
        <v>4410</v>
      </c>
      <c r="H255" s="165" t="s">
        <v>19</v>
      </c>
      <c r="I255" s="167"/>
      <c r="L255" s="164"/>
      <c r="M255" s="168"/>
      <c r="T255" s="169"/>
      <c r="AT255" s="165" t="s">
        <v>274</v>
      </c>
      <c r="AU255" s="165" t="s">
        <v>85</v>
      </c>
      <c r="AV255" s="14" t="s">
        <v>83</v>
      </c>
      <c r="AW255" s="14" t="s">
        <v>37</v>
      </c>
      <c r="AX255" s="14" t="s">
        <v>75</v>
      </c>
      <c r="AY255" s="165" t="s">
        <v>266</v>
      </c>
    </row>
    <row r="256" spans="2:65" s="11" customFormat="1" ht="11.25">
      <c r="B256" s="135"/>
      <c r="D256" s="136" t="s">
        <v>274</v>
      </c>
      <c r="E256" s="137" t="s">
        <v>19</v>
      </c>
      <c r="F256" s="138" t="s">
        <v>4485</v>
      </c>
      <c r="H256" s="139">
        <v>187.58</v>
      </c>
      <c r="I256" s="140"/>
      <c r="L256" s="135"/>
      <c r="M256" s="141"/>
      <c r="T256" s="142"/>
      <c r="AT256" s="137" t="s">
        <v>274</v>
      </c>
      <c r="AU256" s="137" t="s">
        <v>85</v>
      </c>
      <c r="AV256" s="11" t="s">
        <v>85</v>
      </c>
      <c r="AW256" s="11" t="s">
        <v>37</v>
      </c>
      <c r="AX256" s="11" t="s">
        <v>75</v>
      </c>
      <c r="AY256" s="137" t="s">
        <v>266</v>
      </c>
    </row>
    <row r="257" spans="2:65" s="14" customFormat="1" ht="11.25">
      <c r="B257" s="164"/>
      <c r="D257" s="136" t="s">
        <v>274</v>
      </c>
      <c r="E257" s="165" t="s">
        <v>19</v>
      </c>
      <c r="F257" s="166" t="s">
        <v>4411</v>
      </c>
      <c r="H257" s="165" t="s">
        <v>19</v>
      </c>
      <c r="I257" s="167"/>
      <c r="L257" s="164"/>
      <c r="M257" s="168"/>
      <c r="T257" s="169"/>
      <c r="AT257" s="165" t="s">
        <v>274</v>
      </c>
      <c r="AU257" s="165" t="s">
        <v>85</v>
      </c>
      <c r="AV257" s="14" t="s">
        <v>83</v>
      </c>
      <c r="AW257" s="14" t="s">
        <v>37</v>
      </c>
      <c r="AX257" s="14" t="s">
        <v>75</v>
      </c>
      <c r="AY257" s="165" t="s">
        <v>266</v>
      </c>
    </row>
    <row r="258" spans="2:65" s="11" customFormat="1" ht="11.25">
      <c r="B258" s="135"/>
      <c r="D258" s="136" t="s">
        <v>274</v>
      </c>
      <c r="E258" s="137" t="s">
        <v>19</v>
      </c>
      <c r="F258" s="138" t="s">
        <v>4486</v>
      </c>
      <c r="H258" s="139">
        <v>188</v>
      </c>
      <c r="I258" s="140"/>
      <c r="L258" s="135"/>
      <c r="M258" s="141"/>
      <c r="T258" s="142"/>
      <c r="AT258" s="137" t="s">
        <v>274</v>
      </c>
      <c r="AU258" s="137" t="s">
        <v>85</v>
      </c>
      <c r="AV258" s="11" t="s">
        <v>85</v>
      </c>
      <c r="AW258" s="11" t="s">
        <v>37</v>
      </c>
      <c r="AX258" s="11" t="s">
        <v>75</v>
      </c>
      <c r="AY258" s="137" t="s">
        <v>266</v>
      </c>
    </row>
    <row r="259" spans="2:65" s="14" customFormat="1" ht="11.25">
      <c r="B259" s="164"/>
      <c r="D259" s="136" t="s">
        <v>274</v>
      </c>
      <c r="E259" s="165" t="s">
        <v>19</v>
      </c>
      <c r="F259" s="166" t="s">
        <v>4412</v>
      </c>
      <c r="H259" s="165" t="s">
        <v>19</v>
      </c>
      <c r="I259" s="167"/>
      <c r="L259" s="164"/>
      <c r="M259" s="168"/>
      <c r="T259" s="169"/>
      <c r="AT259" s="165" t="s">
        <v>274</v>
      </c>
      <c r="AU259" s="165" t="s">
        <v>85</v>
      </c>
      <c r="AV259" s="14" t="s">
        <v>83</v>
      </c>
      <c r="AW259" s="14" t="s">
        <v>37</v>
      </c>
      <c r="AX259" s="14" t="s">
        <v>75</v>
      </c>
      <c r="AY259" s="165" t="s">
        <v>266</v>
      </c>
    </row>
    <row r="260" spans="2:65" s="11" customFormat="1" ht="11.25">
      <c r="B260" s="135"/>
      <c r="D260" s="136" t="s">
        <v>274</v>
      </c>
      <c r="E260" s="137" t="s">
        <v>19</v>
      </c>
      <c r="F260" s="138" t="s">
        <v>4487</v>
      </c>
      <c r="H260" s="139">
        <v>152</v>
      </c>
      <c r="I260" s="140"/>
      <c r="L260" s="135"/>
      <c r="M260" s="141"/>
      <c r="T260" s="142"/>
      <c r="AT260" s="137" t="s">
        <v>274</v>
      </c>
      <c r="AU260" s="137" t="s">
        <v>85</v>
      </c>
      <c r="AV260" s="11" t="s">
        <v>85</v>
      </c>
      <c r="AW260" s="11" t="s">
        <v>37</v>
      </c>
      <c r="AX260" s="11" t="s">
        <v>75</v>
      </c>
      <c r="AY260" s="137" t="s">
        <v>266</v>
      </c>
    </row>
    <row r="261" spans="2:65" s="14" customFormat="1" ht="11.25">
      <c r="B261" s="164"/>
      <c r="D261" s="136" t="s">
        <v>274</v>
      </c>
      <c r="E261" s="165" t="s">
        <v>19</v>
      </c>
      <c r="F261" s="166" t="s">
        <v>4413</v>
      </c>
      <c r="H261" s="165" t="s">
        <v>19</v>
      </c>
      <c r="I261" s="167"/>
      <c r="L261" s="164"/>
      <c r="M261" s="168"/>
      <c r="T261" s="169"/>
      <c r="AT261" s="165" t="s">
        <v>274</v>
      </c>
      <c r="AU261" s="165" t="s">
        <v>85</v>
      </c>
      <c r="AV261" s="14" t="s">
        <v>83</v>
      </c>
      <c r="AW261" s="14" t="s">
        <v>37</v>
      </c>
      <c r="AX261" s="14" t="s">
        <v>75</v>
      </c>
      <c r="AY261" s="165" t="s">
        <v>266</v>
      </c>
    </row>
    <row r="262" spans="2:65" s="11" customFormat="1" ht="11.25">
      <c r="B262" s="135"/>
      <c r="D262" s="136" t="s">
        <v>274</v>
      </c>
      <c r="E262" s="137" t="s">
        <v>19</v>
      </c>
      <c r="F262" s="138" t="s">
        <v>4488</v>
      </c>
      <c r="H262" s="139">
        <v>156.22</v>
      </c>
      <c r="I262" s="140"/>
      <c r="L262" s="135"/>
      <c r="M262" s="141"/>
      <c r="T262" s="142"/>
      <c r="AT262" s="137" t="s">
        <v>274</v>
      </c>
      <c r="AU262" s="137" t="s">
        <v>85</v>
      </c>
      <c r="AV262" s="11" t="s">
        <v>85</v>
      </c>
      <c r="AW262" s="11" t="s">
        <v>37</v>
      </c>
      <c r="AX262" s="11" t="s">
        <v>75</v>
      </c>
      <c r="AY262" s="137" t="s">
        <v>266</v>
      </c>
    </row>
    <row r="263" spans="2:65" s="12" customFormat="1" ht="11.25">
      <c r="B263" s="143"/>
      <c r="D263" s="136" t="s">
        <v>274</v>
      </c>
      <c r="E263" s="144" t="s">
        <v>19</v>
      </c>
      <c r="F263" s="145" t="s">
        <v>276</v>
      </c>
      <c r="H263" s="146">
        <v>817.12</v>
      </c>
      <c r="I263" s="147"/>
      <c r="L263" s="143"/>
      <c r="M263" s="148"/>
      <c r="T263" s="149"/>
      <c r="AT263" s="144" t="s">
        <v>274</v>
      </c>
      <c r="AU263" s="144" t="s">
        <v>85</v>
      </c>
      <c r="AV263" s="12" t="s">
        <v>272</v>
      </c>
      <c r="AW263" s="12" t="s">
        <v>37</v>
      </c>
      <c r="AX263" s="12" t="s">
        <v>83</v>
      </c>
      <c r="AY263" s="144" t="s">
        <v>266</v>
      </c>
    </row>
    <row r="264" spans="2:65" s="1" customFormat="1" ht="49.15" customHeight="1">
      <c r="B264" s="33"/>
      <c r="C264" s="122" t="s">
        <v>7</v>
      </c>
      <c r="D264" s="122" t="s">
        <v>267</v>
      </c>
      <c r="E264" s="123" t="s">
        <v>4189</v>
      </c>
      <c r="F264" s="124" t="s">
        <v>4190</v>
      </c>
      <c r="G264" s="125" t="s">
        <v>291</v>
      </c>
      <c r="H264" s="126">
        <v>9.5</v>
      </c>
      <c r="I264" s="127"/>
      <c r="J264" s="128">
        <f>ROUND(I264*H264,2)</f>
        <v>0</v>
      </c>
      <c r="K264" s="124" t="s">
        <v>271</v>
      </c>
      <c r="L264" s="33"/>
      <c r="M264" s="129" t="s">
        <v>19</v>
      </c>
      <c r="N264" s="130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272</v>
      </c>
      <c r="AT264" s="133" t="s">
        <v>267</v>
      </c>
      <c r="AU264" s="133" t="s">
        <v>85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272</v>
      </c>
      <c r="BM264" s="133" t="s">
        <v>4489</v>
      </c>
    </row>
    <row r="265" spans="2:65" s="14" customFormat="1" ht="11.25">
      <c r="B265" s="164"/>
      <c r="D265" s="136" t="s">
        <v>274</v>
      </c>
      <c r="E265" s="165" t="s">
        <v>19</v>
      </c>
      <c r="F265" s="166" t="s">
        <v>4409</v>
      </c>
      <c r="H265" s="165" t="s">
        <v>19</v>
      </c>
      <c r="I265" s="167"/>
      <c r="L265" s="164"/>
      <c r="M265" s="168"/>
      <c r="T265" s="169"/>
      <c r="AT265" s="165" t="s">
        <v>274</v>
      </c>
      <c r="AU265" s="165" t="s">
        <v>85</v>
      </c>
      <c r="AV265" s="14" t="s">
        <v>83</v>
      </c>
      <c r="AW265" s="14" t="s">
        <v>37</v>
      </c>
      <c r="AX265" s="14" t="s">
        <v>75</v>
      </c>
      <c r="AY265" s="165" t="s">
        <v>266</v>
      </c>
    </row>
    <row r="266" spans="2:65" s="11" customFormat="1" ht="11.25">
      <c r="B266" s="135"/>
      <c r="D266" s="136" t="s">
        <v>274</v>
      </c>
      <c r="E266" s="137" t="s">
        <v>19</v>
      </c>
      <c r="F266" s="138" t="s">
        <v>264</v>
      </c>
      <c r="H266" s="139">
        <v>5</v>
      </c>
      <c r="I266" s="140"/>
      <c r="L266" s="135"/>
      <c r="M266" s="141"/>
      <c r="T266" s="142"/>
      <c r="AT266" s="137" t="s">
        <v>274</v>
      </c>
      <c r="AU266" s="137" t="s">
        <v>85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4" customFormat="1" ht="11.25">
      <c r="B267" s="164"/>
      <c r="D267" s="136" t="s">
        <v>274</v>
      </c>
      <c r="E267" s="165" t="s">
        <v>19</v>
      </c>
      <c r="F267" s="166" t="s">
        <v>4411</v>
      </c>
      <c r="H267" s="165" t="s">
        <v>19</v>
      </c>
      <c r="I267" s="167"/>
      <c r="L267" s="164"/>
      <c r="M267" s="168"/>
      <c r="T267" s="169"/>
      <c r="AT267" s="165" t="s">
        <v>274</v>
      </c>
      <c r="AU267" s="165" t="s">
        <v>85</v>
      </c>
      <c r="AV267" s="14" t="s">
        <v>83</v>
      </c>
      <c r="AW267" s="14" t="s">
        <v>37</v>
      </c>
      <c r="AX267" s="14" t="s">
        <v>75</v>
      </c>
      <c r="AY267" s="165" t="s">
        <v>266</v>
      </c>
    </row>
    <row r="268" spans="2:65" s="11" customFormat="1" ht="11.25">
      <c r="B268" s="135"/>
      <c r="D268" s="136" t="s">
        <v>274</v>
      </c>
      <c r="E268" s="137" t="s">
        <v>19</v>
      </c>
      <c r="F268" s="138" t="s">
        <v>4426</v>
      </c>
      <c r="H268" s="139">
        <v>4.5</v>
      </c>
      <c r="I268" s="140"/>
      <c r="L268" s="135"/>
      <c r="M268" s="141"/>
      <c r="T268" s="142"/>
      <c r="AT268" s="137" t="s">
        <v>274</v>
      </c>
      <c r="AU268" s="137" t="s">
        <v>85</v>
      </c>
      <c r="AV268" s="11" t="s">
        <v>85</v>
      </c>
      <c r="AW268" s="11" t="s">
        <v>37</v>
      </c>
      <c r="AX268" s="11" t="s">
        <v>75</v>
      </c>
      <c r="AY268" s="137" t="s">
        <v>266</v>
      </c>
    </row>
    <row r="269" spans="2:65" s="12" customFormat="1" ht="11.25">
      <c r="B269" s="143"/>
      <c r="D269" s="136" t="s">
        <v>274</v>
      </c>
      <c r="E269" s="144" t="s">
        <v>19</v>
      </c>
      <c r="F269" s="145" t="s">
        <v>276</v>
      </c>
      <c r="H269" s="146">
        <v>9.5</v>
      </c>
      <c r="I269" s="147"/>
      <c r="L269" s="143"/>
      <c r="M269" s="148"/>
      <c r="T269" s="149"/>
      <c r="AT269" s="144" t="s">
        <v>274</v>
      </c>
      <c r="AU269" s="144" t="s">
        <v>85</v>
      </c>
      <c r="AV269" s="12" t="s">
        <v>272</v>
      </c>
      <c r="AW269" s="12" t="s">
        <v>37</v>
      </c>
      <c r="AX269" s="12" t="s">
        <v>83</v>
      </c>
      <c r="AY269" s="144" t="s">
        <v>266</v>
      </c>
    </row>
    <row r="270" spans="2:65" s="1" customFormat="1" ht="16.5" customHeight="1">
      <c r="B270" s="33"/>
      <c r="C270" s="170" t="s">
        <v>393</v>
      </c>
      <c r="D270" s="170" t="s">
        <v>298</v>
      </c>
      <c r="E270" s="171" t="s">
        <v>4192</v>
      </c>
      <c r="F270" s="172" t="s">
        <v>4193</v>
      </c>
      <c r="G270" s="173" t="s">
        <v>789</v>
      </c>
      <c r="H270" s="174">
        <v>9.5</v>
      </c>
      <c r="I270" s="175"/>
      <c r="J270" s="176">
        <f>ROUND(I270*H270,2)</f>
        <v>0</v>
      </c>
      <c r="K270" s="172" t="s">
        <v>271</v>
      </c>
      <c r="L270" s="177"/>
      <c r="M270" s="178" t="s">
        <v>19</v>
      </c>
      <c r="N270" s="179" t="s">
        <v>46</v>
      </c>
      <c r="P270" s="131">
        <f>O270*H270</f>
        <v>0</v>
      </c>
      <c r="Q270" s="131">
        <v>0</v>
      </c>
      <c r="R270" s="131">
        <f>Q270*H270</f>
        <v>0</v>
      </c>
      <c r="S270" s="131">
        <v>0</v>
      </c>
      <c r="T270" s="132">
        <f>S270*H270</f>
        <v>0</v>
      </c>
      <c r="AR270" s="133" t="s">
        <v>303</v>
      </c>
      <c r="AT270" s="133" t="s">
        <v>298</v>
      </c>
      <c r="AU270" s="133" t="s">
        <v>85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272</v>
      </c>
      <c r="BM270" s="133" t="s">
        <v>4490</v>
      </c>
    </row>
    <row r="271" spans="2:65" s="14" customFormat="1" ht="11.25">
      <c r="B271" s="164"/>
      <c r="D271" s="136" t="s">
        <v>274</v>
      </c>
      <c r="E271" s="165" t="s">
        <v>19</v>
      </c>
      <c r="F271" s="166" t="s">
        <v>4491</v>
      </c>
      <c r="H271" s="165" t="s">
        <v>19</v>
      </c>
      <c r="I271" s="167"/>
      <c r="L271" s="164"/>
      <c r="M271" s="168"/>
      <c r="T271" s="169"/>
      <c r="AT271" s="165" t="s">
        <v>274</v>
      </c>
      <c r="AU271" s="165" t="s">
        <v>85</v>
      </c>
      <c r="AV271" s="14" t="s">
        <v>83</v>
      </c>
      <c r="AW271" s="14" t="s">
        <v>37</v>
      </c>
      <c r="AX271" s="14" t="s">
        <v>75</v>
      </c>
      <c r="AY271" s="165" t="s">
        <v>266</v>
      </c>
    </row>
    <row r="272" spans="2:65" s="11" customFormat="1" ht="11.25">
      <c r="B272" s="135"/>
      <c r="D272" s="136" t="s">
        <v>274</v>
      </c>
      <c r="E272" s="137" t="s">
        <v>19</v>
      </c>
      <c r="F272" s="138" t="s">
        <v>4492</v>
      </c>
      <c r="H272" s="139">
        <v>5</v>
      </c>
      <c r="I272" s="140"/>
      <c r="L272" s="135"/>
      <c r="M272" s="141"/>
      <c r="T272" s="142"/>
      <c r="AT272" s="137" t="s">
        <v>274</v>
      </c>
      <c r="AU272" s="137" t="s">
        <v>85</v>
      </c>
      <c r="AV272" s="11" t="s">
        <v>85</v>
      </c>
      <c r="AW272" s="11" t="s">
        <v>37</v>
      </c>
      <c r="AX272" s="11" t="s">
        <v>75</v>
      </c>
      <c r="AY272" s="137" t="s">
        <v>266</v>
      </c>
    </row>
    <row r="273" spans="2:65" s="14" customFormat="1" ht="11.25">
      <c r="B273" s="164"/>
      <c r="D273" s="136" t="s">
        <v>274</v>
      </c>
      <c r="E273" s="165" t="s">
        <v>19</v>
      </c>
      <c r="F273" s="166" t="s">
        <v>4493</v>
      </c>
      <c r="H273" s="165" t="s">
        <v>19</v>
      </c>
      <c r="I273" s="167"/>
      <c r="L273" s="164"/>
      <c r="M273" s="168"/>
      <c r="T273" s="169"/>
      <c r="AT273" s="165" t="s">
        <v>274</v>
      </c>
      <c r="AU273" s="165" t="s">
        <v>85</v>
      </c>
      <c r="AV273" s="14" t="s">
        <v>83</v>
      </c>
      <c r="AW273" s="14" t="s">
        <v>37</v>
      </c>
      <c r="AX273" s="14" t="s">
        <v>75</v>
      </c>
      <c r="AY273" s="165" t="s">
        <v>266</v>
      </c>
    </row>
    <row r="274" spans="2:65" s="11" customFormat="1" ht="11.25">
      <c r="B274" s="135"/>
      <c r="D274" s="136" t="s">
        <v>274</v>
      </c>
      <c r="E274" s="137" t="s">
        <v>19</v>
      </c>
      <c r="F274" s="138" t="s">
        <v>4494</v>
      </c>
      <c r="H274" s="139">
        <v>4.5</v>
      </c>
      <c r="I274" s="140"/>
      <c r="L274" s="135"/>
      <c r="M274" s="141"/>
      <c r="T274" s="142"/>
      <c r="AT274" s="137" t="s">
        <v>274</v>
      </c>
      <c r="AU274" s="137" t="s">
        <v>85</v>
      </c>
      <c r="AV274" s="11" t="s">
        <v>85</v>
      </c>
      <c r="AW274" s="11" t="s">
        <v>37</v>
      </c>
      <c r="AX274" s="11" t="s">
        <v>75</v>
      </c>
      <c r="AY274" s="137" t="s">
        <v>266</v>
      </c>
    </row>
    <row r="275" spans="2:65" s="12" customFormat="1" ht="11.25">
      <c r="B275" s="143"/>
      <c r="D275" s="136" t="s">
        <v>274</v>
      </c>
      <c r="E275" s="144" t="s">
        <v>19</v>
      </c>
      <c r="F275" s="145" t="s">
        <v>276</v>
      </c>
      <c r="H275" s="146">
        <v>9.5</v>
      </c>
      <c r="I275" s="147"/>
      <c r="L275" s="143"/>
      <c r="M275" s="148"/>
      <c r="T275" s="149"/>
      <c r="AT275" s="144" t="s">
        <v>274</v>
      </c>
      <c r="AU275" s="144" t="s">
        <v>85</v>
      </c>
      <c r="AV275" s="12" t="s">
        <v>272</v>
      </c>
      <c r="AW275" s="12" t="s">
        <v>37</v>
      </c>
      <c r="AX275" s="12" t="s">
        <v>83</v>
      </c>
      <c r="AY275" s="144" t="s">
        <v>266</v>
      </c>
    </row>
    <row r="276" spans="2:65" s="1" customFormat="1" ht="24.2" customHeight="1">
      <c r="B276" s="33"/>
      <c r="C276" s="122" t="s">
        <v>397</v>
      </c>
      <c r="D276" s="122" t="s">
        <v>267</v>
      </c>
      <c r="E276" s="123" t="s">
        <v>4495</v>
      </c>
      <c r="F276" s="124" t="s">
        <v>1889</v>
      </c>
      <c r="G276" s="125" t="s">
        <v>895</v>
      </c>
      <c r="H276" s="126">
        <v>543.1</v>
      </c>
      <c r="I276" s="127"/>
      <c r="J276" s="128">
        <f>ROUND(I276*H276,2)</f>
        <v>0</v>
      </c>
      <c r="K276" s="124" t="s">
        <v>19</v>
      </c>
      <c r="L276" s="33"/>
      <c r="M276" s="129" t="s">
        <v>19</v>
      </c>
      <c r="N276" s="130" t="s">
        <v>46</v>
      </c>
      <c r="P276" s="131">
        <f>O276*H276</f>
        <v>0</v>
      </c>
      <c r="Q276" s="131">
        <v>0</v>
      </c>
      <c r="R276" s="131">
        <f>Q276*H276</f>
        <v>0</v>
      </c>
      <c r="S276" s="131">
        <v>0</v>
      </c>
      <c r="T276" s="132">
        <f>S276*H276</f>
        <v>0</v>
      </c>
      <c r="AR276" s="133" t="s">
        <v>272</v>
      </c>
      <c r="AT276" s="133" t="s">
        <v>267</v>
      </c>
      <c r="AU276" s="133" t="s">
        <v>85</v>
      </c>
      <c r="AY276" s="18" t="s">
        <v>266</v>
      </c>
      <c r="BE276" s="134">
        <f>IF(N276="základní",J276,0)</f>
        <v>0</v>
      </c>
      <c r="BF276" s="134">
        <f>IF(N276="snížená",J276,0)</f>
        <v>0</v>
      </c>
      <c r="BG276" s="134">
        <f>IF(N276="zákl. přenesená",J276,0)</f>
        <v>0</v>
      </c>
      <c r="BH276" s="134">
        <f>IF(N276="sníž. přenesená",J276,0)</f>
        <v>0</v>
      </c>
      <c r="BI276" s="134">
        <f>IF(N276="nulová",J276,0)</f>
        <v>0</v>
      </c>
      <c r="BJ276" s="18" t="s">
        <v>83</v>
      </c>
      <c r="BK276" s="134">
        <f>ROUND(I276*H276,2)</f>
        <v>0</v>
      </c>
      <c r="BL276" s="18" t="s">
        <v>272</v>
      </c>
      <c r="BM276" s="133" t="s">
        <v>4496</v>
      </c>
    </row>
    <row r="277" spans="2:65" s="14" customFormat="1" ht="11.25">
      <c r="B277" s="164"/>
      <c r="D277" s="136" t="s">
        <v>274</v>
      </c>
      <c r="E277" s="165" t="s">
        <v>19</v>
      </c>
      <c r="F277" s="166" t="s">
        <v>4409</v>
      </c>
      <c r="H277" s="165" t="s">
        <v>19</v>
      </c>
      <c r="I277" s="167"/>
      <c r="L277" s="164"/>
      <c r="M277" s="168"/>
      <c r="T277" s="169"/>
      <c r="AT277" s="165" t="s">
        <v>274</v>
      </c>
      <c r="AU277" s="165" t="s">
        <v>85</v>
      </c>
      <c r="AV277" s="14" t="s">
        <v>83</v>
      </c>
      <c r="AW277" s="14" t="s">
        <v>37</v>
      </c>
      <c r="AX277" s="14" t="s">
        <v>75</v>
      </c>
      <c r="AY277" s="165" t="s">
        <v>266</v>
      </c>
    </row>
    <row r="278" spans="2:65" s="11" customFormat="1" ht="11.25">
      <c r="B278" s="135"/>
      <c r="D278" s="136" t="s">
        <v>274</v>
      </c>
      <c r="E278" s="137" t="s">
        <v>19</v>
      </c>
      <c r="F278" s="138" t="s">
        <v>4465</v>
      </c>
      <c r="H278" s="139">
        <v>66.66</v>
      </c>
      <c r="I278" s="140"/>
      <c r="L278" s="135"/>
      <c r="M278" s="141"/>
      <c r="T278" s="142"/>
      <c r="AT278" s="137" t="s">
        <v>274</v>
      </c>
      <c r="AU278" s="137" t="s">
        <v>85</v>
      </c>
      <c r="AV278" s="11" t="s">
        <v>85</v>
      </c>
      <c r="AW278" s="11" t="s">
        <v>37</v>
      </c>
      <c r="AX278" s="11" t="s">
        <v>75</v>
      </c>
      <c r="AY278" s="137" t="s">
        <v>266</v>
      </c>
    </row>
    <row r="279" spans="2:65" s="14" customFormat="1" ht="11.25">
      <c r="B279" s="164"/>
      <c r="D279" s="136" t="s">
        <v>274</v>
      </c>
      <c r="E279" s="165" t="s">
        <v>19</v>
      </c>
      <c r="F279" s="166" t="s">
        <v>4497</v>
      </c>
      <c r="H279" s="165" t="s">
        <v>19</v>
      </c>
      <c r="I279" s="167"/>
      <c r="L279" s="164"/>
      <c r="M279" s="168"/>
      <c r="T279" s="169"/>
      <c r="AT279" s="165" t="s">
        <v>274</v>
      </c>
      <c r="AU279" s="165" t="s">
        <v>85</v>
      </c>
      <c r="AV279" s="14" t="s">
        <v>83</v>
      </c>
      <c r="AW279" s="14" t="s">
        <v>37</v>
      </c>
      <c r="AX279" s="14" t="s">
        <v>75</v>
      </c>
      <c r="AY279" s="165" t="s">
        <v>266</v>
      </c>
    </row>
    <row r="280" spans="2:65" s="11" customFormat="1" ht="11.25">
      <c r="B280" s="135"/>
      <c r="D280" s="136" t="s">
        <v>274</v>
      </c>
      <c r="E280" s="137" t="s">
        <v>19</v>
      </c>
      <c r="F280" s="138" t="s">
        <v>4498</v>
      </c>
      <c r="H280" s="139">
        <v>185.92</v>
      </c>
      <c r="I280" s="140"/>
      <c r="L280" s="135"/>
      <c r="M280" s="141"/>
      <c r="T280" s="142"/>
      <c r="AT280" s="137" t="s">
        <v>274</v>
      </c>
      <c r="AU280" s="137" t="s">
        <v>85</v>
      </c>
      <c r="AV280" s="11" t="s">
        <v>85</v>
      </c>
      <c r="AW280" s="11" t="s">
        <v>37</v>
      </c>
      <c r="AX280" s="11" t="s">
        <v>75</v>
      </c>
      <c r="AY280" s="137" t="s">
        <v>266</v>
      </c>
    </row>
    <row r="281" spans="2:65" s="14" customFormat="1" ht="11.25">
      <c r="B281" s="164"/>
      <c r="D281" s="136" t="s">
        <v>274</v>
      </c>
      <c r="E281" s="165" t="s">
        <v>19</v>
      </c>
      <c r="F281" s="166" t="s">
        <v>4411</v>
      </c>
      <c r="H281" s="165" t="s">
        <v>19</v>
      </c>
      <c r="I281" s="167"/>
      <c r="L281" s="164"/>
      <c r="M281" s="168"/>
      <c r="T281" s="169"/>
      <c r="AT281" s="165" t="s">
        <v>274</v>
      </c>
      <c r="AU281" s="165" t="s">
        <v>85</v>
      </c>
      <c r="AV281" s="14" t="s">
        <v>83</v>
      </c>
      <c r="AW281" s="14" t="s">
        <v>37</v>
      </c>
      <c r="AX281" s="14" t="s">
        <v>75</v>
      </c>
      <c r="AY281" s="165" t="s">
        <v>266</v>
      </c>
    </row>
    <row r="282" spans="2:65" s="11" customFormat="1" ht="11.25">
      <c r="B282" s="135"/>
      <c r="D282" s="136" t="s">
        <v>274</v>
      </c>
      <c r="E282" s="137" t="s">
        <v>19</v>
      </c>
      <c r="F282" s="138" t="s">
        <v>4499</v>
      </c>
      <c r="H282" s="139">
        <v>94</v>
      </c>
      <c r="I282" s="140"/>
      <c r="L282" s="135"/>
      <c r="M282" s="141"/>
      <c r="T282" s="142"/>
      <c r="AT282" s="137" t="s">
        <v>274</v>
      </c>
      <c r="AU282" s="137" t="s">
        <v>85</v>
      </c>
      <c r="AV282" s="11" t="s">
        <v>85</v>
      </c>
      <c r="AW282" s="11" t="s">
        <v>37</v>
      </c>
      <c r="AX282" s="11" t="s">
        <v>75</v>
      </c>
      <c r="AY282" s="137" t="s">
        <v>266</v>
      </c>
    </row>
    <row r="283" spans="2:65" s="14" customFormat="1" ht="11.25">
      <c r="B283" s="164"/>
      <c r="D283" s="136" t="s">
        <v>274</v>
      </c>
      <c r="E283" s="165" t="s">
        <v>19</v>
      </c>
      <c r="F283" s="166" t="s">
        <v>4500</v>
      </c>
      <c r="H283" s="165" t="s">
        <v>19</v>
      </c>
      <c r="I283" s="167"/>
      <c r="L283" s="164"/>
      <c r="M283" s="168"/>
      <c r="T283" s="169"/>
      <c r="AT283" s="165" t="s">
        <v>274</v>
      </c>
      <c r="AU283" s="165" t="s">
        <v>85</v>
      </c>
      <c r="AV283" s="14" t="s">
        <v>83</v>
      </c>
      <c r="AW283" s="14" t="s">
        <v>37</v>
      </c>
      <c r="AX283" s="14" t="s">
        <v>75</v>
      </c>
      <c r="AY283" s="165" t="s">
        <v>266</v>
      </c>
    </row>
    <row r="284" spans="2:65" s="11" customFormat="1" ht="11.25">
      <c r="B284" s="135"/>
      <c r="D284" s="136" t="s">
        <v>274</v>
      </c>
      <c r="E284" s="137" t="s">
        <v>19</v>
      </c>
      <c r="F284" s="138" t="s">
        <v>4501</v>
      </c>
      <c r="H284" s="139">
        <v>118.41</v>
      </c>
      <c r="I284" s="140"/>
      <c r="L284" s="135"/>
      <c r="M284" s="141"/>
      <c r="T284" s="142"/>
      <c r="AT284" s="137" t="s">
        <v>274</v>
      </c>
      <c r="AU284" s="137" t="s">
        <v>85</v>
      </c>
      <c r="AV284" s="11" t="s">
        <v>85</v>
      </c>
      <c r="AW284" s="11" t="s">
        <v>37</v>
      </c>
      <c r="AX284" s="11" t="s">
        <v>75</v>
      </c>
      <c r="AY284" s="137" t="s">
        <v>266</v>
      </c>
    </row>
    <row r="285" spans="2:65" s="14" customFormat="1" ht="11.25">
      <c r="B285" s="164"/>
      <c r="D285" s="136" t="s">
        <v>274</v>
      </c>
      <c r="E285" s="165" t="s">
        <v>19</v>
      </c>
      <c r="F285" s="166" t="s">
        <v>4413</v>
      </c>
      <c r="H285" s="165" t="s">
        <v>19</v>
      </c>
      <c r="I285" s="167"/>
      <c r="L285" s="164"/>
      <c r="M285" s="168"/>
      <c r="T285" s="169"/>
      <c r="AT285" s="165" t="s">
        <v>274</v>
      </c>
      <c r="AU285" s="165" t="s">
        <v>85</v>
      </c>
      <c r="AV285" s="14" t="s">
        <v>83</v>
      </c>
      <c r="AW285" s="14" t="s">
        <v>37</v>
      </c>
      <c r="AX285" s="14" t="s">
        <v>75</v>
      </c>
      <c r="AY285" s="165" t="s">
        <v>266</v>
      </c>
    </row>
    <row r="286" spans="2:65" s="11" customFormat="1" ht="11.25">
      <c r="B286" s="135"/>
      <c r="D286" s="136" t="s">
        <v>274</v>
      </c>
      <c r="E286" s="137" t="s">
        <v>19</v>
      </c>
      <c r="F286" s="138" t="s">
        <v>4467</v>
      </c>
      <c r="H286" s="139">
        <v>78.11</v>
      </c>
      <c r="I286" s="140"/>
      <c r="L286" s="135"/>
      <c r="M286" s="141"/>
      <c r="T286" s="142"/>
      <c r="AT286" s="137" t="s">
        <v>274</v>
      </c>
      <c r="AU286" s="137" t="s">
        <v>85</v>
      </c>
      <c r="AV286" s="11" t="s">
        <v>85</v>
      </c>
      <c r="AW286" s="11" t="s">
        <v>37</v>
      </c>
      <c r="AX286" s="11" t="s">
        <v>75</v>
      </c>
      <c r="AY286" s="137" t="s">
        <v>266</v>
      </c>
    </row>
    <row r="287" spans="2:65" s="12" customFormat="1" ht="11.25">
      <c r="B287" s="143"/>
      <c r="D287" s="136" t="s">
        <v>274</v>
      </c>
      <c r="E287" s="144" t="s">
        <v>19</v>
      </c>
      <c r="F287" s="145" t="s">
        <v>276</v>
      </c>
      <c r="H287" s="146">
        <v>543.1</v>
      </c>
      <c r="I287" s="147"/>
      <c r="L287" s="143"/>
      <c r="M287" s="148"/>
      <c r="T287" s="149"/>
      <c r="AT287" s="144" t="s">
        <v>274</v>
      </c>
      <c r="AU287" s="144" t="s">
        <v>85</v>
      </c>
      <c r="AV287" s="12" t="s">
        <v>272</v>
      </c>
      <c r="AW287" s="12" t="s">
        <v>37</v>
      </c>
      <c r="AX287" s="12" t="s">
        <v>83</v>
      </c>
      <c r="AY287" s="144" t="s">
        <v>266</v>
      </c>
    </row>
    <row r="288" spans="2:65" s="1" customFormat="1" ht="16.5" customHeight="1">
      <c r="B288" s="33"/>
      <c r="C288" s="170" t="s">
        <v>401</v>
      </c>
      <c r="D288" s="170" t="s">
        <v>298</v>
      </c>
      <c r="E288" s="171" t="s">
        <v>2265</v>
      </c>
      <c r="F288" s="172" t="s">
        <v>2266</v>
      </c>
      <c r="G288" s="173" t="s">
        <v>845</v>
      </c>
      <c r="H288" s="174">
        <v>140.381</v>
      </c>
      <c r="I288" s="175"/>
      <c r="J288" s="176">
        <f>ROUND(I288*H288,2)</f>
        <v>0</v>
      </c>
      <c r="K288" s="172" t="s">
        <v>271</v>
      </c>
      <c r="L288" s="177"/>
      <c r="M288" s="178" t="s">
        <v>19</v>
      </c>
      <c r="N288" s="179" t="s">
        <v>46</v>
      </c>
      <c r="P288" s="131">
        <f>O288*H288</f>
        <v>0</v>
      </c>
      <c r="Q288" s="131">
        <v>1</v>
      </c>
      <c r="R288" s="131">
        <f>Q288*H288</f>
        <v>140.381</v>
      </c>
      <c r="S288" s="131">
        <v>0</v>
      </c>
      <c r="T288" s="132">
        <f>S288*H288</f>
        <v>0</v>
      </c>
      <c r="AR288" s="133" t="s">
        <v>303</v>
      </c>
      <c r="AT288" s="133" t="s">
        <v>298</v>
      </c>
      <c r="AU288" s="133" t="s">
        <v>85</v>
      </c>
      <c r="AY288" s="18" t="s">
        <v>266</v>
      </c>
      <c r="BE288" s="134">
        <f>IF(N288="základní",J288,0)</f>
        <v>0</v>
      </c>
      <c r="BF288" s="134">
        <f>IF(N288="snížená",J288,0)</f>
        <v>0</v>
      </c>
      <c r="BG288" s="134">
        <f>IF(N288="zákl. přenesená",J288,0)</f>
        <v>0</v>
      </c>
      <c r="BH288" s="134">
        <f>IF(N288="sníž. přenesená",J288,0)</f>
        <v>0</v>
      </c>
      <c r="BI288" s="134">
        <f>IF(N288="nulová",J288,0)</f>
        <v>0</v>
      </c>
      <c r="BJ288" s="18" t="s">
        <v>83</v>
      </c>
      <c r="BK288" s="134">
        <f>ROUND(I288*H288,2)</f>
        <v>0</v>
      </c>
      <c r="BL288" s="18" t="s">
        <v>272</v>
      </c>
      <c r="BM288" s="133" t="s">
        <v>4502</v>
      </c>
    </row>
    <row r="289" spans="2:65" s="14" customFormat="1" ht="11.25">
      <c r="B289" s="164"/>
      <c r="D289" s="136" t="s">
        <v>274</v>
      </c>
      <c r="E289" s="165" t="s">
        <v>19</v>
      </c>
      <c r="F289" s="166" t="s">
        <v>4409</v>
      </c>
      <c r="H289" s="165" t="s">
        <v>19</v>
      </c>
      <c r="I289" s="167"/>
      <c r="L289" s="164"/>
      <c r="M289" s="168"/>
      <c r="T289" s="169"/>
      <c r="AT289" s="165" t="s">
        <v>274</v>
      </c>
      <c r="AU289" s="165" t="s">
        <v>85</v>
      </c>
      <c r="AV289" s="14" t="s">
        <v>83</v>
      </c>
      <c r="AW289" s="14" t="s">
        <v>37</v>
      </c>
      <c r="AX289" s="14" t="s">
        <v>75</v>
      </c>
      <c r="AY289" s="165" t="s">
        <v>266</v>
      </c>
    </row>
    <row r="290" spans="2:65" s="11" customFormat="1" ht="11.25">
      <c r="B290" s="135"/>
      <c r="D290" s="136" t="s">
        <v>274</v>
      </c>
      <c r="E290" s="137" t="s">
        <v>19</v>
      </c>
      <c r="F290" s="138" t="s">
        <v>4503</v>
      </c>
      <c r="H290" s="139">
        <v>22.998000000000001</v>
      </c>
      <c r="I290" s="140"/>
      <c r="L290" s="135"/>
      <c r="M290" s="141"/>
      <c r="T290" s="142"/>
      <c r="AT290" s="137" t="s">
        <v>274</v>
      </c>
      <c r="AU290" s="137" t="s">
        <v>85</v>
      </c>
      <c r="AV290" s="11" t="s">
        <v>85</v>
      </c>
      <c r="AW290" s="11" t="s">
        <v>37</v>
      </c>
      <c r="AX290" s="11" t="s">
        <v>75</v>
      </c>
      <c r="AY290" s="137" t="s">
        <v>266</v>
      </c>
    </row>
    <row r="291" spans="2:65" s="14" customFormat="1" ht="11.25">
      <c r="B291" s="164"/>
      <c r="D291" s="136" t="s">
        <v>274</v>
      </c>
      <c r="E291" s="165" t="s">
        <v>19</v>
      </c>
      <c r="F291" s="166" t="s">
        <v>4410</v>
      </c>
      <c r="H291" s="165" t="s">
        <v>19</v>
      </c>
      <c r="I291" s="167"/>
      <c r="L291" s="164"/>
      <c r="M291" s="168"/>
      <c r="T291" s="169"/>
      <c r="AT291" s="165" t="s">
        <v>274</v>
      </c>
      <c r="AU291" s="165" t="s">
        <v>85</v>
      </c>
      <c r="AV291" s="14" t="s">
        <v>83</v>
      </c>
      <c r="AW291" s="14" t="s">
        <v>37</v>
      </c>
      <c r="AX291" s="14" t="s">
        <v>75</v>
      </c>
      <c r="AY291" s="165" t="s">
        <v>266</v>
      </c>
    </row>
    <row r="292" spans="2:65" s="11" customFormat="1" ht="11.25">
      <c r="B292" s="135"/>
      <c r="D292" s="136" t="s">
        <v>274</v>
      </c>
      <c r="E292" s="137" t="s">
        <v>19</v>
      </c>
      <c r="F292" s="138" t="s">
        <v>4504</v>
      </c>
      <c r="H292" s="139">
        <v>31.785</v>
      </c>
      <c r="I292" s="140"/>
      <c r="L292" s="135"/>
      <c r="M292" s="141"/>
      <c r="T292" s="142"/>
      <c r="AT292" s="137" t="s">
        <v>274</v>
      </c>
      <c r="AU292" s="137" t="s">
        <v>85</v>
      </c>
      <c r="AV292" s="11" t="s">
        <v>85</v>
      </c>
      <c r="AW292" s="11" t="s">
        <v>37</v>
      </c>
      <c r="AX292" s="11" t="s">
        <v>75</v>
      </c>
      <c r="AY292" s="137" t="s">
        <v>266</v>
      </c>
    </row>
    <row r="293" spans="2:65" s="14" customFormat="1" ht="11.25">
      <c r="B293" s="164"/>
      <c r="D293" s="136" t="s">
        <v>274</v>
      </c>
      <c r="E293" s="165" t="s">
        <v>19</v>
      </c>
      <c r="F293" s="166" t="s">
        <v>4411</v>
      </c>
      <c r="H293" s="165" t="s">
        <v>19</v>
      </c>
      <c r="I293" s="167"/>
      <c r="L293" s="164"/>
      <c r="M293" s="168"/>
      <c r="T293" s="169"/>
      <c r="AT293" s="165" t="s">
        <v>274</v>
      </c>
      <c r="AU293" s="165" t="s">
        <v>85</v>
      </c>
      <c r="AV293" s="14" t="s">
        <v>83</v>
      </c>
      <c r="AW293" s="14" t="s">
        <v>37</v>
      </c>
      <c r="AX293" s="14" t="s">
        <v>75</v>
      </c>
      <c r="AY293" s="165" t="s">
        <v>266</v>
      </c>
    </row>
    <row r="294" spans="2:65" s="11" customFormat="1" ht="11.25">
      <c r="B294" s="135"/>
      <c r="D294" s="136" t="s">
        <v>274</v>
      </c>
      <c r="E294" s="137" t="s">
        <v>19</v>
      </c>
      <c r="F294" s="138" t="s">
        <v>4505</v>
      </c>
      <c r="H294" s="139">
        <v>32.43</v>
      </c>
      <c r="I294" s="140"/>
      <c r="L294" s="135"/>
      <c r="M294" s="141"/>
      <c r="T294" s="142"/>
      <c r="AT294" s="137" t="s">
        <v>274</v>
      </c>
      <c r="AU294" s="137" t="s">
        <v>85</v>
      </c>
      <c r="AV294" s="11" t="s">
        <v>85</v>
      </c>
      <c r="AW294" s="11" t="s">
        <v>37</v>
      </c>
      <c r="AX294" s="11" t="s">
        <v>75</v>
      </c>
      <c r="AY294" s="137" t="s">
        <v>266</v>
      </c>
    </row>
    <row r="295" spans="2:65" s="14" customFormat="1" ht="11.25">
      <c r="B295" s="164"/>
      <c r="D295" s="136" t="s">
        <v>274</v>
      </c>
      <c r="E295" s="165" t="s">
        <v>19</v>
      </c>
      <c r="F295" s="166" t="s">
        <v>4412</v>
      </c>
      <c r="H295" s="165" t="s">
        <v>19</v>
      </c>
      <c r="I295" s="167"/>
      <c r="L295" s="164"/>
      <c r="M295" s="168"/>
      <c r="T295" s="169"/>
      <c r="AT295" s="165" t="s">
        <v>274</v>
      </c>
      <c r="AU295" s="165" t="s">
        <v>85</v>
      </c>
      <c r="AV295" s="14" t="s">
        <v>83</v>
      </c>
      <c r="AW295" s="14" t="s">
        <v>37</v>
      </c>
      <c r="AX295" s="14" t="s">
        <v>75</v>
      </c>
      <c r="AY295" s="165" t="s">
        <v>266</v>
      </c>
    </row>
    <row r="296" spans="2:65" s="11" customFormat="1" ht="11.25">
      <c r="B296" s="135"/>
      <c r="D296" s="136" t="s">
        <v>274</v>
      </c>
      <c r="E296" s="137" t="s">
        <v>19</v>
      </c>
      <c r="F296" s="138" t="s">
        <v>4506</v>
      </c>
      <c r="H296" s="139">
        <v>26.22</v>
      </c>
      <c r="I296" s="140"/>
      <c r="L296" s="135"/>
      <c r="M296" s="141"/>
      <c r="T296" s="142"/>
      <c r="AT296" s="137" t="s">
        <v>274</v>
      </c>
      <c r="AU296" s="137" t="s">
        <v>85</v>
      </c>
      <c r="AV296" s="11" t="s">
        <v>85</v>
      </c>
      <c r="AW296" s="11" t="s">
        <v>37</v>
      </c>
      <c r="AX296" s="11" t="s">
        <v>75</v>
      </c>
      <c r="AY296" s="137" t="s">
        <v>266</v>
      </c>
    </row>
    <row r="297" spans="2:65" s="14" customFormat="1" ht="11.25">
      <c r="B297" s="164"/>
      <c r="D297" s="136" t="s">
        <v>274</v>
      </c>
      <c r="E297" s="165" t="s">
        <v>19</v>
      </c>
      <c r="F297" s="166" t="s">
        <v>4413</v>
      </c>
      <c r="H297" s="165" t="s">
        <v>19</v>
      </c>
      <c r="I297" s="167"/>
      <c r="L297" s="164"/>
      <c r="M297" s="168"/>
      <c r="T297" s="169"/>
      <c r="AT297" s="165" t="s">
        <v>274</v>
      </c>
      <c r="AU297" s="165" t="s">
        <v>85</v>
      </c>
      <c r="AV297" s="14" t="s">
        <v>83</v>
      </c>
      <c r="AW297" s="14" t="s">
        <v>37</v>
      </c>
      <c r="AX297" s="14" t="s">
        <v>75</v>
      </c>
      <c r="AY297" s="165" t="s">
        <v>266</v>
      </c>
    </row>
    <row r="298" spans="2:65" s="11" customFormat="1" ht="11.25">
      <c r="B298" s="135"/>
      <c r="D298" s="136" t="s">
        <v>274</v>
      </c>
      <c r="E298" s="137" t="s">
        <v>19</v>
      </c>
      <c r="F298" s="138" t="s">
        <v>4507</v>
      </c>
      <c r="H298" s="139">
        <v>26.948</v>
      </c>
      <c r="I298" s="140"/>
      <c r="L298" s="135"/>
      <c r="M298" s="141"/>
      <c r="T298" s="142"/>
      <c r="AT298" s="137" t="s">
        <v>274</v>
      </c>
      <c r="AU298" s="137" t="s">
        <v>85</v>
      </c>
      <c r="AV298" s="11" t="s">
        <v>85</v>
      </c>
      <c r="AW298" s="11" t="s">
        <v>37</v>
      </c>
      <c r="AX298" s="11" t="s">
        <v>75</v>
      </c>
      <c r="AY298" s="137" t="s">
        <v>266</v>
      </c>
    </row>
    <row r="299" spans="2:65" s="12" customFormat="1" ht="11.25">
      <c r="B299" s="143"/>
      <c r="D299" s="136" t="s">
        <v>274</v>
      </c>
      <c r="E299" s="144" t="s">
        <v>19</v>
      </c>
      <c r="F299" s="145" t="s">
        <v>276</v>
      </c>
      <c r="H299" s="146">
        <v>140.381</v>
      </c>
      <c r="I299" s="147"/>
      <c r="L299" s="143"/>
      <c r="M299" s="148"/>
      <c r="T299" s="149"/>
      <c r="AT299" s="144" t="s">
        <v>274</v>
      </c>
      <c r="AU299" s="144" t="s">
        <v>85</v>
      </c>
      <c r="AV299" s="12" t="s">
        <v>272</v>
      </c>
      <c r="AW299" s="12" t="s">
        <v>37</v>
      </c>
      <c r="AX299" s="12" t="s">
        <v>83</v>
      </c>
      <c r="AY299" s="144" t="s">
        <v>266</v>
      </c>
    </row>
    <row r="300" spans="2:65" s="1" customFormat="1" ht="16.5" customHeight="1">
      <c r="B300" s="33"/>
      <c r="C300" s="170" t="s">
        <v>405</v>
      </c>
      <c r="D300" s="170" t="s">
        <v>298</v>
      </c>
      <c r="E300" s="171" t="s">
        <v>4508</v>
      </c>
      <c r="F300" s="172" t="s">
        <v>4509</v>
      </c>
      <c r="G300" s="173" t="s">
        <v>845</v>
      </c>
      <c r="H300" s="174">
        <v>39.941000000000003</v>
      </c>
      <c r="I300" s="175"/>
      <c r="J300" s="176">
        <f>ROUND(I300*H300,2)</f>
        <v>0</v>
      </c>
      <c r="K300" s="172" t="s">
        <v>19</v>
      </c>
      <c r="L300" s="177"/>
      <c r="M300" s="178" t="s">
        <v>19</v>
      </c>
      <c r="N300" s="179" t="s">
        <v>46</v>
      </c>
      <c r="P300" s="131">
        <f>O300*H300</f>
        <v>0</v>
      </c>
      <c r="Q300" s="131">
        <v>1</v>
      </c>
      <c r="R300" s="131">
        <f>Q300*H300</f>
        <v>39.941000000000003</v>
      </c>
      <c r="S300" s="131">
        <v>0</v>
      </c>
      <c r="T300" s="132">
        <f>S300*H300</f>
        <v>0</v>
      </c>
      <c r="AR300" s="133" t="s">
        <v>303</v>
      </c>
      <c r="AT300" s="133" t="s">
        <v>298</v>
      </c>
      <c r="AU300" s="133" t="s">
        <v>85</v>
      </c>
      <c r="AY300" s="18" t="s">
        <v>266</v>
      </c>
      <c r="BE300" s="134">
        <f>IF(N300="základní",J300,0)</f>
        <v>0</v>
      </c>
      <c r="BF300" s="134">
        <f>IF(N300="snížená",J300,0)</f>
        <v>0</v>
      </c>
      <c r="BG300" s="134">
        <f>IF(N300="zákl. přenesená",J300,0)</f>
        <v>0</v>
      </c>
      <c r="BH300" s="134">
        <f>IF(N300="sníž. přenesená",J300,0)</f>
        <v>0</v>
      </c>
      <c r="BI300" s="134">
        <f>IF(N300="nulová",J300,0)</f>
        <v>0</v>
      </c>
      <c r="BJ300" s="18" t="s">
        <v>83</v>
      </c>
      <c r="BK300" s="134">
        <f>ROUND(I300*H300,2)</f>
        <v>0</v>
      </c>
      <c r="BL300" s="18" t="s">
        <v>272</v>
      </c>
      <c r="BM300" s="133" t="s">
        <v>4510</v>
      </c>
    </row>
    <row r="301" spans="2:65" s="14" customFormat="1" ht="11.25">
      <c r="B301" s="164"/>
      <c r="D301" s="136" t="s">
        <v>274</v>
      </c>
      <c r="E301" s="165" t="s">
        <v>19</v>
      </c>
      <c r="F301" s="166" t="s">
        <v>4410</v>
      </c>
      <c r="H301" s="165" t="s">
        <v>19</v>
      </c>
      <c r="I301" s="167"/>
      <c r="L301" s="164"/>
      <c r="M301" s="168"/>
      <c r="T301" s="169"/>
      <c r="AT301" s="165" t="s">
        <v>274</v>
      </c>
      <c r="AU301" s="165" t="s">
        <v>85</v>
      </c>
      <c r="AV301" s="14" t="s">
        <v>83</v>
      </c>
      <c r="AW301" s="14" t="s">
        <v>37</v>
      </c>
      <c r="AX301" s="14" t="s">
        <v>75</v>
      </c>
      <c r="AY301" s="165" t="s">
        <v>266</v>
      </c>
    </row>
    <row r="302" spans="2:65" s="11" customFormat="1" ht="11.25">
      <c r="B302" s="135"/>
      <c r="D302" s="136" t="s">
        <v>274</v>
      </c>
      <c r="E302" s="137" t="s">
        <v>19</v>
      </c>
      <c r="F302" s="138" t="s">
        <v>4511</v>
      </c>
      <c r="H302" s="139">
        <v>27.504000000000001</v>
      </c>
      <c r="I302" s="140"/>
      <c r="L302" s="135"/>
      <c r="M302" s="141"/>
      <c r="T302" s="142"/>
      <c r="AT302" s="137" t="s">
        <v>274</v>
      </c>
      <c r="AU302" s="137" t="s">
        <v>85</v>
      </c>
      <c r="AV302" s="11" t="s">
        <v>85</v>
      </c>
      <c r="AW302" s="11" t="s">
        <v>37</v>
      </c>
      <c r="AX302" s="11" t="s">
        <v>75</v>
      </c>
      <c r="AY302" s="137" t="s">
        <v>266</v>
      </c>
    </row>
    <row r="303" spans="2:65" s="14" customFormat="1" ht="11.25">
      <c r="B303" s="164"/>
      <c r="D303" s="136" t="s">
        <v>274</v>
      </c>
      <c r="E303" s="165" t="s">
        <v>19</v>
      </c>
      <c r="F303" s="166" t="s">
        <v>4412</v>
      </c>
      <c r="H303" s="165" t="s">
        <v>19</v>
      </c>
      <c r="I303" s="167"/>
      <c r="L303" s="164"/>
      <c r="M303" s="168"/>
      <c r="T303" s="169"/>
      <c r="AT303" s="165" t="s">
        <v>274</v>
      </c>
      <c r="AU303" s="165" t="s">
        <v>85</v>
      </c>
      <c r="AV303" s="14" t="s">
        <v>83</v>
      </c>
      <c r="AW303" s="14" t="s">
        <v>37</v>
      </c>
      <c r="AX303" s="14" t="s">
        <v>75</v>
      </c>
      <c r="AY303" s="165" t="s">
        <v>266</v>
      </c>
    </row>
    <row r="304" spans="2:65" s="11" customFormat="1" ht="11.25">
      <c r="B304" s="135"/>
      <c r="D304" s="136" t="s">
        <v>274</v>
      </c>
      <c r="E304" s="137" t="s">
        <v>19</v>
      </c>
      <c r="F304" s="138" t="s">
        <v>4512</v>
      </c>
      <c r="H304" s="139">
        <v>12.436999999999999</v>
      </c>
      <c r="I304" s="140"/>
      <c r="L304" s="135"/>
      <c r="M304" s="141"/>
      <c r="T304" s="142"/>
      <c r="AT304" s="137" t="s">
        <v>274</v>
      </c>
      <c r="AU304" s="137" t="s">
        <v>85</v>
      </c>
      <c r="AV304" s="11" t="s">
        <v>85</v>
      </c>
      <c r="AW304" s="11" t="s">
        <v>37</v>
      </c>
      <c r="AX304" s="11" t="s">
        <v>75</v>
      </c>
      <c r="AY304" s="137" t="s">
        <v>266</v>
      </c>
    </row>
    <row r="305" spans="2:65" s="12" customFormat="1" ht="11.25">
      <c r="B305" s="143"/>
      <c r="D305" s="136" t="s">
        <v>274</v>
      </c>
      <c r="E305" s="144" t="s">
        <v>19</v>
      </c>
      <c r="F305" s="145" t="s">
        <v>276</v>
      </c>
      <c r="H305" s="146">
        <v>39.941000000000003</v>
      </c>
      <c r="I305" s="147"/>
      <c r="L305" s="143"/>
      <c r="M305" s="148"/>
      <c r="T305" s="149"/>
      <c r="AT305" s="144" t="s">
        <v>274</v>
      </c>
      <c r="AU305" s="144" t="s">
        <v>85</v>
      </c>
      <c r="AV305" s="12" t="s">
        <v>272</v>
      </c>
      <c r="AW305" s="12" t="s">
        <v>37</v>
      </c>
      <c r="AX305" s="12" t="s">
        <v>83</v>
      </c>
      <c r="AY305" s="144" t="s">
        <v>266</v>
      </c>
    </row>
    <row r="306" spans="2:65" s="1" customFormat="1" ht="16.5" customHeight="1">
      <c r="B306" s="33"/>
      <c r="C306" s="122" t="s">
        <v>409</v>
      </c>
      <c r="D306" s="122" t="s">
        <v>267</v>
      </c>
      <c r="E306" s="123" t="s">
        <v>1888</v>
      </c>
      <c r="F306" s="124" t="s">
        <v>4513</v>
      </c>
      <c r="G306" s="125" t="s">
        <v>895</v>
      </c>
      <c r="H306" s="126">
        <v>543.1</v>
      </c>
      <c r="I306" s="127"/>
      <c r="J306" s="128">
        <f>ROUND(I306*H306,2)</f>
        <v>0</v>
      </c>
      <c r="K306" s="124" t="s">
        <v>19</v>
      </c>
      <c r="L306" s="33"/>
      <c r="M306" s="129" t="s">
        <v>19</v>
      </c>
      <c r="N306" s="130" t="s">
        <v>46</v>
      </c>
      <c r="P306" s="131">
        <f>O306*H306</f>
        <v>0</v>
      </c>
      <c r="Q306" s="131">
        <v>0</v>
      </c>
      <c r="R306" s="131">
        <f>Q306*H306</f>
        <v>0</v>
      </c>
      <c r="S306" s="131">
        <v>0</v>
      </c>
      <c r="T306" s="132">
        <f>S306*H306</f>
        <v>0</v>
      </c>
      <c r="AR306" s="133" t="s">
        <v>272</v>
      </c>
      <c r="AT306" s="133" t="s">
        <v>267</v>
      </c>
      <c r="AU306" s="133" t="s">
        <v>85</v>
      </c>
      <c r="AY306" s="18" t="s">
        <v>266</v>
      </c>
      <c r="BE306" s="134">
        <f>IF(N306="základní",J306,0)</f>
        <v>0</v>
      </c>
      <c r="BF306" s="134">
        <f>IF(N306="snížená",J306,0)</f>
        <v>0</v>
      </c>
      <c r="BG306" s="134">
        <f>IF(N306="zákl. přenesená",J306,0)</f>
        <v>0</v>
      </c>
      <c r="BH306" s="134">
        <f>IF(N306="sníž. přenesená",J306,0)</f>
        <v>0</v>
      </c>
      <c r="BI306" s="134">
        <f>IF(N306="nulová",J306,0)</f>
        <v>0</v>
      </c>
      <c r="BJ306" s="18" t="s">
        <v>83</v>
      </c>
      <c r="BK306" s="134">
        <f>ROUND(I306*H306,2)</f>
        <v>0</v>
      </c>
      <c r="BL306" s="18" t="s">
        <v>272</v>
      </c>
      <c r="BM306" s="133" t="s">
        <v>4514</v>
      </c>
    </row>
    <row r="307" spans="2:65" s="14" customFormat="1" ht="11.25">
      <c r="B307" s="164"/>
      <c r="D307" s="136" t="s">
        <v>274</v>
      </c>
      <c r="E307" s="165" t="s">
        <v>19</v>
      </c>
      <c r="F307" s="166" t="s">
        <v>4409</v>
      </c>
      <c r="H307" s="165" t="s">
        <v>19</v>
      </c>
      <c r="I307" s="167"/>
      <c r="L307" s="164"/>
      <c r="M307" s="168"/>
      <c r="T307" s="169"/>
      <c r="AT307" s="165" t="s">
        <v>274</v>
      </c>
      <c r="AU307" s="165" t="s">
        <v>85</v>
      </c>
      <c r="AV307" s="14" t="s">
        <v>83</v>
      </c>
      <c r="AW307" s="14" t="s">
        <v>37</v>
      </c>
      <c r="AX307" s="14" t="s">
        <v>75</v>
      </c>
      <c r="AY307" s="165" t="s">
        <v>266</v>
      </c>
    </row>
    <row r="308" spans="2:65" s="11" customFormat="1" ht="11.25">
      <c r="B308" s="135"/>
      <c r="D308" s="136" t="s">
        <v>274</v>
      </c>
      <c r="E308" s="137" t="s">
        <v>19</v>
      </c>
      <c r="F308" s="138" t="s">
        <v>4465</v>
      </c>
      <c r="H308" s="139">
        <v>66.66</v>
      </c>
      <c r="I308" s="140"/>
      <c r="L308" s="135"/>
      <c r="M308" s="141"/>
      <c r="T308" s="142"/>
      <c r="AT308" s="137" t="s">
        <v>274</v>
      </c>
      <c r="AU308" s="137" t="s">
        <v>85</v>
      </c>
      <c r="AV308" s="11" t="s">
        <v>85</v>
      </c>
      <c r="AW308" s="11" t="s">
        <v>37</v>
      </c>
      <c r="AX308" s="11" t="s">
        <v>75</v>
      </c>
      <c r="AY308" s="137" t="s">
        <v>266</v>
      </c>
    </row>
    <row r="309" spans="2:65" s="14" customFormat="1" ht="11.25">
      <c r="B309" s="164"/>
      <c r="D309" s="136" t="s">
        <v>274</v>
      </c>
      <c r="E309" s="165" t="s">
        <v>19</v>
      </c>
      <c r="F309" s="166" t="s">
        <v>4515</v>
      </c>
      <c r="H309" s="165" t="s">
        <v>19</v>
      </c>
      <c r="I309" s="167"/>
      <c r="L309" s="164"/>
      <c r="M309" s="168"/>
      <c r="T309" s="169"/>
      <c r="AT309" s="165" t="s">
        <v>274</v>
      </c>
      <c r="AU309" s="165" t="s">
        <v>85</v>
      </c>
      <c r="AV309" s="14" t="s">
        <v>83</v>
      </c>
      <c r="AW309" s="14" t="s">
        <v>37</v>
      </c>
      <c r="AX309" s="14" t="s">
        <v>75</v>
      </c>
      <c r="AY309" s="165" t="s">
        <v>266</v>
      </c>
    </row>
    <row r="310" spans="2:65" s="11" customFormat="1" ht="11.25">
      <c r="B310" s="135"/>
      <c r="D310" s="136" t="s">
        <v>274</v>
      </c>
      <c r="E310" s="137" t="s">
        <v>19</v>
      </c>
      <c r="F310" s="138" t="s">
        <v>4516</v>
      </c>
      <c r="H310" s="139">
        <v>185.92</v>
      </c>
      <c r="I310" s="140"/>
      <c r="L310" s="135"/>
      <c r="M310" s="141"/>
      <c r="T310" s="142"/>
      <c r="AT310" s="137" t="s">
        <v>274</v>
      </c>
      <c r="AU310" s="137" t="s">
        <v>85</v>
      </c>
      <c r="AV310" s="11" t="s">
        <v>85</v>
      </c>
      <c r="AW310" s="11" t="s">
        <v>37</v>
      </c>
      <c r="AX310" s="11" t="s">
        <v>75</v>
      </c>
      <c r="AY310" s="137" t="s">
        <v>266</v>
      </c>
    </row>
    <row r="311" spans="2:65" s="14" customFormat="1" ht="11.25">
      <c r="B311" s="164"/>
      <c r="D311" s="136" t="s">
        <v>274</v>
      </c>
      <c r="E311" s="165" t="s">
        <v>19</v>
      </c>
      <c r="F311" s="166" t="s">
        <v>4411</v>
      </c>
      <c r="H311" s="165" t="s">
        <v>19</v>
      </c>
      <c r="I311" s="167"/>
      <c r="L311" s="164"/>
      <c r="M311" s="168"/>
      <c r="T311" s="169"/>
      <c r="AT311" s="165" t="s">
        <v>274</v>
      </c>
      <c r="AU311" s="165" t="s">
        <v>85</v>
      </c>
      <c r="AV311" s="14" t="s">
        <v>83</v>
      </c>
      <c r="AW311" s="14" t="s">
        <v>37</v>
      </c>
      <c r="AX311" s="14" t="s">
        <v>75</v>
      </c>
      <c r="AY311" s="165" t="s">
        <v>266</v>
      </c>
    </row>
    <row r="312" spans="2:65" s="11" customFormat="1" ht="11.25">
      <c r="B312" s="135"/>
      <c r="D312" s="136" t="s">
        <v>274</v>
      </c>
      <c r="E312" s="137" t="s">
        <v>19</v>
      </c>
      <c r="F312" s="138" t="s">
        <v>4499</v>
      </c>
      <c r="H312" s="139">
        <v>94</v>
      </c>
      <c r="I312" s="140"/>
      <c r="L312" s="135"/>
      <c r="M312" s="141"/>
      <c r="T312" s="142"/>
      <c r="AT312" s="137" t="s">
        <v>274</v>
      </c>
      <c r="AU312" s="137" t="s">
        <v>85</v>
      </c>
      <c r="AV312" s="11" t="s">
        <v>85</v>
      </c>
      <c r="AW312" s="11" t="s">
        <v>37</v>
      </c>
      <c r="AX312" s="11" t="s">
        <v>75</v>
      </c>
      <c r="AY312" s="137" t="s">
        <v>266</v>
      </c>
    </row>
    <row r="313" spans="2:65" s="14" customFormat="1" ht="11.25">
      <c r="B313" s="164"/>
      <c r="D313" s="136" t="s">
        <v>274</v>
      </c>
      <c r="E313" s="165" t="s">
        <v>19</v>
      </c>
      <c r="F313" s="166" t="s">
        <v>4517</v>
      </c>
      <c r="H313" s="165" t="s">
        <v>19</v>
      </c>
      <c r="I313" s="167"/>
      <c r="L313" s="164"/>
      <c r="M313" s="168"/>
      <c r="T313" s="169"/>
      <c r="AT313" s="165" t="s">
        <v>274</v>
      </c>
      <c r="AU313" s="165" t="s">
        <v>85</v>
      </c>
      <c r="AV313" s="14" t="s">
        <v>83</v>
      </c>
      <c r="AW313" s="14" t="s">
        <v>37</v>
      </c>
      <c r="AX313" s="14" t="s">
        <v>75</v>
      </c>
      <c r="AY313" s="165" t="s">
        <v>266</v>
      </c>
    </row>
    <row r="314" spans="2:65" s="11" customFormat="1" ht="11.25">
      <c r="B314" s="135"/>
      <c r="D314" s="136" t="s">
        <v>274</v>
      </c>
      <c r="E314" s="137" t="s">
        <v>19</v>
      </c>
      <c r="F314" s="138" t="s">
        <v>4518</v>
      </c>
      <c r="H314" s="139">
        <v>118.41</v>
      </c>
      <c r="I314" s="140"/>
      <c r="L314" s="135"/>
      <c r="M314" s="141"/>
      <c r="T314" s="142"/>
      <c r="AT314" s="137" t="s">
        <v>274</v>
      </c>
      <c r="AU314" s="137" t="s">
        <v>85</v>
      </c>
      <c r="AV314" s="11" t="s">
        <v>85</v>
      </c>
      <c r="AW314" s="11" t="s">
        <v>37</v>
      </c>
      <c r="AX314" s="11" t="s">
        <v>75</v>
      </c>
      <c r="AY314" s="137" t="s">
        <v>266</v>
      </c>
    </row>
    <row r="315" spans="2:65" s="14" customFormat="1" ht="11.25">
      <c r="B315" s="164"/>
      <c r="D315" s="136" t="s">
        <v>274</v>
      </c>
      <c r="E315" s="165" t="s">
        <v>19</v>
      </c>
      <c r="F315" s="166" t="s">
        <v>4413</v>
      </c>
      <c r="H315" s="165" t="s">
        <v>19</v>
      </c>
      <c r="I315" s="167"/>
      <c r="L315" s="164"/>
      <c r="M315" s="168"/>
      <c r="T315" s="169"/>
      <c r="AT315" s="165" t="s">
        <v>274</v>
      </c>
      <c r="AU315" s="165" t="s">
        <v>85</v>
      </c>
      <c r="AV315" s="14" t="s">
        <v>83</v>
      </c>
      <c r="AW315" s="14" t="s">
        <v>37</v>
      </c>
      <c r="AX315" s="14" t="s">
        <v>75</v>
      </c>
      <c r="AY315" s="165" t="s">
        <v>266</v>
      </c>
    </row>
    <row r="316" spans="2:65" s="11" customFormat="1" ht="11.25">
      <c r="B316" s="135"/>
      <c r="D316" s="136" t="s">
        <v>274</v>
      </c>
      <c r="E316" s="137" t="s">
        <v>19</v>
      </c>
      <c r="F316" s="138" t="s">
        <v>4467</v>
      </c>
      <c r="H316" s="139">
        <v>78.11</v>
      </c>
      <c r="I316" s="140"/>
      <c r="L316" s="135"/>
      <c r="M316" s="141"/>
      <c r="T316" s="142"/>
      <c r="AT316" s="137" t="s">
        <v>274</v>
      </c>
      <c r="AU316" s="137" t="s">
        <v>85</v>
      </c>
      <c r="AV316" s="11" t="s">
        <v>85</v>
      </c>
      <c r="AW316" s="11" t="s">
        <v>37</v>
      </c>
      <c r="AX316" s="11" t="s">
        <v>75</v>
      </c>
      <c r="AY316" s="137" t="s">
        <v>266</v>
      </c>
    </row>
    <row r="317" spans="2:65" s="12" customFormat="1" ht="11.25">
      <c r="B317" s="143"/>
      <c r="D317" s="136" t="s">
        <v>274</v>
      </c>
      <c r="E317" s="144" t="s">
        <v>19</v>
      </c>
      <c r="F317" s="145" t="s">
        <v>276</v>
      </c>
      <c r="H317" s="146">
        <v>543.1</v>
      </c>
      <c r="I317" s="147"/>
      <c r="L317" s="143"/>
      <c r="M317" s="148"/>
      <c r="T317" s="149"/>
      <c r="AT317" s="144" t="s">
        <v>274</v>
      </c>
      <c r="AU317" s="144" t="s">
        <v>85</v>
      </c>
      <c r="AV317" s="12" t="s">
        <v>272</v>
      </c>
      <c r="AW317" s="12" t="s">
        <v>37</v>
      </c>
      <c r="AX317" s="12" t="s">
        <v>83</v>
      </c>
      <c r="AY317" s="144" t="s">
        <v>266</v>
      </c>
    </row>
    <row r="318" spans="2:65" s="1" customFormat="1" ht="16.5" customHeight="1">
      <c r="B318" s="33"/>
      <c r="C318" s="170" t="s">
        <v>413</v>
      </c>
      <c r="D318" s="170" t="s">
        <v>298</v>
      </c>
      <c r="E318" s="171" t="s">
        <v>4519</v>
      </c>
      <c r="F318" s="172" t="s">
        <v>4520</v>
      </c>
      <c r="G318" s="173" t="s">
        <v>845</v>
      </c>
      <c r="H318" s="174">
        <v>312.28300000000002</v>
      </c>
      <c r="I318" s="175"/>
      <c r="J318" s="176">
        <f>ROUND(I318*H318,2)</f>
        <v>0</v>
      </c>
      <c r="K318" s="172" t="s">
        <v>271</v>
      </c>
      <c r="L318" s="177"/>
      <c r="M318" s="178" t="s">
        <v>19</v>
      </c>
      <c r="N318" s="179" t="s">
        <v>46</v>
      </c>
      <c r="P318" s="131">
        <f>O318*H318</f>
        <v>0</v>
      </c>
      <c r="Q318" s="131">
        <v>1</v>
      </c>
      <c r="R318" s="131">
        <f>Q318*H318</f>
        <v>312.28300000000002</v>
      </c>
      <c r="S318" s="131">
        <v>0</v>
      </c>
      <c r="T318" s="132">
        <f>S318*H318</f>
        <v>0</v>
      </c>
      <c r="AR318" s="133" t="s">
        <v>303</v>
      </c>
      <c r="AT318" s="133" t="s">
        <v>298</v>
      </c>
      <c r="AU318" s="133" t="s">
        <v>85</v>
      </c>
      <c r="AY318" s="18" t="s">
        <v>266</v>
      </c>
      <c r="BE318" s="134">
        <f>IF(N318="základní",J318,0)</f>
        <v>0</v>
      </c>
      <c r="BF318" s="134">
        <f>IF(N318="snížená",J318,0)</f>
        <v>0</v>
      </c>
      <c r="BG318" s="134">
        <f>IF(N318="zákl. přenesená",J318,0)</f>
        <v>0</v>
      </c>
      <c r="BH318" s="134">
        <f>IF(N318="sníž. přenesená",J318,0)</f>
        <v>0</v>
      </c>
      <c r="BI318" s="134">
        <f>IF(N318="nulová",J318,0)</f>
        <v>0</v>
      </c>
      <c r="BJ318" s="18" t="s">
        <v>83</v>
      </c>
      <c r="BK318" s="134">
        <f>ROUND(I318*H318,2)</f>
        <v>0</v>
      </c>
      <c r="BL318" s="18" t="s">
        <v>272</v>
      </c>
      <c r="BM318" s="133" t="s">
        <v>4521</v>
      </c>
    </row>
    <row r="319" spans="2:65" s="14" customFormat="1" ht="11.25">
      <c r="B319" s="164"/>
      <c r="D319" s="136" t="s">
        <v>274</v>
      </c>
      <c r="E319" s="165" t="s">
        <v>19</v>
      </c>
      <c r="F319" s="166" t="s">
        <v>4409</v>
      </c>
      <c r="H319" s="165" t="s">
        <v>19</v>
      </c>
      <c r="I319" s="167"/>
      <c r="L319" s="164"/>
      <c r="M319" s="168"/>
      <c r="T319" s="169"/>
      <c r="AT319" s="165" t="s">
        <v>274</v>
      </c>
      <c r="AU319" s="165" t="s">
        <v>85</v>
      </c>
      <c r="AV319" s="14" t="s">
        <v>83</v>
      </c>
      <c r="AW319" s="14" t="s">
        <v>37</v>
      </c>
      <c r="AX319" s="14" t="s">
        <v>75</v>
      </c>
      <c r="AY319" s="165" t="s">
        <v>266</v>
      </c>
    </row>
    <row r="320" spans="2:65" s="11" customFormat="1" ht="11.25">
      <c r="B320" s="135"/>
      <c r="D320" s="136" t="s">
        <v>274</v>
      </c>
      <c r="E320" s="137" t="s">
        <v>19</v>
      </c>
      <c r="F320" s="138" t="s">
        <v>4522</v>
      </c>
      <c r="H320" s="139">
        <v>38.33</v>
      </c>
      <c r="I320" s="140"/>
      <c r="L320" s="135"/>
      <c r="M320" s="141"/>
      <c r="T320" s="142"/>
      <c r="AT320" s="137" t="s">
        <v>274</v>
      </c>
      <c r="AU320" s="137" t="s">
        <v>85</v>
      </c>
      <c r="AV320" s="11" t="s">
        <v>85</v>
      </c>
      <c r="AW320" s="11" t="s">
        <v>37</v>
      </c>
      <c r="AX320" s="11" t="s">
        <v>75</v>
      </c>
      <c r="AY320" s="137" t="s">
        <v>266</v>
      </c>
    </row>
    <row r="321" spans="2:65" s="14" customFormat="1" ht="11.25">
      <c r="B321" s="164"/>
      <c r="D321" s="136" t="s">
        <v>274</v>
      </c>
      <c r="E321" s="165" t="s">
        <v>19</v>
      </c>
      <c r="F321" s="166" t="s">
        <v>4410</v>
      </c>
      <c r="H321" s="165" t="s">
        <v>19</v>
      </c>
      <c r="I321" s="167"/>
      <c r="L321" s="164"/>
      <c r="M321" s="168"/>
      <c r="T321" s="169"/>
      <c r="AT321" s="165" t="s">
        <v>274</v>
      </c>
      <c r="AU321" s="165" t="s">
        <v>85</v>
      </c>
      <c r="AV321" s="14" t="s">
        <v>83</v>
      </c>
      <c r="AW321" s="14" t="s">
        <v>37</v>
      </c>
      <c r="AX321" s="14" t="s">
        <v>75</v>
      </c>
      <c r="AY321" s="165" t="s">
        <v>266</v>
      </c>
    </row>
    <row r="322" spans="2:65" s="11" customFormat="1" ht="11.25">
      <c r="B322" s="135"/>
      <c r="D322" s="136" t="s">
        <v>274</v>
      </c>
      <c r="E322" s="137" t="s">
        <v>19</v>
      </c>
      <c r="F322" s="138" t="s">
        <v>4523</v>
      </c>
      <c r="H322" s="139">
        <v>52.975000000000001</v>
      </c>
      <c r="I322" s="140"/>
      <c r="L322" s="135"/>
      <c r="M322" s="141"/>
      <c r="T322" s="142"/>
      <c r="AT322" s="137" t="s">
        <v>274</v>
      </c>
      <c r="AU322" s="137" t="s">
        <v>85</v>
      </c>
      <c r="AV322" s="11" t="s">
        <v>85</v>
      </c>
      <c r="AW322" s="11" t="s">
        <v>37</v>
      </c>
      <c r="AX322" s="11" t="s">
        <v>75</v>
      </c>
      <c r="AY322" s="137" t="s">
        <v>266</v>
      </c>
    </row>
    <row r="323" spans="2:65" s="11" customFormat="1" ht="11.25">
      <c r="B323" s="135"/>
      <c r="D323" s="136" t="s">
        <v>274</v>
      </c>
      <c r="E323" s="137" t="s">
        <v>19</v>
      </c>
      <c r="F323" s="138" t="s">
        <v>4524</v>
      </c>
      <c r="H323" s="139">
        <v>53.929000000000002</v>
      </c>
      <c r="I323" s="140"/>
      <c r="L323" s="135"/>
      <c r="M323" s="141"/>
      <c r="T323" s="142"/>
      <c r="AT323" s="137" t="s">
        <v>274</v>
      </c>
      <c r="AU323" s="137" t="s">
        <v>85</v>
      </c>
      <c r="AV323" s="11" t="s">
        <v>85</v>
      </c>
      <c r="AW323" s="11" t="s">
        <v>37</v>
      </c>
      <c r="AX323" s="11" t="s">
        <v>75</v>
      </c>
      <c r="AY323" s="137" t="s">
        <v>266</v>
      </c>
    </row>
    <row r="324" spans="2:65" s="14" customFormat="1" ht="11.25">
      <c r="B324" s="164"/>
      <c r="D324" s="136" t="s">
        <v>274</v>
      </c>
      <c r="E324" s="165" t="s">
        <v>19</v>
      </c>
      <c r="F324" s="166" t="s">
        <v>4411</v>
      </c>
      <c r="H324" s="165" t="s">
        <v>19</v>
      </c>
      <c r="I324" s="167"/>
      <c r="L324" s="164"/>
      <c r="M324" s="168"/>
      <c r="T324" s="169"/>
      <c r="AT324" s="165" t="s">
        <v>274</v>
      </c>
      <c r="AU324" s="165" t="s">
        <v>85</v>
      </c>
      <c r="AV324" s="14" t="s">
        <v>83</v>
      </c>
      <c r="AW324" s="14" t="s">
        <v>37</v>
      </c>
      <c r="AX324" s="14" t="s">
        <v>75</v>
      </c>
      <c r="AY324" s="165" t="s">
        <v>266</v>
      </c>
    </row>
    <row r="325" spans="2:65" s="11" customFormat="1" ht="11.25">
      <c r="B325" s="135"/>
      <c r="D325" s="136" t="s">
        <v>274</v>
      </c>
      <c r="E325" s="137" t="s">
        <v>19</v>
      </c>
      <c r="F325" s="138" t="s">
        <v>4525</v>
      </c>
      <c r="H325" s="139">
        <v>54.05</v>
      </c>
      <c r="I325" s="140"/>
      <c r="L325" s="135"/>
      <c r="M325" s="141"/>
      <c r="T325" s="142"/>
      <c r="AT325" s="137" t="s">
        <v>274</v>
      </c>
      <c r="AU325" s="137" t="s">
        <v>85</v>
      </c>
      <c r="AV325" s="11" t="s">
        <v>85</v>
      </c>
      <c r="AW325" s="11" t="s">
        <v>37</v>
      </c>
      <c r="AX325" s="11" t="s">
        <v>75</v>
      </c>
      <c r="AY325" s="137" t="s">
        <v>266</v>
      </c>
    </row>
    <row r="326" spans="2:65" s="14" customFormat="1" ht="11.25">
      <c r="B326" s="164"/>
      <c r="D326" s="136" t="s">
        <v>274</v>
      </c>
      <c r="E326" s="165" t="s">
        <v>19</v>
      </c>
      <c r="F326" s="166" t="s">
        <v>4412</v>
      </c>
      <c r="H326" s="165" t="s">
        <v>19</v>
      </c>
      <c r="I326" s="167"/>
      <c r="L326" s="164"/>
      <c r="M326" s="168"/>
      <c r="T326" s="169"/>
      <c r="AT326" s="165" t="s">
        <v>274</v>
      </c>
      <c r="AU326" s="165" t="s">
        <v>85</v>
      </c>
      <c r="AV326" s="14" t="s">
        <v>83</v>
      </c>
      <c r="AW326" s="14" t="s">
        <v>37</v>
      </c>
      <c r="AX326" s="14" t="s">
        <v>75</v>
      </c>
      <c r="AY326" s="165" t="s">
        <v>266</v>
      </c>
    </row>
    <row r="327" spans="2:65" s="11" customFormat="1" ht="11.25">
      <c r="B327" s="135"/>
      <c r="D327" s="136" t="s">
        <v>274</v>
      </c>
      <c r="E327" s="137" t="s">
        <v>19</v>
      </c>
      <c r="F327" s="138" t="s">
        <v>4526</v>
      </c>
      <c r="H327" s="139">
        <v>43.7</v>
      </c>
      <c r="I327" s="140"/>
      <c r="L327" s="135"/>
      <c r="M327" s="141"/>
      <c r="T327" s="142"/>
      <c r="AT327" s="137" t="s">
        <v>274</v>
      </c>
      <c r="AU327" s="137" t="s">
        <v>85</v>
      </c>
      <c r="AV327" s="11" t="s">
        <v>85</v>
      </c>
      <c r="AW327" s="11" t="s">
        <v>37</v>
      </c>
      <c r="AX327" s="11" t="s">
        <v>75</v>
      </c>
      <c r="AY327" s="137" t="s">
        <v>266</v>
      </c>
    </row>
    <row r="328" spans="2:65" s="11" customFormat="1" ht="11.25">
      <c r="B328" s="135"/>
      <c r="D328" s="136" t="s">
        <v>274</v>
      </c>
      <c r="E328" s="137" t="s">
        <v>19</v>
      </c>
      <c r="F328" s="138" t="s">
        <v>4527</v>
      </c>
      <c r="H328" s="139">
        <v>24.385999999999999</v>
      </c>
      <c r="I328" s="140"/>
      <c r="L328" s="135"/>
      <c r="M328" s="141"/>
      <c r="T328" s="142"/>
      <c r="AT328" s="137" t="s">
        <v>274</v>
      </c>
      <c r="AU328" s="137" t="s">
        <v>85</v>
      </c>
      <c r="AV328" s="11" t="s">
        <v>85</v>
      </c>
      <c r="AW328" s="11" t="s">
        <v>37</v>
      </c>
      <c r="AX328" s="11" t="s">
        <v>75</v>
      </c>
      <c r="AY328" s="137" t="s">
        <v>266</v>
      </c>
    </row>
    <row r="329" spans="2:65" s="14" customFormat="1" ht="11.25">
      <c r="B329" s="164"/>
      <c r="D329" s="136" t="s">
        <v>274</v>
      </c>
      <c r="E329" s="165" t="s">
        <v>19</v>
      </c>
      <c r="F329" s="166" t="s">
        <v>4413</v>
      </c>
      <c r="H329" s="165" t="s">
        <v>19</v>
      </c>
      <c r="I329" s="167"/>
      <c r="L329" s="164"/>
      <c r="M329" s="168"/>
      <c r="T329" s="169"/>
      <c r="AT329" s="165" t="s">
        <v>274</v>
      </c>
      <c r="AU329" s="165" t="s">
        <v>85</v>
      </c>
      <c r="AV329" s="14" t="s">
        <v>83</v>
      </c>
      <c r="AW329" s="14" t="s">
        <v>37</v>
      </c>
      <c r="AX329" s="14" t="s">
        <v>75</v>
      </c>
      <c r="AY329" s="165" t="s">
        <v>266</v>
      </c>
    </row>
    <row r="330" spans="2:65" s="11" customFormat="1" ht="11.25">
      <c r="B330" s="135"/>
      <c r="D330" s="136" t="s">
        <v>274</v>
      </c>
      <c r="E330" s="137" t="s">
        <v>19</v>
      </c>
      <c r="F330" s="138" t="s">
        <v>4528</v>
      </c>
      <c r="H330" s="139">
        <v>44.912999999999997</v>
      </c>
      <c r="I330" s="140"/>
      <c r="L330" s="135"/>
      <c r="M330" s="141"/>
      <c r="T330" s="142"/>
      <c r="AT330" s="137" t="s">
        <v>274</v>
      </c>
      <c r="AU330" s="137" t="s">
        <v>85</v>
      </c>
      <c r="AV330" s="11" t="s">
        <v>85</v>
      </c>
      <c r="AW330" s="11" t="s">
        <v>37</v>
      </c>
      <c r="AX330" s="11" t="s">
        <v>75</v>
      </c>
      <c r="AY330" s="137" t="s">
        <v>266</v>
      </c>
    </row>
    <row r="331" spans="2:65" s="12" customFormat="1" ht="11.25">
      <c r="B331" s="143"/>
      <c r="D331" s="136" t="s">
        <v>274</v>
      </c>
      <c r="E331" s="144" t="s">
        <v>19</v>
      </c>
      <c r="F331" s="145" t="s">
        <v>276</v>
      </c>
      <c r="H331" s="146">
        <v>312.28300000000002</v>
      </c>
      <c r="I331" s="147"/>
      <c r="L331" s="143"/>
      <c r="M331" s="148"/>
      <c r="T331" s="149"/>
      <c r="AT331" s="144" t="s">
        <v>274</v>
      </c>
      <c r="AU331" s="144" t="s">
        <v>85</v>
      </c>
      <c r="AV331" s="12" t="s">
        <v>272</v>
      </c>
      <c r="AW331" s="12" t="s">
        <v>37</v>
      </c>
      <c r="AX331" s="12" t="s">
        <v>83</v>
      </c>
      <c r="AY331" s="144" t="s">
        <v>266</v>
      </c>
    </row>
    <row r="332" spans="2:65" s="1" customFormat="1" ht="24.2" customHeight="1">
      <c r="B332" s="33"/>
      <c r="C332" s="122" t="s">
        <v>316</v>
      </c>
      <c r="D332" s="122" t="s">
        <v>267</v>
      </c>
      <c r="E332" s="123" t="s">
        <v>2335</v>
      </c>
      <c r="F332" s="124" t="s">
        <v>2336</v>
      </c>
      <c r="G332" s="125" t="s">
        <v>279</v>
      </c>
      <c r="H332" s="126">
        <v>5.4029999999999996</v>
      </c>
      <c r="I332" s="127"/>
      <c r="J332" s="128">
        <f>ROUND(I332*H332,2)</f>
        <v>0</v>
      </c>
      <c r="K332" s="124" t="s">
        <v>19</v>
      </c>
      <c r="L332" s="33"/>
      <c r="M332" s="129" t="s">
        <v>19</v>
      </c>
      <c r="N332" s="130" t="s">
        <v>46</v>
      </c>
      <c r="P332" s="131">
        <f>O332*H332</f>
        <v>0</v>
      </c>
      <c r="Q332" s="131">
        <v>0</v>
      </c>
      <c r="R332" s="131">
        <f>Q332*H332</f>
        <v>0</v>
      </c>
      <c r="S332" s="131">
        <v>0</v>
      </c>
      <c r="T332" s="132">
        <f>S332*H332</f>
        <v>0</v>
      </c>
      <c r="AR332" s="133" t="s">
        <v>272</v>
      </c>
      <c r="AT332" s="133" t="s">
        <v>267</v>
      </c>
      <c r="AU332" s="133" t="s">
        <v>85</v>
      </c>
      <c r="AY332" s="18" t="s">
        <v>266</v>
      </c>
      <c r="BE332" s="134">
        <f>IF(N332="základní",J332,0)</f>
        <v>0</v>
      </c>
      <c r="BF332" s="134">
        <f>IF(N332="snížená",J332,0)</f>
        <v>0</v>
      </c>
      <c r="BG332" s="134">
        <f>IF(N332="zákl. přenesená",J332,0)</f>
        <v>0</v>
      </c>
      <c r="BH332" s="134">
        <f>IF(N332="sníž. přenesená",J332,0)</f>
        <v>0</v>
      </c>
      <c r="BI332" s="134">
        <f>IF(N332="nulová",J332,0)</f>
        <v>0</v>
      </c>
      <c r="BJ332" s="18" t="s">
        <v>83</v>
      </c>
      <c r="BK332" s="134">
        <f>ROUND(I332*H332,2)</f>
        <v>0</v>
      </c>
      <c r="BL332" s="18" t="s">
        <v>272</v>
      </c>
      <c r="BM332" s="133" t="s">
        <v>4529</v>
      </c>
    </row>
    <row r="333" spans="2:65" s="14" customFormat="1" ht="11.25">
      <c r="B333" s="164"/>
      <c r="D333" s="136" t="s">
        <v>274</v>
      </c>
      <c r="E333" s="165" t="s">
        <v>19</v>
      </c>
      <c r="F333" s="166" t="s">
        <v>4530</v>
      </c>
      <c r="H333" s="165" t="s">
        <v>19</v>
      </c>
      <c r="I333" s="167"/>
      <c r="L333" s="164"/>
      <c r="M333" s="168"/>
      <c r="T333" s="169"/>
      <c r="AT333" s="165" t="s">
        <v>274</v>
      </c>
      <c r="AU333" s="165" t="s">
        <v>85</v>
      </c>
      <c r="AV333" s="14" t="s">
        <v>83</v>
      </c>
      <c r="AW333" s="14" t="s">
        <v>37</v>
      </c>
      <c r="AX333" s="14" t="s">
        <v>75</v>
      </c>
      <c r="AY333" s="165" t="s">
        <v>266</v>
      </c>
    </row>
    <row r="334" spans="2:65" s="11" customFormat="1" ht="11.25">
      <c r="B334" s="135"/>
      <c r="D334" s="136" t="s">
        <v>274</v>
      </c>
      <c r="E334" s="137" t="s">
        <v>19</v>
      </c>
      <c r="F334" s="138" t="s">
        <v>4531</v>
      </c>
      <c r="H334" s="139">
        <v>2.2480000000000002</v>
      </c>
      <c r="I334" s="140"/>
      <c r="L334" s="135"/>
      <c r="M334" s="141"/>
      <c r="T334" s="142"/>
      <c r="AT334" s="137" t="s">
        <v>274</v>
      </c>
      <c r="AU334" s="137" t="s">
        <v>85</v>
      </c>
      <c r="AV334" s="11" t="s">
        <v>85</v>
      </c>
      <c r="AW334" s="11" t="s">
        <v>37</v>
      </c>
      <c r="AX334" s="11" t="s">
        <v>75</v>
      </c>
      <c r="AY334" s="137" t="s">
        <v>266</v>
      </c>
    </row>
    <row r="335" spans="2:65" s="14" customFormat="1" ht="11.25">
      <c r="B335" s="164"/>
      <c r="D335" s="136" t="s">
        <v>274</v>
      </c>
      <c r="E335" s="165" t="s">
        <v>19</v>
      </c>
      <c r="F335" s="166" t="s">
        <v>4532</v>
      </c>
      <c r="H335" s="165" t="s">
        <v>19</v>
      </c>
      <c r="I335" s="167"/>
      <c r="L335" s="164"/>
      <c r="M335" s="168"/>
      <c r="T335" s="169"/>
      <c r="AT335" s="165" t="s">
        <v>274</v>
      </c>
      <c r="AU335" s="165" t="s">
        <v>85</v>
      </c>
      <c r="AV335" s="14" t="s">
        <v>83</v>
      </c>
      <c r="AW335" s="14" t="s">
        <v>37</v>
      </c>
      <c r="AX335" s="14" t="s">
        <v>75</v>
      </c>
      <c r="AY335" s="165" t="s">
        <v>266</v>
      </c>
    </row>
    <row r="336" spans="2:65" s="11" customFormat="1" ht="11.25">
      <c r="B336" s="135"/>
      <c r="D336" s="136" t="s">
        <v>274</v>
      </c>
      <c r="E336" s="137" t="s">
        <v>19</v>
      </c>
      <c r="F336" s="138" t="s">
        <v>4533</v>
      </c>
      <c r="H336" s="139">
        <v>0.20799999999999999</v>
      </c>
      <c r="I336" s="140"/>
      <c r="L336" s="135"/>
      <c r="M336" s="141"/>
      <c r="T336" s="142"/>
      <c r="AT336" s="137" t="s">
        <v>274</v>
      </c>
      <c r="AU336" s="137" t="s">
        <v>85</v>
      </c>
      <c r="AV336" s="11" t="s">
        <v>85</v>
      </c>
      <c r="AW336" s="11" t="s">
        <v>37</v>
      </c>
      <c r="AX336" s="11" t="s">
        <v>75</v>
      </c>
      <c r="AY336" s="137" t="s">
        <v>266</v>
      </c>
    </row>
    <row r="337" spans="2:65" s="14" customFormat="1" ht="11.25">
      <c r="B337" s="164"/>
      <c r="D337" s="136" t="s">
        <v>274</v>
      </c>
      <c r="E337" s="165" t="s">
        <v>19</v>
      </c>
      <c r="F337" s="166" t="s">
        <v>4534</v>
      </c>
      <c r="H337" s="165" t="s">
        <v>19</v>
      </c>
      <c r="I337" s="167"/>
      <c r="L337" s="164"/>
      <c r="M337" s="168"/>
      <c r="T337" s="169"/>
      <c r="AT337" s="165" t="s">
        <v>274</v>
      </c>
      <c r="AU337" s="165" t="s">
        <v>85</v>
      </c>
      <c r="AV337" s="14" t="s">
        <v>83</v>
      </c>
      <c r="AW337" s="14" t="s">
        <v>37</v>
      </c>
      <c r="AX337" s="14" t="s">
        <v>75</v>
      </c>
      <c r="AY337" s="165" t="s">
        <v>266</v>
      </c>
    </row>
    <row r="338" spans="2:65" s="11" customFormat="1" ht="11.25">
      <c r="B338" s="135"/>
      <c r="D338" s="136" t="s">
        <v>274</v>
      </c>
      <c r="E338" s="137" t="s">
        <v>19</v>
      </c>
      <c r="F338" s="138" t="s">
        <v>4535</v>
      </c>
      <c r="H338" s="139">
        <v>2.774</v>
      </c>
      <c r="I338" s="140"/>
      <c r="L338" s="135"/>
      <c r="M338" s="141"/>
      <c r="T338" s="142"/>
      <c r="AT338" s="137" t="s">
        <v>274</v>
      </c>
      <c r="AU338" s="137" t="s">
        <v>85</v>
      </c>
      <c r="AV338" s="11" t="s">
        <v>85</v>
      </c>
      <c r="AW338" s="11" t="s">
        <v>37</v>
      </c>
      <c r="AX338" s="11" t="s">
        <v>75</v>
      </c>
      <c r="AY338" s="137" t="s">
        <v>266</v>
      </c>
    </row>
    <row r="339" spans="2:65" s="14" customFormat="1" ht="11.25">
      <c r="B339" s="164"/>
      <c r="D339" s="136" t="s">
        <v>274</v>
      </c>
      <c r="E339" s="165" t="s">
        <v>19</v>
      </c>
      <c r="F339" s="166" t="s">
        <v>4536</v>
      </c>
      <c r="H339" s="165" t="s">
        <v>19</v>
      </c>
      <c r="I339" s="167"/>
      <c r="L339" s="164"/>
      <c r="M339" s="168"/>
      <c r="T339" s="169"/>
      <c r="AT339" s="165" t="s">
        <v>274</v>
      </c>
      <c r="AU339" s="165" t="s">
        <v>85</v>
      </c>
      <c r="AV339" s="14" t="s">
        <v>83</v>
      </c>
      <c r="AW339" s="14" t="s">
        <v>37</v>
      </c>
      <c r="AX339" s="14" t="s">
        <v>75</v>
      </c>
      <c r="AY339" s="165" t="s">
        <v>266</v>
      </c>
    </row>
    <row r="340" spans="2:65" s="11" customFormat="1" ht="11.25">
      <c r="B340" s="135"/>
      <c r="D340" s="136" t="s">
        <v>274</v>
      </c>
      <c r="E340" s="137" t="s">
        <v>19</v>
      </c>
      <c r="F340" s="138" t="s">
        <v>4537</v>
      </c>
      <c r="H340" s="139">
        <v>0.17299999999999999</v>
      </c>
      <c r="I340" s="140"/>
      <c r="L340" s="135"/>
      <c r="M340" s="141"/>
      <c r="T340" s="142"/>
      <c r="AT340" s="137" t="s">
        <v>274</v>
      </c>
      <c r="AU340" s="137" t="s">
        <v>85</v>
      </c>
      <c r="AV340" s="11" t="s">
        <v>85</v>
      </c>
      <c r="AW340" s="11" t="s">
        <v>37</v>
      </c>
      <c r="AX340" s="11" t="s">
        <v>75</v>
      </c>
      <c r="AY340" s="137" t="s">
        <v>266</v>
      </c>
    </row>
    <row r="341" spans="2:65" s="12" customFormat="1" ht="11.25">
      <c r="B341" s="143"/>
      <c r="D341" s="136" t="s">
        <v>274</v>
      </c>
      <c r="E341" s="144" t="s">
        <v>19</v>
      </c>
      <c r="F341" s="145" t="s">
        <v>276</v>
      </c>
      <c r="H341" s="146">
        <v>5.4030000000000005</v>
      </c>
      <c r="I341" s="147"/>
      <c r="L341" s="143"/>
      <c r="M341" s="148"/>
      <c r="T341" s="149"/>
      <c r="AT341" s="144" t="s">
        <v>274</v>
      </c>
      <c r="AU341" s="144" t="s">
        <v>85</v>
      </c>
      <c r="AV341" s="12" t="s">
        <v>272</v>
      </c>
      <c r="AW341" s="12" t="s">
        <v>37</v>
      </c>
      <c r="AX341" s="12" t="s">
        <v>83</v>
      </c>
      <c r="AY341" s="144" t="s">
        <v>266</v>
      </c>
    </row>
    <row r="342" spans="2:65" s="1" customFormat="1" ht="16.5" customHeight="1">
      <c r="B342" s="33"/>
      <c r="C342" s="170" t="s">
        <v>328</v>
      </c>
      <c r="D342" s="170" t="s">
        <v>298</v>
      </c>
      <c r="E342" s="171" t="s">
        <v>4538</v>
      </c>
      <c r="F342" s="172" t="s">
        <v>4539</v>
      </c>
      <c r="G342" s="173" t="s">
        <v>279</v>
      </c>
      <c r="H342" s="174">
        <v>5.4029999999999996</v>
      </c>
      <c r="I342" s="175"/>
      <c r="J342" s="176">
        <f>ROUND(I342*H342,2)</f>
        <v>0</v>
      </c>
      <c r="K342" s="172" t="s">
        <v>271</v>
      </c>
      <c r="L342" s="177"/>
      <c r="M342" s="178" t="s">
        <v>19</v>
      </c>
      <c r="N342" s="179" t="s">
        <v>46</v>
      </c>
      <c r="P342" s="131">
        <f>O342*H342</f>
        <v>0</v>
      </c>
      <c r="Q342" s="131">
        <v>2.4289999999999998</v>
      </c>
      <c r="R342" s="131">
        <f>Q342*H342</f>
        <v>13.123886999999998</v>
      </c>
      <c r="S342" s="131">
        <v>0</v>
      </c>
      <c r="T342" s="132">
        <f>S342*H342</f>
        <v>0</v>
      </c>
      <c r="AR342" s="133" t="s">
        <v>303</v>
      </c>
      <c r="AT342" s="133" t="s">
        <v>298</v>
      </c>
      <c r="AU342" s="133" t="s">
        <v>85</v>
      </c>
      <c r="AY342" s="18" t="s">
        <v>266</v>
      </c>
      <c r="BE342" s="134">
        <f>IF(N342="základní",J342,0)</f>
        <v>0</v>
      </c>
      <c r="BF342" s="134">
        <f>IF(N342="snížená",J342,0)</f>
        <v>0</v>
      </c>
      <c r="BG342" s="134">
        <f>IF(N342="zákl. přenesená",J342,0)</f>
        <v>0</v>
      </c>
      <c r="BH342" s="134">
        <f>IF(N342="sníž. přenesená",J342,0)</f>
        <v>0</v>
      </c>
      <c r="BI342" s="134">
        <f>IF(N342="nulová",J342,0)</f>
        <v>0</v>
      </c>
      <c r="BJ342" s="18" t="s">
        <v>83</v>
      </c>
      <c r="BK342" s="134">
        <f>ROUND(I342*H342,2)</f>
        <v>0</v>
      </c>
      <c r="BL342" s="18" t="s">
        <v>272</v>
      </c>
      <c r="BM342" s="133" t="s">
        <v>4540</v>
      </c>
    </row>
    <row r="343" spans="2:65" s="14" customFormat="1" ht="11.25">
      <c r="B343" s="164"/>
      <c r="D343" s="136" t="s">
        <v>274</v>
      </c>
      <c r="E343" s="165" t="s">
        <v>19</v>
      </c>
      <c r="F343" s="166" t="s">
        <v>4530</v>
      </c>
      <c r="H343" s="165" t="s">
        <v>19</v>
      </c>
      <c r="I343" s="167"/>
      <c r="L343" s="164"/>
      <c r="M343" s="168"/>
      <c r="T343" s="169"/>
      <c r="AT343" s="165" t="s">
        <v>274</v>
      </c>
      <c r="AU343" s="165" t="s">
        <v>85</v>
      </c>
      <c r="AV343" s="14" t="s">
        <v>83</v>
      </c>
      <c r="AW343" s="14" t="s">
        <v>37</v>
      </c>
      <c r="AX343" s="14" t="s">
        <v>75</v>
      </c>
      <c r="AY343" s="165" t="s">
        <v>266</v>
      </c>
    </row>
    <row r="344" spans="2:65" s="11" customFormat="1" ht="11.25">
      <c r="B344" s="135"/>
      <c r="D344" s="136" t="s">
        <v>274</v>
      </c>
      <c r="E344" s="137" t="s">
        <v>19</v>
      </c>
      <c r="F344" s="138" t="s">
        <v>4541</v>
      </c>
      <c r="H344" s="139">
        <v>2.2480000000000002</v>
      </c>
      <c r="I344" s="140"/>
      <c r="L344" s="135"/>
      <c r="M344" s="141"/>
      <c r="T344" s="142"/>
      <c r="AT344" s="137" t="s">
        <v>274</v>
      </c>
      <c r="AU344" s="137" t="s">
        <v>85</v>
      </c>
      <c r="AV344" s="11" t="s">
        <v>85</v>
      </c>
      <c r="AW344" s="11" t="s">
        <v>37</v>
      </c>
      <c r="AX344" s="11" t="s">
        <v>75</v>
      </c>
      <c r="AY344" s="137" t="s">
        <v>266</v>
      </c>
    </row>
    <row r="345" spans="2:65" s="14" customFormat="1" ht="11.25">
      <c r="B345" s="164"/>
      <c r="D345" s="136" t="s">
        <v>274</v>
      </c>
      <c r="E345" s="165" t="s">
        <v>19</v>
      </c>
      <c r="F345" s="166" t="s">
        <v>4532</v>
      </c>
      <c r="H345" s="165" t="s">
        <v>19</v>
      </c>
      <c r="I345" s="167"/>
      <c r="L345" s="164"/>
      <c r="M345" s="168"/>
      <c r="T345" s="169"/>
      <c r="AT345" s="165" t="s">
        <v>274</v>
      </c>
      <c r="AU345" s="165" t="s">
        <v>85</v>
      </c>
      <c r="AV345" s="14" t="s">
        <v>83</v>
      </c>
      <c r="AW345" s="14" t="s">
        <v>37</v>
      </c>
      <c r="AX345" s="14" t="s">
        <v>75</v>
      </c>
      <c r="AY345" s="165" t="s">
        <v>266</v>
      </c>
    </row>
    <row r="346" spans="2:65" s="11" customFormat="1" ht="11.25">
      <c r="B346" s="135"/>
      <c r="D346" s="136" t="s">
        <v>274</v>
      </c>
      <c r="E346" s="137" t="s">
        <v>19</v>
      </c>
      <c r="F346" s="138" t="s">
        <v>4533</v>
      </c>
      <c r="H346" s="139">
        <v>0.20799999999999999</v>
      </c>
      <c r="I346" s="140"/>
      <c r="L346" s="135"/>
      <c r="M346" s="141"/>
      <c r="T346" s="142"/>
      <c r="AT346" s="137" t="s">
        <v>274</v>
      </c>
      <c r="AU346" s="137" t="s">
        <v>85</v>
      </c>
      <c r="AV346" s="11" t="s">
        <v>85</v>
      </c>
      <c r="AW346" s="11" t="s">
        <v>37</v>
      </c>
      <c r="AX346" s="11" t="s">
        <v>75</v>
      </c>
      <c r="AY346" s="137" t="s">
        <v>266</v>
      </c>
    </row>
    <row r="347" spans="2:65" s="14" customFormat="1" ht="11.25">
      <c r="B347" s="164"/>
      <c r="D347" s="136" t="s">
        <v>274</v>
      </c>
      <c r="E347" s="165" t="s">
        <v>19</v>
      </c>
      <c r="F347" s="166" t="s">
        <v>4534</v>
      </c>
      <c r="H347" s="165" t="s">
        <v>19</v>
      </c>
      <c r="I347" s="167"/>
      <c r="L347" s="164"/>
      <c r="M347" s="168"/>
      <c r="T347" s="169"/>
      <c r="AT347" s="165" t="s">
        <v>274</v>
      </c>
      <c r="AU347" s="165" t="s">
        <v>85</v>
      </c>
      <c r="AV347" s="14" t="s">
        <v>83</v>
      </c>
      <c r="AW347" s="14" t="s">
        <v>37</v>
      </c>
      <c r="AX347" s="14" t="s">
        <v>75</v>
      </c>
      <c r="AY347" s="165" t="s">
        <v>266</v>
      </c>
    </row>
    <row r="348" spans="2:65" s="11" customFormat="1" ht="11.25">
      <c r="B348" s="135"/>
      <c r="D348" s="136" t="s">
        <v>274</v>
      </c>
      <c r="E348" s="137" t="s">
        <v>19</v>
      </c>
      <c r="F348" s="138" t="s">
        <v>4535</v>
      </c>
      <c r="H348" s="139">
        <v>2.774</v>
      </c>
      <c r="I348" s="140"/>
      <c r="L348" s="135"/>
      <c r="M348" s="141"/>
      <c r="T348" s="142"/>
      <c r="AT348" s="137" t="s">
        <v>274</v>
      </c>
      <c r="AU348" s="137" t="s">
        <v>85</v>
      </c>
      <c r="AV348" s="11" t="s">
        <v>85</v>
      </c>
      <c r="AW348" s="11" t="s">
        <v>37</v>
      </c>
      <c r="AX348" s="11" t="s">
        <v>75</v>
      </c>
      <c r="AY348" s="137" t="s">
        <v>266</v>
      </c>
    </row>
    <row r="349" spans="2:65" s="14" customFormat="1" ht="11.25">
      <c r="B349" s="164"/>
      <c r="D349" s="136" t="s">
        <v>274</v>
      </c>
      <c r="E349" s="165" t="s">
        <v>19</v>
      </c>
      <c r="F349" s="166" t="s">
        <v>4536</v>
      </c>
      <c r="H349" s="165" t="s">
        <v>19</v>
      </c>
      <c r="I349" s="167"/>
      <c r="L349" s="164"/>
      <c r="M349" s="168"/>
      <c r="T349" s="169"/>
      <c r="AT349" s="165" t="s">
        <v>274</v>
      </c>
      <c r="AU349" s="165" t="s">
        <v>85</v>
      </c>
      <c r="AV349" s="14" t="s">
        <v>83</v>
      </c>
      <c r="AW349" s="14" t="s">
        <v>37</v>
      </c>
      <c r="AX349" s="14" t="s">
        <v>75</v>
      </c>
      <c r="AY349" s="165" t="s">
        <v>266</v>
      </c>
    </row>
    <row r="350" spans="2:65" s="11" customFormat="1" ht="11.25">
      <c r="B350" s="135"/>
      <c r="D350" s="136" t="s">
        <v>274</v>
      </c>
      <c r="E350" s="137" t="s">
        <v>19</v>
      </c>
      <c r="F350" s="138" t="s">
        <v>4537</v>
      </c>
      <c r="H350" s="139">
        <v>0.17299999999999999</v>
      </c>
      <c r="I350" s="140"/>
      <c r="L350" s="135"/>
      <c r="M350" s="141"/>
      <c r="T350" s="142"/>
      <c r="AT350" s="137" t="s">
        <v>274</v>
      </c>
      <c r="AU350" s="137" t="s">
        <v>85</v>
      </c>
      <c r="AV350" s="11" t="s">
        <v>85</v>
      </c>
      <c r="AW350" s="11" t="s">
        <v>37</v>
      </c>
      <c r="AX350" s="11" t="s">
        <v>75</v>
      </c>
      <c r="AY350" s="137" t="s">
        <v>266</v>
      </c>
    </row>
    <row r="351" spans="2:65" s="12" customFormat="1" ht="11.25">
      <c r="B351" s="143"/>
      <c r="D351" s="136" t="s">
        <v>274</v>
      </c>
      <c r="E351" s="144" t="s">
        <v>19</v>
      </c>
      <c r="F351" s="145" t="s">
        <v>276</v>
      </c>
      <c r="H351" s="146">
        <v>5.4030000000000005</v>
      </c>
      <c r="I351" s="147"/>
      <c r="L351" s="143"/>
      <c r="M351" s="148"/>
      <c r="T351" s="149"/>
      <c r="AT351" s="144" t="s">
        <v>274</v>
      </c>
      <c r="AU351" s="144" t="s">
        <v>85</v>
      </c>
      <c r="AV351" s="12" t="s">
        <v>272</v>
      </c>
      <c r="AW351" s="12" t="s">
        <v>37</v>
      </c>
      <c r="AX351" s="12" t="s">
        <v>83</v>
      </c>
      <c r="AY351" s="144" t="s">
        <v>266</v>
      </c>
    </row>
    <row r="352" spans="2:65" s="10" customFormat="1" ht="25.9" customHeight="1">
      <c r="B352" s="112"/>
      <c r="D352" s="113" t="s">
        <v>74</v>
      </c>
      <c r="E352" s="114" t="s">
        <v>849</v>
      </c>
      <c r="F352" s="114" t="s">
        <v>850</v>
      </c>
      <c r="I352" s="115"/>
      <c r="J352" s="116">
        <f>BK352</f>
        <v>0</v>
      </c>
      <c r="L352" s="112"/>
      <c r="M352" s="117"/>
      <c r="P352" s="118">
        <f>SUM(P353:P401)</f>
        <v>0</v>
      </c>
      <c r="R352" s="118">
        <f>SUM(R353:R401)</f>
        <v>0</v>
      </c>
      <c r="T352" s="119">
        <f>SUM(T353:T401)</f>
        <v>0</v>
      </c>
      <c r="AR352" s="113" t="s">
        <v>272</v>
      </c>
      <c r="AT352" s="120" t="s">
        <v>74</v>
      </c>
      <c r="AU352" s="120" t="s">
        <v>75</v>
      </c>
      <c r="AY352" s="113" t="s">
        <v>266</v>
      </c>
      <c r="BK352" s="121">
        <f>SUM(BK353:BK401)</f>
        <v>0</v>
      </c>
    </row>
    <row r="353" spans="2:65" s="1" customFormat="1" ht="55.5" customHeight="1">
      <c r="B353" s="33"/>
      <c r="C353" s="122" t="s">
        <v>324</v>
      </c>
      <c r="D353" s="122" t="s">
        <v>267</v>
      </c>
      <c r="E353" s="123" t="s">
        <v>851</v>
      </c>
      <c r="F353" s="124" t="s">
        <v>852</v>
      </c>
      <c r="G353" s="125" t="s">
        <v>845</v>
      </c>
      <c r="H353" s="126">
        <v>991.74</v>
      </c>
      <c r="I353" s="127"/>
      <c r="J353" s="128">
        <f>ROUND(I353*H353,2)</f>
        <v>0</v>
      </c>
      <c r="K353" s="124" t="s">
        <v>271</v>
      </c>
      <c r="L353" s="33"/>
      <c r="M353" s="129" t="s">
        <v>19</v>
      </c>
      <c r="N353" s="130" t="s">
        <v>46</v>
      </c>
      <c r="P353" s="131">
        <f>O353*H353</f>
        <v>0</v>
      </c>
      <c r="Q353" s="131">
        <v>0</v>
      </c>
      <c r="R353" s="131">
        <f>Q353*H353</f>
        <v>0</v>
      </c>
      <c r="S353" s="131">
        <v>0</v>
      </c>
      <c r="T353" s="132">
        <f>S353*H353</f>
        <v>0</v>
      </c>
      <c r="AR353" s="133" t="s">
        <v>853</v>
      </c>
      <c r="AT353" s="133" t="s">
        <v>267</v>
      </c>
      <c r="AU353" s="133" t="s">
        <v>83</v>
      </c>
      <c r="AY353" s="18" t="s">
        <v>266</v>
      </c>
      <c r="BE353" s="134">
        <f>IF(N353="základní",J353,0)</f>
        <v>0</v>
      </c>
      <c r="BF353" s="134">
        <f>IF(N353="snížená",J353,0)</f>
        <v>0</v>
      </c>
      <c r="BG353" s="134">
        <f>IF(N353="zákl. přenesená",J353,0)</f>
        <v>0</v>
      </c>
      <c r="BH353" s="134">
        <f>IF(N353="sníž. přenesená",J353,0)</f>
        <v>0</v>
      </c>
      <c r="BI353" s="134">
        <f>IF(N353="nulová",J353,0)</f>
        <v>0</v>
      </c>
      <c r="BJ353" s="18" t="s">
        <v>83</v>
      </c>
      <c r="BK353" s="134">
        <f>ROUND(I353*H353,2)</f>
        <v>0</v>
      </c>
      <c r="BL353" s="18" t="s">
        <v>853</v>
      </c>
      <c r="BM353" s="133" t="s">
        <v>4542</v>
      </c>
    </row>
    <row r="354" spans="2:65" s="14" customFormat="1" ht="11.25">
      <c r="B354" s="164"/>
      <c r="D354" s="136" t="s">
        <v>274</v>
      </c>
      <c r="E354" s="165" t="s">
        <v>19</v>
      </c>
      <c r="F354" s="166" t="s">
        <v>4543</v>
      </c>
      <c r="H354" s="165" t="s">
        <v>19</v>
      </c>
      <c r="I354" s="167"/>
      <c r="L354" s="164"/>
      <c r="M354" s="168"/>
      <c r="T354" s="169"/>
      <c r="AT354" s="165" t="s">
        <v>274</v>
      </c>
      <c r="AU354" s="165" t="s">
        <v>83</v>
      </c>
      <c r="AV354" s="14" t="s">
        <v>83</v>
      </c>
      <c r="AW354" s="14" t="s">
        <v>37</v>
      </c>
      <c r="AX354" s="14" t="s">
        <v>75</v>
      </c>
      <c r="AY354" s="165" t="s">
        <v>266</v>
      </c>
    </row>
    <row r="355" spans="2:65" s="11" customFormat="1" ht="11.25">
      <c r="B355" s="135"/>
      <c r="D355" s="136" t="s">
        <v>274</v>
      </c>
      <c r="E355" s="137" t="s">
        <v>19</v>
      </c>
      <c r="F355" s="138" t="s">
        <v>4544</v>
      </c>
      <c r="H355" s="139">
        <v>140.381</v>
      </c>
      <c r="I355" s="140"/>
      <c r="L355" s="135"/>
      <c r="M355" s="141"/>
      <c r="T355" s="142"/>
      <c r="AT355" s="137" t="s">
        <v>274</v>
      </c>
      <c r="AU355" s="137" t="s">
        <v>83</v>
      </c>
      <c r="AV355" s="11" t="s">
        <v>85</v>
      </c>
      <c r="AW355" s="11" t="s">
        <v>37</v>
      </c>
      <c r="AX355" s="11" t="s">
        <v>75</v>
      </c>
      <c r="AY355" s="137" t="s">
        <v>266</v>
      </c>
    </row>
    <row r="356" spans="2:65" s="14" customFormat="1" ht="11.25">
      <c r="B356" s="164"/>
      <c r="D356" s="136" t="s">
        <v>274</v>
      </c>
      <c r="E356" s="165" t="s">
        <v>19</v>
      </c>
      <c r="F356" s="166" t="s">
        <v>4545</v>
      </c>
      <c r="H356" s="165" t="s">
        <v>19</v>
      </c>
      <c r="I356" s="167"/>
      <c r="L356" s="164"/>
      <c r="M356" s="168"/>
      <c r="T356" s="169"/>
      <c r="AT356" s="165" t="s">
        <v>274</v>
      </c>
      <c r="AU356" s="165" t="s">
        <v>83</v>
      </c>
      <c r="AV356" s="14" t="s">
        <v>83</v>
      </c>
      <c r="AW356" s="14" t="s">
        <v>37</v>
      </c>
      <c r="AX356" s="14" t="s">
        <v>75</v>
      </c>
      <c r="AY356" s="165" t="s">
        <v>266</v>
      </c>
    </row>
    <row r="357" spans="2:65" s="11" customFormat="1" ht="11.25">
      <c r="B357" s="135"/>
      <c r="D357" s="136" t="s">
        <v>274</v>
      </c>
      <c r="E357" s="137" t="s">
        <v>19</v>
      </c>
      <c r="F357" s="138" t="s">
        <v>4546</v>
      </c>
      <c r="H357" s="139">
        <v>312.28300000000002</v>
      </c>
      <c r="I357" s="140"/>
      <c r="L357" s="135"/>
      <c r="M357" s="141"/>
      <c r="T357" s="142"/>
      <c r="AT357" s="137" t="s">
        <v>274</v>
      </c>
      <c r="AU357" s="137" t="s">
        <v>83</v>
      </c>
      <c r="AV357" s="11" t="s">
        <v>85</v>
      </c>
      <c r="AW357" s="11" t="s">
        <v>37</v>
      </c>
      <c r="AX357" s="11" t="s">
        <v>75</v>
      </c>
      <c r="AY357" s="137" t="s">
        <v>266</v>
      </c>
    </row>
    <row r="358" spans="2:65" s="14" customFormat="1" ht="11.25">
      <c r="B358" s="164"/>
      <c r="D358" s="136" t="s">
        <v>274</v>
      </c>
      <c r="E358" s="165" t="s">
        <v>19</v>
      </c>
      <c r="F358" s="166" t="s">
        <v>2062</v>
      </c>
      <c r="H358" s="165" t="s">
        <v>19</v>
      </c>
      <c r="I358" s="167"/>
      <c r="L358" s="164"/>
      <c r="M358" s="168"/>
      <c r="T358" s="169"/>
      <c r="AT358" s="165" t="s">
        <v>274</v>
      </c>
      <c r="AU358" s="165" t="s">
        <v>83</v>
      </c>
      <c r="AV358" s="14" t="s">
        <v>83</v>
      </c>
      <c r="AW358" s="14" t="s">
        <v>37</v>
      </c>
      <c r="AX358" s="14" t="s">
        <v>75</v>
      </c>
      <c r="AY358" s="165" t="s">
        <v>266</v>
      </c>
    </row>
    <row r="359" spans="2:65" s="11" customFormat="1" ht="11.25">
      <c r="B359" s="135"/>
      <c r="D359" s="136" t="s">
        <v>274</v>
      </c>
      <c r="E359" s="137" t="s">
        <v>19</v>
      </c>
      <c r="F359" s="138" t="s">
        <v>4547</v>
      </c>
      <c r="H359" s="139">
        <v>13.124000000000001</v>
      </c>
      <c r="I359" s="140"/>
      <c r="L359" s="135"/>
      <c r="M359" s="141"/>
      <c r="T359" s="142"/>
      <c r="AT359" s="137" t="s">
        <v>274</v>
      </c>
      <c r="AU359" s="137" t="s">
        <v>83</v>
      </c>
      <c r="AV359" s="11" t="s">
        <v>85</v>
      </c>
      <c r="AW359" s="11" t="s">
        <v>37</v>
      </c>
      <c r="AX359" s="11" t="s">
        <v>75</v>
      </c>
      <c r="AY359" s="137" t="s">
        <v>266</v>
      </c>
    </row>
    <row r="360" spans="2:65" s="14" customFormat="1" ht="11.25">
      <c r="B360" s="164"/>
      <c r="D360" s="136" t="s">
        <v>274</v>
      </c>
      <c r="E360" s="165" t="s">
        <v>19</v>
      </c>
      <c r="F360" s="166" t="s">
        <v>4548</v>
      </c>
      <c r="H360" s="165" t="s">
        <v>19</v>
      </c>
      <c r="I360" s="167"/>
      <c r="L360" s="164"/>
      <c r="M360" s="168"/>
      <c r="T360" s="169"/>
      <c r="AT360" s="165" t="s">
        <v>274</v>
      </c>
      <c r="AU360" s="165" t="s">
        <v>83</v>
      </c>
      <c r="AV360" s="14" t="s">
        <v>83</v>
      </c>
      <c r="AW360" s="14" t="s">
        <v>37</v>
      </c>
      <c r="AX360" s="14" t="s">
        <v>75</v>
      </c>
      <c r="AY360" s="165" t="s">
        <v>266</v>
      </c>
    </row>
    <row r="361" spans="2:65" s="11" customFormat="1" ht="11.25">
      <c r="B361" s="135"/>
      <c r="D361" s="136" t="s">
        <v>274</v>
      </c>
      <c r="E361" s="137" t="s">
        <v>19</v>
      </c>
      <c r="F361" s="138" t="s">
        <v>4549</v>
      </c>
      <c r="H361" s="139">
        <v>525.952</v>
      </c>
      <c r="I361" s="140"/>
      <c r="L361" s="135"/>
      <c r="M361" s="141"/>
      <c r="T361" s="142"/>
      <c r="AT361" s="137" t="s">
        <v>274</v>
      </c>
      <c r="AU361" s="137" t="s">
        <v>83</v>
      </c>
      <c r="AV361" s="11" t="s">
        <v>85</v>
      </c>
      <c r="AW361" s="11" t="s">
        <v>37</v>
      </c>
      <c r="AX361" s="11" t="s">
        <v>75</v>
      </c>
      <c r="AY361" s="137" t="s">
        <v>266</v>
      </c>
    </row>
    <row r="362" spans="2:65" s="12" customFormat="1" ht="11.25">
      <c r="B362" s="143"/>
      <c r="D362" s="136" t="s">
        <v>274</v>
      </c>
      <c r="E362" s="144" t="s">
        <v>19</v>
      </c>
      <c r="F362" s="145" t="s">
        <v>276</v>
      </c>
      <c r="H362" s="146">
        <v>991.74</v>
      </c>
      <c r="I362" s="147"/>
      <c r="L362" s="143"/>
      <c r="M362" s="148"/>
      <c r="T362" s="149"/>
      <c r="AT362" s="144" t="s">
        <v>274</v>
      </c>
      <c r="AU362" s="144" t="s">
        <v>83</v>
      </c>
      <c r="AV362" s="12" t="s">
        <v>272</v>
      </c>
      <c r="AW362" s="12" t="s">
        <v>37</v>
      </c>
      <c r="AX362" s="12" t="s">
        <v>83</v>
      </c>
      <c r="AY362" s="144" t="s">
        <v>266</v>
      </c>
    </row>
    <row r="363" spans="2:65" s="1" customFormat="1" ht="55.5" customHeight="1">
      <c r="B363" s="33"/>
      <c r="C363" s="122" t="s">
        <v>320</v>
      </c>
      <c r="D363" s="122" t="s">
        <v>267</v>
      </c>
      <c r="E363" s="123" t="s">
        <v>857</v>
      </c>
      <c r="F363" s="124" t="s">
        <v>858</v>
      </c>
      <c r="G363" s="125" t="s">
        <v>845</v>
      </c>
      <c r="H363" s="126">
        <v>1983.48</v>
      </c>
      <c r="I363" s="127"/>
      <c r="J363" s="128">
        <f>ROUND(I363*H363,2)</f>
        <v>0</v>
      </c>
      <c r="K363" s="124" t="s">
        <v>271</v>
      </c>
      <c r="L363" s="33"/>
      <c r="M363" s="129" t="s">
        <v>19</v>
      </c>
      <c r="N363" s="130" t="s">
        <v>46</v>
      </c>
      <c r="P363" s="131">
        <f>O363*H363</f>
        <v>0</v>
      </c>
      <c r="Q363" s="131">
        <v>0</v>
      </c>
      <c r="R363" s="131">
        <f>Q363*H363</f>
        <v>0</v>
      </c>
      <c r="S363" s="131">
        <v>0</v>
      </c>
      <c r="T363" s="132">
        <f>S363*H363</f>
        <v>0</v>
      </c>
      <c r="AR363" s="133" t="s">
        <v>853</v>
      </c>
      <c r="AT363" s="133" t="s">
        <v>267</v>
      </c>
      <c r="AU363" s="133" t="s">
        <v>83</v>
      </c>
      <c r="AY363" s="18" t="s">
        <v>266</v>
      </c>
      <c r="BE363" s="134">
        <f>IF(N363="základní",J363,0)</f>
        <v>0</v>
      </c>
      <c r="BF363" s="134">
        <f>IF(N363="snížená",J363,0)</f>
        <v>0</v>
      </c>
      <c r="BG363" s="134">
        <f>IF(N363="zákl. přenesená",J363,0)</f>
        <v>0</v>
      </c>
      <c r="BH363" s="134">
        <f>IF(N363="sníž. přenesená",J363,0)</f>
        <v>0</v>
      </c>
      <c r="BI363" s="134">
        <f>IF(N363="nulová",J363,0)</f>
        <v>0</v>
      </c>
      <c r="BJ363" s="18" t="s">
        <v>83</v>
      </c>
      <c r="BK363" s="134">
        <f>ROUND(I363*H363,2)</f>
        <v>0</v>
      </c>
      <c r="BL363" s="18" t="s">
        <v>853</v>
      </c>
      <c r="BM363" s="133" t="s">
        <v>4550</v>
      </c>
    </row>
    <row r="364" spans="2:65" s="11" customFormat="1" ht="11.25">
      <c r="B364" s="135"/>
      <c r="D364" s="136" t="s">
        <v>274</v>
      </c>
      <c r="E364" s="137" t="s">
        <v>19</v>
      </c>
      <c r="F364" s="138" t="s">
        <v>4551</v>
      </c>
      <c r="H364" s="139">
        <v>1983.48</v>
      </c>
      <c r="I364" s="140"/>
      <c r="L364" s="135"/>
      <c r="M364" s="141"/>
      <c r="T364" s="142"/>
      <c r="AT364" s="137" t="s">
        <v>274</v>
      </c>
      <c r="AU364" s="137" t="s">
        <v>83</v>
      </c>
      <c r="AV364" s="11" t="s">
        <v>85</v>
      </c>
      <c r="AW364" s="11" t="s">
        <v>37</v>
      </c>
      <c r="AX364" s="11" t="s">
        <v>83</v>
      </c>
      <c r="AY364" s="137" t="s">
        <v>266</v>
      </c>
    </row>
    <row r="365" spans="2:65" s="1" customFormat="1" ht="55.5" customHeight="1">
      <c r="B365" s="33"/>
      <c r="C365" s="122" t="s">
        <v>332</v>
      </c>
      <c r="D365" s="122" t="s">
        <v>267</v>
      </c>
      <c r="E365" s="123" t="s">
        <v>851</v>
      </c>
      <c r="F365" s="124" t="s">
        <v>852</v>
      </c>
      <c r="G365" s="125" t="s">
        <v>845</v>
      </c>
      <c r="H365" s="126">
        <v>157.738</v>
      </c>
      <c r="I365" s="127"/>
      <c r="J365" s="128">
        <f>ROUND(I365*H365,2)</f>
        <v>0</v>
      </c>
      <c r="K365" s="124" t="s">
        <v>271</v>
      </c>
      <c r="L365" s="33"/>
      <c r="M365" s="129" t="s">
        <v>19</v>
      </c>
      <c r="N365" s="130" t="s">
        <v>46</v>
      </c>
      <c r="P365" s="131">
        <f>O365*H365</f>
        <v>0</v>
      </c>
      <c r="Q365" s="131">
        <v>0</v>
      </c>
      <c r="R365" s="131">
        <f>Q365*H365</f>
        <v>0</v>
      </c>
      <c r="S365" s="131">
        <v>0</v>
      </c>
      <c r="T365" s="132">
        <f>S365*H365</f>
        <v>0</v>
      </c>
      <c r="AR365" s="133" t="s">
        <v>853</v>
      </c>
      <c r="AT365" s="133" t="s">
        <v>267</v>
      </c>
      <c r="AU365" s="133" t="s">
        <v>83</v>
      </c>
      <c r="AY365" s="18" t="s">
        <v>266</v>
      </c>
      <c r="BE365" s="134">
        <f>IF(N365="základní",J365,0)</f>
        <v>0</v>
      </c>
      <c r="BF365" s="134">
        <f>IF(N365="snížená",J365,0)</f>
        <v>0</v>
      </c>
      <c r="BG365" s="134">
        <f>IF(N365="zákl. přenesená",J365,0)</f>
        <v>0</v>
      </c>
      <c r="BH365" s="134">
        <f>IF(N365="sníž. přenesená",J365,0)</f>
        <v>0</v>
      </c>
      <c r="BI365" s="134">
        <f>IF(N365="nulová",J365,0)</f>
        <v>0</v>
      </c>
      <c r="BJ365" s="18" t="s">
        <v>83</v>
      </c>
      <c r="BK365" s="134">
        <f>ROUND(I365*H365,2)</f>
        <v>0</v>
      </c>
      <c r="BL365" s="18" t="s">
        <v>853</v>
      </c>
      <c r="BM365" s="133" t="s">
        <v>4552</v>
      </c>
    </row>
    <row r="366" spans="2:65" s="14" customFormat="1" ht="11.25">
      <c r="B366" s="164"/>
      <c r="D366" s="136" t="s">
        <v>274</v>
      </c>
      <c r="E366" s="165" t="s">
        <v>19</v>
      </c>
      <c r="F366" s="166" t="s">
        <v>4553</v>
      </c>
      <c r="H366" s="165" t="s">
        <v>19</v>
      </c>
      <c r="I366" s="167"/>
      <c r="L366" s="164"/>
      <c r="M366" s="168"/>
      <c r="T366" s="169"/>
      <c r="AT366" s="165" t="s">
        <v>274</v>
      </c>
      <c r="AU366" s="165" t="s">
        <v>83</v>
      </c>
      <c r="AV366" s="14" t="s">
        <v>83</v>
      </c>
      <c r="AW366" s="14" t="s">
        <v>37</v>
      </c>
      <c r="AX366" s="14" t="s">
        <v>75</v>
      </c>
      <c r="AY366" s="165" t="s">
        <v>266</v>
      </c>
    </row>
    <row r="367" spans="2:65" s="11" customFormat="1" ht="11.25">
      <c r="B367" s="135"/>
      <c r="D367" s="136" t="s">
        <v>274</v>
      </c>
      <c r="E367" s="137" t="s">
        <v>19</v>
      </c>
      <c r="F367" s="138" t="s">
        <v>4554</v>
      </c>
      <c r="H367" s="139">
        <v>157.738</v>
      </c>
      <c r="I367" s="140"/>
      <c r="L367" s="135"/>
      <c r="M367" s="141"/>
      <c r="T367" s="142"/>
      <c r="AT367" s="137" t="s">
        <v>274</v>
      </c>
      <c r="AU367" s="137" t="s">
        <v>83</v>
      </c>
      <c r="AV367" s="11" t="s">
        <v>85</v>
      </c>
      <c r="AW367" s="11" t="s">
        <v>37</v>
      </c>
      <c r="AX367" s="11" t="s">
        <v>75</v>
      </c>
      <c r="AY367" s="137" t="s">
        <v>266</v>
      </c>
    </row>
    <row r="368" spans="2:65" s="12" customFormat="1" ht="11.25">
      <c r="B368" s="143"/>
      <c r="D368" s="136" t="s">
        <v>274</v>
      </c>
      <c r="E368" s="144" t="s">
        <v>19</v>
      </c>
      <c r="F368" s="145" t="s">
        <v>276</v>
      </c>
      <c r="H368" s="146">
        <v>157.738</v>
      </c>
      <c r="I368" s="147"/>
      <c r="L368" s="143"/>
      <c r="M368" s="148"/>
      <c r="T368" s="149"/>
      <c r="AT368" s="144" t="s">
        <v>274</v>
      </c>
      <c r="AU368" s="144" t="s">
        <v>83</v>
      </c>
      <c r="AV368" s="12" t="s">
        <v>272</v>
      </c>
      <c r="AW368" s="12" t="s">
        <v>37</v>
      </c>
      <c r="AX368" s="12" t="s">
        <v>83</v>
      </c>
      <c r="AY368" s="144" t="s">
        <v>266</v>
      </c>
    </row>
    <row r="369" spans="2:65" s="1" customFormat="1" ht="55.5" customHeight="1">
      <c r="B369" s="33"/>
      <c r="C369" s="122" t="s">
        <v>417</v>
      </c>
      <c r="D369" s="122" t="s">
        <v>267</v>
      </c>
      <c r="E369" s="123" t="s">
        <v>857</v>
      </c>
      <c r="F369" s="124" t="s">
        <v>858</v>
      </c>
      <c r="G369" s="125" t="s">
        <v>845</v>
      </c>
      <c r="H369" s="126">
        <v>946.428</v>
      </c>
      <c r="I369" s="127"/>
      <c r="J369" s="128">
        <f>ROUND(I369*H369,2)</f>
        <v>0</v>
      </c>
      <c r="K369" s="124" t="s">
        <v>271</v>
      </c>
      <c r="L369" s="33"/>
      <c r="M369" s="129" t="s">
        <v>19</v>
      </c>
      <c r="N369" s="130" t="s">
        <v>46</v>
      </c>
      <c r="P369" s="131">
        <f>O369*H369</f>
        <v>0</v>
      </c>
      <c r="Q369" s="131">
        <v>0</v>
      </c>
      <c r="R369" s="131">
        <f>Q369*H369</f>
        <v>0</v>
      </c>
      <c r="S369" s="131">
        <v>0</v>
      </c>
      <c r="T369" s="132">
        <f>S369*H369</f>
        <v>0</v>
      </c>
      <c r="AR369" s="133" t="s">
        <v>853</v>
      </c>
      <c r="AT369" s="133" t="s">
        <v>267</v>
      </c>
      <c r="AU369" s="133" t="s">
        <v>83</v>
      </c>
      <c r="AY369" s="18" t="s">
        <v>266</v>
      </c>
      <c r="BE369" s="134">
        <f>IF(N369="základní",J369,0)</f>
        <v>0</v>
      </c>
      <c r="BF369" s="134">
        <f>IF(N369="snížená",J369,0)</f>
        <v>0</v>
      </c>
      <c r="BG369" s="134">
        <f>IF(N369="zákl. přenesená",J369,0)</f>
        <v>0</v>
      </c>
      <c r="BH369" s="134">
        <f>IF(N369="sníž. přenesená",J369,0)</f>
        <v>0</v>
      </c>
      <c r="BI369" s="134">
        <f>IF(N369="nulová",J369,0)</f>
        <v>0</v>
      </c>
      <c r="BJ369" s="18" t="s">
        <v>83</v>
      </c>
      <c r="BK369" s="134">
        <f>ROUND(I369*H369,2)</f>
        <v>0</v>
      </c>
      <c r="BL369" s="18" t="s">
        <v>853</v>
      </c>
      <c r="BM369" s="133" t="s">
        <v>4555</v>
      </c>
    </row>
    <row r="370" spans="2:65" s="11" customFormat="1" ht="11.25">
      <c r="B370" s="135"/>
      <c r="D370" s="136" t="s">
        <v>274</v>
      </c>
      <c r="E370" s="137" t="s">
        <v>19</v>
      </c>
      <c r="F370" s="138" t="s">
        <v>4556</v>
      </c>
      <c r="H370" s="139">
        <v>946.428</v>
      </c>
      <c r="I370" s="140"/>
      <c r="L370" s="135"/>
      <c r="M370" s="141"/>
      <c r="T370" s="142"/>
      <c r="AT370" s="137" t="s">
        <v>274</v>
      </c>
      <c r="AU370" s="137" t="s">
        <v>83</v>
      </c>
      <c r="AV370" s="11" t="s">
        <v>85</v>
      </c>
      <c r="AW370" s="11" t="s">
        <v>37</v>
      </c>
      <c r="AX370" s="11" t="s">
        <v>83</v>
      </c>
      <c r="AY370" s="137" t="s">
        <v>266</v>
      </c>
    </row>
    <row r="371" spans="2:65" s="1" customFormat="1" ht="62.65" customHeight="1">
      <c r="B371" s="33"/>
      <c r="C371" s="122" t="s">
        <v>421</v>
      </c>
      <c r="D371" s="122" t="s">
        <v>267</v>
      </c>
      <c r="E371" s="123" t="s">
        <v>921</v>
      </c>
      <c r="F371" s="124" t="s">
        <v>922</v>
      </c>
      <c r="G371" s="125" t="s">
        <v>845</v>
      </c>
      <c r="H371" s="126">
        <v>13.38</v>
      </c>
      <c r="I371" s="127"/>
      <c r="J371" s="128">
        <f>ROUND(I371*H371,2)</f>
        <v>0</v>
      </c>
      <c r="K371" s="124" t="s">
        <v>271</v>
      </c>
      <c r="L371" s="33"/>
      <c r="M371" s="129" t="s">
        <v>19</v>
      </c>
      <c r="N371" s="130" t="s">
        <v>46</v>
      </c>
      <c r="P371" s="131">
        <f>O371*H371</f>
        <v>0</v>
      </c>
      <c r="Q371" s="131">
        <v>0</v>
      </c>
      <c r="R371" s="131">
        <f>Q371*H371</f>
        <v>0</v>
      </c>
      <c r="S371" s="131">
        <v>0</v>
      </c>
      <c r="T371" s="132">
        <f>S371*H371</f>
        <v>0</v>
      </c>
      <c r="AR371" s="133" t="s">
        <v>853</v>
      </c>
      <c r="AT371" s="133" t="s">
        <v>267</v>
      </c>
      <c r="AU371" s="133" t="s">
        <v>83</v>
      </c>
      <c r="AY371" s="18" t="s">
        <v>266</v>
      </c>
      <c r="BE371" s="134">
        <f>IF(N371="základní",J371,0)</f>
        <v>0</v>
      </c>
      <c r="BF371" s="134">
        <f>IF(N371="snížená",J371,0)</f>
        <v>0</v>
      </c>
      <c r="BG371" s="134">
        <f>IF(N371="zákl. přenesená",J371,0)</f>
        <v>0</v>
      </c>
      <c r="BH371" s="134">
        <f>IF(N371="sníž. přenesená",J371,0)</f>
        <v>0</v>
      </c>
      <c r="BI371" s="134">
        <f>IF(N371="nulová",J371,0)</f>
        <v>0</v>
      </c>
      <c r="BJ371" s="18" t="s">
        <v>83</v>
      </c>
      <c r="BK371" s="134">
        <f>ROUND(I371*H371,2)</f>
        <v>0</v>
      </c>
      <c r="BL371" s="18" t="s">
        <v>853</v>
      </c>
      <c r="BM371" s="133" t="s">
        <v>4557</v>
      </c>
    </row>
    <row r="372" spans="2:65" s="14" customFormat="1" ht="11.25">
      <c r="B372" s="164"/>
      <c r="D372" s="136" t="s">
        <v>274</v>
      </c>
      <c r="E372" s="165" t="s">
        <v>19</v>
      </c>
      <c r="F372" s="166" t="s">
        <v>4558</v>
      </c>
      <c r="H372" s="165" t="s">
        <v>19</v>
      </c>
      <c r="I372" s="167"/>
      <c r="L372" s="164"/>
      <c r="M372" s="168"/>
      <c r="T372" s="169"/>
      <c r="AT372" s="165" t="s">
        <v>274</v>
      </c>
      <c r="AU372" s="165" t="s">
        <v>83</v>
      </c>
      <c r="AV372" s="14" t="s">
        <v>83</v>
      </c>
      <c r="AW372" s="14" t="s">
        <v>37</v>
      </c>
      <c r="AX372" s="14" t="s">
        <v>75</v>
      </c>
      <c r="AY372" s="165" t="s">
        <v>266</v>
      </c>
    </row>
    <row r="373" spans="2:65" s="11" customFormat="1" ht="11.25">
      <c r="B373" s="135"/>
      <c r="D373" s="136" t="s">
        <v>274</v>
      </c>
      <c r="E373" s="137" t="s">
        <v>19</v>
      </c>
      <c r="F373" s="138" t="s">
        <v>4559</v>
      </c>
      <c r="H373" s="139">
        <v>13.38</v>
      </c>
      <c r="I373" s="140"/>
      <c r="L373" s="135"/>
      <c r="M373" s="141"/>
      <c r="T373" s="142"/>
      <c r="AT373" s="137" t="s">
        <v>274</v>
      </c>
      <c r="AU373" s="137" t="s">
        <v>83</v>
      </c>
      <c r="AV373" s="11" t="s">
        <v>85</v>
      </c>
      <c r="AW373" s="11" t="s">
        <v>37</v>
      </c>
      <c r="AX373" s="11" t="s">
        <v>75</v>
      </c>
      <c r="AY373" s="137" t="s">
        <v>266</v>
      </c>
    </row>
    <row r="374" spans="2:65" s="12" customFormat="1" ht="11.25">
      <c r="B374" s="143"/>
      <c r="D374" s="136" t="s">
        <v>274</v>
      </c>
      <c r="E374" s="144" t="s">
        <v>19</v>
      </c>
      <c r="F374" s="145" t="s">
        <v>276</v>
      </c>
      <c r="H374" s="146">
        <v>13.38</v>
      </c>
      <c r="I374" s="147"/>
      <c r="L374" s="143"/>
      <c r="M374" s="148"/>
      <c r="T374" s="149"/>
      <c r="AT374" s="144" t="s">
        <v>274</v>
      </c>
      <c r="AU374" s="144" t="s">
        <v>83</v>
      </c>
      <c r="AV374" s="12" t="s">
        <v>272</v>
      </c>
      <c r="AW374" s="12" t="s">
        <v>37</v>
      </c>
      <c r="AX374" s="12" t="s">
        <v>83</v>
      </c>
      <c r="AY374" s="144" t="s">
        <v>266</v>
      </c>
    </row>
    <row r="375" spans="2:65" s="1" customFormat="1" ht="62.65" customHeight="1">
      <c r="B375" s="33"/>
      <c r="C375" s="122" t="s">
        <v>425</v>
      </c>
      <c r="D375" s="122" t="s">
        <v>267</v>
      </c>
      <c r="E375" s="123" t="s">
        <v>926</v>
      </c>
      <c r="F375" s="124" t="s">
        <v>927</v>
      </c>
      <c r="G375" s="125" t="s">
        <v>845</v>
      </c>
      <c r="H375" s="126">
        <v>26.76</v>
      </c>
      <c r="I375" s="127"/>
      <c r="J375" s="128">
        <f>ROUND(I375*H375,2)</f>
        <v>0</v>
      </c>
      <c r="K375" s="124" t="s">
        <v>271</v>
      </c>
      <c r="L375" s="33"/>
      <c r="M375" s="129" t="s">
        <v>19</v>
      </c>
      <c r="N375" s="130" t="s">
        <v>46</v>
      </c>
      <c r="P375" s="131">
        <f>O375*H375</f>
        <v>0</v>
      </c>
      <c r="Q375" s="131">
        <v>0</v>
      </c>
      <c r="R375" s="131">
        <f>Q375*H375</f>
        <v>0</v>
      </c>
      <c r="S375" s="131">
        <v>0</v>
      </c>
      <c r="T375" s="132">
        <f>S375*H375</f>
        <v>0</v>
      </c>
      <c r="AR375" s="133" t="s">
        <v>853</v>
      </c>
      <c r="AT375" s="133" t="s">
        <v>267</v>
      </c>
      <c r="AU375" s="133" t="s">
        <v>83</v>
      </c>
      <c r="AY375" s="18" t="s">
        <v>266</v>
      </c>
      <c r="BE375" s="134">
        <f>IF(N375="základní",J375,0)</f>
        <v>0</v>
      </c>
      <c r="BF375" s="134">
        <f>IF(N375="snížená",J375,0)</f>
        <v>0</v>
      </c>
      <c r="BG375" s="134">
        <f>IF(N375="zákl. přenesená",J375,0)</f>
        <v>0</v>
      </c>
      <c r="BH375" s="134">
        <f>IF(N375="sníž. přenesená",J375,0)</f>
        <v>0</v>
      </c>
      <c r="BI375" s="134">
        <f>IF(N375="nulová",J375,0)</f>
        <v>0</v>
      </c>
      <c r="BJ375" s="18" t="s">
        <v>83</v>
      </c>
      <c r="BK375" s="134">
        <f>ROUND(I375*H375,2)</f>
        <v>0</v>
      </c>
      <c r="BL375" s="18" t="s">
        <v>853</v>
      </c>
      <c r="BM375" s="133" t="s">
        <v>4560</v>
      </c>
    </row>
    <row r="376" spans="2:65" s="11" customFormat="1" ht="11.25">
      <c r="B376" s="135"/>
      <c r="D376" s="136" t="s">
        <v>274</v>
      </c>
      <c r="E376" s="137" t="s">
        <v>19</v>
      </c>
      <c r="F376" s="138" t="s">
        <v>4561</v>
      </c>
      <c r="H376" s="139">
        <v>26.76</v>
      </c>
      <c r="I376" s="140"/>
      <c r="L376" s="135"/>
      <c r="M376" s="141"/>
      <c r="T376" s="142"/>
      <c r="AT376" s="137" t="s">
        <v>274</v>
      </c>
      <c r="AU376" s="137" t="s">
        <v>83</v>
      </c>
      <c r="AV376" s="11" t="s">
        <v>85</v>
      </c>
      <c r="AW376" s="11" t="s">
        <v>37</v>
      </c>
      <c r="AX376" s="11" t="s">
        <v>83</v>
      </c>
      <c r="AY376" s="137" t="s">
        <v>266</v>
      </c>
    </row>
    <row r="377" spans="2:65" s="1" customFormat="1" ht="62.65" customHeight="1">
      <c r="B377" s="33"/>
      <c r="C377" s="122" t="s">
        <v>433</v>
      </c>
      <c r="D377" s="122" t="s">
        <v>267</v>
      </c>
      <c r="E377" s="123" t="s">
        <v>921</v>
      </c>
      <c r="F377" s="124" t="s">
        <v>922</v>
      </c>
      <c r="G377" s="125" t="s">
        <v>845</v>
      </c>
      <c r="H377" s="126">
        <v>13.269</v>
      </c>
      <c r="I377" s="127"/>
      <c r="J377" s="128">
        <f>ROUND(I377*H377,2)</f>
        <v>0</v>
      </c>
      <c r="K377" s="124" t="s">
        <v>271</v>
      </c>
      <c r="L377" s="33"/>
      <c r="M377" s="129" t="s">
        <v>19</v>
      </c>
      <c r="N377" s="130" t="s">
        <v>46</v>
      </c>
      <c r="P377" s="131">
        <f>O377*H377</f>
        <v>0</v>
      </c>
      <c r="Q377" s="131">
        <v>0</v>
      </c>
      <c r="R377" s="131">
        <f>Q377*H377</f>
        <v>0</v>
      </c>
      <c r="S377" s="131">
        <v>0</v>
      </c>
      <c r="T377" s="132">
        <f>S377*H377</f>
        <v>0</v>
      </c>
      <c r="AR377" s="133" t="s">
        <v>853</v>
      </c>
      <c r="AT377" s="133" t="s">
        <v>267</v>
      </c>
      <c r="AU377" s="133" t="s">
        <v>83</v>
      </c>
      <c r="AY377" s="18" t="s">
        <v>266</v>
      </c>
      <c r="BE377" s="134">
        <f>IF(N377="základní",J377,0)</f>
        <v>0</v>
      </c>
      <c r="BF377" s="134">
        <f>IF(N377="snížená",J377,0)</f>
        <v>0</v>
      </c>
      <c r="BG377" s="134">
        <f>IF(N377="zákl. přenesená",J377,0)</f>
        <v>0</v>
      </c>
      <c r="BH377" s="134">
        <f>IF(N377="sníž. přenesená",J377,0)</f>
        <v>0</v>
      </c>
      <c r="BI377" s="134">
        <f>IF(N377="nulová",J377,0)</f>
        <v>0</v>
      </c>
      <c r="BJ377" s="18" t="s">
        <v>83</v>
      </c>
      <c r="BK377" s="134">
        <f>ROUND(I377*H377,2)</f>
        <v>0</v>
      </c>
      <c r="BL377" s="18" t="s">
        <v>853</v>
      </c>
      <c r="BM377" s="133" t="s">
        <v>4562</v>
      </c>
    </row>
    <row r="378" spans="2:65" s="14" customFormat="1" ht="11.25">
      <c r="B378" s="164"/>
      <c r="D378" s="136" t="s">
        <v>274</v>
      </c>
      <c r="E378" s="165" t="s">
        <v>19</v>
      </c>
      <c r="F378" s="166" t="s">
        <v>4563</v>
      </c>
      <c r="H378" s="165" t="s">
        <v>19</v>
      </c>
      <c r="I378" s="167"/>
      <c r="L378" s="164"/>
      <c r="M378" s="168"/>
      <c r="T378" s="169"/>
      <c r="AT378" s="165" t="s">
        <v>274</v>
      </c>
      <c r="AU378" s="165" t="s">
        <v>83</v>
      </c>
      <c r="AV378" s="14" t="s">
        <v>83</v>
      </c>
      <c r="AW378" s="14" t="s">
        <v>37</v>
      </c>
      <c r="AX378" s="14" t="s">
        <v>75</v>
      </c>
      <c r="AY378" s="165" t="s">
        <v>266</v>
      </c>
    </row>
    <row r="379" spans="2:65" s="11" customFormat="1" ht="11.25">
      <c r="B379" s="135"/>
      <c r="D379" s="136" t="s">
        <v>274</v>
      </c>
      <c r="E379" s="137" t="s">
        <v>19</v>
      </c>
      <c r="F379" s="138" t="s">
        <v>4564</v>
      </c>
      <c r="H379" s="139">
        <v>13.269</v>
      </c>
      <c r="I379" s="140"/>
      <c r="L379" s="135"/>
      <c r="M379" s="141"/>
      <c r="T379" s="142"/>
      <c r="AT379" s="137" t="s">
        <v>274</v>
      </c>
      <c r="AU379" s="137" t="s">
        <v>83</v>
      </c>
      <c r="AV379" s="11" t="s">
        <v>85</v>
      </c>
      <c r="AW379" s="11" t="s">
        <v>37</v>
      </c>
      <c r="AX379" s="11" t="s">
        <v>75</v>
      </c>
      <c r="AY379" s="137" t="s">
        <v>266</v>
      </c>
    </row>
    <row r="380" spans="2:65" s="12" customFormat="1" ht="11.25">
      <c r="B380" s="143"/>
      <c r="D380" s="136" t="s">
        <v>274</v>
      </c>
      <c r="E380" s="144" t="s">
        <v>19</v>
      </c>
      <c r="F380" s="145" t="s">
        <v>276</v>
      </c>
      <c r="H380" s="146">
        <v>13.269</v>
      </c>
      <c r="I380" s="147"/>
      <c r="L380" s="143"/>
      <c r="M380" s="148"/>
      <c r="T380" s="149"/>
      <c r="AT380" s="144" t="s">
        <v>274</v>
      </c>
      <c r="AU380" s="144" t="s">
        <v>83</v>
      </c>
      <c r="AV380" s="12" t="s">
        <v>272</v>
      </c>
      <c r="AW380" s="12" t="s">
        <v>37</v>
      </c>
      <c r="AX380" s="12" t="s">
        <v>83</v>
      </c>
      <c r="AY380" s="144" t="s">
        <v>266</v>
      </c>
    </row>
    <row r="381" spans="2:65" s="1" customFormat="1" ht="62.65" customHeight="1">
      <c r="B381" s="33"/>
      <c r="C381" s="122" t="s">
        <v>437</v>
      </c>
      <c r="D381" s="122" t="s">
        <v>267</v>
      </c>
      <c r="E381" s="123" t="s">
        <v>926</v>
      </c>
      <c r="F381" s="124" t="s">
        <v>927</v>
      </c>
      <c r="G381" s="125" t="s">
        <v>845</v>
      </c>
      <c r="H381" s="126">
        <v>252.11099999999999</v>
      </c>
      <c r="I381" s="127"/>
      <c r="J381" s="128">
        <f>ROUND(I381*H381,2)</f>
        <v>0</v>
      </c>
      <c r="K381" s="124" t="s">
        <v>271</v>
      </c>
      <c r="L381" s="33"/>
      <c r="M381" s="129" t="s">
        <v>19</v>
      </c>
      <c r="N381" s="130" t="s">
        <v>46</v>
      </c>
      <c r="P381" s="131">
        <f>O381*H381</f>
        <v>0</v>
      </c>
      <c r="Q381" s="131">
        <v>0</v>
      </c>
      <c r="R381" s="131">
        <f>Q381*H381</f>
        <v>0</v>
      </c>
      <c r="S381" s="131">
        <v>0</v>
      </c>
      <c r="T381" s="132">
        <f>S381*H381</f>
        <v>0</v>
      </c>
      <c r="AR381" s="133" t="s">
        <v>853</v>
      </c>
      <c r="AT381" s="133" t="s">
        <v>267</v>
      </c>
      <c r="AU381" s="133" t="s">
        <v>83</v>
      </c>
      <c r="AY381" s="18" t="s">
        <v>266</v>
      </c>
      <c r="BE381" s="134">
        <f>IF(N381="základní",J381,0)</f>
        <v>0</v>
      </c>
      <c r="BF381" s="134">
        <f>IF(N381="snížená",J381,0)</f>
        <v>0</v>
      </c>
      <c r="BG381" s="134">
        <f>IF(N381="zákl. přenesená",J381,0)</f>
        <v>0</v>
      </c>
      <c r="BH381" s="134">
        <f>IF(N381="sníž. přenesená",J381,0)</f>
        <v>0</v>
      </c>
      <c r="BI381" s="134">
        <f>IF(N381="nulová",J381,0)</f>
        <v>0</v>
      </c>
      <c r="BJ381" s="18" t="s">
        <v>83</v>
      </c>
      <c r="BK381" s="134">
        <f>ROUND(I381*H381,2)</f>
        <v>0</v>
      </c>
      <c r="BL381" s="18" t="s">
        <v>853</v>
      </c>
      <c r="BM381" s="133" t="s">
        <v>4565</v>
      </c>
    </row>
    <row r="382" spans="2:65" s="11" customFormat="1" ht="11.25">
      <c r="B382" s="135"/>
      <c r="D382" s="136" t="s">
        <v>274</v>
      </c>
      <c r="E382" s="137" t="s">
        <v>19</v>
      </c>
      <c r="F382" s="138" t="s">
        <v>4566</v>
      </c>
      <c r="H382" s="139">
        <v>252.11099999999999</v>
      </c>
      <c r="I382" s="140"/>
      <c r="L382" s="135"/>
      <c r="M382" s="141"/>
      <c r="T382" s="142"/>
      <c r="AT382" s="137" t="s">
        <v>274</v>
      </c>
      <c r="AU382" s="137" t="s">
        <v>83</v>
      </c>
      <c r="AV382" s="11" t="s">
        <v>85</v>
      </c>
      <c r="AW382" s="11" t="s">
        <v>37</v>
      </c>
      <c r="AX382" s="11" t="s">
        <v>83</v>
      </c>
      <c r="AY382" s="137" t="s">
        <v>266</v>
      </c>
    </row>
    <row r="383" spans="2:65" s="1" customFormat="1" ht="49.15" customHeight="1">
      <c r="B383" s="33"/>
      <c r="C383" s="122" t="s">
        <v>441</v>
      </c>
      <c r="D383" s="122" t="s">
        <v>267</v>
      </c>
      <c r="E383" s="123" t="s">
        <v>2091</v>
      </c>
      <c r="F383" s="124" t="s">
        <v>2092</v>
      </c>
      <c r="G383" s="125" t="s">
        <v>845</v>
      </c>
      <c r="H383" s="126">
        <v>525.952</v>
      </c>
      <c r="I383" s="127"/>
      <c r="J383" s="128">
        <f>ROUND(I383*H383,2)</f>
        <v>0</v>
      </c>
      <c r="K383" s="124" t="s">
        <v>271</v>
      </c>
      <c r="L383" s="33"/>
      <c r="M383" s="129" t="s">
        <v>19</v>
      </c>
      <c r="N383" s="130" t="s">
        <v>46</v>
      </c>
      <c r="P383" s="131">
        <f>O383*H383</f>
        <v>0</v>
      </c>
      <c r="Q383" s="131">
        <v>0</v>
      </c>
      <c r="R383" s="131">
        <f>Q383*H383</f>
        <v>0</v>
      </c>
      <c r="S383" s="131">
        <v>0</v>
      </c>
      <c r="T383" s="132">
        <f>S383*H383</f>
        <v>0</v>
      </c>
      <c r="AR383" s="133" t="s">
        <v>853</v>
      </c>
      <c r="AT383" s="133" t="s">
        <v>267</v>
      </c>
      <c r="AU383" s="133" t="s">
        <v>83</v>
      </c>
      <c r="AY383" s="18" t="s">
        <v>266</v>
      </c>
      <c r="BE383" s="134">
        <f>IF(N383="základní",J383,0)</f>
        <v>0</v>
      </c>
      <c r="BF383" s="134">
        <f>IF(N383="snížená",J383,0)</f>
        <v>0</v>
      </c>
      <c r="BG383" s="134">
        <f>IF(N383="zákl. přenesená",J383,0)</f>
        <v>0</v>
      </c>
      <c r="BH383" s="134">
        <f>IF(N383="sníž. přenesená",J383,0)</f>
        <v>0</v>
      </c>
      <c r="BI383" s="134">
        <f>IF(N383="nulová",J383,0)</f>
        <v>0</v>
      </c>
      <c r="BJ383" s="18" t="s">
        <v>83</v>
      </c>
      <c r="BK383" s="134">
        <f>ROUND(I383*H383,2)</f>
        <v>0</v>
      </c>
      <c r="BL383" s="18" t="s">
        <v>853</v>
      </c>
      <c r="BM383" s="133" t="s">
        <v>4567</v>
      </c>
    </row>
    <row r="384" spans="2:65" s="1" customFormat="1" ht="19.5">
      <c r="B384" s="33"/>
      <c r="D384" s="136" t="s">
        <v>341</v>
      </c>
      <c r="F384" s="150" t="s">
        <v>946</v>
      </c>
      <c r="I384" s="151"/>
      <c r="L384" s="33"/>
      <c r="M384" s="152"/>
      <c r="T384" s="54"/>
      <c r="AT384" s="18" t="s">
        <v>341</v>
      </c>
      <c r="AU384" s="18" t="s">
        <v>83</v>
      </c>
    </row>
    <row r="385" spans="2:65" s="14" customFormat="1" ht="11.25">
      <c r="B385" s="164"/>
      <c r="D385" s="136" t="s">
        <v>274</v>
      </c>
      <c r="E385" s="165" t="s">
        <v>19</v>
      </c>
      <c r="F385" s="166" t="s">
        <v>4409</v>
      </c>
      <c r="H385" s="165" t="s">
        <v>19</v>
      </c>
      <c r="I385" s="167"/>
      <c r="L385" s="164"/>
      <c r="M385" s="168"/>
      <c r="T385" s="169"/>
      <c r="AT385" s="165" t="s">
        <v>274</v>
      </c>
      <c r="AU385" s="165" t="s">
        <v>83</v>
      </c>
      <c r="AV385" s="14" t="s">
        <v>83</v>
      </c>
      <c r="AW385" s="14" t="s">
        <v>37</v>
      </c>
      <c r="AX385" s="14" t="s">
        <v>75</v>
      </c>
      <c r="AY385" s="165" t="s">
        <v>266</v>
      </c>
    </row>
    <row r="386" spans="2:65" s="11" customFormat="1" ht="11.25">
      <c r="B386" s="135"/>
      <c r="D386" s="136" t="s">
        <v>274</v>
      </c>
      <c r="E386" s="137" t="s">
        <v>19</v>
      </c>
      <c r="F386" s="138" t="s">
        <v>4568</v>
      </c>
      <c r="H386" s="139">
        <v>50.783999999999999</v>
      </c>
      <c r="I386" s="140"/>
      <c r="L386" s="135"/>
      <c r="M386" s="141"/>
      <c r="T386" s="142"/>
      <c r="AT386" s="137" t="s">
        <v>274</v>
      </c>
      <c r="AU386" s="137" t="s">
        <v>83</v>
      </c>
      <c r="AV386" s="11" t="s">
        <v>85</v>
      </c>
      <c r="AW386" s="11" t="s">
        <v>37</v>
      </c>
      <c r="AX386" s="11" t="s">
        <v>75</v>
      </c>
      <c r="AY386" s="137" t="s">
        <v>266</v>
      </c>
    </row>
    <row r="387" spans="2:65" s="14" customFormat="1" ht="11.25">
      <c r="B387" s="164"/>
      <c r="D387" s="136" t="s">
        <v>274</v>
      </c>
      <c r="E387" s="165" t="s">
        <v>19</v>
      </c>
      <c r="F387" s="166" t="s">
        <v>4410</v>
      </c>
      <c r="H387" s="165" t="s">
        <v>19</v>
      </c>
      <c r="I387" s="167"/>
      <c r="L387" s="164"/>
      <c r="M387" s="168"/>
      <c r="T387" s="169"/>
      <c r="AT387" s="165" t="s">
        <v>274</v>
      </c>
      <c r="AU387" s="165" t="s">
        <v>83</v>
      </c>
      <c r="AV387" s="14" t="s">
        <v>83</v>
      </c>
      <c r="AW387" s="14" t="s">
        <v>37</v>
      </c>
      <c r="AX387" s="14" t="s">
        <v>75</v>
      </c>
      <c r="AY387" s="165" t="s">
        <v>266</v>
      </c>
    </row>
    <row r="388" spans="2:65" s="11" customFormat="1" ht="11.25">
      <c r="B388" s="135"/>
      <c r="D388" s="136" t="s">
        <v>274</v>
      </c>
      <c r="E388" s="137" t="s">
        <v>19</v>
      </c>
      <c r="F388" s="138" t="s">
        <v>4569</v>
      </c>
      <c r="H388" s="139">
        <v>43.488</v>
      </c>
      <c r="I388" s="140"/>
      <c r="L388" s="135"/>
      <c r="M388" s="141"/>
      <c r="T388" s="142"/>
      <c r="AT388" s="137" t="s">
        <v>274</v>
      </c>
      <c r="AU388" s="137" t="s">
        <v>83</v>
      </c>
      <c r="AV388" s="11" t="s">
        <v>85</v>
      </c>
      <c r="AW388" s="11" t="s">
        <v>37</v>
      </c>
      <c r="AX388" s="11" t="s">
        <v>75</v>
      </c>
      <c r="AY388" s="137" t="s">
        <v>266</v>
      </c>
    </row>
    <row r="389" spans="2:65" s="14" customFormat="1" ht="11.25">
      <c r="B389" s="164"/>
      <c r="D389" s="136" t="s">
        <v>274</v>
      </c>
      <c r="E389" s="165" t="s">
        <v>19</v>
      </c>
      <c r="F389" s="166" t="s">
        <v>4411</v>
      </c>
      <c r="H389" s="165" t="s">
        <v>19</v>
      </c>
      <c r="I389" s="167"/>
      <c r="L389" s="164"/>
      <c r="M389" s="168"/>
      <c r="T389" s="169"/>
      <c r="AT389" s="165" t="s">
        <v>274</v>
      </c>
      <c r="AU389" s="165" t="s">
        <v>83</v>
      </c>
      <c r="AV389" s="14" t="s">
        <v>83</v>
      </c>
      <c r="AW389" s="14" t="s">
        <v>37</v>
      </c>
      <c r="AX389" s="14" t="s">
        <v>75</v>
      </c>
      <c r="AY389" s="165" t="s">
        <v>266</v>
      </c>
    </row>
    <row r="390" spans="2:65" s="11" customFormat="1" ht="11.25">
      <c r="B390" s="135"/>
      <c r="D390" s="136" t="s">
        <v>274</v>
      </c>
      <c r="E390" s="137" t="s">
        <v>19</v>
      </c>
      <c r="F390" s="138" t="s">
        <v>4570</v>
      </c>
      <c r="H390" s="139">
        <v>77.28</v>
      </c>
      <c r="I390" s="140"/>
      <c r="L390" s="135"/>
      <c r="M390" s="141"/>
      <c r="T390" s="142"/>
      <c r="AT390" s="137" t="s">
        <v>274</v>
      </c>
      <c r="AU390" s="137" t="s">
        <v>83</v>
      </c>
      <c r="AV390" s="11" t="s">
        <v>85</v>
      </c>
      <c r="AW390" s="11" t="s">
        <v>37</v>
      </c>
      <c r="AX390" s="11" t="s">
        <v>75</v>
      </c>
      <c r="AY390" s="137" t="s">
        <v>266</v>
      </c>
    </row>
    <row r="391" spans="2:65" s="11" customFormat="1" ht="11.25">
      <c r="B391" s="135"/>
      <c r="D391" s="136" t="s">
        <v>274</v>
      </c>
      <c r="E391" s="137" t="s">
        <v>19</v>
      </c>
      <c r="F391" s="138" t="s">
        <v>4571</v>
      </c>
      <c r="H391" s="139">
        <v>215.16800000000001</v>
      </c>
      <c r="I391" s="140"/>
      <c r="L391" s="135"/>
      <c r="M391" s="141"/>
      <c r="T391" s="142"/>
      <c r="AT391" s="137" t="s">
        <v>274</v>
      </c>
      <c r="AU391" s="137" t="s">
        <v>83</v>
      </c>
      <c r="AV391" s="11" t="s">
        <v>85</v>
      </c>
      <c r="AW391" s="11" t="s">
        <v>37</v>
      </c>
      <c r="AX391" s="11" t="s">
        <v>75</v>
      </c>
      <c r="AY391" s="137" t="s">
        <v>266</v>
      </c>
    </row>
    <row r="392" spans="2:65" s="14" customFormat="1" ht="11.25">
      <c r="B392" s="164"/>
      <c r="D392" s="136" t="s">
        <v>274</v>
      </c>
      <c r="E392" s="165" t="s">
        <v>19</v>
      </c>
      <c r="F392" s="166" t="s">
        <v>4412</v>
      </c>
      <c r="H392" s="165" t="s">
        <v>19</v>
      </c>
      <c r="I392" s="167"/>
      <c r="L392" s="164"/>
      <c r="M392" s="168"/>
      <c r="T392" s="169"/>
      <c r="AT392" s="165" t="s">
        <v>274</v>
      </c>
      <c r="AU392" s="165" t="s">
        <v>83</v>
      </c>
      <c r="AV392" s="14" t="s">
        <v>83</v>
      </c>
      <c r="AW392" s="14" t="s">
        <v>37</v>
      </c>
      <c r="AX392" s="14" t="s">
        <v>75</v>
      </c>
      <c r="AY392" s="165" t="s">
        <v>266</v>
      </c>
    </row>
    <row r="393" spans="2:65" s="11" customFormat="1" ht="11.25">
      <c r="B393" s="135"/>
      <c r="D393" s="136" t="s">
        <v>274</v>
      </c>
      <c r="E393" s="137" t="s">
        <v>19</v>
      </c>
      <c r="F393" s="138" t="s">
        <v>4572</v>
      </c>
      <c r="H393" s="139">
        <v>91.695999999999998</v>
      </c>
      <c r="I393" s="140"/>
      <c r="L393" s="135"/>
      <c r="M393" s="141"/>
      <c r="T393" s="142"/>
      <c r="AT393" s="137" t="s">
        <v>274</v>
      </c>
      <c r="AU393" s="137" t="s">
        <v>83</v>
      </c>
      <c r="AV393" s="11" t="s">
        <v>85</v>
      </c>
      <c r="AW393" s="11" t="s">
        <v>37</v>
      </c>
      <c r="AX393" s="11" t="s">
        <v>75</v>
      </c>
      <c r="AY393" s="137" t="s">
        <v>266</v>
      </c>
    </row>
    <row r="394" spans="2:65" s="14" customFormat="1" ht="11.25">
      <c r="B394" s="164"/>
      <c r="D394" s="136" t="s">
        <v>274</v>
      </c>
      <c r="E394" s="165" t="s">
        <v>19</v>
      </c>
      <c r="F394" s="166" t="s">
        <v>4413</v>
      </c>
      <c r="H394" s="165" t="s">
        <v>19</v>
      </c>
      <c r="I394" s="167"/>
      <c r="L394" s="164"/>
      <c r="M394" s="168"/>
      <c r="T394" s="169"/>
      <c r="AT394" s="165" t="s">
        <v>274</v>
      </c>
      <c r="AU394" s="165" t="s">
        <v>83</v>
      </c>
      <c r="AV394" s="14" t="s">
        <v>83</v>
      </c>
      <c r="AW394" s="14" t="s">
        <v>37</v>
      </c>
      <c r="AX394" s="14" t="s">
        <v>75</v>
      </c>
      <c r="AY394" s="165" t="s">
        <v>266</v>
      </c>
    </row>
    <row r="395" spans="2:65" s="11" customFormat="1" ht="11.25">
      <c r="B395" s="135"/>
      <c r="D395" s="136" t="s">
        <v>274</v>
      </c>
      <c r="E395" s="137" t="s">
        <v>19</v>
      </c>
      <c r="F395" s="138" t="s">
        <v>4573</v>
      </c>
      <c r="H395" s="139">
        <v>47.536000000000001</v>
      </c>
      <c r="I395" s="140"/>
      <c r="L395" s="135"/>
      <c r="M395" s="141"/>
      <c r="T395" s="142"/>
      <c r="AT395" s="137" t="s">
        <v>274</v>
      </c>
      <c r="AU395" s="137" t="s">
        <v>83</v>
      </c>
      <c r="AV395" s="11" t="s">
        <v>85</v>
      </c>
      <c r="AW395" s="11" t="s">
        <v>37</v>
      </c>
      <c r="AX395" s="11" t="s">
        <v>75</v>
      </c>
      <c r="AY395" s="137" t="s">
        <v>266</v>
      </c>
    </row>
    <row r="396" spans="2:65" s="12" customFormat="1" ht="11.25">
      <c r="B396" s="143"/>
      <c r="D396" s="136" t="s">
        <v>274</v>
      </c>
      <c r="E396" s="144" t="s">
        <v>19</v>
      </c>
      <c r="F396" s="145" t="s">
        <v>276</v>
      </c>
      <c r="H396" s="146">
        <v>525.952</v>
      </c>
      <c r="I396" s="147"/>
      <c r="L396" s="143"/>
      <c r="M396" s="148"/>
      <c r="T396" s="149"/>
      <c r="AT396" s="144" t="s">
        <v>274</v>
      </c>
      <c r="AU396" s="144" t="s">
        <v>83</v>
      </c>
      <c r="AV396" s="12" t="s">
        <v>272</v>
      </c>
      <c r="AW396" s="12" t="s">
        <v>37</v>
      </c>
      <c r="AX396" s="12" t="s">
        <v>83</v>
      </c>
      <c r="AY396" s="144" t="s">
        <v>266</v>
      </c>
    </row>
    <row r="397" spans="2:65" s="1" customFormat="1" ht="49.15" customHeight="1">
      <c r="B397" s="33"/>
      <c r="C397" s="122" t="s">
        <v>445</v>
      </c>
      <c r="D397" s="122" t="s">
        <v>267</v>
      </c>
      <c r="E397" s="123" t="s">
        <v>4574</v>
      </c>
      <c r="F397" s="124" t="s">
        <v>4575</v>
      </c>
      <c r="G397" s="125" t="s">
        <v>845</v>
      </c>
      <c r="H397" s="126">
        <v>1.33</v>
      </c>
      <c r="I397" s="127"/>
      <c r="J397" s="128">
        <f>ROUND(I397*H397,2)</f>
        <v>0</v>
      </c>
      <c r="K397" s="124" t="s">
        <v>271</v>
      </c>
      <c r="L397" s="33"/>
      <c r="M397" s="129" t="s">
        <v>19</v>
      </c>
      <c r="N397" s="130" t="s">
        <v>46</v>
      </c>
      <c r="P397" s="131">
        <f>O397*H397</f>
        <v>0</v>
      </c>
      <c r="Q397" s="131">
        <v>0</v>
      </c>
      <c r="R397" s="131">
        <f>Q397*H397</f>
        <v>0</v>
      </c>
      <c r="S397" s="131">
        <v>0</v>
      </c>
      <c r="T397" s="132">
        <f>S397*H397</f>
        <v>0</v>
      </c>
      <c r="AR397" s="133" t="s">
        <v>853</v>
      </c>
      <c r="AT397" s="133" t="s">
        <v>267</v>
      </c>
      <c r="AU397" s="133" t="s">
        <v>83</v>
      </c>
      <c r="AY397" s="18" t="s">
        <v>266</v>
      </c>
      <c r="BE397" s="134">
        <f>IF(N397="základní",J397,0)</f>
        <v>0</v>
      </c>
      <c r="BF397" s="134">
        <f>IF(N397="snížená",J397,0)</f>
        <v>0</v>
      </c>
      <c r="BG397" s="134">
        <f>IF(N397="zákl. přenesená",J397,0)</f>
        <v>0</v>
      </c>
      <c r="BH397" s="134">
        <f>IF(N397="sníž. přenesená",J397,0)</f>
        <v>0</v>
      </c>
      <c r="BI397" s="134">
        <f>IF(N397="nulová",J397,0)</f>
        <v>0</v>
      </c>
      <c r="BJ397" s="18" t="s">
        <v>83</v>
      </c>
      <c r="BK397" s="134">
        <f>ROUND(I397*H397,2)</f>
        <v>0</v>
      </c>
      <c r="BL397" s="18" t="s">
        <v>853</v>
      </c>
      <c r="BM397" s="133" t="s">
        <v>4576</v>
      </c>
    </row>
    <row r="398" spans="2:65" s="1" customFormat="1" ht="19.5">
      <c r="B398" s="33"/>
      <c r="D398" s="136" t="s">
        <v>341</v>
      </c>
      <c r="F398" s="150" t="s">
        <v>946</v>
      </c>
      <c r="I398" s="151"/>
      <c r="L398" s="33"/>
      <c r="M398" s="152"/>
      <c r="T398" s="54"/>
      <c r="AT398" s="18" t="s">
        <v>341</v>
      </c>
      <c r="AU398" s="18" t="s">
        <v>83</v>
      </c>
    </row>
    <row r="399" spans="2:65" s="14" customFormat="1" ht="11.25">
      <c r="B399" s="164"/>
      <c r="D399" s="136" t="s">
        <v>274</v>
      </c>
      <c r="E399" s="165" t="s">
        <v>19</v>
      </c>
      <c r="F399" s="166" t="s">
        <v>4577</v>
      </c>
      <c r="H399" s="165" t="s">
        <v>19</v>
      </c>
      <c r="I399" s="167"/>
      <c r="L399" s="164"/>
      <c r="M399" s="168"/>
      <c r="T399" s="169"/>
      <c r="AT399" s="165" t="s">
        <v>274</v>
      </c>
      <c r="AU399" s="165" t="s">
        <v>83</v>
      </c>
      <c r="AV399" s="14" t="s">
        <v>83</v>
      </c>
      <c r="AW399" s="14" t="s">
        <v>37</v>
      </c>
      <c r="AX399" s="14" t="s">
        <v>75</v>
      </c>
      <c r="AY399" s="165" t="s">
        <v>266</v>
      </c>
    </row>
    <row r="400" spans="2:65" s="11" customFormat="1" ht="11.25">
      <c r="B400" s="135"/>
      <c r="D400" s="136" t="s">
        <v>274</v>
      </c>
      <c r="E400" s="137" t="s">
        <v>19</v>
      </c>
      <c r="F400" s="138" t="s">
        <v>4578</v>
      </c>
      <c r="H400" s="139">
        <v>1.33</v>
      </c>
      <c r="I400" s="140"/>
      <c r="L400" s="135"/>
      <c r="M400" s="141"/>
      <c r="T400" s="142"/>
      <c r="AT400" s="137" t="s">
        <v>274</v>
      </c>
      <c r="AU400" s="137" t="s">
        <v>83</v>
      </c>
      <c r="AV400" s="11" t="s">
        <v>85</v>
      </c>
      <c r="AW400" s="11" t="s">
        <v>37</v>
      </c>
      <c r="AX400" s="11" t="s">
        <v>75</v>
      </c>
      <c r="AY400" s="137" t="s">
        <v>266</v>
      </c>
    </row>
    <row r="401" spans="2:51" s="12" customFormat="1" ht="11.25">
      <c r="B401" s="143"/>
      <c r="D401" s="136" t="s">
        <v>274</v>
      </c>
      <c r="E401" s="144" t="s">
        <v>19</v>
      </c>
      <c r="F401" s="145" t="s">
        <v>276</v>
      </c>
      <c r="H401" s="146">
        <v>1.33</v>
      </c>
      <c r="I401" s="147"/>
      <c r="L401" s="143"/>
      <c r="M401" s="183"/>
      <c r="N401" s="184"/>
      <c r="O401" s="184"/>
      <c r="P401" s="184"/>
      <c r="Q401" s="184"/>
      <c r="R401" s="184"/>
      <c r="S401" s="184"/>
      <c r="T401" s="185"/>
      <c r="AT401" s="144" t="s">
        <v>274</v>
      </c>
      <c r="AU401" s="144" t="s">
        <v>83</v>
      </c>
      <c r="AV401" s="12" t="s">
        <v>272</v>
      </c>
      <c r="AW401" s="12" t="s">
        <v>37</v>
      </c>
      <c r="AX401" s="12" t="s">
        <v>83</v>
      </c>
      <c r="AY401" s="144" t="s">
        <v>266</v>
      </c>
    </row>
    <row r="402" spans="2:51" s="1" customFormat="1" ht="6.95" customHeight="1">
      <c r="B402" s="42"/>
      <c r="C402" s="43"/>
      <c r="D402" s="43"/>
      <c r="E402" s="43"/>
      <c r="F402" s="43"/>
      <c r="G402" s="43"/>
      <c r="H402" s="43"/>
      <c r="I402" s="43"/>
      <c r="J402" s="43"/>
      <c r="K402" s="43"/>
      <c r="L402" s="33"/>
    </row>
  </sheetData>
  <sheetProtection algorithmName="SHA-512" hashValue="kU3v/Urup4ePo3Tpcj1+C4IGBf3DSXBIpxVsNYd+simvmOxKTM8IbeT6oE2dLUIcR+S9+zCO5/X8XyPtYWx00g==" saltValue="1iVHkZfu/eZbwImH4ptXlLYgaumoFLep5k9bhVNXq7iEUzMVhpwTQEu7A5KO7Ow9T2elwpCL9QlUDYEiJy6teA==" spinCount="100000" sheet="1" objects="1" scenarios="1" formatColumns="0" formatRows="0" autoFilter="0"/>
  <autoFilter ref="C81:K401" xr:uid="{00000000-0009-0000-0000-00001B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BM10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166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4579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ROUND((SUM(BE82:BE99)),  2)</f>
        <v>0</v>
      </c>
      <c r="I33" s="90">
        <v>0.21</v>
      </c>
      <c r="J33" s="89">
        <f>ROUND(((SUM(BE82:BE99))*I33),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ROUND((SUM(BF82:BF99)),  2)</f>
        <v>0</v>
      </c>
      <c r="I34" s="90">
        <v>0.12</v>
      </c>
      <c r="J34" s="89">
        <f>ROUND(((SUM(BF82:BF99))*I34),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ROUND((SUM(BG82:BG99)),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ROUND((SUM(BH82:BH99)),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ROUND((SUM(BI82:BI99)),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12-10-01.4 - Následná úprava GPK koleje, km 13,400 - km 17,850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J93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12-10-01.4 - Následná úprava GPK koleje, km 13,400 - km 17,850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P83+P93</f>
        <v>0</v>
      </c>
      <c r="Q82" s="51"/>
      <c r="R82" s="109">
        <f>R83+R93</f>
        <v>953.85599999999999</v>
      </c>
      <c r="S82" s="51"/>
      <c r="T82" s="110">
        <f>T83+T93</f>
        <v>0</v>
      </c>
      <c r="AT82" s="18" t="s">
        <v>74</v>
      </c>
      <c r="AU82" s="18" t="s">
        <v>248</v>
      </c>
      <c r="BK82" s="111">
        <f>BK83+BK93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953.85599999999999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SUM(P85:P92)</f>
        <v>0</v>
      </c>
      <c r="R84" s="118">
        <f>SUM(R85:R92)</f>
        <v>953.85599999999999</v>
      </c>
      <c r="T84" s="119">
        <f>SUM(T85:T92)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SUM(BK85:BK92)</f>
        <v>0</v>
      </c>
    </row>
    <row r="85" spans="2:65" s="1" customFormat="1" ht="37.9" customHeight="1">
      <c r="B85" s="33"/>
      <c r="C85" s="122" t="s">
        <v>85</v>
      </c>
      <c r="D85" s="122" t="s">
        <v>267</v>
      </c>
      <c r="E85" s="123" t="s">
        <v>838</v>
      </c>
      <c r="F85" s="124" t="s">
        <v>839</v>
      </c>
      <c r="G85" s="125" t="s">
        <v>279</v>
      </c>
      <c r="H85" s="126">
        <v>529.91999999999996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4580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841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4581</v>
      </c>
      <c r="H87" s="139">
        <v>529.91999999999996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16.5" customHeight="1">
      <c r="B88" s="33"/>
      <c r="C88" s="170" t="s">
        <v>285</v>
      </c>
      <c r="D88" s="170" t="s">
        <v>298</v>
      </c>
      <c r="E88" s="171" t="s">
        <v>843</v>
      </c>
      <c r="F88" s="172" t="s">
        <v>844</v>
      </c>
      <c r="G88" s="173" t="s">
        <v>845</v>
      </c>
      <c r="H88" s="174">
        <v>953.85599999999999</v>
      </c>
      <c r="I88" s="175"/>
      <c r="J88" s="176">
        <f>ROUND(I88*H88,2)</f>
        <v>0</v>
      </c>
      <c r="K88" s="172" t="s">
        <v>271</v>
      </c>
      <c r="L88" s="177"/>
      <c r="M88" s="178" t="s">
        <v>19</v>
      </c>
      <c r="N88" s="179" t="s">
        <v>46</v>
      </c>
      <c r="P88" s="131">
        <f>O88*H88</f>
        <v>0</v>
      </c>
      <c r="Q88" s="131">
        <v>1</v>
      </c>
      <c r="R88" s="131">
        <f>Q88*H88</f>
        <v>953.85599999999999</v>
      </c>
      <c r="S88" s="131">
        <v>0</v>
      </c>
      <c r="T88" s="132">
        <f>S88*H88</f>
        <v>0</v>
      </c>
      <c r="AR88" s="133" t="s">
        <v>303</v>
      </c>
      <c r="AT88" s="133" t="s">
        <v>298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4582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4583</v>
      </c>
      <c r="H89" s="139">
        <v>953.85599999999999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83</v>
      </c>
      <c r="AY89" s="137" t="s">
        <v>266</v>
      </c>
    </row>
    <row r="90" spans="2:65" s="1" customFormat="1" ht="90" customHeight="1">
      <c r="B90" s="33"/>
      <c r="C90" s="122" t="s">
        <v>83</v>
      </c>
      <c r="D90" s="122" t="s">
        <v>267</v>
      </c>
      <c r="E90" s="123" t="s">
        <v>831</v>
      </c>
      <c r="F90" s="124" t="s">
        <v>832</v>
      </c>
      <c r="G90" s="125" t="s">
        <v>833</v>
      </c>
      <c r="H90" s="126">
        <v>4.4160000000000004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4584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4076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4077</v>
      </c>
      <c r="H92" s="139">
        <v>4.4160000000000004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83</v>
      </c>
      <c r="AY92" s="137" t="s">
        <v>266</v>
      </c>
    </row>
    <row r="93" spans="2:65" s="10" customFormat="1" ht="25.9" customHeight="1">
      <c r="B93" s="112"/>
      <c r="D93" s="113" t="s">
        <v>74</v>
      </c>
      <c r="E93" s="114" t="s">
        <v>849</v>
      </c>
      <c r="F93" s="114" t="s">
        <v>850</v>
      </c>
      <c r="I93" s="115"/>
      <c r="J93" s="116">
        <f>BK93</f>
        <v>0</v>
      </c>
      <c r="L93" s="112"/>
      <c r="M93" s="117"/>
      <c r="P93" s="118">
        <f>SUM(P94:P99)</f>
        <v>0</v>
      </c>
      <c r="R93" s="118">
        <f>SUM(R94:R99)</f>
        <v>0</v>
      </c>
      <c r="T93" s="119">
        <f>SUM(T94:T99)</f>
        <v>0</v>
      </c>
      <c r="AR93" s="113" t="s">
        <v>272</v>
      </c>
      <c r="AT93" s="120" t="s">
        <v>74</v>
      </c>
      <c r="AU93" s="120" t="s">
        <v>75</v>
      </c>
      <c r="AY93" s="113" t="s">
        <v>266</v>
      </c>
      <c r="BK93" s="121">
        <f>SUM(BK94:BK99)</f>
        <v>0</v>
      </c>
    </row>
    <row r="94" spans="2:65" s="1" customFormat="1" ht="55.5" customHeight="1">
      <c r="B94" s="33"/>
      <c r="C94" s="122" t="s">
        <v>272</v>
      </c>
      <c r="D94" s="122" t="s">
        <v>267</v>
      </c>
      <c r="E94" s="123" t="s">
        <v>851</v>
      </c>
      <c r="F94" s="124" t="s">
        <v>852</v>
      </c>
      <c r="G94" s="125" t="s">
        <v>845</v>
      </c>
      <c r="H94" s="126">
        <v>953.85599999999999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853</v>
      </c>
      <c r="AT94" s="133" t="s">
        <v>267</v>
      </c>
      <c r="AU94" s="133" t="s">
        <v>83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853</v>
      </c>
      <c r="BM94" s="133" t="s">
        <v>4585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855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83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4586</v>
      </c>
      <c r="H96" s="139">
        <v>953.85599999999999</v>
      </c>
      <c r="I96" s="140"/>
      <c r="L96" s="135"/>
      <c r="M96" s="141"/>
      <c r="T96" s="142"/>
      <c r="AT96" s="137" t="s">
        <v>274</v>
      </c>
      <c r="AU96" s="137" t="s">
        <v>83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55.5" customHeight="1">
      <c r="B97" s="33"/>
      <c r="C97" s="122" t="s">
        <v>264</v>
      </c>
      <c r="D97" s="122" t="s">
        <v>267</v>
      </c>
      <c r="E97" s="123" t="s">
        <v>857</v>
      </c>
      <c r="F97" s="124" t="s">
        <v>858</v>
      </c>
      <c r="G97" s="125" t="s">
        <v>845</v>
      </c>
      <c r="H97" s="126">
        <v>6676.9920000000002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853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853</v>
      </c>
      <c r="BM97" s="133" t="s">
        <v>4587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855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83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4588</v>
      </c>
      <c r="H99" s="139">
        <v>6676.9920000000002</v>
      </c>
      <c r="I99" s="140"/>
      <c r="L99" s="135"/>
      <c r="M99" s="180"/>
      <c r="N99" s="181"/>
      <c r="O99" s="181"/>
      <c r="P99" s="181"/>
      <c r="Q99" s="181"/>
      <c r="R99" s="181"/>
      <c r="S99" s="181"/>
      <c r="T99" s="182"/>
      <c r="AT99" s="137" t="s">
        <v>274</v>
      </c>
      <c r="AU99" s="137" t="s">
        <v>83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6.95" customHeight="1">
      <c r="B100" s="42"/>
      <c r="C100" s="43"/>
      <c r="D100" s="43"/>
      <c r="E100" s="43"/>
      <c r="F100" s="43"/>
      <c r="G100" s="43"/>
      <c r="H100" s="43"/>
      <c r="I100" s="43"/>
      <c r="J100" s="43"/>
      <c r="K100" s="43"/>
      <c r="L100" s="33"/>
    </row>
  </sheetData>
  <sheetProtection algorithmName="SHA-512" hashValue="7p3eK/hUTX+UmKqHiFV9+xvrIcGjO/nHgVGBcS+hQMrqk7yIHDQO5173FmkLqjJPwm+obs7/q2x/Oh4vAQTk0w==" saltValue="YRlcXu3oUrPtiU37g8sxboDcPS7EBrn5HlooSdtmJLSQiZR513M40zhfNLfkdzWZBik40URGmqf+uO2tGNAzkA==" spinCount="100000" sheet="1" objects="1" scenarios="1" formatColumns="0" formatRows="0" autoFilter="0"/>
  <autoFilter ref="C81:K99" xr:uid="{00000000-0009-0000-0000-00001C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1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88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641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ROUND(J81,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ROUND((SUM(BE81:BE115)),  2)</f>
        <v>0</v>
      </c>
      <c r="I33" s="90">
        <v>0.21</v>
      </c>
      <c r="J33" s="89">
        <f>ROUND(((SUM(BE81:BE115))*I33),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ROUND((SUM(BF81:BF115)),  2)</f>
        <v>0</v>
      </c>
      <c r="I34" s="90">
        <v>0.12</v>
      </c>
      <c r="J34" s="89">
        <f>ROUND(((SUM(BF81:BF115))*I34),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ROUND((SUM(BG81:BG115)),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ROUND((SUM(BH81:BH115)),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ROUND((SUM(BI81:BI115)),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PS 12-01-21 - Obnova TZZ, Žulová - Velká Kraš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J81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249</v>
      </c>
      <c r="E60" s="102"/>
      <c r="F60" s="102"/>
      <c r="G60" s="102"/>
      <c r="H60" s="102"/>
      <c r="I60" s="102"/>
      <c r="J60" s="103">
        <f>J82</f>
        <v>0</v>
      </c>
      <c r="L60" s="100"/>
    </row>
    <row r="61" spans="2:47" s="8" customFormat="1" ht="24.95" customHeight="1">
      <c r="B61" s="100"/>
      <c r="D61" s="101" t="s">
        <v>250</v>
      </c>
      <c r="E61" s="102"/>
      <c r="F61" s="102"/>
      <c r="G61" s="102"/>
      <c r="H61" s="102"/>
      <c r="I61" s="102"/>
      <c r="J61" s="103">
        <f>J86</f>
        <v>0</v>
      </c>
      <c r="L61" s="100"/>
    </row>
    <row r="62" spans="2:47" s="1" customFormat="1" ht="21.75" customHeight="1">
      <c r="B62" s="33"/>
      <c r="L62" s="33"/>
    </row>
    <row r="63" spans="2:47" s="1" customFormat="1" ht="6.95" customHeight="1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>
      <c r="B68" s="33"/>
      <c r="C68" s="22" t="s">
        <v>251</v>
      </c>
      <c r="L68" s="33"/>
    </row>
    <row r="69" spans="2:20" s="1" customFormat="1" ht="6.95" customHeight="1">
      <c r="B69" s="33"/>
      <c r="L69" s="33"/>
    </row>
    <row r="70" spans="2:20" s="1" customFormat="1" ht="12" customHeight="1">
      <c r="B70" s="33"/>
      <c r="C70" s="28" t="s">
        <v>16</v>
      </c>
      <c r="L70" s="33"/>
    </row>
    <row r="71" spans="2:20" s="1" customFormat="1" ht="26.25" customHeight="1">
      <c r="B71" s="33"/>
      <c r="E71" s="319" t="str">
        <f>E7</f>
        <v>Odstranění havarijního stavu po povodních 2024 - komplexní oprava trati v úseku Vápenná - Javorník ve Slezsku - PD</v>
      </c>
      <c r="F71" s="320"/>
      <c r="G71" s="320"/>
      <c r="H71" s="320"/>
      <c r="L71" s="33"/>
    </row>
    <row r="72" spans="2:20" s="1" customFormat="1" ht="12" customHeight="1">
      <c r="B72" s="33"/>
      <c r="C72" s="28" t="s">
        <v>243</v>
      </c>
      <c r="L72" s="33"/>
    </row>
    <row r="73" spans="2:20" s="1" customFormat="1" ht="16.5" customHeight="1">
      <c r="B73" s="33"/>
      <c r="E73" s="315" t="str">
        <f>E9</f>
        <v>PS 12-01-21 - Obnova TZZ, Žulová - Velká Kraš</v>
      </c>
      <c r="F73" s="321"/>
      <c r="G73" s="321"/>
      <c r="H73" s="321"/>
      <c r="L73" s="33"/>
    </row>
    <row r="74" spans="2:20" s="1" customFormat="1" ht="6.95" customHeight="1">
      <c r="B74" s="33"/>
      <c r="L74" s="33"/>
    </row>
    <row r="75" spans="2:20" s="1" customFormat="1" ht="12" customHeight="1">
      <c r="B75" s="33"/>
      <c r="C75" s="28" t="s">
        <v>21</v>
      </c>
      <c r="F75" s="26" t="str">
        <f>F12</f>
        <v xml:space="preserve"> </v>
      </c>
      <c r="I75" s="28" t="s">
        <v>23</v>
      </c>
      <c r="J75" s="50" t="str">
        <f>IF(J12="","",J12)</f>
        <v>10. 4. 2025</v>
      </c>
      <c r="L75" s="33"/>
    </row>
    <row r="76" spans="2:20" s="1" customFormat="1" ht="6.95" customHeight="1">
      <c r="B76" s="33"/>
      <c r="L76" s="33"/>
    </row>
    <row r="77" spans="2:20" s="1" customFormat="1" ht="15.2" customHeight="1">
      <c r="B77" s="33"/>
      <c r="C77" s="28" t="s">
        <v>25</v>
      </c>
      <c r="F77" s="26" t="str">
        <f>E15</f>
        <v xml:space="preserve">Správa železnic, státní organizace </v>
      </c>
      <c r="I77" s="28" t="s">
        <v>33</v>
      </c>
      <c r="J77" s="31" t="str">
        <f>E21</f>
        <v>Prodin a.s.</v>
      </c>
      <c r="L77" s="33"/>
    </row>
    <row r="78" spans="2:20" s="1" customFormat="1" ht="15.2" customHeight="1">
      <c r="B78" s="33"/>
      <c r="C78" s="28" t="s">
        <v>31</v>
      </c>
      <c r="F78" s="26" t="str">
        <f>IF(E18="","",E18)</f>
        <v>Vyplň údaj</v>
      </c>
      <c r="I78" s="28" t="s">
        <v>38</v>
      </c>
      <c r="J78" s="31" t="str">
        <f>E24</f>
        <v xml:space="preserve"> </v>
      </c>
      <c r="L78" s="33"/>
    </row>
    <row r="79" spans="2:20" s="1" customFormat="1" ht="10.35" customHeight="1">
      <c r="B79" s="33"/>
      <c r="L79" s="33"/>
    </row>
    <row r="80" spans="2:20" s="9" customFormat="1" ht="29.25" customHeight="1">
      <c r="B80" s="104"/>
      <c r="C80" s="105" t="s">
        <v>252</v>
      </c>
      <c r="D80" s="106" t="s">
        <v>60</v>
      </c>
      <c r="E80" s="106" t="s">
        <v>56</v>
      </c>
      <c r="F80" s="106" t="s">
        <v>57</v>
      </c>
      <c r="G80" s="106" t="s">
        <v>253</v>
      </c>
      <c r="H80" s="106" t="s">
        <v>254</v>
      </c>
      <c r="I80" s="106" t="s">
        <v>255</v>
      </c>
      <c r="J80" s="106" t="s">
        <v>247</v>
      </c>
      <c r="K80" s="107" t="s">
        <v>256</v>
      </c>
      <c r="L80" s="104"/>
      <c r="M80" s="57" t="s">
        <v>19</v>
      </c>
      <c r="N80" s="58" t="s">
        <v>45</v>
      </c>
      <c r="O80" s="58" t="s">
        <v>257</v>
      </c>
      <c r="P80" s="58" t="s">
        <v>258</v>
      </c>
      <c r="Q80" s="58" t="s">
        <v>259</v>
      </c>
      <c r="R80" s="58" t="s">
        <v>260</v>
      </c>
      <c r="S80" s="58" t="s">
        <v>261</v>
      </c>
      <c r="T80" s="59" t="s">
        <v>262</v>
      </c>
    </row>
    <row r="81" spans="2:65" s="1" customFormat="1" ht="22.9" customHeight="1">
      <c r="B81" s="33"/>
      <c r="C81" s="62" t="s">
        <v>263</v>
      </c>
      <c r="J81" s="108">
        <f>BK81</f>
        <v>0</v>
      </c>
      <c r="L81" s="33"/>
      <c r="M81" s="60"/>
      <c r="N81" s="51"/>
      <c r="O81" s="51"/>
      <c r="P81" s="109">
        <f>P82+P86</f>
        <v>0</v>
      </c>
      <c r="Q81" s="51"/>
      <c r="R81" s="109">
        <f>R82+R86</f>
        <v>0</v>
      </c>
      <c r="S81" s="51"/>
      <c r="T81" s="110">
        <f>T82+T86</f>
        <v>0</v>
      </c>
      <c r="AT81" s="18" t="s">
        <v>74</v>
      </c>
      <c r="AU81" s="18" t="s">
        <v>248</v>
      </c>
      <c r="BK81" s="111">
        <f>BK82+BK86</f>
        <v>0</v>
      </c>
    </row>
    <row r="82" spans="2:65" s="10" customFormat="1" ht="25.9" customHeight="1">
      <c r="B82" s="112"/>
      <c r="D82" s="113" t="s">
        <v>74</v>
      </c>
      <c r="E82" s="114" t="s">
        <v>264</v>
      </c>
      <c r="F82" s="114" t="s">
        <v>265</v>
      </c>
      <c r="I82" s="115"/>
      <c r="J82" s="116">
        <f>BK82</f>
        <v>0</v>
      </c>
      <c r="L82" s="112"/>
      <c r="M82" s="117"/>
      <c r="P82" s="118">
        <f>SUM(P83:P85)</f>
        <v>0</v>
      </c>
      <c r="R82" s="118">
        <f>SUM(R83:R85)</f>
        <v>0</v>
      </c>
      <c r="T82" s="119">
        <f>SUM(T83:T85)</f>
        <v>0</v>
      </c>
      <c r="AR82" s="113" t="s">
        <v>83</v>
      </c>
      <c r="AT82" s="120" t="s">
        <v>74</v>
      </c>
      <c r="AU82" s="120" t="s">
        <v>75</v>
      </c>
      <c r="AY82" s="113" t="s">
        <v>266</v>
      </c>
      <c r="BK82" s="121">
        <f>SUM(BK83:BK85)</f>
        <v>0</v>
      </c>
    </row>
    <row r="83" spans="2:65" s="1" customFormat="1" ht="37.9" customHeight="1">
      <c r="B83" s="33"/>
      <c r="C83" s="122" t="s">
        <v>83</v>
      </c>
      <c r="D83" s="122" t="s">
        <v>267</v>
      </c>
      <c r="E83" s="123" t="s">
        <v>268</v>
      </c>
      <c r="F83" s="124" t="s">
        <v>269</v>
      </c>
      <c r="G83" s="125" t="s">
        <v>270</v>
      </c>
      <c r="H83" s="126">
        <v>576</v>
      </c>
      <c r="I83" s="127"/>
      <c r="J83" s="128">
        <f>ROUND(I83*H83,2)</f>
        <v>0</v>
      </c>
      <c r="K83" s="124" t="s">
        <v>271</v>
      </c>
      <c r="L83" s="33"/>
      <c r="M83" s="129" t="s">
        <v>19</v>
      </c>
      <c r="N83" s="130" t="s">
        <v>46</v>
      </c>
      <c r="P83" s="131">
        <f>O83*H83</f>
        <v>0</v>
      </c>
      <c r="Q83" s="131">
        <v>0</v>
      </c>
      <c r="R83" s="131">
        <f>Q83*H83</f>
        <v>0</v>
      </c>
      <c r="S83" s="131">
        <v>0</v>
      </c>
      <c r="T83" s="132">
        <f>S83*H83</f>
        <v>0</v>
      </c>
      <c r="AR83" s="133" t="s">
        <v>272</v>
      </c>
      <c r="AT83" s="133" t="s">
        <v>267</v>
      </c>
      <c r="AU83" s="133" t="s">
        <v>83</v>
      </c>
      <c r="AY83" s="18" t="s">
        <v>266</v>
      </c>
      <c r="BE83" s="134">
        <f>IF(N83="základní",J83,0)</f>
        <v>0</v>
      </c>
      <c r="BF83" s="134">
        <f>IF(N83="snížená",J83,0)</f>
        <v>0</v>
      </c>
      <c r="BG83" s="134">
        <f>IF(N83="zákl. přenesená",J83,0)</f>
        <v>0</v>
      </c>
      <c r="BH83" s="134">
        <f>IF(N83="sníž. přenesená",J83,0)</f>
        <v>0</v>
      </c>
      <c r="BI83" s="134">
        <f>IF(N83="nulová",J83,0)</f>
        <v>0</v>
      </c>
      <c r="BJ83" s="18" t="s">
        <v>83</v>
      </c>
      <c r="BK83" s="134">
        <f>ROUND(I83*H83,2)</f>
        <v>0</v>
      </c>
      <c r="BL83" s="18" t="s">
        <v>272</v>
      </c>
      <c r="BM83" s="133" t="s">
        <v>642</v>
      </c>
    </row>
    <row r="84" spans="2:65" s="1" customFormat="1" ht="37.9" customHeight="1">
      <c r="B84" s="33"/>
      <c r="C84" s="122" t="s">
        <v>85</v>
      </c>
      <c r="D84" s="122" t="s">
        <v>267</v>
      </c>
      <c r="E84" s="123" t="s">
        <v>281</v>
      </c>
      <c r="F84" s="124" t="s">
        <v>282</v>
      </c>
      <c r="G84" s="125" t="s">
        <v>270</v>
      </c>
      <c r="H84" s="126">
        <v>240</v>
      </c>
      <c r="I84" s="127"/>
      <c r="J84" s="128">
        <f>ROUND(I84*H84,2)</f>
        <v>0</v>
      </c>
      <c r="K84" s="124" t="s">
        <v>271</v>
      </c>
      <c r="L84" s="33"/>
      <c r="M84" s="129" t="s">
        <v>19</v>
      </c>
      <c r="N84" s="130" t="s">
        <v>46</v>
      </c>
      <c r="P84" s="131">
        <f>O84*H84</f>
        <v>0</v>
      </c>
      <c r="Q84" s="131">
        <v>0</v>
      </c>
      <c r="R84" s="131">
        <f>Q84*H84</f>
        <v>0</v>
      </c>
      <c r="S84" s="131">
        <v>0</v>
      </c>
      <c r="T84" s="132">
        <f>S84*H84</f>
        <v>0</v>
      </c>
      <c r="AR84" s="133" t="s">
        <v>272</v>
      </c>
      <c r="AT84" s="133" t="s">
        <v>267</v>
      </c>
      <c r="AU84" s="133" t="s">
        <v>83</v>
      </c>
      <c r="AY84" s="18" t="s">
        <v>266</v>
      </c>
      <c r="BE84" s="134">
        <f>IF(N84="základní",J84,0)</f>
        <v>0</v>
      </c>
      <c r="BF84" s="134">
        <f>IF(N84="snížená",J84,0)</f>
        <v>0</v>
      </c>
      <c r="BG84" s="134">
        <f>IF(N84="zákl. přenesená",J84,0)</f>
        <v>0</v>
      </c>
      <c r="BH84" s="134">
        <f>IF(N84="sníž. přenesená",J84,0)</f>
        <v>0</v>
      </c>
      <c r="BI84" s="134">
        <f>IF(N84="nulová",J84,0)</f>
        <v>0</v>
      </c>
      <c r="BJ84" s="18" t="s">
        <v>83</v>
      </c>
      <c r="BK84" s="134">
        <f>ROUND(I84*H84,2)</f>
        <v>0</v>
      </c>
      <c r="BL84" s="18" t="s">
        <v>272</v>
      </c>
      <c r="BM84" s="133" t="s">
        <v>643</v>
      </c>
    </row>
    <row r="85" spans="2:65" s="1" customFormat="1" ht="24.2" customHeight="1">
      <c r="B85" s="33"/>
      <c r="C85" s="122" t="s">
        <v>285</v>
      </c>
      <c r="D85" s="122" t="s">
        <v>267</v>
      </c>
      <c r="E85" s="123" t="s">
        <v>286</v>
      </c>
      <c r="F85" s="124" t="s">
        <v>287</v>
      </c>
      <c r="G85" s="125" t="s">
        <v>270</v>
      </c>
      <c r="H85" s="126">
        <v>816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83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644</v>
      </c>
    </row>
    <row r="86" spans="2:65" s="10" customFormat="1" ht="25.9" customHeight="1">
      <c r="B86" s="112"/>
      <c r="D86" s="113" t="s">
        <v>74</v>
      </c>
      <c r="E86" s="114" t="s">
        <v>293</v>
      </c>
      <c r="F86" s="114" t="s">
        <v>294</v>
      </c>
      <c r="I86" s="115"/>
      <c r="J86" s="116">
        <f>BK86</f>
        <v>0</v>
      </c>
      <c r="L86" s="112"/>
      <c r="M86" s="117"/>
      <c r="P86" s="118">
        <f>SUM(P87:P115)</f>
        <v>0</v>
      </c>
      <c r="R86" s="118">
        <f>SUM(R87:R115)</f>
        <v>0</v>
      </c>
      <c r="T86" s="119">
        <f>SUM(T87:T115)</f>
        <v>0</v>
      </c>
      <c r="AR86" s="113" t="s">
        <v>83</v>
      </c>
      <c r="AT86" s="120" t="s">
        <v>74</v>
      </c>
      <c r="AU86" s="120" t="s">
        <v>75</v>
      </c>
      <c r="AY86" s="113" t="s">
        <v>266</v>
      </c>
      <c r="BK86" s="121">
        <f>SUM(BK87:BK115)</f>
        <v>0</v>
      </c>
    </row>
    <row r="87" spans="2:65" s="1" customFormat="1" ht="16.5" customHeight="1">
      <c r="B87" s="33"/>
      <c r="C87" s="122" t="s">
        <v>272</v>
      </c>
      <c r="D87" s="122" t="s">
        <v>267</v>
      </c>
      <c r="E87" s="123" t="s">
        <v>296</v>
      </c>
      <c r="F87" s="124" t="s">
        <v>297</v>
      </c>
      <c r="G87" s="125" t="s">
        <v>298</v>
      </c>
      <c r="H87" s="126">
        <v>594</v>
      </c>
      <c r="I87" s="127"/>
      <c r="J87" s="128">
        <f t="shared" ref="J87:J115" si="0">ROUND(I87*H87,2)</f>
        <v>0</v>
      </c>
      <c r="K87" s="124" t="s">
        <v>271</v>
      </c>
      <c r="L87" s="33"/>
      <c r="M87" s="129" t="s">
        <v>19</v>
      </c>
      <c r="N87" s="130" t="s">
        <v>46</v>
      </c>
      <c r="P87" s="131">
        <f t="shared" ref="P87:P115" si="1">O87*H87</f>
        <v>0</v>
      </c>
      <c r="Q87" s="131">
        <v>0</v>
      </c>
      <c r="R87" s="131">
        <f t="shared" ref="R87:R115" si="2">Q87*H87</f>
        <v>0</v>
      </c>
      <c r="S87" s="131">
        <v>0</v>
      </c>
      <c r="T87" s="132">
        <f t="shared" ref="T87:T115" si="3">S87*H87</f>
        <v>0</v>
      </c>
      <c r="AR87" s="133" t="s">
        <v>272</v>
      </c>
      <c r="AT87" s="133" t="s">
        <v>267</v>
      </c>
      <c r="AU87" s="133" t="s">
        <v>83</v>
      </c>
      <c r="AY87" s="18" t="s">
        <v>266</v>
      </c>
      <c r="BE87" s="134">
        <f t="shared" ref="BE87:BE115" si="4">IF(N87="základní",J87,0)</f>
        <v>0</v>
      </c>
      <c r="BF87" s="134">
        <f t="shared" ref="BF87:BF115" si="5">IF(N87="snížená",J87,0)</f>
        <v>0</v>
      </c>
      <c r="BG87" s="134">
        <f t="shared" ref="BG87:BG115" si="6">IF(N87="zákl. přenesená",J87,0)</f>
        <v>0</v>
      </c>
      <c r="BH87" s="134">
        <f t="shared" ref="BH87:BH115" si="7">IF(N87="sníž. přenesená",J87,0)</f>
        <v>0</v>
      </c>
      <c r="BI87" s="134">
        <f t="shared" ref="BI87:BI115" si="8">IF(N87="nulová",J87,0)</f>
        <v>0</v>
      </c>
      <c r="BJ87" s="18" t="s">
        <v>83</v>
      </c>
      <c r="BK87" s="134">
        <f t="shared" ref="BK87:BK115" si="9">ROUND(I87*H87,2)</f>
        <v>0</v>
      </c>
      <c r="BL87" s="18" t="s">
        <v>272</v>
      </c>
      <c r="BM87" s="133" t="s">
        <v>645</v>
      </c>
    </row>
    <row r="88" spans="2:65" s="1" customFormat="1" ht="16.5" customHeight="1">
      <c r="B88" s="33"/>
      <c r="C88" s="122" t="s">
        <v>264</v>
      </c>
      <c r="D88" s="122" t="s">
        <v>267</v>
      </c>
      <c r="E88" s="123" t="s">
        <v>304</v>
      </c>
      <c r="F88" s="124" t="s">
        <v>305</v>
      </c>
      <c r="G88" s="125" t="s">
        <v>298</v>
      </c>
      <c r="H88" s="126">
        <v>1600</v>
      </c>
      <c r="I88" s="127"/>
      <c r="J88" s="128">
        <f t="shared" si="0"/>
        <v>0</v>
      </c>
      <c r="K88" s="124" t="s">
        <v>19</v>
      </c>
      <c r="L88" s="33"/>
      <c r="M88" s="129" t="s">
        <v>19</v>
      </c>
      <c r="N88" s="130" t="s">
        <v>46</v>
      </c>
      <c r="P88" s="131">
        <f t="shared" si="1"/>
        <v>0</v>
      </c>
      <c r="Q88" s="131">
        <v>0</v>
      </c>
      <c r="R88" s="131">
        <f t="shared" si="2"/>
        <v>0</v>
      </c>
      <c r="S88" s="131">
        <v>0</v>
      </c>
      <c r="T88" s="132">
        <f t="shared" si="3"/>
        <v>0</v>
      </c>
      <c r="AR88" s="133" t="s">
        <v>272</v>
      </c>
      <c r="AT88" s="133" t="s">
        <v>267</v>
      </c>
      <c r="AU88" s="133" t="s">
        <v>83</v>
      </c>
      <c r="AY88" s="18" t="s">
        <v>266</v>
      </c>
      <c r="BE88" s="134">
        <f t="shared" si="4"/>
        <v>0</v>
      </c>
      <c r="BF88" s="134">
        <f t="shared" si="5"/>
        <v>0</v>
      </c>
      <c r="BG88" s="134">
        <f t="shared" si="6"/>
        <v>0</v>
      </c>
      <c r="BH88" s="134">
        <f t="shared" si="7"/>
        <v>0</v>
      </c>
      <c r="BI88" s="134">
        <f t="shared" si="8"/>
        <v>0</v>
      </c>
      <c r="BJ88" s="18" t="s">
        <v>83</v>
      </c>
      <c r="BK88" s="134">
        <f t="shared" si="9"/>
        <v>0</v>
      </c>
      <c r="BL88" s="18" t="s">
        <v>272</v>
      </c>
      <c r="BM88" s="133" t="s">
        <v>646</v>
      </c>
    </row>
    <row r="89" spans="2:65" s="1" customFormat="1" ht="24.2" customHeight="1">
      <c r="B89" s="33"/>
      <c r="C89" s="122" t="s">
        <v>295</v>
      </c>
      <c r="D89" s="122" t="s">
        <v>267</v>
      </c>
      <c r="E89" s="123" t="s">
        <v>308</v>
      </c>
      <c r="F89" s="124" t="s">
        <v>647</v>
      </c>
      <c r="G89" s="125" t="s">
        <v>310</v>
      </c>
      <c r="H89" s="126">
        <v>800</v>
      </c>
      <c r="I89" s="127"/>
      <c r="J89" s="128">
        <f t="shared" si="0"/>
        <v>0</v>
      </c>
      <c r="K89" s="124" t="s">
        <v>19</v>
      </c>
      <c r="L89" s="33"/>
      <c r="M89" s="129" t="s">
        <v>19</v>
      </c>
      <c r="N89" s="130" t="s">
        <v>46</v>
      </c>
      <c r="P89" s="131">
        <f t="shared" si="1"/>
        <v>0</v>
      </c>
      <c r="Q89" s="131">
        <v>0</v>
      </c>
      <c r="R89" s="131">
        <f t="shared" si="2"/>
        <v>0</v>
      </c>
      <c r="S89" s="131">
        <v>0</v>
      </c>
      <c r="T89" s="132">
        <f t="shared" si="3"/>
        <v>0</v>
      </c>
      <c r="AR89" s="133" t="s">
        <v>272</v>
      </c>
      <c r="AT89" s="133" t="s">
        <v>267</v>
      </c>
      <c r="AU89" s="133" t="s">
        <v>83</v>
      </c>
      <c r="AY89" s="18" t="s">
        <v>266</v>
      </c>
      <c r="BE89" s="134">
        <f t="shared" si="4"/>
        <v>0</v>
      </c>
      <c r="BF89" s="134">
        <f t="shared" si="5"/>
        <v>0</v>
      </c>
      <c r="BG89" s="134">
        <f t="shared" si="6"/>
        <v>0</v>
      </c>
      <c r="BH89" s="134">
        <f t="shared" si="7"/>
        <v>0</v>
      </c>
      <c r="BI89" s="134">
        <f t="shared" si="8"/>
        <v>0</v>
      </c>
      <c r="BJ89" s="18" t="s">
        <v>83</v>
      </c>
      <c r="BK89" s="134">
        <f t="shared" si="9"/>
        <v>0</v>
      </c>
      <c r="BL89" s="18" t="s">
        <v>272</v>
      </c>
      <c r="BM89" s="133" t="s">
        <v>648</v>
      </c>
    </row>
    <row r="90" spans="2:65" s="1" customFormat="1" ht="24.2" customHeight="1">
      <c r="B90" s="33"/>
      <c r="C90" s="122" t="s">
        <v>293</v>
      </c>
      <c r="D90" s="122" t="s">
        <v>267</v>
      </c>
      <c r="E90" s="123" t="s">
        <v>313</v>
      </c>
      <c r="F90" s="124" t="s">
        <v>314</v>
      </c>
      <c r="G90" s="125" t="s">
        <v>310</v>
      </c>
      <c r="H90" s="126">
        <v>800</v>
      </c>
      <c r="I90" s="127"/>
      <c r="J90" s="128">
        <f t="shared" si="0"/>
        <v>0</v>
      </c>
      <c r="K90" s="124" t="s">
        <v>271</v>
      </c>
      <c r="L90" s="33"/>
      <c r="M90" s="129" t="s">
        <v>19</v>
      </c>
      <c r="N90" s="130" t="s">
        <v>46</v>
      </c>
      <c r="P90" s="131">
        <f t="shared" si="1"/>
        <v>0</v>
      </c>
      <c r="Q90" s="131">
        <v>0</v>
      </c>
      <c r="R90" s="131">
        <f t="shared" si="2"/>
        <v>0</v>
      </c>
      <c r="S90" s="131">
        <v>0</v>
      </c>
      <c r="T90" s="132">
        <f t="shared" si="3"/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 t="shared" si="4"/>
        <v>0</v>
      </c>
      <c r="BF90" s="134">
        <f t="shared" si="5"/>
        <v>0</v>
      </c>
      <c r="BG90" s="134">
        <f t="shared" si="6"/>
        <v>0</v>
      </c>
      <c r="BH90" s="134">
        <f t="shared" si="7"/>
        <v>0</v>
      </c>
      <c r="BI90" s="134">
        <f t="shared" si="8"/>
        <v>0</v>
      </c>
      <c r="BJ90" s="18" t="s">
        <v>83</v>
      </c>
      <c r="BK90" s="134">
        <f t="shared" si="9"/>
        <v>0</v>
      </c>
      <c r="BL90" s="18" t="s">
        <v>272</v>
      </c>
      <c r="BM90" s="133" t="s">
        <v>649</v>
      </c>
    </row>
    <row r="91" spans="2:65" s="1" customFormat="1" ht="16.5" customHeight="1">
      <c r="B91" s="33"/>
      <c r="C91" s="122" t="s">
        <v>328</v>
      </c>
      <c r="D91" s="122" t="s">
        <v>267</v>
      </c>
      <c r="E91" s="123" t="s">
        <v>337</v>
      </c>
      <c r="F91" s="124" t="s">
        <v>338</v>
      </c>
      <c r="G91" s="125" t="s">
        <v>339</v>
      </c>
      <c r="H91" s="126">
        <v>8</v>
      </c>
      <c r="I91" s="127"/>
      <c r="J91" s="128">
        <f t="shared" si="0"/>
        <v>0</v>
      </c>
      <c r="K91" s="124" t="s">
        <v>19</v>
      </c>
      <c r="L91" s="33"/>
      <c r="M91" s="129" t="s">
        <v>19</v>
      </c>
      <c r="N91" s="130" t="s">
        <v>46</v>
      </c>
      <c r="P91" s="131">
        <f t="shared" si="1"/>
        <v>0</v>
      </c>
      <c r="Q91" s="131">
        <v>0</v>
      </c>
      <c r="R91" s="131">
        <f t="shared" si="2"/>
        <v>0</v>
      </c>
      <c r="S91" s="131">
        <v>0</v>
      </c>
      <c r="T91" s="132">
        <f t="shared" si="3"/>
        <v>0</v>
      </c>
      <c r="AR91" s="133" t="s">
        <v>272</v>
      </c>
      <c r="AT91" s="133" t="s">
        <v>267</v>
      </c>
      <c r="AU91" s="133" t="s">
        <v>83</v>
      </c>
      <c r="AY91" s="18" t="s">
        <v>266</v>
      </c>
      <c r="BE91" s="134">
        <f t="shared" si="4"/>
        <v>0</v>
      </c>
      <c r="BF91" s="134">
        <f t="shared" si="5"/>
        <v>0</v>
      </c>
      <c r="BG91" s="134">
        <f t="shared" si="6"/>
        <v>0</v>
      </c>
      <c r="BH91" s="134">
        <f t="shared" si="7"/>
        <v>0</v>
      </c>
      <c r="BI91" s="134">
        <f t="shared" si="8"/>
        <v>0</v>
      </c>
      <c r="BJ91" s="18" t="s">
        <v>83</v>
      </c>
      <c r="BK91" s="134">
        <f t="shared" si="9"/>
        <v>0</v>
      </c>
      <c r="BL91" s="18" t="s">
        <v>272</v>
      </c>
      <c r="BM91" s="133" t="s">
        <v>650</v>
      </c>
    </row>
    <row r="92" spans="2:65" s="1" customFormat="1" ht="16.5" customHeight="1">
      <c r="B92" s="33"/>
      <c r="C92" s="122" t="s">
        <v>324</v>
      </c>
      <c r="D92" s="122" t="s">
        <v>267</v>
      </c>
      <c r="E92" s="123" t="s">
        <v>344</v>
      </c>
      <c r="F92" s="124" t="s">
        <v>345</v>
      </c>
      <c r="G92" s="125" t="s">
        <v>339</v>
      </c>
      <c r="H92" s="126">
        <v>90</v>
      </c>
      <c r="I92" s="127"/>
      <c r="J92" s="128">
        <f t="shared" si="0"/>
        <v>0</v>
      </c>
      <c r="K92" s="124" t="s">
        <v>19</v>
      </c>
      <c r="L92" s="33"/>
      <c r="M92" s="129" t="s">
        <v>19</v>
      </c>
      <c r="N92" s="130" t="s">
        <v>46</v>
      </c>
      <c r="P92" s="131">
        <f t="shared" si="1"/>
        <v>0</v>
      </c>
      <c r="Q92" s="131">
        <v>0</v>
      </c>
      <c r="R92" s="131">
        <f t="shared" si="2"/>
        <v>0</v>
      </c>
      <c r="S92" s="131">
        <v>0</v>
      </c>
      <c r="T92" s="132">
        <f t="shared" si="3"/>
        <v>0</v>
      </c>
      <c r="AR92" s="133" t="s">
        <v>272</v>
      </c>
      <c r="AT92" s="133" t="s">
        <v>267</v>
      </c>
      <c r="AU92" s="133" t="s">
        <v>83</v>
      </c>
      <c r="AY92" s="18" t="s">
        <v>266</v>
      </c>
      <c r="BE92" s="134">
        <f t="shared" si="4"/>
        <v>0</v>
      </c>
      <c r="BF92" s="134">
        <f t="shared" si="5"/>
        <v>0</v>
      </c>
      <c r="BG92" s="134">
        <f t="shared" si="6"/>
        <v>0</v>
      </c>
      <c r="BH92" s="134">
        <f t="shared" si="7"/>
        <v>0</v>
      </c>
      <c r="BI92" s="134">
        <f t="shared" si="8"/>
        <v>0</v>
      </c>
      <c r="BJ92" s="18" t="s">
        <v>83</v>
      </c>
      <c r="BK92" s="134">
        <f t="shared" si="9"/>
        <v>0</v>
      </c>
      <c r="BL92" s="18" t="s">
        <v>272</v>
      </c>
      <c r="BM92" s="133" t="s">
        <v>651</v>
      </c>
    </row>
    <row r="93" spans="2:65" s="1" customFormat="1" ht="16.5" customHeight="1">
      <c r="B93" s="33"/>
      <c r="C93" s="122" t="s">
        <v>303</v>
      </c>
      <c r="D93" s="122" t="s">
        <v>267</v>
      </c>
      <c r="E93" s="123" t="s">
        <v>652</v>
      </c>
      <c r="F93" s="124" t="s">
        <v>384</v>
      </c>
      <c r="G93" s="125" t="s">
        <v>298</v>
      </c>
      <c r="H93" s="126">
        <v>1600</v>
      </c>
      <c r="I93" s="127"/>
      <c r="J93" s="128">
        <f t="shared" si="0"/>
        <v>0</v>
      </c>
      <c r="K93" s="124" t="s">
        <v>271</v>
      </c>
      <c r="L93" s="33"/>
      <c r="M93" s="129" t="s">
        <v>19</v>
      </c>
      <c r="N93" s="130" t="s">
        <v>46</v>
      </c>
      <c r="P93" s="131">
        <f t="shared" si="1"/>
        <v>0</v>
      </c>
      <c r="Q93" s="131">
        <v>0</v>
      </c>
      <c r="R93" s="131">
        <f t="shared" si="2"/>
        <v>0</v>
      </c>
      <c r="S93" s="131">
        <v>0</v>
      </c>
      <c r="T93" s="132">
        <f t="shared" si="3"/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 t="shared" si="4"/>
        <v>0</v>
      </c>
      <c r="BF93" s="134">
        <f t="shared" si="5"/>
        <v>0</v>
      </c>
      <c r="BG93" s="134">
        <f t="shared" si="6"/>
        <v>0</v>
      </c>
      <c r="BH93" s="134">
        <f t="shared" si="7"/>
        <v>0</v>
      </c>
      <c r="BI93" s="134">
        <f t="shared" si="8"/>
        <v>0</v>
      </c>
      <c r="BJ93" s="18" t="s">
        <v>83</v>
      </c>
      <c r="BK93" s="134">
        <f t="shared" si="9"/>
        <v>0</v>
      </c>
      <c r="BL93" s="18" t="s">
        <v>272</v>
      </c>
      <c r="BM93" s="133" t="s">
        <v>653</v>
      </c>
    </row>
    <row r="94" spans="2:65" s="1" customFormat="1" ht="16.5" customHeight="1">
      <c r="B94" s="33"/>
      <c r="C94" s="122" t="s">
        <v>307</v>
      </c>
      <c r="D94" s="122" t="s">
        <v>267</v>
      </c>
      <c r="E94" s="123" t="s">
        <v>418</v>
      </c>
      <c r="F94" s="124" t="s">
        <v>419</v>
      </c>
      <c r="G94" s="125" t="s">
        <v>298</v>
      </c>
      <c r="H94" s="126">
        <v>160</v>
      </c>
      <c r="I94" s="127"/>
      <c r="J94" s="128">
        <f t="shared" si="0"/>
        <v>0</v>
      </c>
      <c r="K94" s="124" t="s">
        <v>271</v>
      </c>
      <c r="L94" s="33"/>
      <c r="M94" s="129" t="s">
        <v>19</v>
      </c>
      <c r="N94" s="130" t="s">
        <v>46</v>
      </c>
      <c r="P94" s="131">
        <f t="shared" si="1"/>
        <v>0</v>
      </c>
      <c r="Q94" s="131">
        <v>0</v>
      </c>
      <c r="R94" s="131">
        <f t="shared" si="2"/>
        <v>0</v>
      </c>
      <c r="S94" s="131">
        <v>0</v>
      </c>
      <c r="T94" s="132">
        <f t="shared" si="3"/>
        <v>0</v>
      </c>
      <c r="AR94" s="133" t="s">
        <v>272</v>
      </c>
      <c r="AT94" s="133" t="s">
        <v>267</v>
      </c>
      <c r="AU94" s="133" t="s">
        <v>83</v>
      </c>
      <c r="AY94" s="18" t="s">
        <v>266</v>
      </c>
      <c r="BE94" s="134">
        <f t="shared" si="4"/>
        <v>0</v>
      </c>
      <c r="BF94" s="134">
        <f t="shared" si="5"/>
        <v>0</v>
      </c>
      <c r="BG94" s="134">
        <f t="shared" si="6"/>
        <v>0</v>
      </c>
      <c r="BH94" s="134">
        <f t="shared" si="7"/>
        <v>0</v>
      </c>
      <c r="BI94" s="134">
        <f t="shared" si="8"/>
        <v>0</v>
      </c>
      <c r="BJ94" s="18" t="s">
        <v>83</v>
      </c>
      <c r="BK94" s="134">
        <f t="shared" si="9"/>
        <v>0</v>
      </c>
      <c r="BL94" s="18" t="s">
        <v>272</v>
      </c>
      <c r="BM94" s="133" t="s">
        <v>654</v>
      </c>
    </row>
    <row r="95" spans="2:65" s="1" customFormat="1" ht="49.15" customHeight="1">
      <c r="B95" s="33"/>
      <c r="C95" s="122" t="s">
        <v>312</v>
      </c>
      <c r="D95" s="122" t="s">
        <v>267</v>
      </c>
      <c r="E95" s="123" t="s">
        <v>422</v>
      </c>
      <c r="F95" s="124" t="s">
        <v>423</v>
      </c>
      <c r="G95" s="125" t="s">
        <v>298</v>
      </c>
      <c r="H95" s="126">
        <v>1600</v>
      </c>
      <c r="I95" s="127"/>
      <c r="J95" s="128">
        <f t="shared" si="0"/>
        <v>0</v>
      </c>
      <c r="K95" s="124" t="s">
        <v>271</v>
      </c>
      <c r="L95" s="33"/>
      <c r="M95" s="129" t="s">
        <v>19</v>
      </c>
      <c r="N95" s="130" t="s">
        <v>46</v>
      </c>
      <c r="P95" s="131">
        <f t="shared" si="1"/>
        <v>0</v>
      </c>
      <c r="Q95" s="131">
        <v>0</v>
      </c>
      <c r="R95" s="131">
        <f t="shared" si="2"/>
        <v>0</v>
      </c>
      <c r="S95" s="131">
        <v>0</v>
      </c>
      <c r="T95" s="132">
        <f t="shared" si="3"/>
        <v>0</v>
      </c>
      <c r="AR95" s="133" t="s">
        <v>272</v>
      </c>
      <c r="AT95" s="133" t="s">
        <v>267</v>
      </c>
      <c r="AU95" s="133" t="s">
        <v>83</v>
      </c>
      <c r="AY95" s="18" t="s">
        <v>266</v>
      </c>
      <c r="BE95" s="134">
        <f t="shared" si="4"/>
        <v>0</v>
      </c>
      <c r="BF95" s="134">
        <f t="shared" si="5"/>
        <v>0</v>
      </c>
      <c r="BG95" s="134">
        <f t="shared" si="6"/>
        <v>0</v>
      </c>
      <c r="BH95" s="134">
        <f t="shared" si="7"/>
        <v>0</v>
      </c>
      <c r="BI95" s="134">
        <f t="shared" si="8"/>
        <v>0</v>
      </c>
      <c r="BJ95" s="18" t="s">
        <v>83</v>
      </c>
      <c r="BK95" s="134">
        <f t="shared" si="9"/>
        <v>0</v>
      </c>
      <c r="BL95" s="18" t="s">
        <v>272</v>
      </c>
      <c r="BM95" s="133" t="s">
        <v>655</v>
      </c>
    </row>
    <row r="96" spans="2:65" s="1" customFormat="1" ht="33" customHeight="1">
      <c r="B96" s="33"/>
      <c r="C96" s="122" t="s">
        <v>351</v>
      </c>
      <c r="D96" s="122" t="s">
        <v>267</v>
      </c>
      <c r="E96" s="123" t="s">
        <v>426</v>
      </c>
      <c r="F96" s="124" t="s">
        <v>427</v>
      </c>
      <c r="G96" s="125" t="s">
        <v>310</v>
      </c>
      <c r="H96" s="126">
        <v>8</v>
      </c>
      <c r="I96" s="127"/>
      <c r="J96" s="128">
        <f t="shared" si="0"/>
        <v>0</v>
      </c>
      <c r="K96" s="124" t="s">
        <v>271</v>
      </c>
      <c r="L96" s="33"/>
      <c r="M96" s="129" t="s">
        <v>19</v>
      </c>
      <c r="N96" s="130" t="s">
        <v>46</v>
      </c>
      <c r="P96" s="131">
        <f t="shared" si="1"/>
        <v>0</v>
      </c>
      <c r="Q96" s="131">
        <v>0</v>
      </c>
      <c r="R96" s="131">
        <f t="shared" si="2"/>
        <v>0</v>
      </c>
      <c r="S96" s="131">
        <v>0</v>
      </c>
      <c r="T96" s="132">
        <f t="shared" si="3"/>
        <v>0</v>
      </c>
      <c r="AR96" s="133" t="s">
        <v>272</v>
      </c>
      <c r="AT96" s="133" t="s">
        <v>267</v>
      </c>
      <c r="AU96" s="133" t="s">
        <v>83</v>
      </c>
      <c r="AY96" s="18" t="s">
        <v>266</v>
      </c>
      <c r="BE96" s="134">
        <f t="shared" si="4"/>
        <v>0</v>
      </c>
      <c r="BF96" s="134">
        <f t="shared" si="5"/>
        <v>0</v>
      </c>
      <c r="BG96" s="134">
        <f t="shared" si="6"/>
        <v>0</v>
      </c>
      <c r="BH96" s="134">
        <f t="shared" si="7"/>
        <v>0</v>
      </c>
      <c r="BI96" s="134">
        <f t="shared" si="8"/>
        <v>0</v>
      </c>
      <c r="BJ96" s="18" t="s">
        <v>83</v>
      </c>
      <c r="BK96" s="134">
        <f t="shared" si="9"/>
        <v>0</v>
      </c>
      <c r="BL96" s="18" t="s">
        <v>272</v>
      </c>
      <c r="BM96" s="133" t="s">
        <v>656</v>
      </c>
    </row>
    <row r="97" spans="2:65" s="1" customFormat="1" ht="24.2" customHeight="1">
      <c r="B97" s="33"/>
      <c r="C97" s="122" t="s">
        <v>316</v>
      </c>
      <c r="D97" s="122" t="s">
        <v>267</v>
      </c>
      <c r="E97" s="123" t="s">
        <v>430</v>
      </c>
      <c r="F97" s="124" t="s">
        <v>431</v>
      </c>
      <c r="G97" s="125" t="s">
        <v>310</v>
      </c>
      <c r="H97" s="126">
        <v>2</v>
      </c>
      <c r="I97" s="127"/>
      <c r="J97" s="128">
        <f t="shared" si="0"/>
        <v>0</v>
      </c>
      <c r="K97" s="124" t="s">
        <v>271</v>
      </c>
      <c r="L97" s="33"/>
      <c r="M97" s="129" t="s">
        <v>19</v>
      </c>
      <c r="N97" s="130" t="s">
        <v>46</v>
      </c>
      <c r="P97" s="131">
        <f t="shared" si="1"/>
        <v>0</v>
      </c>
      <c r="Q97" s="131">
        <v>0</v>
      </c>
      <c r="R97" s="131">
        <f t="shared" si="2"/>
        <v>0</v>
      </c>
      <c r="S97" s="131">
        <v>0</v>
      </c>
      <c r="T97" s="132">
        <f t="shared" si="3"/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 t="shared" si="4"/>
        <v>0</v>
      </c>
      <c r="BF97" s="134">
        <f t="shared" si="5"/>
        <v>0</v>
      </c>
      <c r="BG97" s="134">
        <f t="shared" si="6"/>
        <v>0</v>
      </c>
      <c r="BH97" s="134">
        <f t="shared" si="7"/>
        <v>0</v>
      </c>
      <c r="BI97" s="134">
        <f t="shared" si="8"/>
        <v>0</v>
      </c>
      <c r="BJ97" s="18" t="s">
        <v>83</v>
      </c>
      <c r="BK97" s="134">
        <f t="shared" si="9"/>
        <v>0</v>
      </c>
      <c r="BL97" s="18" t="s">
        <v>272</v>
      </c>
      <c r="BM97" s="133" t="s">
        <v>657</v>
      </c>
    </row>
    <row r="98" spans="2:65" s="1" customFormat="1" ht="24.2" customHeight="1">
      <c r="B98" s="33"/>
      <c r="C98" s="122" t="s">
        <v>8</v>
      </c>
      <c r="D98" s="122" t="s">
        <v>267</v>
      </c>
      <c r="E98" s="123" t="s">
        <v>434</v>
      </c>
      <c r="F98" s="124" t="s">
        <v>435</v>
      </c>
      <c r="G98" s="125" t="s">
        <v>310</v>
      </c>
      <c r="H98" s="126">
        <v>8</v>
      </c>
      <c r="I98" s="127"/>
      <c r="J98" s="128">
        <f t="shared" si="0"/>
        <v>0</v>
      </c>
      <c r="K98" s="124" t="s">
        <v>271</v>
      </c>
      <c r="L98" s="33"/>
      <c r="M98" s="129" t="s">
        <v>19</v>
      </c>
      <c r="N98" s="130" t="s">
        <v>46</v>
      </c>
      <c r="P98" s="131">
        <f t="shared" si="1"/>
        <v>0</v>
      </c>
      <c r="Q98" s="131">
        <v>0</v>
      </c>
      <c r="R98" s="131">
        <f t="shared" si="2"/>
        <v>0</v>
      </c>
      <c r="S98" s="131">
        <v>0</v>
      </c>
      <c r="T98" s="132">
        <f t="shared" si="3"/>
        <v>0</v>
      </c>
      <c r="AR98" s="133" t="s">
        <v>272</v>
      </c>
      <c r="AT98" s="133" t="s">
        <v>267</v>
      </c>
      <c r="AU98" s="133" t="s">
        <v>83</v>
      </c>
      <c r="AY98" s="18" t="s">
        <v>266</v>
      </c>
      <c r="BE98" s="134">
        <f t="shared" si="4"/>
        <v>0</v>
      </c>
      <c r="BF98" s="134">
        <f t="shared" si="5"/>
        <v>0</v>
      </c>
      <c r="BG98" s="134">
        <f t="shared" si="6"/>
        <v>0</v>
      </c>
      <c r="BH98" s="134">
        <f t="shared" si="7"/>
        <v>0</v>
      </c>
      <c r="BI98" s="134">
        <f t="shared" si="8"/>
        <v>0</v>
      </c>
      <c r="BJ98" s="18" t="s">
        <v>83</v>
      </c>
      <c r="BK98" s="134">
        <f t="shared" si="9"/>
        <v>0</v>
      </c>
      <c r="BL98" s="18" t="s">
        <v>272</v>
      </c>
      <c r="BM98" s="133" t="s">
        <v>658</v>
      </c>
    </row>
    <row r="99" spans="2:65" s="1" customFormat="1" ht="16.5" customHeight="1">
      <c r="B99" s="33"/>
      <c r="C99" s="122" t="s">
        <v>358</v>
      </c>
      <c r="D99" s="122" t="s">
        <v>267</v>
      </c>
      <c r="E99" s="123" t="s">
        <v>519</v>
      </c>
      <c r="F99" s="124" t="s">
        <v>520</v>
      </c>
      <c r="G99" s="125" t="s">
        <v>310</v>
      </c>
      <c r="H99" s="126">
        <v>100</v>
      </c>
      <c r="I99" s="127"/>
      <c r="J99" s="128">
        <f t="shared" si="0"/>
        <v>0</v>
      </c>
      <c r="K99" s="124" t="s">
        <v>19</v>
      </c>
      <c r="L99" s="33"/>
      <c r="M99" s="129" t="s">
        <v>19</v>
      </c>
      <c r="N99" s="130" t="s">
        <v>46</v>
      </c>
      <c r="P99" s="131">
        <f t="shared" si="1"/>
        <v>0</v>
      </c>
      <c r="Q99" s="131">
        <v>0</v>
      </c>
      <c r="R99" s="131">
        <f t="shared" si="2"/>
        <v>0</v>
      </c>
      <c r="S99" s="131">
        <v>0</v>
      </c>
      <c r="T99" s="132">
        <f t="shared" si="3"/>
        <v>0</v>
      </c>
      <c r="AR99" s="133" t="s">
        <v>272</v>
      </c>
      <c r="AT99" s="133" t="s">
        <v>267</v>
      </c>
      <c r="AU99" s="133" t="s">
        <v>83</v>
      </c>
      <c r="AY99" s="18" t="s">
        <v>266</v>
      </c>
      <c r="BE99" s="134">
        <f t="shared" si="4"/>
        <v>0</v>
      </c>
      <c r="BF99" s="134">
        <f t="shared" si="5"/>
        <v>0</v>
      </c>
      <c r="BG99" s="134">
        <f t="shared" si="6"/>
        <v>0</v>
      </c>
      <c r="BH99" s="134">
        <f t="shared" si="7"/>
        <v>0</v>
      </c>
      <c r="BI99" s="134">
        <f t="shared" si="8"/>
        <v>0</v>
      </c>
      <c r="BJ99" s="18" t="s">
        <v>83</v>
      </c>
      <c r="BK99" s="134">
        <f t="shared" si="9"/>
        <v>0</v>
      </c>
      <c r="BL99" s="18" t="s">
        <v>272</v>
      </c>
      <c r="BM99" s="133" t="s">
        <v>659</v>
      </c>
    </row>
    <row r="100" spans="2:65" s="1" customFormat="1" ht="21.75" customHeight="1">
      <c r="B100" s="33"/>
      <c r="C100" s="122" t="s">
        <v>362</v>
      </c>
      <c r="D100" s="122" t="s">
        <v>267</v>
      </c>
      <c r="E100" s="123" t="s">
        <v>527</v>
      </c>
      <c r="F100" s="124" t="s">
        <v>528</v>
      </c>
      <c r="G100" s="125" t="s">
        <v>298</v>
      </c>
      <c r="H100" s="126">
        <v>1600</v>
      </c>
      <c r="I100" s="127"/>
      <c r="J100" s="128">
        <f t="shared" si="0"/>
        <v>0</v>
      </c>
      <c r="K100" s="124" t="s">
        <v>271</v>
      </c>
      <c r="L100" s="33"/>
      <c r="M100" s="129" t="s">
        <v>19</v>
      </c>
      <c r="N100" s="130" t="s">
        <v>46</v>
      </c>
      <c r="P100" s="131">
        <f t="shared" si="1"/>
        <v>0</v>
      </c>
      <c r="Q100" s="131">
        <v>0</v>
      </c>
      <c r="R100" s="131">
        <f t="shared" si="2"/>
        <v>0</v>
      </c>
      <c r="S100" s="131">
        <v>0</v>
      </c>
      <c r="T100" s="132">
        <f t="shared" si="3"/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 t="shared" si="4"/>
        <v>0</v>
      </c>
      <c r="BF100" s="134">
        <f t="shared" si="5"/>
        <v>0</v>
      </c>
      <c r="BG100" s="134">
        <f t="shared" si="6"/>
        <v>0</v>
      </c>
      <c r="BH100" s="134">
        <f t="shared" si="7"/>
        <v>0</v>
      </c>
      <c r="BI100" s="134">
        <f t="shared" si="8"/>
        <v>0</v>
      </c>
      <c r="BJ100" s="18" t="s">
        <v>83</v>
      </c>
      <c r="BK100" s="134">
        <f t="shared" si="9"/>
        <v>0</v>
      </c>
      <c r="BL100" s="18" t="s">
        <v>272</v>
      </c>
      <c r="BM100" s="133" t="s">
        <v>660</v>
      </c>
    </row>
    <row r="101" spans="2:65" s="1" customFormat="1" ht="16.5" customHeight="1">
      <c r="B101" s="33"/>
      <c r="C101" s="122" t="s">
        <v>370</v>
      </c>
      <c r="D101" s="122" t="s">
        <v>267</v>
      </c>
      <c r="E101" s="123" t="s">
        <v>531</v>
      </c>
      <c r="F101" s="124" t="s">
        <v>532</v>
      </c>
      <c r="G101" s="125" t="s">
        <v>310</v>
      </c>
      <c r="H101" s="126">
        <v>36</v>
      </c>
      <c r="I101" s="127"/>
      <c r="J101" s="128">
        <f t="shared" si="0"/>
        <v>0</v>
      </c>
      <c r="K101" s="124" t="s">
        <v>271</v>
      </c>
      <c r="L101" s="33"/>
      <c r="M101" s="129" t="s">
        <v>19</v>
      </c>
      <c r="N101" s="130" t="s">
        <v>46</v>
      </c>
      <c r="P101" s="131">
        <f t="shared" si="1"/>
        <v>0</v>
      </c>
      <c r="Q101" s="131">
        <v>0</v>
      </c>
      <c r="R101" s="131">
        <f t="shared" si="2"/>
        <v>0</v>
      </c>
      <c r="S101" s="131">
        <v>0</v>
      </c>
      <c r="T101" s="132">
        <f t="shared" si="3"/>
        <v>0</v>
      </c>
      <c r="AR101" s="133" t="s">
        <v>272</v>
      </c>
      <c r="AT101" s="133" t="s">
        <v>267</v>
      </c>
      <c r="AU101" s="133" t="s">
        <v>83</v>
      </c>
      <c r="AY101" s="18" t="s">
        <v>266</v>
      </c>
      <c r="BE101" s="134">
        <f t="shared" si="4"/>
        <v>0</v>
      </c>
      <c r="BF101" s="134">
        <f t="shared" si="5"/>
        <v>0</v>
      </c>
      <c r="BG101" s="134">
        <f t="shared" si="6"/>
        <v>0</v>
      </c>
      <c r="BH101" s="134">
        <f t="shared" si="7"/>
        <v>0</v>
      </c>
      <c r="BI101" s="134">
        <f t="shared" si="8"/>
        <v>0</v>
      </c>
      <c r="BJ101" s="18" t="s">
        <v>83</v>
      </c>
      <c r="BK101" s="134">
        <f t="shared" si="9"/>
        <v>0</v>
      </c>
      <c r="BL101" s="18" t="s">
        <v>272</v>
      </c>
      <c r="BM101" s="133" t="s">
        <v>661</v>
      </c>
    </row>
    <row r="102" spans="2:65" s="1" customFormat="1" ht="16.5" customHeight="1">
      <c r="B102" s="33"/>
      <c r="C102" s="122" t="s">
        <v>366</v>
      </c>
      <c r="D102" s="122" t="s">
        <v>267</v>
      </c>
      <c r="E102" s="123" t="s">
        <v>535</v>
      </c>
      <c r="F102" s="124" t="s">
        <v>536</v>
      </c>
      <c r="G102" s="125" t="s">
        <v>298</v>
      </c>
      <c r="H102" s="126">
        <v>4800</v>
      </c>
      <c r="I102" s="127"/>
      <c r="J102" s="128">
        <f t="shared" si="0"/>
        <v>0</v>
      </c>
      <c r="K102" s="124" t="s">
        <v>271</v>
      </c>
      <c r="L102" s="33"/>
      <c r="M102" s="129" t="s">
        <v>19</v>
      </c>
      <c r="N102" s="130" t="s">
        <v>46</v>
      </c>
      <c r="P102" s="131">
        <f t="shared" si="1"/>
        <v>0</v>
      </c>
      <c r="Q102" s="131">
        <v>0</v>
      </c>
      <c r="R102" s="131">
        <f t="shared" si="2"/>
        <v>0</v>
      </c>
      <c r="S102" s="131">
        <v>0</v>
      </c>
      <c r="T102" s="132">
        <f t="shared" si="3"/>
        <v>0</v>
      </c>
      <c r="AR102" s="133" t="s">
        <v>272</v>
      </c>
      <c r="AT102" s="133" t="s">
        <v>267</v>
      </c>
      <c r="AU102" s="133" t="s">
        <v>83</v>
      </c>
      <c r="AY102" s="18" t="s">
        <v>266</v>
      </c>
      <c r="BE102" s="134">
        <f t="shared" si="4"/>
        <v>0</v>
      </c>
      <c r="BF102" s="134">
        <f t="shared" si="5"/>
        <v>0</v>
      </c>
      <c r="BG102" s="134">
        <f t="shared" si="6"/>
        <v>0</v>
      </c>
      <c r="BH102" s="134">
        <f t="shared" si="7"/>
        <v>0</v>
      </c>
      <c r="BI102" s="134">
        <f t="shared" si="8"/>
        <v>0</v>
      </c>
      <c r="BJ102" s="18" t="s">
        <v>83</v>
      </c>
      <c r="BK102" s="134">
        <f t="shared" si="9"/>
        <v>0</v>
      </c>
      <c r="BL102" s="18" t="s">
        <v>272</v>
      </c>
      <c r="BM102" s="133" t="s">
        <v>662</v>
      </c>
    </row>
    <row r="103" spans="2:65" s="1" customFormat="1" ht="21.75" customHeight="1">
      <c r="B103" s="33"/>
      <c r="C103" s="122" t="s">
        <v>382</v>
      </c>
      <c r="D103" s="122" t="s">
        <v>267</v>
      </c>
      <c r="E103" s="123" t="s">
        <v>539</v>
      </c>
      <c r="F103" s="124" t="s">
        <v>540</v>
      </c>
      <c r="G103" s="125" t="s">
        <v>310</v>
      </c>
      <c r="H103" s="126">
        <v>6</v>
      </c>
      <c r="I103" s="127"/>
      <c r="J103" s="128">
        <f t="shared" si="0"/>
        <v>0</v>
      </c>
      <c r="K103" s="124" t="s">
        <v>19</v>
      </c>
      <c r="L103" s="33"/>
      <c r="M103" s="129" t="s">
        <v>19</v>
      </c>
      <c r="N103" s="130" t="s">
        <v>46</v>
      </c>
      <c r="P103" s="131">
        <f t="shared" si="1"/>
        <v>0</v>
      </c>
      <c r="Q103" s="131">
        <v>0</v>
      </c>
      <c r="R103" s="131">
        <f t="shared" si="2"/>
        <v>0</v>
      </c>
      <c r="S103" s="131">
        <v>0</v>
      </c>
      <c r="T103" s="132">
        <f t="shared" si="3"/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 t="shared" si="4"/>
        <v>0</v>
      </c>
      <c r="BF103" s="134">
        <f t="shared" si="5"/>
        <v>0</v>
      </c>
      <c r="BG103" s="134">
        <f t="shared" si="6"/>
        <v>0</v>
      </c>
      <c r="BH103" s="134">
        <f t="shared" si="7"/>
        <v>0</v>
      </c>
      <c r="BI103" s="134">
        <f t="shared" si="8"/>
        <v>0</v>
      </c>
      <c r="BJ103" s="18" t="s">
        <v>83</v>
      </c>
      <c r="BK103" s="134">
        <f t="shared" si="9"/>
        <v>0</v>
      </c>
      <c r="BL103" s="18" t="s">
        <v>272</v>
      </c>
      <c r="BM103" s="133" t="s">
        <v>663</v>
      </c>
    </row>
    <row r="104" spans="2:65" s="1" customFormat="1" ht="16.5" customHeight="1">
      <c r="B104" s="33"/>
      <c r="C104" s="122" t="s">
        <v>374</v>
      </c>
      <c r="D104" s="122" t="s">
        <v>267</v>
      </c>
      <c r="E104" s="123" t="s">
        <v>543</v>
      </c>
      <c r="F104" s="124" t="s">
        <v>544</v>
      </c>
      <c r="G104" s="125" t="s">
        <v>310</v>
      </c>
      <c r="H104" s="126">
        <v>4</v>
      </c>
      <c r="I104" s="127"/>
      <c r="J104" s="128">
        <f t="shared" si="0"/>
        <v>0</v>
      </c>
      <c r="K104" s="124" t="s">
        <v>271</v>
      </c>
      <c r="L104" s="33"/>
      <c r="M104" s="129" t="s">
        <v>19</v>
      </c>
      <c r="N104" s="130" t="s">
        <v>46</v>
      </c>
      <c r="P104" s="131">
        <f t="shared" si="1"/>
        <v>0</v>
      </c>
      <c r="Q104" s="131">
        <v>0</v>
      </c>
      <c r="R104" s="131">
        <f t="shared" si="2"/>
        <v>0</v>
      </c>
      <c r="S104" s="131">
        <v>0</v>
      </c>
      <c r="T104" s="132">
        <f t="shared" si="3"/>
        <v>0</v>
      </c>
      <c r="AR104" s="133" t="s">
        <v>272</v>
      </c>
      <c r="AT104" s="133" t="s">
        <v>267</v>
      </c>
      <c r="AU104" s="133" t="s">
        <v>83</v>
      </c>
      <c r="AY104" s="18" t="s">
        <v>266</v>
      </c>
      <c r="BE104" s="134">
        <f t="shared" si="4"/>
        <v>0</v>
      </c>
      <c r="BF104" s="134">
        <f t="shared" si="5"/>
        <v>0</v>
      </c>
      <c r="BG104" s="134">
        <f t="shared" si="6"/>
        <v>0</v>
      </c>
      <c r="BH104" s="134">
        <f t="shared" si="7"/>
        <v>0</v>
      </c>
      <c r="BI104" s="134">
        <f t="shared" si="8"/>
        <v>0</v>
      </c>
      <c r="BJ104" s="18" t="s">
        <v>83</v>
      </c>
      <c r="BK104" s="134">
        <f t="shared" si="9"/>
        <v>0</v>
      </c>
      <c r="BL104" s="18" t="s">
        <v>272</v>
      </c>
      <c r="BM104" s="133" t="s">
        <v>664</v>
      </c>
    </row>
    <row r="105" spans="2:65" s="1" customFormat="1" ht="16.5" customHeight="1">
      <c r="B105" s="33"/>
      <c r="C105" s="122" t="s">
        <v>378</v>
      </c>
      <c r="D105" s="122" t="s">
        <v>267</v>
      </c>
      <c r="E105" s="123" t="s">
        <v>547</v>
      </c>
      <c r="F105" s="124" t="s">
        <v>548</v>
      </c>
      <c r="G105" s="125" t="s">
        <v>310</v>
      </c>
      <c r="H105" s="126">
        <v>22</v>
      </c>
      <c r="I105" s="127"/>
      <c r="J105" s="128">
        <f t="shared" si="0"/>
        <v>0</v>
      </c>
      <c r="K105" s="124" t="s">
        <v>271</v>
      </c>
      <c r="L105" s="33"/>
      <c r="M105" s="129" t="s">
        <v>19</v>
      </c>
      <c r="N105" s="130" t="s">
        <v>46</v>
      </c>
      <c r="P105" s="131">
        <f t="shared" si="1"/>
        <v>0</v>
      </c>
      <c r="Q105" s="131">
        <v>0</v>
      </c>
      <c r="R105" s="131">
        <f t="shared" si="2"/>
        <v>0</v>
      </c>
      <c r="S105" s="131">
        <v>0</v>
      </c>
      <c r="T105" s="132">
        <f t="shared" si="3"/>
        <v>0</v>
      </c>
      <c r="AR105" s="133" t="s">
        <v>272</v>
      </c>
      <c r="AT105" s="133" t="s">
        <v>267</v>
      </c>
      <c r="AU105" s="133" t="s">
        <v>83</v>
      </c>
      <c r="AY105" s="18" t="s">
        <v>266</v>
      </c>
      <c r="BE105" s="134">
        <f t="shared" si="4"/>
        <v>0</v>
      </c>
      <c r="BF105" s="134">
        <f t="shared" si="5"/>
        <v>0</v>
      </c>
      <c r="BG105" s="134">
        <f t="shared" si="6"/>
        <v>0</v>
      </c>
      <c r="BH105" s="134">
        <f t="shared" si="7"/>
        <v>0</v>
      </c>
      <c r="BI105" s="134">
        <f t="shared" si="8"/>
        <v>0</v>
      </c>
      <c r="BJ105" s="18" t="s">
        <v>83</v>
      </c>
      <c r="BK105" s="134">
        <f t="shared" si="9"/>
        <v>0</v>
      </c>
      <c r="BL105" s="18" t="s">
        <v>272</v>
      </c>
      <c r="BM105" s="133" t="s">
        <v>665</v>
      </c>
    </row>
    <row r="106" spans="2:65" s="1" customFormat="1" ht="16.5" customHeight="1">
      <c r="B106" s="33"/>
      <c r="C106" s="122" t="s">
        <v>386</v>
      </c>
      <c r="D106" s="122" t="s">
        <v>267</v>
      </c>
      <c r="E106" s="123" t="s">
        <v>555</v>
      </c>
      <c r="F106" s="124" t="s">
        <v>556</v>
      </c>
      <c r="G106" s="125" t="s">
        <v>298</v>
      </c>
      <c r="H106" s="126">
        <v>4800</v>
      </c>
      <c r="I106" s="127"/>
      <c r="J106" s="128">
        <f t="shared" si="0"/>
        <v>0</v>
      </c>
      <c r="K106" s="124" t="s">
        <v>271</v>
      </c>
      <c r="L106" s="33"/>
      <c r="M106" s="129" t="s">
        <v>19</v>
      </c>
      <c r="N106" s="130" t="s">
        <v>46</v>
      </c>
      <c r="P106" s="131">
        <f t="shared" si="1"/>
        <v>0</v>
      </c>
      <c r="Q106" s="131">
        <v>0</v>
      </c>
      <c r="R106" s="131">
        <f t="shared" si="2"/>
        <v>0</v>
      </c>
      <c r="S106" s="131">
        <v>0</v>
      </c>
      <c r="T106" s="132">
        <f t="shared" si="3"/>
        <v>0</v>
      </c>
      <c r="AR106" s="133" t="s">
        <v>272</v>
      </c>
      <c r="AT106" s="133" t="s">
        <v>267</v>
      </c>
      <c r="AU106" s="133" t="s">
        <v>83</v>
      </c>
      <c r="AY106" s="18" t="s">
        <v>266</v>
      </c>
      <c r="BE106" s="134">
        <f t="shared" si="4"/>
        <v>0</v>
      </c>
      <c r="BF106" s="134">
        <f t="shared" si="5"/>
        <v>0</v>
      </c>
      <c r="BG106" s="134">
        <f t="shared" si="6"/>
        <v>0</v>
      </c>
      <c r="BH106" s="134">
        <f t="shared" si="7"/>
        <v>0</v>
      </c>
      <c r="BI106" s="134">
        <f t="shared" si="8"/>
        <v>0</v>
      </c>
      <c r="BJ106" s="18" t="s">
        <v>83</v>
      </c>
      <c r="BK106" s="134">
        <f t="shared" si="9"/>
        <v>0</v>
      </c>
      <c r="BL106" s="18" t="s">
        <v>272</v>
      </c>
      <c r="BM106" s="133" t="s">
        <v>666</v>
      </c>
    </row>
    <row r="107" spans="2:65" s="1" customFormat="1" ht="16.5" customHeight="1">
      <c r="B107" s="33"/>
      <c r="C107" s="122" t="s">
        <v>7</v>
      </c>
      <c r="D107" s="122" t="s">
        <v>267</v>
      </c>
      <c r="E107" s="123" t="s">
        <v>667</v>
      </c>
      <c r="F107" s="124" t="s">
        <v>668</v>
      </c>
      <c r="G107" s="125" t="s">
        <v>298</v>
      </c>
      <c r="H107" s="126">
        <v>325</v>
      </c>
      <c r="I107" s="127"/>
      <c r="J107" s="128">
        <f t="shared" si="0"/>
        <v>0</v>
      </c>
      <c r="K107" s="124" t="s">
        <v>271</v>
      </c>
      <c r="L107" s="33"/>
      <c r="M107" s="129" t="s">
        <v>19</v>
      </c>
      <c r="N107" s="130" t="s">
        <v>46</v>
      </c>
      <c r="P107" s="131">
        <f t="shared" si="1"/>
        <v>0</v>
      </c>
      <c r="Q107" s="131">
        <v>0</v>
      </c>
      <c r="R107" s="131">
        <f t="shared" si="2"/>
        <v>0</v>
      </c>
      <c r="S107" s="131">
        <v>0</v>
      </c>
      <c r="T107" s="132">
        <f t="shared" si="3"/>
        <v>0</v>
      </c>
      <c r="AR107" s="133" t="s">
        <v>272</v>
      </c>
      <c r="AT107" s="133" t="s">
        <v>267</v>
      </c>
      <c r="AU107" s="133" t="s">
        <v>83</v>
      </c>
      <c r="AY107" s="18" t="s">
        <v>266</v>
      </c>
      <c r="BE107" s="134">
        <f t="shared" si="4"/>
        <v>0</v>
      </c>
      <c r="BF107" s="134">
        <f t="shared" si="5"/>
        <v>0</v>
      </c>
      <c r="BG107" s="134">
        <f t="shared" si="6"/>
        <v>0</v>
      </c>
      <c r="BH107" s="134">
        <f t="shared" si="7"/>
        <v>0</v>
      </c>
      <c r="BI107" s="134">
        <f t="shared" si="8"/>
        <v>0</v>
      </c>
      <c r="BJ107" s="18" t="s">
        <v>83</v>
      </c>
      <c r="BK107" s="134">
        <f t="shared" si="9"/>
        <v>0</v>
      </c>
      <c r="BL107" s="18" t="s">
        <v>272</v>
      </c>
      <c r="BM107" s="133" t="s">
        <v>669</v>
      </c>
    </row>
    <row r="108" spans="2:65" s="1" customFormat="1" ht="16.5" customHeight="1">
      <c r="B108" s="33"/>
      <c r="C108" s="122" t="s">
        <v>393</v>
      </c>
      <c r="D108" s="122" t="s">
        <v>267</v>
      </c>
      <c r="E108" s="123" t="s">
        <v>559</v>
      </c>
      <c r="F108" s="124" t="s">
        <v>560</v>
      </c>
      <c r="G108" s="125" t="s">
        <v>310</v>
      </c>
      <c r="H108" s="126">
        <v>45</v>
      </c>
      <c r="I108" s="127"/>
      <c r="J108" s="128">
        <f t="shared" si="0"/>
        <v>0</v>
      </c>
      <c r="K108" s="124" t="s">
        <v>271</v>
      </c>
      <c r="L108" s="33"/>
      <c r="M108" s="129" t="s">
        <v>19</v>
      </c>
      <c r="N108" s="130" t="s">
        <v>46</v>
      </c>
      <c r="P108" s="131">
        <f t="shared" si="1"/>
        <v>0</v>
      </c>
      <c r="Q108" s="131">
        <v>0</v>
      </c>
      <c r="R108" s="131">
        <f t="shared" si="2"/>
        <v>0</v>
      </c>
      <c r="S108" s="131">
        <v>0</v>
      </c>
      <c r="T108" s="132">
        <f t="shared" si="3"/>
        <v>0</v>
      </c>
      <c r="AR108" s="133" t="s">
        <v>272</v>
      </c>
      <c r="AT108" s="133" t="s">
        <v>267</v>
      </c>
      <c r="AU108" s="133" t="s">
        <v>83</v>
      </c>
      <c r="AY108" s="18" t="s">
        <v>266</v>
      </c>
      <c r="BE108" s="134">
        <f t="shared" si="4"/>
        <v>0</v>
      </c>
      <c r="BF108" s="134">
        <f t="shared" si="5"/>
        <v>0</v>
      </c>
      <c r="BG108" s="134">
        <f t="shared" si="6"/>
        <v>0</v>
      </c>
      <c r="BH108" s="134">
        <f t="shared" si="7"/>
        <v>0</v>
      </c>
      <c r="BI108" s="134">
        <f t="shared" si="8"/>
        <v>0</v>
      </c>
      <c r="BJ108" s="18" t="s">
        <v>83</v>
      </c>
      <c r="BK108" s="134">
        <f t="shared" si="9"/>
        <v>0</v>
      </c>
      <c r="BL108" s="18" t="s">
        <v>272</v>
      </c>
      <c r="BM108" s="133" t="s">
        <v>670</v>
      </c>
    </row>
    <row r="109" spans="2:65" s="1" customFormat="1" ht="16.5" customHeight="1">
      <c r="B109" s="33"/>
      <c r="C109" s="122" t="s">
        <v>397</v>
      </c>
      <c r="D109" s="122" t="s">
        <v>267</v>
      </c>
      <c r="E109" s="123" t="s">
        <v>563</v>
      </c>
      <c r="F109" s="124" t="s">
        <v>564</v>
      </c>
      <c r="G109" s="125" t="s">
        <v>310</v>
      </c>
      <c r="H109" s="126">
        <v>6</v>
      </c>
      <c r="I109" s="127"/>
      <c r="J109" s="128">
        <f t="shared" si="0"/>
        <v>0</v>
      </c>
      <c r="K109" s="124" t="s">
        <v>271</v>
      </c>
      <c r="L109" s="33"/>
      <c r="M109" s="129" t="s">
        <v>19</v>
      </c>
      <c r="N109" s="130" t="s">
        <v>46</v>
      </c>
      <c r="P109" s="131">
        <f t="shared" si="1"/>
        <v>0</v>
      </c>
      <c r="Q109" s="131">
        <v>0</v>
      </c>
      <c r="R109" s="131">
        <f t="shared" si="2"/>
        <v>0</v>
      </c>
      <c r="S109" s="131">
        <v>0</v>
      </c>
      <c r="T109" s="132">
        <f t="shared" si="3"/>
        <v>0</v>
      </c>
      <c r="AR109" s="133" t="s">
        <v>272</v>
      </c>
      <c r="AT109" s="133" t="s">
        <v>267</v>
      </c>
      <c r="AU109" s="133" t="s">
        <v>83</v>
      </c>
      <c r="AY109" s="18" t="s">
        <v>266</v>
      </c>
      <c r="BE109" s="134">
        <f t="shared" si="4"/>
        <v>0</v>
      </c>
      <c r="BF109" s="134">
        <f t="shared" si="5"/>
        <v>0</v>
      </c>
      <c r="BG109" s="134">
        <f t="shared" si="6"/>
        <v>0</v>
      </c>
      <c r="BH109" s="134">
        <f t="shared" si="7"/>
        <v>0</v>
      </c>
      <c r="BI109" s="134">
        <f t="shared" si="8"/>
        <v>0</v>
      </c>
      <c r="BJ109" s="18" t="s">
        <v>83</v>
      </c>
      <c r="BK109" s="134">
        <f t="shared" si="9"/>
        <v>0</v>
      </c>
      <c r="BL109" s="18" t="s">
        <v>272</v>
      </c>
      <c r="BM109" s="133" t="s">
        <v>671</v>
      </c>
    </row>
    <row r="110" spans="2:65" s="1" customFormat="1" ht="16.5" customHeight="1">
      <c r="B110" s="33"/>
      <c r="C110" s="122" t="s">
        <v>401</v>
      </c>
      <c r="D110" s="122" t="s">
        <v>267</v>
      </c>
      <c r="E110" s="123" t="s">
        <v>567</v>
      </c>
      <c r="F110" s="124" t="s">
        <v>672</v>
      </c>
      <c r="G110" s="125" t="s">
        <v>298</v>
      </c>
      <c r="H110" s="126">
        <v>594</v>
      </c>
      <c r="I110" s="127"/>
      <c r="J110" s="128">
        <f t="shared" si="0"/>
        <v>0</v>
      </c>
      <c r="K110" s="124" t="s">
        <v>19</v>
      </c>
      <c r="L110" s="33"/>
      <c r="M110" s="129" t="s">
        <v>19</v>
      </c>
      <c r="N110" s="130" t="s">
        <v>46</v>
      </c>
      <c r="P110" s="131">
        <f t="shared" si="1"/>
        <v>0</v>
      </c>
      <c r="Q110" s="131">
        <v>0</v>
      </c>
      <c r="R110" s="131">
        <f t="shared" si="2"/>
        <v>0</v>
      </c>
      <c r="S110" s="131">
        <v>0</v>
      </c>
      <c r="T110" s="132">
        <f t="shared" si="3"/>
        <v>0</v>
      </c>
      <c r="AR110" s="133" t="s">
        <v>272</v>
      </c>
      <c r="AT110" s="133" t="s">
        <v>267</v>
      </c>
      <c r="AU110" s="133" t="s">
        <v>83</v>
      </c>
      <c r="AY110" s="18" t="s">
        <v>266</v>
      </c>
      <c r="BE110" s="134">
        <f t="shared" si="4"/>
        <v>0</v>
      </c>
      <c r="BF110" s="134">
        <f t="shared" si="5"/>
        <v>0</v>
      </c>
      <c r="BG110" s="134">
        <f t="shared" si="6"/>
        <v>0</v>
      </c>
      <c r="BH110" s="134">
        <f t="shared" si="7"/>
        <v>0</v>
      </c>
      <c r="BI110" s="134">
        <f t="shared" si="8"/>
        <v>0</v>
      </c>
      <c r="BJ110" s="18" t="s">
        <v>83</v>
      </c>
      <c r="BK110" s="134">
        <f t="shared" si="9"/>
        <v>0</v>
      </c>
      <c r="BL110" s="18" t="s">
        <v>272</v>
      </c>
      <c r="BM110" s="133" t="s">
        <v>673</v>
      </c>
    </row>
    <row r="111" spans="2:65" s="1" customFormat="1" ht="16.5" customHeight="1">
      <c r="B111" s="33"/>
      <c r="C111" s="122" t="s">
        <v>405</v>
      </c>
      <c r="D111" s="122" t="s">
        <v>267</v>
      </c>
      <c r="E111" s="123" t="s">
        <v>579</v>
      </c>
      <c r="F111" s="124" t="s">
        <v>580</v>
      </c>
      <c r="G111" s="125" t="s">
        <v>310</v>
      </c>
      <c r="H111" s="126">
        <v>1</v>
      </c>
      <c r="I111" s="127"/>
      <c r="J111" s="128">
        <f t="shared" si="0"/>
        <v>0</v>
      </c>
      <c r="K111" s="124" t="s">
        <v>271</v>
      </c>
      <c r="L111" s="33"/>
      <c r="M111" s="129" t="s">
        <v>19</v>
      </c>
      <c r="N111" s="130" t="s">
        <v>46</v>
      </c>
      <c r="P111" s="131">
        <f t="shared" si="1"/>
        <v>0</v>
      </c>
      <c r="Q111" s="131">
        <v>0</v>
      </c>
      <c r="R111" s="131">
        <f t="shared" si="2"/>
        <v>0</v>
      </c>
      <c r="S111" s="131">
        <v>0</v>
      </c>
      <c r="T111" s="132">
        <f t="shared" si="3"/>
        <v>0</v>
      </c>
      <c r="AR111" s="133" t="s">
        <v>272</v>
      </c>
      <c r="AT111" s="133" t="s">
        <v>267</v>
      </c>
      <c r="AU111" s="133" t="s">
        <v>83</v>
      </c>
      <c r="AY111" s="18" t="s">
        <v>266</v>
      </c>
      <c r="BE111" s="134">
        <f t="shared" si="4"/>
        <v>0</v>
      </c>
      <c r="BF111" s="134">
        <f t="shared" si="5"/>
        <v>0</v>
      </c>
      <c r="BG111" s="134">
        <f t="shared" si="6"/>
        <v>0</v>
      </c>
      <c r="BH111" s="134">
        <f t="shared" si="7"/>
        <v>0</v>
      </c>
      <c r="BI111" s="134">
        <f t="shared" si="8"/>
        <v>0</v>
      </c>
      <c r="BJ111" s="18" t="s">
        <v>83</v>
      </c>
      <c r="BK111" s="134">
        <f t="shared" si="9"/>
        <v>0</v>
      </c>
      <c r="BL111" s="18" t="s">
        <v>272</v>
      </c>
      <c r="BM111" s="133" t="s">
        <v>674</v>
      </c>
    </row>
    <row r="112" spans="2:65" s="1" customFormat="1" ht="16.5" customHeight="1">
      <c r="B112" s="33"/>
      <c r="C112" s="122" t="s">
        <v>409</v>
      </c>
      <c r="D112" s="122" t="s">
        <v>267</v>
      </c>
      <c r="E112" s="123" t="s">
        <v>583</v>
      </c>
      <c r="F112" s="124" t="s">
        <v>584</v>
      </c>
      <c r="G112" s="125" t="s">
        <v>310</v>
      </c>
      <c r="H112" s="126">
        <v>10</v>
      </c>
      <c r="I112" s="127"/>
      <c r="J112" s="128">
        <f t="shared" si="0"/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 t="shared" si="1"/>
        <v>0</v>
      </c>
      <c r="Q112" s="131">
        <v>0</v>
      </c>
      <c r="R112" s="131">
        <f t="shared" si="2"/>
        <v>0</v>
      </c>
      <c r="S112" s="131">
        <v>0</v>
      </c>
      <c r="T112" s="132">
        <f t="shared" si="3"/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 t="shared" si="4"/>
        <v>0</v>
      </c>
      <c r="BF112" s="134">
        <f t="shared" si="5"/>
        <v>0</v>
      </c>
      <c r="BG112" s="134">
        <f t="shared" si="6"/>
        <v>0</v>
      </c>
      <c r="BH112" s="134">
        <f t="shared" si="7"/>
        <v>0</v>
      </c>
      <c r="BI112" s="134">
        <f t="shared" si="8"/>
        <v>0</v>
      </c>
      <c r="BJ112" s="18" t="s">
        <v>83</v>
      </c>
      <c r="BK112" s="134">
        <f t="shared" si="9"/>
        <v>0</v>
      </c>
      <c r="BL112" s="18" t="s">
        <v>272</v>
      </c>
      <c r="BM112" s="133" t="s">
        <v>675</v>
      </c>
    </row>
    <row r="113" spans="2:65" s="1" customFormat="1" ht="16.5" customHeight="1">
      <c r="B113" s="33"/>
      <c r="C113" s="122" t="s">
        <v>413</v>
      </c>
      <c r="D113" s="122" t="s">
        <v>267</v>
      </c>
      <c r="E113" s="123" t="s">
        <v>587</v>
      </c>
      <c r="F113" s="124" t="s">
        <v>588</v>
      </c>
      <c r="G113" s="125" t="s">
        <v>589</v>
      </c>
      <c r="H113" s="126">
        <v>1</v>
      </c>
      <c r="I113" s="127"/>
      <c r="J113" s="128">
        <f t="shared" si="0"/>
        <v>0</v>
      </c>
      <c r="K113" s="124" t="s">
        <v>271</v>
      </c>
      <c r="L113" s="33"/>
      <c r="M113" s="129" t="s">
        <v>19</v>
      </c>
      <c r="N113" s="130" t="s">
        <v>46</v>
      </c>
      <c r="P113" s="131">
        <f t="shared" si="1"/>
        <v>0</v>
      </c>
      <c r="Q113" s="131">
        <v>0</v>
      </c>
      <c r="R113" s="131">
        <f t="shared" si="2"/>
        <v>0</v>
      </c>
      <c r="S113" s="131">
        <v>0</v>
      </c>
      <c r="T113" s="132">
        <f t="shared" si="3"/>
        <v>0</v>
      </c>
      <c r="AR113" s="133" t="s">
        <v>272</v>
      </c>
      <c r="AT113" s="133" t="s">
        <v>267</v>
      </c>
      <c r="AU113" s="133" t="s">
        <v>83</v>
      </c>
      <c r="AY113" s="18" t="s">
        <v>266</v>
      </c>
      <c r="BE113" s="134">
        <f t="shared" si="4"/>
        <v>0</v>
      </c>
      <c r="BF113" s="134">
        <f t="shared" si="5"/>
        <v>0</v>
      </c>
      <c r="BG113" s="134">
        <f t="shared" si="6"/>
        <v>0</v>
      </c>
      <c r="BH113" s="134">
        <f t="shared" si="7"/>
        <v>0</v>
      </c>
      <c r="BI113" s="134">
        <f t="shared" si="8"/>
        <v>0</v>
      </c>
      <c r="BJ113" s="18" t="s">
        <v>83</v>
      </c>
      <c r="BK113" s="134">
        <f t="shared" si="9"/>
        <v>0</v>
      </c>
      <c r="BL113" s="18" t="s">
        <v>272</v>
      </c>
      <c r="BM113" s="133" t="s">
        <v>676</v>
      </c>
    </row>
    <row r="114" spans="2:65" s="1" customFormat="1" ht="16.5" customHeight="1">
      <c r="B114" s="33"/>
      <c r="C114" s="122" t="s">
        <v>320</v>
      </c>
      <c r="D114" s="122" t="s">
        <v>267</v>
      </c>
      <c r="E114" s="123" t="s">
        <v>592</v>
      </c>
      <c r="F114" s="124" t="s">
        <v>593</v>
      </c>
      <c r="G114" s="125" t="s">
        <v>310</v>
      </c>
      <c r="H114" s="126">
        <v>3</v>
      </c>
      <c r="I114" s="127"/>
      <c r="J114" s="128">
        <f t="shared" si="0"/>
        <v>0</v>
      </c>
      <c r="K114" s="124" t="s">
        <v>271</v>
      </c>
      <c r="L114" s="33"/>
      <c r="M114" s="129" t="s">
        <v>19</v>
      </c>
      <c r="N114" s="130" t="s">
        <v>46</v>
      </c>
      <c r="P114" s="131">
        <f t="shared" si="1"/>
        <v>0</v>
      </c>
      <c r="Q114" s="131">
        <v>0</v>
      </c>
      <c r="R114" s="131">
        <f t="shared" si="2"/>
        <v>0</v>
      </c>
      <c r="S114" s="131">
        <v>0</v>
      </c>
      <c r="T114" s="132">
        <f t="shared" si="3"/>
        <v>0</v>
      </c>
      <c r="AR114" s="133" t="s">
        <v>272</v>
      </c>
      <c r="AT114" s="133" t="s">
        <v>267</v>
      </c>
      <c r="AU114" s="133" t="s">
        <v>83</v>
      </c>
      <c r="AY114" s="18" t="s">
        <v>266</v>
      </c>
      <c r="BE114" s="134">
        <f t="shared" si="4"/>
        <v>0</v>
      </c>
      <c r="BF114" s="134">
        <f t="shared" si="5"/>
        <v>0</v>
      </c>
      <c r="BG114" s="134">
        <f t="shared" si="6"/>
        <v>0</v>
      </c>
      <c r="BH114" s="134">
        <f t="shared" si="7"/>
        <v>0</v>
      </c>
      <c r="BI114" s="134">
        <f t="shared" si="8"/>
        <v>0</v>
      </c>
      <c r="BJ114" s="18" t="s">
        <v>83</v>
      </c>
      <c r="BK114" s="134">
        <f t="shared" si="9"/>
        <v>0</v>
      </c>
      <c r="BL114" s="18" t="s">
        <v>272</v>
      </c>
      <c r="BM114" s="133" t="s">
        <v>677</v>
      </c>
    </row>
    <row r="115" spans="2:65" s="1" customFormat="1" ht="16.5" customHeight="1">
      <c r="B115" s="33"/>
      <c r="C115" s="122" t="s">
        <v>332</v>
      </c>
      <c r="D115" s="122" t="s">
        <v>267</v>
      </c>
      <c r="E115" s="123" t="s">
        <v>596</v>
      </c>
      <c r="F115" s="124" t="s">
        <v>597</v>
      </c>
      <c r="G115" s="125" t="s">
        <v>598</v>
      </c>
      <c r="H115" s="126">
        <v>4.8</v>
      </c>
      <c r="I115" s="127"/>
      <c r="J115" s="128">
        <f t="shared" si="0"/>
        <v>0</v>
      </c>
      <c r="K115" s="124" t="s">
        <v>271</v>
      </c>
      <c r="L115" s="33"/>
      <c r="M115" s="153" t="s">
        <v>19</v>
      </c>
      <c r="N115" s="154" t="s">
        <v>46</v>
      </c>
      <c r="O115" s="155"/>
      <c r="P115" s="156">
        <f t="shared" si="1"/>
        <v>0</v>
      </c>
      <c r="Q115" s="156">
        <v>0</v>
      </c>
      <c r="R115" s="156">
        <f t="shared" si="2"/>
        <v>0</v>
      </c>
      <c r="S115" s="156">
        <v>0</v>
      </c>
      <c r="T115" s="157">
        <f t="shared" si="3"/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 t="shared" si="4"/>
        <v>0</v>
      </c>
      <c r="BF115" s="134">
        <f t="shared" si="5"/>
        <v>0</v>
      </c>
      <c r="BG115" s="134">
        <f t="shared" si="6"/>
        <v>0</v>
      </c>
      <c r="BH115" s="134">
        <f t="shared" si="7"/>
        <v>0</v>
      </c>
      <c r="BI115" s="134">
        <f t="shared" si="8"/>
        <v>0</v>
      </c>
      <c r="BJ115" s="18" t="s">
        <v>83</v>
      </c>
      <c r="BK115" s="134">
        <f t="shared" si="9"/>
        <v>0</v>
      </c>
      <c r="BL115" s="18" t="s">
        <v>272</v>
      </c>
      <c r="BM115" s="133" t="s">
        <v>678</v>
      </c>
    </row>
    <row r="116" spans="2:65" s="1" customFormat="1" ht="6.95" customHeight="1">
      <c r="B116" s="42"/>
      <c r="C116" s="43"/>
      <c r="D116" s="43"/>
      <c r="E116" s="43"/>
      <c r="F116" s="43"/>
      <c r="G116" s="43"/>
      <c r="H116" s="43"/>
      <c r="I116" s="43"/>
      <c r="J116" s="43"/>
      <c r="K116" s="43"/>
      <c r="L116" s="33"/>
    </row>
  </sheetData>
  <sheetProtection algorithmName="SHA-512" hashValue="q2fqVZvNsbAH0/kg+dTxl/b5qdJIOps3cG5dtXc2nxOKiKk1pZZhmEQmNt69QmJnH87vw8ZVUJWCEHRI30t3yQ==" saltValue="03bTrjOW8hz63I4RJIwdNVKaO6T/p1SSo1TByoo0fI75H/Ew+69ztHRA0UV4cLESaujJX8EGYCnZKYSTMQVS0Q==" spinCount="100000" sheet="1" objects="1" scenarios="1" formatColumns="0" formatRows="0" autoFilter="0"/>
  <autoFilter ref="C80:K115" xr:uid="{00000000-0009-0000-0000-000002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BM29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169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4589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ROUND((SUM(BE82:BE298)),  2)</f>
        <v>0</v>
      </c>
      <c r="I33" s="90">
        <v>0.21</v>
      </c>
      <c r="J33" s="89">
        <f>ROUND(((SUM(BE82:BE298))*I33),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ROUND((SUM(BF82:BF298)),  2)</f>
        <v>0</v>
      </c>
      <c r="I34" s="90">
        <v>0.12</v>
      </c>
      <c r="J34" s="89">
        <f>ROUND(((SUM(BF82:BF298))*I34),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ROUND((SUM(BG82:BG298)),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ROUND((SUM(BH82:BH298)),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ROUND((SUM(BI82:BI298)),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12-10-02 - Železniční svršek, km 17,850 - km 19,900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J271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12-10-02 - Železniční svršek, km 17,850 - km 19,900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P83+P271</f>
        <v>0</v>
      </c>
      <c r="Q82" s="51"/>
      <c r="R82" s="109">
        <f>R83+R271</f>
        <v>7295.6620299999995</v>
      </c>
      <c r="S82" s="51"/>
      <c r="T82" s="110">
        <f>T83+T271</f>
        <v>0</v>
      </c>
      <c r="AT82" s="18" t="s">
        <v>74</v>
      </c>
      <c r="AU82" s="18" t="s">
        <v>248</v>
      </c>
      <c r="BK82" s="111">
        <f>BK83+BK271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7295.6620299999995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SUM(P85:P270)</f>
        <v>0</v>
      </c>
      <c r="R84" s="118">
        <f>SUM(R85:R270)</f>
        <v>7295.6620299999995</v>
      </c>
      <c r="T84" s="119">
        <f>SUM(T85:T270)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SUM(BK85:BK270)</f>
        <v>0</v>
      </c>
    </row>
    <row r="85" spans="2:65" s="1" customFormat="1" ht="24.2" customHeight="1">
      <c r="B85" s="33"/>
      <c r="C85" s="122" t="s">
        <v>83</v>
      </c>
      <c r="D85" s="122" t="s">
        <v>267</v>
      </c>
      <c r="E85" s="123" t="s">
        <v>1496</v>
      </c>
      <c r="F85" s="124" t="s">
        <v>1497</v>
      </c>
      <c r="G85" s="125" t="s">
        <v>789</v>
      </c>
      <c r="H85" s="126">
        <v>241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4590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1501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4591</v>
      </c>
      <c r="H87" s="139">
        <v>107.04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4" customFormat="1" ht="11.25">
      <c r="B88" s="164"/>
      <c r="D88" s="136" t="s">
        <v>274</v>
      </c>
      <c r="E88" s="165" t="s">
        <v>19</v>
      </c>
      <c r="F88" s="166" t="s">
        <v>1503</v>
      </c>
      <c r="H88" s="165" t="s">
        <v>19</v>
      </c>
      <c r="I88" s="167"/>
      <c r="L88" s="164"/>
      <c r="M88" s="168"/>
      <c r="T88" s="169"/>
      <c r="AT88" s="165" t="s">
        <v>274</v>
      </c>
      <c r="AU88" s="165" t="s">
        <v>85</v>
      </c>
      <c r="AV88" s="14" t="s">
        <v>83</v>
      </c>
      <c r="AW88" s="14" t="s">
        <v>37</v>
      </c>
      <c r="AX88" s="14" t="s">
        <v>75</v>
      </c>
      <c r="AY88" s="165" t="s">
        <v>266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1504</v>
      </c>
      <c r="H89" s="139">
        <v>0.14399999999999999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4592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4593</v>
      </c>
      <c r="H91" s="139">
        <v>78.004000000000005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4" customFormat="1" ht="11.25">
      <c r="B92" s="164"/>
      <c r="D92" s="136" t="s">
        <v>274</v>
      </c>
      <c r="E92" s="165" t="s">
        <v>19</v>
      </c>
      <c r="F92" s="166" t="s">
        <v>1506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566</v>
      </c>
      <c r="H93" s="139">
        <v>56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75</v>
      </c>
      <c r="AY93" s="137" t="s">
        <v>266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1644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4594</v>
      </c>
      <c r="H95" s="139">
        <v>-0.188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>
      <c r="B96" s="143"/>
      <c r="D96" s="136" t="s">
        <v>274</v>
      </c>
      <c r="E96" s="144" t="s">
        <v>19</v>
      </c>
      <c r="F96" s="145" t="s">
        <v>276</v>
      </c>
      <c r="H96" s="146">
        <v>241.00000000000003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44.25" customHeight="1">
      <c r="B97" s="33"/>
      <c r="C97" s="122" t="s">
        <v>85</v>
      </c>
      <c r="D97" s="122" t="s">
        <v>267</v>
      </c>
      <c r="E97" s="123" t="s">
        <v>1507</v>
      </c>
      <c r="F97" s="124" t="s">
        <v>1508</v>
      </c>
      <c r="G97" s="125" t="s">
        <v>845</v>
      </c>
      <c r="H97" s="126">
        <v>729.71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4595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1510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1513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4596</v>
      </c>
      <c r="H100" s="139">
        <v>563.61400000000003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4" customFormat="1" ht="11.25">
      <c r="B101" s="164"/>
      <c r="D101" s="136" t="s">
        <v>274</v>
      </c>
      <c r="E101" s="165" t="s">
        <v>19</v>
      </c>
      <c r="F101" s="166" t="s">
        <v>1515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4597</v>
      </c>
      <c r="H102" s="139">
        <v>5.9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75</v>
      </c>
      <c r="AY102" s="137" t="s">
        <v>266</v>
      </c>
    </row>
    <row r="103" spans="2:65" s="14" customFormat="1" ht="11.25">
      <c r="B103" s="164"/>
      <c r="D103" s="136" t="s">
        <v>274</v>
      </c>
      <c r="E103" s="165" t="s">
        <v>19</v>
      </c>
      <c r="F103" s="166" t="s">
        <v>4598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4599</v>
      </c>
      <c r="H104" s="139">
        <v>160.196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2" customFormat="1" ht="11.25">
      <c r="B105" s="143"/>
      <c r="D105" s="136" t="s">
        <v>274</v>
      </c>
      <c r="E105" s="144" t="s">
        <v>19</v>
      </c>
      <c r="F105" s="145" t="s">
        <v>276</v>
      </c>
      <c r="H105" s="146">
        <v>729.71</v>
      </c>
      <c r="I105" s="147"/>
      <c r="L105" s="143"/>
      <c r="M105" s="148"/>
      <c r="T105" s="149"/>
      <c r="AT105" s="144" t="s">
        <v>274</v>
      </c>
      <c r="AU105" s="144" t="s">
        <v>85</v>
      </c>
      <c r="AV105" s="12" t="s">
        <v>272</v>
      </c>
      <c r="AW105" s="12" t="s">
        <v>37</v>
      </c>
      <c r="AX105" s="12" t="s">
        <v>83</v>
      </c>
      <c r="AY105" s="144" t="s">
        <v>266</v>
      </c>
    </row>
    <row r="106" spans="2:65" s="1" customFormat="1" ht="44.25" customHeight="1">
      <c r="B106" s="33"/>
      <c r="C106" s="122" t="s">
        <v>285</v>
      </c>
      <c r="D106" s="122" t="s">
        <v>267</v>
      </c>
      <c r="E106" s="123" t="s">
        <v>1531</v>
      </c>
      <c r="F106" s="124" t="s">
        <v>1532</v>
      </c>
      <c r="G106" s="125" t="s">
        <v>833</v>
      </c>
      <c r="H106" s="126">
        <v>1.3180000000000001</v>
      </c>
      <c r="I106" s="127"/>
      <c r="J106" s="128">
        <f>ROUND(I106*H106,2)</f>
        <v>0</v>
      </c>
      <c r="K106" s="124" t="s">
        <v>271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4600</v>
      </c>
    </row>
    <row r="107" spans="2:65" s="14" customFormat="1" ht="11.25">
      <c r="B107" s="164"/>
      <c r="D107" s="136" t="s">
        <v>274</v>
      </c>
      <c r="E107" s="165" t="s">
        <v>19</v>
      </c>
      <c r="F107" s="166" t="s">
        <v>1510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4" customFormat="1" ht="11.25">
      <c r="B108" s="164"/>
      <c r="D108" s="136" t="s">
        <v>274</v>
      </c>
      <c r="E108" s="165" t="s">
        <v>19</v>
      </c>
      <c r="F108" s="166" t="s">
        <v>1534</v>
      </c>
      <c r="H108" s="165" t="s">
        <v>19</v>
      </c>
      <c r="I108" s="167"/>
      <c r="L108" s="164"/>
      <c r="M108" s="168"/>
      <c r="T108" s="169"/>
      <c r="AT108" s="165" t="s">
        <v>274</v>
      </c>
      <c r="AU108" s="165" t="s">
        <v>85</v>
      </c>
      <c r="AV108" s="14" t="s">
        <v>83</v>
      </c>
      <c r="AW108" s="14" t="s">
        <v>37</v>
      </c>
      <c r="AX108" s="14" t="s">
        <v>75</v>
      </c>
      <c r="AY108" s="165" t="s">
        <v>266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4601</v>
      </c>
      <c r="H109" s="139">
        <v>1.3180000000000001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83</v>
      </c>
      <c r="AY109" s="137" t="s">
        <v>266</v>
      </c>
    </row>
    <row r="110" spans="2:65" s="1" customFormat="1" ht="44.25" customHeight="1">
      <c r="B110" s="33"/>
      <c r="C110" s="122" t="s">
        <v>272</v>
      </c>
      <c r="D110" s="122" t="s">
        <v>267</v>
      </c>
      <c r="E110" s="123" t="s">
        <v>1526</v>
      </c>
      <c r="F110" s="124" t="s">
        <v>1527</v>
      </c>
      <c r="G110" s="125" t="s">
        <v>833</v>
      </c>
      <c r="H110" s="126">
        <v>0.02</v>
      </c>
      <c r="I110" s="127"/>
      <c r="J110" s="128">
        <f>ROUND(I110*H110,2)</f>
        <v>0</v>
      </c>
      <c r="K110" s="124" t="s">
        <v>271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4602</v>
      </c>
    </row>
    <row r="111" spans="2:65" s="14" customFormat="1" ht="11.25">
      <c r="B111" s="164"/>
      <c r="D111" s="136" t="s">
        <v>274</v>
      </c>
      <c r="E111" s="165" t="s">
        <v>19</v>
      </c>
      <c r="F111" s="166" t="s">
        <v>1510</v>
      </c>
      <c r="H111" s="165" t="s">
        <v>19</v>
      </c>
      <c r="I111" s="167"/>
      <c r="L111" s="164"/>
      <c r="M111" s="168"/>
      <c r="T111" s="169"/>
      <c r="AT111" s="165" t="s">
        <v>274</v>
      </c>
      <c r="AU111" s="165" t="s">
        <v>85</v>
      </c>
      <c r="AV111" s="14" t="s">
        <v>83</v>
      </c>
      <c r="AW111" s="14" t="s">
        <v>37</v>
      </c>
      <c r="AX111" s="14" t="s">
        <v>75</v>
      </c>
      <c r="AY111" s="165" t="s">
        <v>266</v>
      </c>
    </row>
    <row r="112" spans="2:65" s="14" customFormat="1" ht="11.25">
      <c r="B112" s="164"/>
      <c r="D112" s="136" t="s">
        <v>274</v>
      </c>
      <c r="E112" s="165" t="s">
        <v>19</v>
      </c>
      <c r="F112" s="166" t="s">
        <v>1529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4603</v>
      </c>
      <c r="H113" s="139">
        <v>0.02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>
      <c r="B114" s="143"/>
      <c r="D114" s="136" t="s">
        <v>274</v>
      </c>
      <c r="E114" s="144" t="s">
        <v>19</v>
      </c>
      <c r="F114" s="145" t="s">
        <v>276</v>
      </c>
      <c r="H114" s="146">
        <v>0.02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44.25" customHeight="1">
      <c r="B115" s="33"/>
      <c r="C115" s="122" t="s">
        <v>264</v>
      </c>
      <c r="D115" s="122" t="s">
        <v>267</v>
      </c>
      <c r="E115" s="123" t="s">
        <v>4604</v>
      </c>
      <c r="F115" s="124" t="s">
        <v>4605</v>
      </c>
      <c r="G115" s="125" t="s">
        <v>833</v>
      </c>
      <c r="H115" s="126">
        <v>1.3380000000000001</v>
      </c>
      <c r="I115" s="127"/>
      <c r="J115" s="128">
        <f>ROUND(I115*H115,2)</f>
        <v>0</v>
      </c>
      <c r="K115" s="124" t="s">
        <v>271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4606</v>
      </c>
    </row>
    <row r="116" spans="2:65" s="14" customFormat="1" ht="11.25">
      <c r="B116" s="164"/>
      <c r="D116" s="136" t="s">
        <v>274</v>
      </c>
      <c r="E116" s="165" t="s">
        <v>19</v>
      </c>
      <c r="F116" s="166" t="s">
        <v>4607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4608</v>
      </c>
      <c r="H117" s="139">
        <v>0.61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4609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4610</v>
      </c>
      <c r="H119" s="139">
        <v>0.23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4" customFormat="1" ht="11.25">
      <c r="B120" s="164"/>
      <c r="D120" s="136" t="s">
        <v>274</v>
      </c>
      <c r="E120" s="165" t="s">
        <v>19</v>
      </c>
      <c r="F120" s="166" t="s">
        <v>4611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65" s="11" customFormat="1" ht="11.25">
      <c r="B121" s="135"/>
      <c r="D121" s="136" t="s">
        <v>274</v>
      </c>
      <c r="E121" s="137" t="s">
        <v>19</v>
      </c>
      <c r="F121" s="138" t="s">
        <v>4612</v>
      </c>
      <c r="H121" s="139">
        <v>0.47799999999999998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4" customFormat="1" ht="11.25">
      <c r="B122" s="164"/>
      <c r="D122" s="136" t="s">
        <v>274</v>
      </c>
      <c r="E122" s="165" t="s">
        <v>19</v>
      </c>
      <c r="F122" s="166" t="s">
        <v>4613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4614</v>
      </c>
      <c r="H123" s="139">
        <v>1.6E-2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4" customFormat="1" ht="11.25">
      <c r="B124" s="164"/>
      <c r="D124" s="136" t="s">
        <v>274</v>
      </c>
      <c r="E124" s="165" t="s">
        <v>19</v>
      </c>
      <c r="F124" s="166" t="s">
        <v>4615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85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4616</v>
      </c>
      <c r="H125" s="139">
        <v>4.0000000000000001E-3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2" customFormat="1" ht="11.25">
      <c r="B126" s="143"/>
      <c r="D126" s="136" t="s">
        <v>274</v>
      </c>
      <c r="E126" s="144" t="s">
        <v>19</v>
      </c>
      <c r="F126" s="145" t="s">
        <v>276</v>
      </c>
      <c r="H126" s="146">
        <v>1.3380000000000001</v>
      </c>
      <c r="I126" s="147"/>
      <c r="L126" s="143"/>
      <c r="M126" s="148"/>
      <c r="T126" s="149"/>
      <c r="AT126" s="144" t="s">
        <v>274</v>
      </c>
      <c r="AU126" s="144" t="s">
        <v>85</v>
      </c>
      <c r="AV126" s="12" t="s">
        <v>272</v>
      </c>
      <c r="AW126" s="12" t="s">
        <v>37</v>
      </c>
      <c r="AX126" s="12" t="s">
        <v>83</v>
      </c>
      <c r="AY126" s="144" t="s">
        <v>266</v>
      </c>
    </row>
    <row r="127" spans="2:65" s="1" customFormat="1" ht="37.9" customHeight="1">
      <c r="B127" s="33"/>
      <c r="C127" s="122" t="s">
        <v>295</v>
      </c>
      <c r="D127" s="122" t="s">
        <v>267</v>
      </c>
      <c r="E127" s="123" t="s">
        <v>1789</v>
      </c>
      <c r="F127" s="124" t="s">
        <v>1790</v>
      </c>
      <c r="G127" s="125" t="s">
        <v>845</v>
      </c>
      <c r="H127" s="126">
        <v>734.91</v>
      </c>
      <c r="I127" s="127"/>
      <c r="J127" s="128">
        <f>ROUND(I127*H127,2)</f>
        <v>0</v>
      </c>
      <c r="K127" s="124" t="s">
        <v>271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85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4617</v>
      </c>
    </row>
    <row r="128" spans="2:65" s="14" customFormat="1" ht="11.25">
      <c r="B128" s="164"/>
      <c r="D128" s="136" t="s">
        <v>274</v>
      </c>
      <c r="E128" s="165" t="s">
        <v>19</v>
      </c>
      <c r="F128" s="166" t="s">
        <v>4618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4" customFormat="1" ht="11.25">
      <c r="B129" s="164"/>
      <c r="D129" s="136" t="s">
        <v>274</v>
      </c>
      <c r="E129" s="165" t="s">
        <v>19</v>
      </c>
      <c r="F129" s="166" t="s">
        <v>1513</v>
      </c>
      <c r="H129" s="165" t="s">
        <v>19</v>
      </c>
      <c r="I129" s="167"/>
      <c r="L129" s="164"/>
      <c r="M129" s="168"/>
      <c r="T129" s="169"/>
      <c r="AT129" s="165" t="s">
        <v>274</v>
      </c>
      <c r="AU129" s="165" t="s">
        <v>85</v>
      </c>
      <c r="AV129" s="14" t="s">
        <v>83</v>
      </c>
      <c r="AW129" s="14" t="s">
        <v>37</v>
      </c>
      <c r="AX129" s="14" t="s">
        <v>75</v>
      </c>
      <c r="AY129" s="165" t="s">
        <v>266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4596</v>
      </c>
      <c r="H130" s="139">
        <v>563.61400000000003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4" customFormat="1" ht="11.25">
      <c r="B131" s="164"/>
      <c r="D131" s="136" t="s">
        <v>274</v>
      </c>
      <c r="E131" s="165" t="s">
        <v>19</v>
      </c>
      <c r="F131" s="166" t="s">
        <v>4619</v>
      </c>
      <c r="H131" s="165" t="s">
        <v>19</v>
      </c>
      <c r="I131" s="167"/>
      <c r="L131" s="164"/>
      <c r="M131" s="168"/>
      <c r="T131" s="169"/>
      <c r="AT131" s="165" t="s">
        <v>274</v>
      </c>
      <c r="AU131" s="165" t="s">
        <v>85</v>
      </c>
      <c r="AV131" s="14" t="s">
        <v>83</v>
      </c>
      <c r="AW131" s="14" t="s">
        <v>37</v>
      </c>
      <c r="AX131" s="14" t="s">
        <v>75</v>
      </c>
      <c r="AY131" s="165" t="s">
        <v>266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4620</v>
      </c>
      <c r="H132" s="139">
        <v>11.1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4" customFormat="1" ht="11.25">
      <c r="B133" s="164"/>
      <c r="D133" s="136" t="s">
        <v>274</v>
      </c>
      <c r="E133" s="165" t="s">
        <v>19</v>
      </c>
      <c r="F133" s="166" t="s">
        <v>4598</v>
      </c>
      <c r="H133" s="165" t="s">
        <v>19</v>
      </c>
      <c r="I133" s="167"/>
      <c r="L133" s="164"/>
      <c r="M133" s="168"/>
      <c r="T133" s="169"/>
      <c r="AT133" s="165" t="s">
        <v>274</v>
      </c>
      <c r="AU133" s="165" t="s">
        <v>85</v>
      </c>
      <c r="AV133" s="14" t="s">
        <v>83</v>
      </c>
      <c r="AW133" s="14" t="s">
        <v>37</v>
      </c>
      <c r="AX133" s="14" t="s">
        <v>75</v>
      </c>
      <c r="AY133" s="165" t="s">
        <v>266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4599</v>
      </c>
      <c r="H134" s="139">
        <v>160.196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2" customFormat="1" ht="11.25">
      <c r="B135" s="143"/>
      <c r="D135" s="136" t="s">
        <v>274</v>
      </c>
      <c r="E135" s="144" t="s">
        <v>19</v>
      </c>
      <c r="F135" s="145" t="s">
        <v>276</v>
      </c>
      <c r="H135" s="146">
        <v>734.91000000000008</v>
      </c>
      <c r="I135" s="147"/>
      <c r="L135" s="143"/>
      <c r="M135" s="148"/>
      <c r="T135" s="149"/>
      <c r="AT135" s="144" t="s">
        <v>274</v>
      </c>
      <c r="AU135" s="144" t="s">
        <v>85</v>
      </c>
      <c r="AV135" s="12" t="s">
        <v>272</v>
      </c>
      <c r="AW135" s="12" t="s">
        <v>37</v>
      </c>
      <c r="AX135" s="12" t="s">
        <v>83</v>
      </c>
      <c r="AY135" s="144" t="s">
        <v>266</v>
      </c>
    </row>
    <row r="136" spans="2:65" s="1" customFormat="1" ht="49.15" customHeight="1">
      <c r="B136" s="33"/>
      <c r="C136" s="122" t="s">
        <v>293</v>
      </c>
      <c r="D136" s="122" t="s">
        <v>267</v>
      </c>
      <c r="E136" s="123" t="s">
        <v>1574</v>
      </c>
      <c r="F136" s="124" t="s">
        <v>1575</v>
      </c>
      <c r="G136" s="125" t="s">
        <v>279</v>
      </c>
      <c r="H136" s="126">
        <v>3449.9479999999999</v>
      </c>
      <c r="I136" s="127"/>
      <c r="J136" s="128">
        <f>ROUND(I136*H136,2)</f>
        <v>0</v>
      </c>
      <c r="K136" s="124" t="s">
        <v>271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272</v>
      </c>
      <c r="AT136" s="133" t="s">
        <v>267</v>
      </c>
      <c r="AU136" s="133" t="s">
        <v>85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4621</v>
      </c>
    </row>
    <row r="137" spans="2:65" s="14" customFormat="1" ht="11.25">
      <c r="B137" s="164"/>
      <c r="D137" s="136" t="s">
        <v>274</v>
      </c>
      <c r="E137" s="165" t="s">
        <v>19</v>
      </c>
      <c r="F137" s="166" t="s">
        <v>1550</v>
      </c>
      <c r="H137" s="165" t="s">
        <v>19</v>
      </c>
      <c r="I137" s="167"/>
      <c r="L137" s="164"/>
      <c r="M137" s="168"/>
      <c r="T137" s="169"/>
      <c r="AT137" s="165" t="s">
        <v>274</v>
      </c>
      <c r="AU137" s="165" t="s">
        <v>85</v>
      </c>
      <c r="AV137" s="14" t="s">
        <v>83</v>
      </c>
      <c r="AW137" s="14" t="s">
        <v>37</v>
      </c>
      <c r="AX137" s="14" t="s">
        <v>75</v>
      </c>
      <c r="AY137" s="165" t="s">
        <v>266</v>
      </c>
    </row>
    <row r="138" spans="2:65" s="11" customFormat="1" ht="11.25">
      <c r="B138" s="135"/>
      <c r="D138" s="136" t="s">
        <v>274</v>
      </c>
      <c r="E138" s="137" t="s">
        <v>19</v>
      </c>
      <c r="F138" s="138" t="s">
        <v>4622</v>
      </c>
      <c r="H138" s="139">
        <v>3449.9479999999999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83</v>
      </c>
      <c r="AY138" s="137" t="s">
        <v>266</v>
      </c>
    </row>
    <row r="139" spans="2:65" s="1" customFormat="1" ht="37.9" customHeight="1">
      <c r="B139" s="33"/>
      <c r="C139" s="122" t="s">
        <v>303</v>
      </c>
      <c r="D139" s="122" t="s">
        <v>267</v>
      </c>
      <c r="E139" s="123" t="s">
        <v>838</v>
      </c>
      <c r="F139" s="124" t="s">
        <v>839</v>
      </c>
      <c r="G139" s="125" t="s">
        <v>279</v>
      </c>
      <c r="H139" s="126">
        <v>585.90599999999995</v>
      </c>
      <c r="I139" s="127"/>
      <c r="J139" s="128">
        <f>ROUND(I139*H139,2)</f>
        <v>0</v>
      </c>
      <c r="K139" s="124" t="s">
        <v>271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4623</v>
      </c>
    </row>
    <row r="140" spans="2:65" s="14" customFormat="1" ht="11.25">
      <c r="B140" s="164"/>
      <c r="D140" s="136" t="s">
        <v>274</v>
      </c>
      <c r="E140" s="165" t="s">
        <v>19</v>
      </c>
      <c r="F140" s="166" t="s">
        <v>4624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85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4" customFormat="1" ht="11.25">
      <c r="B141" s="164"/>
      <c r="D141" s="136" t="s">
        <v>274</v>
      </c>
      <c r="E141" s="165" t="s">
        <v>19</v>
      </c>
      <c r="F141" s="166" t="s">
        <v>4625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1" customFormat="1" ht="11.25">
      <c r="B142" s="135"/>
      <c r="D142" s="136" t="s">
        <v>274</v>
      </c>
      <c r="E142" s="137" t="s">
        <v>19</v>
      </c>
      <c r="F142" s="138" t="s">
        <v>4626</v>
      </c>
      <c r="H142" s="139">
        <v>585.90599999999995</v>
      </c>
      <c r="I142" s="140"/>
      <c r="L142" s="135"/>
      <c r="M142" s="141"/>
      <c r="T142" s="142"/>
      <c r="AT142" s="137" t="s">
        <v>274</v>
      </c>
      <c r="AU142" s="137" t="s">
        <v>85</v>
      </c>
      <c r="AV142" s="11" t="s">
        <v>85</v>
      </c>
      <c r="AW142" s="11" t="s">
        <v>37</v>
      </c>
      <c r="AX142" s="11" t="s">
        <v>75</v>
      </c>
      <c r="AY142" s="137" t="s">
        <v>266</v>
      </c>
    </row>
    <row r="143" spans="2:65" s="12" customFormat="1" ht="11.25">
      <c r="B143" s="143"/>
      <c r="D143" s="136" t="s">
        <v>274</v>
      </c>
      <c r="E143" s="144" t="s">
        <v>19</v>
      </c>
      <c r="F143" s="145" t="s">
        <v>276</v>
      </c>
      <c r="H143" s="146">
        <v>585.90599999999995</v>
      </c>
      <c r="I143" s="147"/>
      <c r="L143" s="143"/>
      <c r="M143" s="148"/>
      <c r="T143" s="149"/>
      <c r="AT143" s="144" t="s">
        <v>274</v>
      </c>
      <c r="AU143" s="144" t="s">
        <v>85</v>
      </c>
      <c r="AV143" s="12" t="s">
        <v>272</v>
      </c>
      <c r="AW143" s="12" t="s">
        <v>37</v>
      </c>
      <c r="AX143" s="12" t="s">
        <v>83</v>
      </c>
      <c r="AY143" s="144" t="s">
        <v>266</v>
      </c>
    </row>
    <row r="144" spans="2:65" s="1" customFormat="1" ht="16.5" customHeight="1">
      <c r="B144" s="33"/>
      <c r="C144" s="170" t="s">
        <v>307</v>
      </c>
      <c r="D144" s="170" t="s">
        <v>298</v>
      </c>
      <c r="E144" s="171" t="s">
        <v>843</v>
      </c>
      <c r="F144" s="172" t="s">
        <v>844</v>
      </c>
      <c r="G144" s="173" t="s">
        <v>845</v>
      </c>
      <c r="H144" s="174">
        <v>7264.5370000000003</v>
      </c>
      <c r="I144" s="175"/>
      <c r="J144" s="176">
        <f>ROUND(I144*H144,2)</f>
        <v>0</v>
      </c>
      <c r="K144" s="172" t="s">
        <v>271</v>
      </c>
      <c r="L144" s="177"/>
      <c r="M144" s="178" t="s">
        <v>19</v>
      </c>
      <c r="N144" s="179" t="s">
        <v>46</v>
      </c>
      <c r="P144" s="131">
        <f>O144*H144</f>
        <v>0</v>
      </c>
      <c r="Q144" s="131">
        <v>1</v>
      </c>
      <c r="R144" s="131">
        <f>Q144*H144</f>
        <v>7264.5370000000003</v>
      </c>
      <c r="S144" s="131">
        <v>0</v>
      </c>
      <c r="T144" s="132">
        <f>S144*H144</f>
        <v>0</v>
      </c>
      <c r="AR144" s="133" t="s">
        <v>303</v>
      </c>
      <c r="AT144" s="133" t="s">
        <v>298</v>
      </c>
      <c r="AU144" s="133" t="s">
        <v>85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4627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4628</v>
      </c>
      <c r="H145" s="139">
        <v>6209.9059999999999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4629</v>
      </c>
      <c r="H146" s="139">
        <v>1054.6310000000001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2" customFormat="1" ht="11.25">
      <c r="B147" s="143"/>
      <c r="D147" s="136" t="s">
        <v>274</v>
      </c>
      <c r="E147" s="144" t="s">
        <v>19</v>
      </c>
      <c r="F147" s="145" t="s">
        <v>276</v>
      </c>
      <c r="H147" s="146">
        <v>7264.5370000000003</v>
      </c>
      <c r="I147" s="147"/>
      <c r="L147" s="143"/>
      <c r="M147" s="148"/>
      <c r="T147" s="149"/>
      <c r="AT147" s="144" t="s">
        <v>274</v>
      </c>
      <c r="AU147" s="144" t="s">
        <v>85</v>
      </c>
      <c r="AV147" s="12" t="s">
        <v>272</v>
      </c>
      <c r="AW147" s="12" t="s">
        <v>37</v>
      </c>
      <c r="AX147" s="12" t="s">
        <v>83</v>
      </c>
      <c r="AY147" s="144" t="s">
        <v>266</v>
      </c>
    </row>
    <row r="148" spans="2:65" s="1" customFormat="1" ht="55.5" customHeight="1">
      <c r="B148" s="33"/>
      <c r="C148" s="122" t="s">
        <v>312</v>
      </c>
      <c r="D148" s="122" t="s">
        <v>267</v>
      </c>
      <c r="E148" s="123" t="s">
        <v>4630</v>
      </c>
      <c r="F148" s="124" t="s">
        <v>4631</v>
      </c>
      <c r="G148" s="125" t="s">
        <v>789</v>
      </c>
      <c r="H148" s="126">
        <v>1780.9380000000001</v>
      </c>
      <c r="I148" s="127"/>
      <c r="J148" s="128">
        <f>ROUND(I148*H148,2)</f>
        <v>0</v>
      </c>
      <c r="K148" s="124" t="s">
        <v>271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85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4632</v>
      </c>
    </row>
    <row r="149" spans="2:65" s="14" customFormat="1" ht="11.25">
      <c r="B149" s="164"/>
      <c r="D149" s="136" t="s">
        <v>274</v>
      </c>
      <c r="E149" s="165" t="s">
        <v>19</v>
      </c>
      <c r="F149" s="166" t="s">
        <v>4607</v>
      </c>
      <c r="H149" s="165" t="s">
        <v>19</v>
      </c>
      <c r="I149" s="167"/>
      <c r="L149" s="164"/>
      <c r="M149" s="168"/>
      <c r="T149" s="169"/>
      <c r="AT149" s="165" t="s">
        <v>274</v>
      </c>
      <c r="AU149" s="165" t="s">
        <v>85</v>
      </c>
      <c r="AV149" s="14" t="s">
        <v>83</v>
      </c>
      <c r="AW149" s="14" t="s">
        <v>37</v>
      </c>
      <c r="AX149" s="14" t="s">
        <v>75</v>
      </c>
      <c r="AY149" s="165" t="s">
        <v>266</v>
      </c>
    </row>
    <row r="150" spans="2:65" s="11" customFormat="1" ht="11.25">
      <c r="B150" s="135"/>
      <c r="D150" s="136" t="s">
        <v>274</v>
      </c>
      <c r="E150" s="137" t="s">
        <v>19</v>
      </c>
      <c r="F150" s="138" t="s">
        <v>4633</v>
      </c>
      <c r="H150" s="139">
        <v>997.95899999999995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75</v>
      </c>
      <c r="AY150" s="137" t="s">
        <v>266</v>
      </c>
    </row>
    <row r="151" spans="2:65" s="14" customFormat="1" ht="11.25">
      <c r="B151" s="164"/>
      <c r="D151" s="136" t="s">
        <v>274</v>
      </c>
      <c r="E151" s="165" t="s">
        <v>19</v>
      </c>
      <c r="F151" s="166" t="s">
        <v>4611</v>
      </c>
      <c r="H151" s="165" t="s">
        <v>19</v>
      </c>
      <c r="I151" s="167"/>
      <c r="L151" s="164"/>
      <c r="M151" s="168"/>
      <c r="T151" s="169"/>
      <c r="AT151" s="165" t="s">
        <v>274</v>
      </c>
      <c r="AU151" s="165" t="s">
        <v>85</v>
      </c>
      <c r="AV151" s="14" t="s">
        <v>83</v>
      </c>
      <c r="AW151" s="14" t="s">
        <v>37</v>
      </c>
      <c r="AX151" s="14" t="s">
        <v>75</v>
      </c>
      <c r="AY151" s="165" t="s">
        <v>266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4634</v>
      </c>
      <c r="H152" s="139">
        <v>782.97900000000004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2" customFormat="1" ht="11.25">
      <c r="B153" s="143"/>
      <c r="D153" s="136" t="s">
        <v>274</v>
      </c>
      <c r="E153" s="144" t="s">
        <v>19</v>
      </c>
      <c r="F153" s="145" t="s">
        <v>276</v>
      </c>
      <c r="H153" s="146">
        <v>1780.9380000000001</v>
      </c>
      <c r="I153" s="147"/>
      <c r="L153" s="143"/>
      <c r="M153" s="148"/>
      <c r="T153" s="149"/>
      <c r="AT153" s="144" t="s">
        <v>274</v>
      </c>
      <c r="AU153" s="144" t="s">
        <v>85</v>
      </c>
      <c r="AV153" s="12" t="s">
        <v>272</v>
      </c>
      <c r="AW153" s="12" t="s">
        <v>37</v>
      </c>
      <c r="AX153" s="12" t="s">
        <v>83</v>
      </c>
      <c r="AY153" s="144" t="s">
        <v>266</v>
      </c>
    </row>
    <row r="154" spans="2:65" s="1" customFormat="1" ht="55.5" customHeight="1">
      <c r="B154" s="33"/>
      <c r="C154" s="122" t="s">
        <v>351</v>
      </c>
      <c r="D154" s="122" t="s">
        <v>267</v>
      </c>
      <c r="E154" s="123" t="s">
        <v>4053</v>
      </c>
      <c r="F154" s="124" t="s">
        <v>4054</v>
      </c>
      <c r="G154" s="125" t="s">
        <v>291</v>
      </c>
      <c r="H154" s="126">
        <v>2882.752</v>
      </c>
      <c r="I154" s="127"/>
      <c r="J154" s="128">
        <f>ROUND(I154*H154,2)</f>
        <v>0</v>
      </c>
      <c r="K154" s="124" t="s">
        <v>271</v>
      </c>
      <c r="L154" s="33"/>
      <c r="M154" s="129" t="s">
        <v>19</v>
      </c>
      <c r="N154" s="130" t="s">
        <v>46</v>
      </c>
      <c r="P154" s="131">
        <f>O154*H154</f>
        <v>0</v>
      </c>
      <c r="Q154" s="131">
        <v>0</v>
      </c>
      <c r="R154" s="131">
        <f>Q154*H154</f>
        <v>0</v>
      </c>
      <c r="S154" s="131">
        <v>0</v>
      </c>
      <c r="T154" s="132">
        <f>S154*H154</f>
        <v>0</v>
      </c>
      <c r="AR154" s="133" t="s">
        <v>272</v>
      </c>
      <c r="AT154" s="133" t="s">
        <v>267</v>
      </c>
      <c r="AU154" s="133" t="s">
        <v>85</v>
      </c>
      <c r="AY154" s="18" t="s">
        <v>266</v>
      </c>
      <c r="BE154" s="134">
        <f>IF(N154="základní",J154,0)</f>
        <v>0</v>
      </c>
      <c r="BF154" s="134">
        <f>IF(N154="snížená",J154,0)</f>
        <v>0</v>
      </c>
      <c r="BG154" s="134">
        <f>IF(N154="zákl. přenesená",J154,0)</f>
        <v>0</v>
      </c>
      <c r="BH154" s="134">
        <f>IF(N154="sníž. přenesená",J154,0)</f>
        <v>0</v>
      </c>
      <c r="BI154" s="134">
        <f>IF(N154="nulová",J154,0)</f>
        <v>0</v>
      </c>
      <c r="BJ154" s="18" t="s">
        <v>83</v>
      </c>
      <c r="BK154" s="134">
        <f>ROUND(I154*H154,2)</f>
        <v>0</v>
      </c>
      <c r="BL154" s="18" t="s">
        <v>272</v>
      </c>
      <c r="BM154" s="133" t="s">
        <v>4635</v>
      </c>
    </row>
    <row r="155" spans="2:65" s="14" customFormat="1" ht="11.25">
      <c r="B155" s="164"/>
      <c r="D155" s="136" t="s">
        <v>274</v>
      </c>
      <c r="E155" s="165" t="s">
        <v>19</v>
      </c>
      <c r="F155" s="166" t="s">
        <v>4636</v>
      </c>
      <c r="H155" s="165" t="s">
        <v>19</v>
      </c>
      <c r="I155" s="167"/>
      <c r="L155" s="164"/>
      <c r="M155" s="168"/>
      <c r="T155" s="169"/>
      <c r="AT155" s="165" t="s">
        <v>274</v>
      </c>
      <c r="AU155" s="165" t="s">
        <v>85</v>
      </c>
      <c r="AV155" s="14" t="s">
        <v>83</v>
      </c>
      <c r="AW155" s="14" t="s">
        <v>37</v>
      </c>
      <c r="AX155" s="14" t="s">
        <v>75</v>
      </c>
      <c r="AY155" s="165" t="s">
        <v>266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4637</v>
      </c>
      <c r="H156" s="139">
        <v>2797.752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4" customFormat="1" ht="11.25">
      <c r="B157" s="164"/>
      <c r="D157" s="136" t="s">
        <v>274</v>
      </c>
      <c r="E157" s="165" t="s">
        <v>19</v>
      </c>
      <c r="F157" s="166" t="s">
        <v>4057</v>
      </c>
      <c r="H157" s="165" t="s">
        <v>19</v>
      </c>
      <c r="I157" s="167"/>
      <c r="L157" s="164"/>
      <c r="M157" s="168"/>
      <c r="T157" s="169"/>
      <c r="AT157" s="165" t="s">
        <v>274</v>
      </c>
      <c r="AU157" s="165" t="s">
        <v>85</v>
      </c>
      <c r="AV157" s="14" t="s">
        <v>83</v>
      </c>
      <c r="AW157" s="14" t="s">
        <v>37</v>
      </c>
      <c r="AX157" s="14" t="s">
        <v>75</v>
      </c>
      <c r="AY157" s="165" t="s">
        <v>266</v>
      </c>
    </row>
    <row r="158" spans="2:65" s="11" customFormat="1" ht="11.25">
      <c r="B158" s="135"/>
      <c r="D158" s="136" t="s">
        <v>274</v>
      </c>
      <c r="E158" s="137" t="s">
        <v>19</v>
      </c>
      <c r="F158" s="138" t="s">
        <v>604</v>
      </c>
      <c r="H158" s="139">
        <v>85</v>
      </c>
      <c r="I158" s="140"/>
      <c r="L158" s="135"/>
      <c r="M158" s="141"/>
      <c r="T158" s="142"/>
      <c r="AT158" s="137" t="s">
        <v>274</v>
      </c>
      <c r="AU158" s="137" t="s">
        <v>85</v>
      </c>
      <c r="AV158" s="11" t="s">
        <v>85</v>
      </c>
      <c r="AW158" s="11" t="s">
        <v>37</v>
      </c>
      <c r="AX158" s="11" t="s">
        <v>75</v>
      </c>
      <c r="AY158" s="137" t="s">
        <v>266</v>
      </c>
    </row>
    <row r="159" spans="2:65" s="12" customFormat="1" ht="11.25">
      <c r="B159" s="143"/>
      <c r="D159" s="136" t="s">
        <v>274</v>
      </c>
      <c r="E159" s="144" t="s">
        <v>19</v>
      </c>
      <c r="F159" s="145" t="s">
        <v>276</v>
      </c>
      <c r="H159" s="146">
        <v>2882.752</v>
      </c>
      <c r="I159" s="147"/>
      <c r="L159" s="143"/>
      <c r="M159" s="148"/>
      <c r="T159" s="149"/>
      <c r="AT159" s="144" t="s">
        <v>274</v>
      </c>
      <c r="AU159" s="144" t="s">
        <v>85</v>
      </c>
      <c r="AV159" s="12" t="s">
        <v>272</v>
      </c>
      <c r="AW159" s="12" t="s">
        <v>37</v>
      </c>
      <c r="AX159" s="12" t="s">
        <v>83</v>
      </c>
      <c r="AY159" s="144" t="s">
        <v>266</v>
      </c>
    </row>
    <row r="160" spans="2:65" s="1" customFormat="1" ht="44.25" customHeight="1">
      <c r="B160" s="33"/>
      <c r="C160" s="122" t="s">
        <v>358</v>
      </c>
      <c r="D160" s="122" t="s">
        <v>267</v>
      </c>
      <c r="E160" s="123" t="s">
        <v>4061</v>
      </c>
      <c r="F160" s="124" t="s">
        <v>4062</v>
      </c>
      <c r="G160" s="125" t="s">
        <v>1690</v>
      </c>
      <c r="H160" s="126">
        <v>6723</v>
      </c>
      <c r="I160" s="127"/>
      <c r="J160" s="128">
        <f>ROUND(I160*H160,2)</f>
        <v>0</v>
      </c>
      <c r="K160" s="124" t="s">
        <v>271</v>
      </c>
      <c r="L160" s="33"/>
      <c r="M160" s="129" t="s">
        <v>19</v>
      </c>
      <c r="N160" s="130" t="s">
        <v>46</v>
      </c>
      <c r="P160" s="131">
        <f>O160*H160</f>
        <v>0</v>
      </c>
      <c r="Q160" s="131">
        <v>0</v>
      </c>
      <c r="R160" s="131">
        <f>Q160*H160</f>
        <v>0</v>
      </c>
      <c r="S160" s="131">
        <v>0</v>
      </c>
      <c r="T160" s="132">
        <f>S160*H160</f>
        <v>0</v>
      </c>
      <c r="AR160" s="133" t="s">
        <v>272</v>
      </c>
      <c r="AT160" s="133" t="s">
        <v>267</v>
      </c>
      <c r="AU160" s="133" t="s">
        <v>85</v>
      </c>
      <c r="AY160" s="18" t="s">
        <v>266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8" t="s">
        <v>83</v>
      </c>
      <c r="BK160" s="134">
        <f>ROUND(I160*H160,2)</f>
        <v>0</v>
      </c>
      <c r="BL160" s="18" t="s">
        <v>272</v>
      </c>
      <c r="BM160" s="133" t="s">
        <v>4638</v>
      </c>
    </row>
    <row r="161" spans="2:51" s="14" customFormat="1" ht="11.25">
      <c r="B161" s="164"/>
      <c r="D161" s="136" t="s">
        <v>274</v>
      </c>
      <c r="E161" s="165" t="s">
        <v>19</v>
      </c>
      <c r="F161" s="166" t="s">
        <v>4639</v>
      </c>
      <c r="H161" s="165" t="s">
        <v>19</v>
      </c>
      <c r="I161" s="167"/>
      <c r="L161" s="164"/>
      <c r="M161" s="168"/>
      <c r="T161" s="169"/>
      <c r="AT161" s="165" t="s">
        <v>274</v>
      </c>
      <c r="AU161" s="165" t="s">
        <v>85</v>
      </c>
      <c r="AV161" s="14" t="s">
        <v>83</v>
      </c>
      <c r="AW161" s="14" t="s">
        <v>37</v>
      </c>
      <c r="AX161" s="14" t="s">
        <v>75</v>
      </c>
      <c r="AY161" s="165" t="s">
        <v>266</v>
      </c>
    </row>
    <row r="162" spans="2:51" s="11" customFormat="1" ht="11.25">
      <c r="B162" s="135"/>
      <c r="D162" s="136" t="s">
        <v>274</v>
      </c>
      <c r="E162" s="137" t="s">
        <v>19</v>
      </c>
      <c r="F162" s="138" t="s">
        <v>4640</v>
      </c>
      <c r="H162" s="139">
        <v>2316.759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75</v>
      </c>
      <c r="AY162" s="137" t="s">
        <v>266</v>
      </c>
    </row>
    <row r="163" spans="2:51" s="14" customFormat="1" ht="11.25">
      <c r="B163" s="164"/>
      <c r="D163" s="136" t="s">
        <v>274</v>
      </c>
      <c r="E163" s="165" t="s">
        <v>19</v>
      </c>
      <c r="F163" s="166" t="s">
        <v>4641</v>
      </c>
      <c r="H163" s="165" t="s">
        <v>19</v>
      </c>
      <c r="I163" s="167"/>
      <c r="L163" s="164"/>
      <c r="M163" s="168"/>
      <c r="T163" s="169"/>
      <c r="AT163" s="165" t="s">
        <v>274</v>
      </c>
      <c r="AU163" s="165" t="s">
        <v>85</v>
      </c>
      <c r="AV163" s="14" t="s">
        <v>83</v>
      </c>
      <c r="AW163" s="14" t="s">
        <v>37</v>
      </c>
      <c r="AX163" s="14" t="s">
        <v>75</v>
      </c>
      <c r="AY163" s="165" t="s">
        <v>266</v>
      </c>
    </row>
    <row r="164" spans="2:51" s="11" customFormat="1" ht="11.25">
      <c r="B164" s="135"/>
      <c r="D164" s="136" t="s">
        <v>274</v>
      </c>
      <c r="E164" s="137" t="s">
        <v>19</v>
      </c>
      <c r="F164" s="138" t="s">
        <v>4642</v>
      </c>
      <c r="H164" s="139">
        <v>1936.998</v>
      </c>
      <c r="I164" s="140"/>
      <c r="L164" s="135"/>
      <c r="M164" s="141"/>
      <c r="T164" s="142"/>
      <c r="AT164" s="137" t="s">
        <v>274</v>
      </c>
      <c r="AU164" s="137" t="s">
        <v>85</v>
      </c>
      <c r="AV164" s="11" t="s">
        <v>85</v>
      </c>
      <c r="AW164" s="11" t="s">
        <v>37</v>
      </c>
      <c r="AX164" s="11" t="s">
        <v>75</v>
      </c>
      <c r="AY164" s="137" t="s">
        <v>266</v>
      </c>
    </row>
    <row r="165" spans="2:51" s="14" customFormat="1" ht="11.25">
      <c r="B165" s="164"/>
      <c r="D165" s="136" t="s">
        <v>274</v>
      </c>
      <c r="E165" s="165" t="s">
        <v>19</v>
      </c>
      <c r="F165" s="166" t="s">
        <v>4643</v>
      </c>
      <c r="H165" s="165" t="s">
        <v>19</v>
      </c>
      <c r="I165" s="167"/>
      <c r="L165" s="164"/>
      <c r="M165" s="168"/>
      <c r="T165" s="169"/>
      <c r="AT165" s="165" t="s">
        <v>274</v>
      </c>
      <c r="AU165" s="165" t="s">
        <v>85</v>
      </c>
      <c r="AV165" s="14" t="s">
        <v>83</v>
      </c>
      <c r="AW165" s="14" t="s">
        <v>37</v>
      </c>
      <c r="AX165" s="14" t="s">
        <v>75</v>
      </c>
      <c r="AY165" s="165" t="s">
        <v>266</v>
      </c>
    </row>
    <row r="166" spans="2:51" s="11" customFormat="1" ht="11.25">
      <c r="B166" s="135"/>
      <c r="D166" s="136" t="s">
        <v>274</v>
      </c>
      <c r="E166" s="137" t="s">
        <v>19</v>
      </c>
      <c r="F166" s="138" t="s">
        <v>4644</v>
      </c>
      <c r="H166" s="139">
        <v>752.86400000000003</v>
      </c>
      <c r="I166" s="140"/>
      <c r="L166" s="135"/>
      <c r="M166" s="141"/>
      <c r="T166" s="142"/>
      <c r="AT166" s="137" t="s">
        <v>274</v>
      </c>
      <c r="AU166" s="137" t="s">
        <v>85</v>
      </c>
      <c r="AV166" s="11" t="s">
        <v>85</v>
      </c>
      <c r="AW166" s="11" t="s">
        <v>37</v>
      </c>
      <c r="AX166" s="11" t="s">
        <v>75</v>
      </c>
      <c r="AY166" s="137" t="s">
        <v>266</v>
      </c>
    </row>
    <row r="167" spans="2:51" s="14" customFormat="1" ht="11.25">
      <c r="B167" s="164"/>
      <c r="D167" s="136" t="s">
        <v>274</v>
      </c>
      <c r="E167" s="165" t="s">
        <v>19</v>
      </c>
      <c r="F167" s="166" t="s">
        <v>4645</v>
      </c>
      <c r="H167" s="165" t="s">
        <v>19</v>
      </c>
      <c r="I167" s="167"/>
      <c r="L167" s="164"/>
      <c r="M167" s="168"/>
      <c r="T167" s="169"/>
      <c r="AT167" s="165" t="s">
        <v>274</v>
      </c>
      <c r="AU167" s="165" t="s">
        <v>85</v>
      </c>
      <c r="AV167" s="14" t="s">
        <v>83</v>
      </c>
      <c r="AW167" s="14" t="s">
        <v>37</v>
      </c>
      <c r="AX167" s="14" t="s">
        <v>75</v>
      </c>
      <c r="AY167" s="165" t="s">
        <v>266</v>
      </c>
    </row>
    <row r="168" spans="2:51" s="11" customFormat="1" ht="11.25">
      <c r="B168" s="135"/>
      <c r="D168" s="136" t="s">
        <v>274</v>
      </c>
      <c r="E168" s="137" t="s">
        <v>19</v>
      </c>
      <c r="F168" s="138" t="s">
        <v>4646</v>
      </c>
      <c r="H168" s="139">
        <v>1542.39</v>
      </c>
      <c r="I168" s="140"/>
      <c r="L168" s="135"/>
      <c r="M168" s="141"/>
      <c r="T168" s="142"/>
      <c r="AT168" s="137" t="s">
        <v>274</v>
      </c>
      <c r="AU168" s="137" t="s">
        <v>85</v>
      </c>
      <c r="AV168" s="11" t="s">
        <v>85</v>
      </c>
      <c r="AW168" s="11" t="s">
        <v>37</v>
      </c>
      <c r="AX168" s="11" t="s">
        <v>75</v>
      </c>
      <c r="AY168" s="137" t="s">
        <v>266</v>
      </c>
    </row>
    <row r="169" spans="2:51" s="14" customFormat="1" ht="11.25">
      <c r="B169" s="164"/>
      <c r="D169" s="136" t="s">
        <v>274</v>
      </c>
      <c r="E169" s="165" t="s">
        <v>19</v>
      </c>
      <c r="F169" s="166" t="s">
        <v>4647</v>
      </c>
      <c r="H169" s="165" t="s">
        <v>19</v>
      </c>
      <c r="I169" s="167"/>
      <c r="L169" s="164"/>
      <c r="M169" s="168"/>
      <c r="T169" s="169"/>
      <c r="AT169" s="165" t="s">
        <v>274</v>
      </c>
      <c r="AU169" s="165" t="s">
        <v>85</v>
      </c>
      <c r="AV169" s="14" t="s">
        <v>83</v>
      </c>
      <c r="AW169" s="14" t="s">
        <v>37</v>
      </c>
      <c r="AX169" s="14" t="s">
        <v>75</v>
      </c>
      <c r="AY169" s="165" t="s">
        <v>266</v>
      </c>
    </row>
    <row r="170" spans="2:51" s="11" customFormat="1" ht="11.25">
      <c r="B170" s="135"/>
      <c r="D170" s="136" t="s">
        <v>274</v>
      </c>
      <c r="E170" s="137" t="s">
        <v>19</v>
      </c>
      <c r="F170" s="138" t="s">
        <v>4648</v>
      </c>
      <c r="H170" s="139">
        <v>65.465999999999994</v>
      </c>
      <c r="I170" s="140"/>
      <c r="L170" s="135"/>
      <c r="M170" s="141"/>
      <c r="T170" s="142"/>
      <c r="AT170" s="137" t="s">
        <v>274</v>
      </c>
      <c r="AU170" s="137" t="s">
        <v>85</v>
      </c>
      <c r="AV170" s="11" t="s">
        <v>85</v>
      </c>
      <c r="AW170" s="11" t="s">
        <v>37</v>
      </c>
      <c r="AX170" s="11" t="s">
        <v>75</v>
      </c>
      <c r="AY170" s="137" t="s">
        <v>266</v>
      </c>
    </row>
    <row r="171" spans="2:51" s="14" customFormat="1" ht="11.25">
      <c r="B171" s="164"/>
      <c r="D171" s="136" t="s">
        <v>274</v>
      </c>
      <c r="E171" s="165" t="s">
        <v>19</v>
      </c>
      <c r="F171" s="166" t="s">
        <v>4649</v>
      </c>
      <c r="H171" s="165" t="s">
        <v>19</v>
      </c>
      <c r="I171" s="167"/>
      <c r="L171" s="164"/>
      <c r="M171" s="168"/>
      <c r="T171" s="169"/>
      <c r="AT171" s="165" t="s">
        <v>274</v>
      </c>
      <c r="AU171" s="165" t="s">
        <v>85</v>
      </c>
      <c r="AV171" s="14" t="s">
        <v>83</v>
      </c>
      <c r="AW171" s="14" t="s">
        <v>37</v>
      </c>
      <c r="AX171" s="14" t="s">
        <v>75</v>
      </c>
      <c r="AY171" s="165" t="s">
        <v>266</v>
      </c>
    </row>
    <row r="172" spans="2:51" s="11" customFormat="1" ht="11.25">
      <c r="B172" s="135"/>
      <c r="D172" s="136" t="s">
        <v>274</v>
      </c>
      <c r="E172" s="137" t="s">
        <v>19</v>
      </c>
      <c r="F172" s="138" t="s">
        <v>4650</v>
      </c>
      <c r="H172" s="139">
        <v>108</v>
      </c>
      <c r="I172" s="140"/>
      <c r="L172" s="135"/>
      <c r="M172" s="141"/>
      <c r="T172" s="142"/>
      <c r="AT172" s="137" t="s">
        <v>274</v>
      </c>
      <c r="AU172" s="137" t="s">
        <v>85</v>
      </c>
      <c r="AV172" s="11" t="s">
        <v>85</v>
      </c>
      <c r="AW172" s="11" t="s">
        <v>37</v>
      </c>
      <c r="AX172" s="11" t="s">
        <v>75</v>
      </c>
      <c r="AY172" s="137" t="s">
        <v>266</v>
      </c>
    </row>
    <row r="173" spans="2:51" s="15" customFormat="1" ht="11.25">
      <c r="B173" s="190"/>
      <c r="D173" s="136" t="s">
        <v>274</v>
      </c>
      <c r="E173" s="191" t="s">
        <v>19</v>
      </c>
      <c r="F173" s="192" t="s">
        <v>1643</v>
      </c>
      <c r="H173" s="193">
        <v>6722.4769999999999</v>
      </c>
      <c r="I173" s="194"/>
      <c r="L173" s="190"/>
      <c r="M173" s="195"/>
      <c r="T173" s="196"/>
      <c r="AT173" s="191" t="s">
        <v>274</v>
      </c>
      <c r="AU173" s="191" t="s">
        <v>85</v>
      </c>
      <c r="AV173" s="15" t="s">
        <v>285</v>
      </c>
      <c r="AW173" s="15" t="s">
        <v>37</v>
      </c>
      <c r="AX173" s="15" t="s">
        <v>75</v>
      </c>
      <c r="AY173" s="191" t="s">
        <v>266</v>
      </c>
    </row>
    <row r="174" spans="2:51" s="14" customFormat="1" ht="11.25">
      <c r="B174" s="164"/>
      <c r="D174" s="136" t="s">
        <v>274</v>
      </c>
      <c r="E174" s="165" t="s">
        <v>19</v>
      </c>
      <c r="F174" s="166" t="s">
        <v>1503</v>
      </c>
      <c r="H174" s="165" t="s">
        <v>19</v>
      </c>
      <c r="I174" s="167"/>
      <c r="L174" s="164"/>
      <c r="M174" s="168"/>
      <c r="T174" s="169"/>
      <c r="AT174" s="165" t="s">
        <v>274</v>
      </c>
      <c r="AU174" s="165" t="s">
        <v>85</v>
      </c>
      <c r="AV174" s="14" t="s">
        <v>83</v>
      </c>
      <c r="AW174" s="14" t="s">
        <v>37</v>
      </c>
      <c r="AX174" s="14" t="s">
        <v>75</v>
      </c>
      <c r="AY174" s="165" t="s">
        <v>266</v>
      </c>
    </row>
    <row r="175" spans="2:51" s="11" customFormat="1" ht="11.25">
      <c r="B175" s="135"/>
      <c r="D175" s="136" t="s">
        <v>274</v>
      </c>
      <c r="E175" s="137" t="s">
        <v>19</v>
      </c>
      <c r="F175" s="138" t="s">
        <v>4651</v>
      </c>
      <c r="H175" s="139">
        <v>0.52300000000000002</v>
      </c>
      <c r="I175" s="140"/>
      <c r="L175" s="135"/>
      <c r="M175" s="141"/>
      <c r="T175" s="142"/>
      <c r="AT175" s="137" t="s">
        <v>274</v>
      </c>
      <c r="AU175" s="137" t="s">
        <v>85</v>
      </c>
      <c r="AV175" s="11" t="s">
        <v>85</v>
      </c>
      <c r="AW175" s="11" t="s">
        <v>37</v>
      </c>
      <c r="AX175" s="11" t="s">
        <v>75</v>
      </c>
      <c r="AY175" s="137" t="s">
        <v>266</v>
      </c>
    </row>
    <row r="176" spans="2:51" s="12" customFormat="1" ht="11.25">
      <c r="B176" s="143"/>
      <c r="D176" s="136" t="s">
        <v>274</v>
      </c>
      <c r="E176" s="144" t="s">
        <v>19</v>
      </c>
      <c r="F176" s="145" t="s">
        <v>276</v>
      </c>
      <c r="H176" s="146">
        <v>6723</v>
      </c>
      <c r="I176" s="147"/>
      <c r="L176" s="143"/>
      <c r="M176" s="148"/>
      <c r="T176" s="149"/>
      <c r="AT176" s="144" t="s">
        <v>274</v>
      </c>
      <c r="AU176" s="144" t="s">
        <v>85</v>
      </c>
      <c r="AV176" s="12" t="s">
        <v>272</v>
      </c>
      <c r="AW176" s="12" t="s">
        <v>37</v>
      </c>
      <c r="AX176" s="12" t="s">
        <v>83</v>
      </c>
      <c r="AY176" s="144" t="s">
        <v>266</v>
      </c>
    </row>
    <row r="177" spans="2:65" s="1" customFormat="1" ht="16.5" customHeight="1">
      <c r="B177" s="33"/>
      <c r="C177" s="170" t="s">
        <v>362</v>
      </c>
      <c r="D177" s="170" t="s">
        <v>298</v>
      </c>
      <c r="E177" s="171" t="s">
        <v>1668</v>
      </c>
      <c r="F177" s="172" t="s">
        <v>1669</v>
      </c>
      <c r="G177" s="173" t="s">
        <v>789</v>
      </c>
      <c r="H177" s="174">
        <v>13446</v>
      </c>
      <c r="I177" s="175"/>
      <c r="J177" s="176">
        <f>ROUND(I177*H177,2)</f>
        <v>0</v>
      </c>
      <c r="K177" s="172" t="s">
        <v>271</v>
      </c>
      <c r="L177" s="177"/>
      <c r="M177" s="178" t="s">
        <v>19</v>
      </c>
      <c r="N177" s="179" t="s">
        <v>46</v>
      </c>
      <c r="P177" s="131">
        <f>O177*H177</f>
        <v>0</v>
      </c>
      <c r="Q177" s="131">
        <v>1.1100000000000001E-3</v>
      </c>
      <c r="R177" s="131">
        <f>Q177*H177</f>
        <v>14.925060000000002</v>
      </c>
      <c r="S177" s="131">
        <v>0</v>
      </c>
      <c r="T177" s="132">
        <f>S177*H177</f>
        <v>0</v>
      </c>
      <c r="AR177" s="133" t="s">
        <v>303</v>
      </c>
      <c r="AT177" s="133" t="s">
        <v>298</v>
      </c>
      <c r="AU177" s="133" t="s">
        <v>85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4652</v>
      </c>
    </row>
    <row r="178" spans="2:65" s="11" customFormat="1" ht="11.25">
      <c r="B178" s="135"/>
      <c r="D178" s="136" t="s">
        <v>274</v>
      </c>
      <c r="E178" s="137" t="s">
        <v>19</v>
      </c>
      <c r="F178" s="138" t="s">
        <v>4653</v>
      </c>
      <c r="H178" s="139">
        <v>13446</v>
      </c>
      <c r="I178" s="140"/>
      <c r="L178" s="135"/>
      <c r="M178" s="141"/>
      <c r="T178" s="142"/>
      <c r="AT178" s="137" t="s">
        <v>274</v>
      </c>
      <c r="AU178" s="137" t="s">
        <v>85</v>
      </c>
      <c r="AV178" s="11" t="s">
        <v>85</v>
      </c>
      <c r="AW178" s="11" t="s">
        <v>37</v>
      </c>
      <c r="AX178" s="11" t="s">
        <v>83</v>
      </c>
      <c r="AY178" s="137" t="s">
        <v>266</v>
      </c>
    </row>
    <row r="179" spans="2:65" s="1" customFormat="1" ht="16.5" customHeight="1">
      <c r="B179" s="33"/>
      <c r="C179" s="170" t="s">
        <v>370</v>
      </c>
      <c r="D179" s="170" t="s">
        <v>298</v>
      </c>
      <c r="E179" s="171" t="s">
        <v>1673</v>
      </c>
      <c r="F179" s="172" t="s">
        <v>1674</v>
      </c>
      <c r="G179" s="173" t="s">
        <v>789</v>
      </c>
      <c r="H179" s="174">
        <v>6723</v>
      </c>
      <c r="I179" s="175"/>
      <c r="J179" s="176">
        <f>ROUND(I179*H179,2)</f>
        <v>0</v>
      </c>
      <c r="K179" s="172" t="s">
        <v>271</v>
      </c>
      <c r="L179" s="177"/>
      <c r="M179" s="178" t="s">
        <v>19</v>
      </c>
      <c r="N179" s="179" t="s">
        <v>46</v>
      </c>
      <c r="P179" s="131">
        <f>O179*H179</f>
        <v>0</v>
      </c>
      <c r="Q179" s="131">
        <v>1.8000000000000001E-4</v>
      </c>
      <c r="R179" s="131">
        <f>Q179*H179</f>
        <v>1.21014</v>
      </c>
      <c r="S179" s="131">
        <v>0</v>
      </c>
      <c r="T179" s="132">
        <f>S179*H179</f>
        <v>0</v>
      </c>
      <c r="AR179" s="133" t="s">
        <v>303</v>
      </c>
      <c r="AT179" s="133" t="s">
        <v>298</v>
      </c>
      <c r="AU179" s="133" t="s">
        <v>85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4654</v>
      </c>
    </row>
    <row r="180" spans="2:65" s="11" customFormat="1" ht="11.25">
      <c r="B180" s="135"/>
      <c r="D180" s="136" t="s">
        <v>274</v>
      </c>
      <c r="E180" s="137" t="s">
        <v>19</v>
      </c>
      <c r="F180" s="138" t="s">
        <v>4655</v>
      </c>
      <c r="H180" s="139">
        <v>6723</v>
      </c>
      <c r="I180" s="140"/>
      <c r="L180" s="135"/>
      <c r="M180" s="141"/>
      <c r="T180" s="142"/>
      <c r="AT180" s="137" t="s">
        <v>274</v>
      </c>
      <c r="AU180" s="137" t="s">
        <v>85</v>
      </c>
      <c r="AV180" s="11" t="s">
        <v>85</v>
      </c>
      <c r="AW180" s="11" t="s">
        <v>37</v>
      </c>
      <c r="AX180" s="11" t="s">
        <v>83</v>
      </c>
      <c r="AY180" s="137" t="s">
        <v>266</v>
      </c>
    </row>
    <row r="181" spans="2:65" s="1" customFormat="1" ht="16.5" customHeight="1">
      <c r="B181" s="33"/>
      <c r="C181" s="170" t="s">
        <v>366</v>
      </c>
      <c r="D181" s="170" t="s">
        <v>298</v>
      </c>
      <c r="E181" s="171" t="s">
        <v>910</v>
      </c>
      <c r="F181" s="172" t="s">
        <v>1636</v>
      </c>
      <c r="G181" s="173" t="s">
        <v>912</v>
      </c>
      <c r="H181" s="174">
        <v>34</v>
      </c>
      <c r="I181" s="175"/>
      <c r="J181" s="176">
        <f>ROUND(I181*H181,2)</f>
        <v>0</v>
      </c>
      <c r="K181" s="172" t="s">
        <v>19</v>
      </c>
      <c r="L181" s="177"/>
      <c r="M181" s="178" t="s">
        <v>19</v>
      </c>
      <c r="N181" s="179" t="s">
        <v>46</v>
      </c>
      <c r="P181" s="131">
        <f>O181*H181</f>
        <v>0</v>
      </c>
      <c r="Q181" s="131">
        <v>0.16</v>
      </c>
      <c r="R181" s="131">
        <f>Q181*H181</f>
        <v>5.44</v>
      </c>
      <c r="S181" s="131">
        <v>0</v>
      </c>
      <c r="T181" s="132">
        <f>S181*H181</f>
        <v>0</v>
      </c>
      <c r="AR181" s="133" t="s">
        <v>303</v>
      </c>
      <c r="AT181" s="133" t="s">
        <v>298</v>
      </c>
      <c r="AU181" s="133" t="s">
        <v>85</v>
      </c>
      <c r="AY181" s="18" t="s">
        <v>266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8" t="s">
        <v>83</v>
      </c>
      <c r="BK181" s="134">
        <f>ROUND(I181*H181,2)</f>
        <v>0</v>
      </c>
      <c r="BL181" s="18" t="s">
        <v>272</v>
      </c>
      <c r="BM181" s="133" t="s">
        <v>4656</v>
      </c>
    </row>
    <row r="182" spans="2:65" s="1" customFormat="1" ht="19.5">
      <c r="B182" s="33"/>
      <c r="D182" s="136" t="s">
        <v>341</v>
      </c>
      <c r="F182" s="150" t="s">
        <v>4044</v>
      </c>
      <c r="I182" s="151"/>
      <c r="L182" s="33"/>
      <c r="M182" s="152"/>
      <c r="T182" s="54"/>
      <c r="AT182" s="18" t="s">
        <v>341</v>
      </c>
      <c r="AU182" s="18" t="s">
        <v>85</v>
      </c>
    </row>
    <row r="183" spans="2:65" s="11" customFormat="1" ht="11.25">
      <c r="B183" s="135"/>
      <c r="D183" s="136" t="s">
        <v>274</v>
      </c>
      <c r="E183" s="137" t="s">
        <v>19</v>
      </c>
      <c r="F183" s="138" t="s">
        <v>4657</v>
      </c>
      <c r="H183" s="139">
        <v>32.732999999999997</v>
      </c>
      <c r="I183" s="140"/>
      <c r="L183" s="135"/>
      <c r="M183" s="141"/>
      <c r="T183" s="142"/>
      <c r="AT183" s="137" t="s">
        <v>274</v>
      </c>
      <c r="AU183" s="137" t="s">
        <v>85</v>
      </c>
      <c r="AV183" s="11" t="s">
        <v>85</v>
      </c>
      <c r="AW183" s="11" t="s">
        <v>37</v>
      </c>
      <c r="AX183" s="11" t="s">
        <v>75</v>
      </c>
      <c r="AY183" s="137" t="s">
        <v>266</v>
      </c>
    </row>
    <row r="184" spans="2:65" s="14" customFormat="1" ht="11.25">
      <c r="B184" s="164"/>
      <c r="D184" s="136" t="s">
        <v>274</v>
      </c>
      <c r="E184" s="165" t="s">
        <v>19</v>
      </c>
      <c r="F184" s="166" t="s">
        <v>1644</v>
      </c>
      <c r="H184" s="165" t="s">
        <v>19</v>
      </c>
      <c r="I184" s="167"/>
      <c r="L184" s="164"/>
      <c r="M184" s="168"/>
      <c r="T184" s="169"/>
      <c r="AT184" s="165" t="s">
        <v>274</v>
      </c>
      <c r="AU184" s="165" t="s">
        <v>85</v>
      </c>
      <c r="AV184" s="14" t="s">
        <v>83</v>
      </c>
      <c r="AW184" s="14" t="s">
        <v>37</v>
      </c>
      <c r="AX184" s="14" t="s">
        <v>75</v>
      </c>
      <c r="AY184" s="165" t="s">
        <v>266</v>
      </c>
    </row>
    <row r="185" spans="2:65" s="11" customFormat="1" ht="11.25">
      <c r="B185" s="135"/>
      <c r="D185" s="136" t="s">
        <v>274</v>
      </c>
      <c r="E185" s="137" t="s">
        <v>19</v>
      </c>
      <c r="F185" s="138" t="s">
        <v>4658</v>
      </c>
      <c r="H185" s="139">
        <v>0.26700000000000002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75</v>
      </c>
      <c r="AY185" s="137" t="s">
        <v>266</v>
      </c>
    </row>
    <row r="186" spans="2:65" s="11" customFormat="1" ht="11.25">
      <c r="B186" s="135"/>
      <c r="D186" s="136" t="s">
        <v>274</v>
      </c>
      <c r="E186" s="137" t="s">
        <v>19</v>
      </c>
      <c r="F186" s="138" t="s">
        <v>4659</v>
      </c>
      <c r="H186" s="139">
        <v>1</v>
      </c>
      <c r="I186" s="140"/>
      <c r="L186" s="135"/>
      <c r="M186" s="141"/>
      <c r="T186" s="142"/>
      <c r="AT186" s="137" t="s">
        <v>274</v>
      </c>
      <c r="AU186" s="137" t="s">
        <v>85</v>
      </c>
      <c r="AV186" s="11" t="s">
        <v>85</v>
      </c>
      <c r="AW186" s="11" t="s">
        <v>37</v>
      </c>
      <c r="AX186" s="11" t="s">
        <v>75</v>
      </c>
      <c r="AY186" s="137" t="s">
        <v>266</v>
      </c>
    </row>
    <row r="187" spans="2:65" s="12" customFormat="1" ht="11.25">
      <c r="B187" s="143"/>
      <c r="D187" s="136" t="s">
        <v>274</v>
      </c>
      <c r="E187" s="144" t="s">
        <v>19</v>
      </c>
      <c r="F187" s="145" t="s">
        <v>276</v>
      </c>
      <c r="H187" s="146">
        <v>34</v>
      </c>
      <c r="I187" s="147"/>
      <c r="L187" s="143"/>
      <c r="M187" s="148"/>
      <c r="T187" s="149"/>
      <c r="AT187" s="144" t="s">
        <v>274</v>
      </c>
      <c r="AU187" s="144" t="s">
        <v>85</v>
      </c>
      <c r="AV187" s="12" t="s">
        <v>272</v>
      </c>
      <c r="AW187" s="12" t="s">
        <v>37</v>
      </c>
      <c r="AX187" s="12" t="s">
        <v>83</v>
      </c>
      <c r="AY187" s="144" t="s">
        <v>266</v>
      </c>
    </row>
    <row r="188" spans="2:65" s="1" customFormat="1" ht="16.5" customHeight="1">
      <c r="B188" s="33"/>
      <c r="C188" s="170" t="s">
        <v>382</v>
      </c>
      <c r="D188" s="170" t="s">
        <v>298</v>
      </c>
      <c r="E188" s="171" t="s">
        <v>4049</v>
      </c>
      <c r="F188" s="172" t="s">
        <v>4050</v>
      </c>
      <c r="G188" s="173" t="s">
        <v>789</v>
      </c>
      <c r="H188" s="174">
        <v>1</v>
      </c>
      <c r="I188" s="175"/>
      <c r="J188" s="176">
        <f>ROUND(I188*H188,2)</f>
        <v>0</v>
      </c>
      <c r="K188" s="172" t="s">
        <v>271</v>
      </c>
      <c r="L188" s="177"/>
      <c r="M188" s="178" t="s">
        <v>19</v>
      </c>
      <c r="N188" s="179" t="s">
        <v>46</v>
      </c>
      <c r="P188" s="131">
        <f>O188*H188</f>
        <v>0</v>
      </c>
      <c r="Q188" s="131">
        <v>1.59</v>
      </c>
      <c r="R188" s="131">
        <f>Q188*H188</f>
        <v>1.59</v>
      </c>
      <c r="S188" s="131">
        <v>0</v>
      </c>
      <c r="T188" s="132">
        <f>S188*H188</f>
        <v>0</v>
      </c>
      <c r="AR188" s="133" t="s">
        <v>303</v>
      </c>
      <c r="AT188" s="133" t="s">
        <v>298</v>
      </c>
      <c r="AU188" s="133" t="s">
        <v>85</v>
      </c>
      <c r="AY188" s="18" t="s">
        <v>266</v>
      </c>
      <c r="BE188" s="134">
        <f>IF(N188="základní",J188,0)</f>
        <v>0</v>
      </c>
      <c r="BF188" s="134">
        <f>IF(N188="snížená",J188,0)</f>
        <v>0</v>
      </c>
      <c r="BG188" s="134">
        <f>IF(N188="zákl. přenesená",J188,0)</f>
        <v>0</v>
      </c>
      <c r="BH188" s="134">
        <f>IF(N188="sníž. přenesená",J188,0)</f>
        <v>0</v>
      </c>
      <c r="BI188" s="134">
        <f>IF(N188="nulová",J188,0)</f>
        <v>0</v>
      </c>
      <c r="BJ188" s="18" t="s">
        <v>83</v>
      </c>
      <c r="BK188" s="134">
        <f>ROUND(I188*H188,2)</f>
        <v>0</v>
      </c>
      <c r="BL188" s="18" t="s">
        <v>272</v>
      </c>
      <c r="BM188" s="133" t="s">
        <v>4660</v>
      </c>
    </row>
    <row r="189" spans="2:65" s="1" customFormat="1" ht="19.5">
      <c r="B189" s="33"/>
      <c r="D189" s="136" t="s">
        <v>341</v>
      </c>
      <c r="F189" s="150" t="s">
        <v>4661</v>
      </c>
      <c r="I189" s="151"/>
      <c r="L189" s="33"/>
      <c r="M189" s="152"/>
      <c r="T189" s="54"/>
      <c r="AT189" s="18" t="s">
        <v>341</v>
      </c>
      <c r="AU189" s="18" t="s">
        <v>85</v>
      </c>
    </row>
    <row r="190" spans="2:65" s="1" customFormat="1" ht="90" customHeight="1">
      <c r="B190" s="33"/>
      <c r="C190" s="122" t="s">
        <v>374</v>
      </c>
      <c r="D190" s="122" t="s">
        <v>267</v>
      </c>
      <c r="E190" s="123" t="s">
        <v>831</v>
      </c>
      <c r="F190" s="124" t="s">
        <v>832</v>
      </c>
      <c r="G190" s="125" t="s">
        <v>833</v>
      </c>
      <c r="H190" s="126">
        <v>2.0529999999999999</v>
      </c>
      <c r="I190" s="127"/>
      <c r="J190" s="128">
        <f>ROUND(I190*H190,2)</f>
        <v>0</v>
      </c>
      <c r="K190" s="124" t="s">
        <v>271</v>
      </c>
      <c r="L190" s="33"/>
      <c r="M190" s="129" t="s">
        <v>19</v>
      </c>
      <c r="N190" s="130" t="s">
        <v>46</v>
      </c>
      <c r="P190" s="131">
        <f>O190*H190</f>
        <v>0</v>
      </c>
      <c r="Q190" s="131">
        <v>0</v>
      </c>
      <c r="R190" s="131">
        <f>Q190*H190</f>
        <v>0</v>
      </c>
      <c r="S190" s="131">
        <v>0</v>
      </c>
      <c r="T190" s="132">
        <f>S190*H190</f>
        <v>0</v>
      </c>
      <c r="AR190" s="133" t="s">
        <v>272</v>
      </c>
      <c r="AT190" s="133" t="s">
        <v>267</v>
      </c>
      <c r="AU190" s="133" t="s">
        <v>85</v>
      </c>
      <c r="AY190" s="18" t="s">
        <v>266</v>
      </c>
      <c r="BE190" s="134">
        <f>IF(N190="základní",J190,0)</f>
        <v>0</v>
      </c>
      <c r="BF190" s="134">
        <f>IF(N190="snížená",J190,0)</f>
        <v>0</v>
      </c>
      <c r="BG190" s="134">
        <f>IF(N190="zákl. přenesená",J190,0)</f>
        <v>0</v>
      </c>
      <c r="BH190" s="134">
        <f>IF(N190="sníž. přenesená",J190,0)</f>
        <v>0</v>
      </c>
      <c r="BI190" s="134">
        <f>IF(N190="nulová",J190,0)</f>
        <v>0</v>
      </c>
      <c r="BJ190" s="18" t="s">
        <v>83</v>
      </c>
      <c r="BK190" s="134">
        <f>ROUND(I190*H190,2)</f>
        <v>0</v>
      </c>
      <c r="BL190" s="18" t="s">
        <v>272</v>
      </c>
      <c r="BM190" s="133" t="s">
        <v>4662</v>
      </c>
    </row>
    <row r="191" spans="2:65" s="14" customFormat="1" ht="11.25">
      <c r="B191" s="164"/>
      <c r="D191" s="136" t="s">
        <v>274</v>
      </c>
      <c r="E191" s="165" t="s">
        <v>19</v>
      </c>
      <c r="F191" s="166" t="s">
        <v>4663</v>
      </c>
      <c r="H191" s="165" t="s">
        <v>19</v>
      </c>
      <c r="I191" s="167"/>
      <c r="L191" s="164"/>
      <c r="M191" s="168"/>
      <c r="T191" s="169"/>
      <c r="AT191" s="165" t="s">
        <v>274</v>
      </c>
      <c r="AU191" s="165" t="s">
        <v>85</v>
      </c>
      <c r="AV191" s="14" t="s">
        <v>83</v>
      </c>
      <c r="AW191" s="14" t="s">
        <v>37</v>
      </c>
      <c r="AX191" s="14" t="s">
        <v>75</v>
      </c>
      <c r="AY191" s="165" t="s">
        <v>266</v>
      </c>
    </row>
    <row r="192" spans="2:65" s="11" customFormat="1" ht="11.25">
      <c r="B192" s="135"/>
      <c r="D192" s="136" t="s">
        <v>274</v>
      </c>
      <c r="E192" s="137" t="s">
        <v>19</v>
      </c>
      <c r="F192" s="138" t="s">
        <v>4664</v>
      </c>
      <c r="H192" s="139">
        <v>2.0529999999999999</v>
      </c>
      <c r="I192" s="140"/>
      <c r="L192" s="135"/>
      <c r="M192" s="141"/>
      <c r="T192" s="142"/>
      <c r="AT192" s="137" t="s">
        <v>274</v>
      </c>
      <c r="AU192" s="137" t="s">
        <v>85</v>
      </c>
      <c r="AV192" s="11" t="s">
        <v>85</v>
      </c>
      <c r="AW192" s="11" t="s">
        <v>37</v>
      </c>
      <c r="AX192" s="11" t="s">
        <v>75</v>
      </c>
      <c r="AY192" s="137" t="s">
        <v>266</v>
      </c>
    </row>
    <row r="193" spans="2:65" s="12" customFormat="1" ht="11.25">
      <c r="B193" s="143"/>
      <c r="D193" s="136" t="s">
        <v>274</v>
      </c>
      <c r="E193" s="144" t="s">
        <v>19</v>
      </c>
      <c r="F193" s="145" t="s">
        <v>276</v>
      </c>
      <c r="H193" s="146">
        <v>2.0529999999999999</v>
      </c>
      <c r="I193" s="147"/>
      <c r="L193" s="143"/>
      <c r="M193" s="148"/>
      <c r="T193" s="149"/>
      <c r="AT193" s="144" t="s">
        <v>274</v>
      </c>
      <c r="AU193" s="144" t="s">
        <v>85</v>
      </c>
      <c r="AV193" s="12" t="s">
        <v>272</v>
      </c>
      <c r="AW193" s="12" t="s">
        <v>37</v>
      </c>
      <c r="AX193" s="12" t="s">
        <v>83</v>
      </c>
      <c r="AY193" s="144" t="s">
        <v>266</v>
      </c>
    </row>
    <row r="194" spans="2:65" s="1" customFormat="1" ht="33" customHeight="1">
      <c r="B194" s="33"/>
      <c r="C194" s="122" t="s">
        <v>378</v>
      </c>
      <c r="D194" s="122" t="s">
        <v>267</v>
      </c>
      <c r="E194" s="123" t="s">
        <v>1712</v>
      </c>
      <c r="F194" s="124" t="s">
        <v>1713</v>
      </c>
      <c r="G194" s="125" t="s">
        <v>833</v>
      </c>
      <c r="H194" s="126">
        <v>2.0529999999999999</v>
      </c>
      <c r="I194" s="127"/>
      <c r="J194" s="128">
        <f>ROUND(I194*H194,2)</f>
        <v>0</v>
      </c>
      <c r="K194" s="124" t="s">
        <v>271</v>
      </c>
      <c r="L194" s="33"/>
      <c r="M194" s="129" t="s">
        <v>19</v>
      </c>
      <c r="N194" s="130" t="s">
        <v>46</v>
      </c>
      <c r="P194" s="131">
        <f>O194*H194</f>
        <v>0</v>
      </c>
      <c r="Q194" s="131">
        <v>0</v>
      </c>
      <c r="R194" s="131">
        <f>Q194*H194</f>
        <v>0</v>
      </c>
      <c r="S194" s="131">
        <v>0</v>
      </c>
      <c r="T194" s="132">
        <f>S194*H194</f>
        <v>0</v>
      </c>
      <c r="AR194" s="133" t="s">
        <v>272</v>
      </c>
      <c r="AT194" s="133" t="s">
        <v>267</v>
      </c>
      <c r="AU194" s="133" t="s">
        <v>85</v>
      </c>
      <c r="AY194" s="18" t="s">
        <v>266</v>
      </c>
      <c r="BE194" s="134">
        <f>IF(N194="základní",J194,0)</f>
        <v>0</v>
      </c>
      <c r="BF194" s="134">
        <f>IF(N194="snížená",J194,0)</f>
        <v>0</v>
      </c>
      <c r="BG194" s="134">
        <f>IF(N194="zákl. přenesená",J194,0)</f>
        <v>0</v>
      </c>
      <c r="BH194" s="134">
        <f>IF(N194="sníž. přenesená",J194,0)</f>
        <v>0</v>
      </c>
      <c r="BI194" s="134">
        <f>IF(N194="nulová",J194,0)</f>
        <v>0</v>
      </c>
      <c r="BJ194" s="18" t="s">
        <v>83</v>
      </c>
      <c r="BK194" s="134">
        <f>ROUND(I194*H194,2)</f>
        <v>0</v>
      </c>
      <c r="BL194" s="18" t="s">
        <v>272</v>
      </c>
      <c r="BM194" s="133" t="s">
        <v>4665</v>
      </c>
    </row>
    <row r="195" spans="2:65" s="14" customFormat="1" ht="11.25">
      <c r="B195" s="164"/>
      <c r="D195" s="136" t="s">
        <v>274</v>
      </c>
      <c r="E195" s="165" t="s">
        <v>19</v>
      </c>
      <c r="F195" s="166" t="s">
        <v>4666</v>
      </c>
      <c r="H195" s="165" t="s">
        <v>19</v>
      </c>
      <c r="I195" s="167"/>
      <c r="L195" s="164"/>
      <c r="M195" s="168"/>
      <c r="T195" s="169"/>
      <c r="AT195" s="165" t="s">
        <v>274</v>
      </c>
      <c r="AU195" s="165" t="s">
        <v>85</v>
      </c>
      <c r="AV195" s="14" t="s">
        <v>83</v>
      </c>
      <c r="AW195" s="14" t="s">
        <v>37</v>
      </c>
      <c r="AX195" s="14" t="s">
        <v>75</v>
      </c>
      <c r="AY195" s="165" t="s">
        <v>266</v>
      </c>
    </row>
    <row r="196" spans="2:65" s="11" customFormat="1" ht="11.25">
      <c r="B196" s="135"/>
      <c r="D196" s="136" t="s">
        <v>274</v>
      </c>
      <c r="E196" s="137" t="s">
        <v>19</v>
      </c>
      <c r="F196" s="138" t="s">
        <v>4664</v>
      </c>
      <c r="H196" s="139">
        <v>2.0529999999999999</v>
      </c>
      <c r="I196" s="140"/>
      <c r="L196" s="135"/>
      <c r="M196" s="141"/>
      <c r="T196" s="142"/>
      <c r="AT196" s="137" t="s">
        <v>274</v>
      </c>
      <c r="AU196" s="137" t="s">
        <v>85</v>
      </c>
      <c r="AV196" s="11" t="s">
        <v>85</v>
      </c>
      <c r="AW196" s="11" t="s">
        <v>37</v>
      </c>
      <c r="AX196" s="11" t="s">
        <v>83</v>
      </c>
      <c r="AY196" s="137" t="s">
        <v>266</v>
      </c>
    </row>
    <row r="197" spans="2:65" s="1" customFormat="1" ht="66.75" customHeight="1">
      <c r="B197" s="33"/>
      <c r="C197" s="122" t="s">
        <v>386</v>
      </c>
      <c r="D197" s="122" t="s">
        <v>267</v>
      </c>
      <c r="E197" s="123" t="s">
        <v>1715</v>
      </c>
      <c r="F197" s="124" t="s">
        <v>1716</v>
      </c>
      <c r="G197" s="125" t="s">
        <v>1717</v>
      </c>
      <c r="H197" s="126">
        <v>38</v>
      </c>
      <c r="I197" s="127"/>
      <c r="J197" s="128">
        <f>ROUND(I197*H197,2)</f>
        <v>0</v>
      </c>
      <c r="K197" s="124" t="s">
        <v>271</v>
      </c>
      <c r="L197" s="33"/>
      <c r="M197" s="129" t="s">
        <v>19</v>
      </c>
      <c r="N197" s="130" t="s">
        <v>46</v>
      </c>
      <c r="P197" s="131">
        <f>O197*H197</f>
        <v>0</v>
      </c>
      <c r="Q197" s="131">
        <v>0</v>
      </c>
      <c r="R197" s="131">
        <f>Q197*H197</f>
        <v>0</v>
      </c>
      <c r="S197" s="131">
        <v>0</v>
      </c>
      <c r="T197" s="132">
        <f>S197*H197</f>
        <v>0</v>
      </c>
      <c r="AR197" s="133" t="s">
        <v>272</v>
      </c>
      <c r="AT197" s="133" t="s">
        <v>267</v>
      </c>
      <c r="AU197" s="133" t="s">
        <v>85</v>
      </c>
      <c r="AY197" s="18" t="s">
        <v>266</v>
      </c>
      <c r="BE197" s="134">
        <f>IF(N197="základní",J197,0)</f>
        <v>0</v>
      </c>
      <c r="BF197" s="134">
        <f>IF(N197="snížená",J197,0)</f>
        <v>0</v>
      </c>
      <c r="BG197" s="134">
        <f>IF(N197="zákl. přenesená",J197,0)</f>
        <v>0</v>
      </c>
      <c r="BH197" s="134">
        <f>IF(N197="sníž. přenesená",J197,0)</f>
        <v>0</v>
      </c>
      <c r="BI197" s="134">
        <f>IF(N197="nulová",J197,0)</f>
        <v>0</v>
      </c>
      <c r="BJ197" s="18" t="s">
        <v>83</v>
      </c>
      <c r="BK197" s="134">
        <f>ROUND(I197*H197,2)</f>
        <v>0</v>
      </c>
      <c r="BL197" s="18" t="s">
        <v>272</v>
      </c>
      <c r="BM197" s="133" t="s">
        <v>4667</v>
      </c>
    </row>
    <row r="198" spans="2:65" s="14" customFormat="1" ht="11.25">
      <c r="B198" s="164"/>
      <c r="D198" s="136" t="s">
        <v>274</v>
      </c>
      <c r="E198" s="165" t="s">
        <v>19</v>
      </c>
      <c r="F198" s="166" t="s">
        <v>1719</v>
      </c>
      <c r="H198" s="165" t="s">
        <v>19</v>
      </c>
      <c r="I198" s="167"/>
      <c r="L198" s="164"/>
      <c r="M198" s="168"/>
      <c r="T198" s="169"/>
      <c r="AT198" s="165" t="s">
        <v>274</v>
      </c>
      <c r="AU198" s="165" t="s">
        <v>85</v>
      </c>
      <c r="AV198" s="14" t="s">
        <v>83</v>
      </c>
      <c r="AW198" s="14" t="s">
        <v>37</v>
      </c>
      <c r="AX198" s="14" t="s">
        <v>75</v>
      </c>
      <c r="AY198" s="165" t="s">
        <v>266</v>
      </c>
    </row>
    <row r="199" spans="2:65" s="14" customFormat="1" ht="11.25">
      <c r="B199" s="164"/>
      <c r="D199" s="136" t="s">
        <v>274</v>
      </c>
      <c r="E199" s="165" t="s">
        <v>19</v>
      </c>
      <c r="F199" s="166" t="s">
        <v>4668</v>
      </c>
      <c r="H199" s="165" t="s">
        <v>19</v>
      </c>
      <c r="I199" s="167"/>
      <c r="L199" s="164"/>
      <c r="M199" s="168"/>
      <c r="T199" s="169"/>
      <c r="AT199" s="165" t="s">
        <v>274</v>
      </c>
      <c r="AU199" s="165" t="s">
        <v>85</v>
      </c>
      <c r="AV199" s="14" t="s">
        <v>83</v>
      </c>
      <c r="AW199" s="14" t="s">
        <v>37</v>
      </c>
      <c r="AX199" s="14" t="s">
        <v>75</v>
      </c>
      <c r="AY199" s="165" t="s">
        <v>266</v>
      </c>
    </row>
    <row r="200" spans="2:65" s="11" customFormat="1" ht="11.25">
      <c r="B200" s="135"/>
      <c r="D200" s="136" t="s">
        <v>274</v>
      </c>
      <c r="E200" s="137" t="s">
        <v>19</v>
      </c>
      <c r="F200" s="138" t="s">
        <v>4669</v>
      </c>
      <c r="H200" s="139">
        <v>37.302999999999997</v>
      </c>
      <c r="I200" s="140"/>
      <c r="L200" s="135"/>
      <c r="M200" s="141"/>
      <c r="T200" s="142"/>
      <c r="AT200" s="137" t="s">
        <v>274</v>
      </c>
      <c r="AU200" s="137" t="s">
        <v>85</v>
      </c>
      <c r="AV200" s="11" t="s">
        <v>85</v>
      </c>
      <c r="AW200" s="11" t="s">
        <v>37</v>
      </c>
      <c r="AX200" s="11" t="s">
        <v>75</v>
      </c>
      <c r="AY200" s="137" t="s">
        <v>266</v>
      </c>
    </row>
    <row r="201" spans="2:65" s="14" customFormat="1" ht="11.25">
      <c r="B201" s="164"/>
      <c r="D201" s="136" t="s">
        <v>274</v>
      </c>
      <c r="E201" s="165" t="s">
        <v>19</v>
      </c>
      <c r="F201" s="166" t="s">
        <v>1503</v>
      </c>
      <c r="H201" s="165" t="s">
        <v>19</v>
      </c>
      <c r="I201" s="167"/>
      <c r="L201" s="164"/>
      <c r="M201" s="168"/>
      <c r="T201" s="169"/>
      <c r="AT201" s="165" t="s">
        <v>274</v>
      </c>
      <c r="AU201" s="165" t="s">
        <v>85</v>
      </c>
      <c r="AV201" s="14" t="s">
        <v>83</v>
      </c>
      <c r="AW201" s="14" t="s">
        <v>37</v>
      </c>
      <c r="AX201" s="14" t="s">
        <v>75</v>
      </c>
      <c r="AY201" s="165" t="s">
        <v>266</v>
      </c>
    </row>
    <row r="202" spans="2:65" s="11" customFormat="1" ht="11.25">
      <c r="B202" s="135"/>
      <c r="D202" s="136" t="s">
        <v>274</v>
      </c>
      <c r="E202" s="137" t="s">
        <v>19</v>
      </c>
      <c r="F202" s="138" t="s">
        <v>4670</v>
      </c>
      <c r="H202" s="139">
        <v>0.69699999999999995</v>
      </c>
      <c r="I202" s="140"/>
      <c r="L202" s="135"/>
      <c r="M202" s="141"/>
      <c r="T202" s="142"/>
      <c r="AT202" s="137" t="s">
        <v>274</v>
      </c>
      <c r="AU202" s="137" t="s">
        <v>85</v>
      </c>
      <c r="AV202" s="11" t="s">
        <v>85</v>
      </c>
      <c r="AW202" s="11" t="s">
        <v>37</v>
      </c>
      <c r="AX202" s="11" t="s">
        <v>75</v>
      </c>
      <c r="AY202" s="137" t="s">
        <v>266</v>
      </c>
    </row>
    <row r="203" spans="2:65" s="12" customFormat="1" ht="11.25">
      <c r="B203" s="143"/>
      <c r="D203" s="136" t="s">
        <v>274</v>
      </c>
      <c r="E203" s="144" t="s">
        <v>19</v>
      </c>
      <c r="F203" s="145" t="s">
        <v>276</v>
      </c>
      <c r="H203" s="146">
        <v>38</v>
      </c>
      <c r="I203" s="147"/>
      <c r="L203" s="143"/>
      <c r="M203" s="148"/>
      <c r="T203" s="149"/>
      <c r="AT203" s="144" t="s">
        <v>274</v>
      </c>
      <c r="AU203" s="144" t="s">
        <v>85</v>
      </c>
      <c r="AV203" s="12" t="s">
        <v>272</v>
      </c>
      <c r="AW203" s="12" t="s">
        <v>37</v>
      </c>
      <c r="AX203" s="12" t="s">
        <v>83</v>
      </c>
      <c r="AY203" s="144" t="s">
        <v>266</v>
      </c>
    </row>
    <row r="204" spans="2:65" s="1" customFormat="1" ht="55.5" customHeight="1">
      <c r="B204" s="33"/>
      <c r="C204" s="122" t="s">
        <v>7</v>
      </c>
      <c r="D204" s="122" t="s">
        <v>267</v>
      </c>
      <c r="E204" s="123" t="s">
        <v>1722</v>
      </c>
      <c r="F204" s="124" t="s">
        <v>1723</v>
      </c>
      <c r="G204" s="125" t="s">
        <v>1717</v>
      </c>
      <c r="H204" s="126">
        <v>58</v>
      </c>
      <c r="I204" s="127"/>
      <c r="J204" s="128">
        <f>ROUND(I204*H204,2)</f>
        <v>0</v>
      </c>
      <c r="K204" s="124" t="s">
        <v>271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85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4671</v>
      </c>
    </row>
    <row r="205" spans="2:65" s="14" customFormat="1" ht="11.25">
      <c r="B205" s="164"/>
      <c r="D205" s="136" t="s">
        <v>274</v>
      </c>
      <c r="E205" s="165" t="s">
        <v>19</v>
      </c>
      <c r="F205" s="166" t="s">
        <v>1725</v>
      </c>
      <c r="H205" s="165" t="s">
        <v>19</v>
      </c>
      <c r="I205" s="167"/>
      <c r="L205" s="164"/>
      <c r="M205" s="168"/>
      <c r="T205" s="169"/>
      <c r="AT205" s="165" t="s">
        <v>274</v>
      </c>
      <c r="AU205" s="165" t="s">
        <v>85</v>
      </c>
      <c r="AV205" s="14" t="s">
        <v>83</v>
      </c>
      <c r="AW205" s="14" t="s">
        <v>37</v>
      </c>
      <c r="AX205" s="14" t="s">
        <v>75</v>
      </c>
      <c r="AY205" s="165" t="s">
        <v>266</v>
      </c>
    </row>
    <row r="206" spans="2:65" s="11" customFormat="1" ht="11.25">
      <c r="B206" s="135"/>
      <c r="D206" s="136" t="s">
        <v>274</v>
      </c>
      <c r="E206" s="137" t="s">
        <v>19</v>
      </c>
      <c r="F206" s="138" t="s">
        <v>4672</v>
      </c>
      <c r="H206" s="139">
        <v>58.003999999999998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4" customFormat="1" ht="11.25">
      <c r="B207" s="164"/>
      <c r="D207" s="136" t="s">
        <v>274</v>
      </c>
      <c r="E207" s="165" t="s">
        <v>19</v>
      </c>
      <c r="F207" s="166" t="s">
        <v>1727</v>
      </c>
      <c r="H207" s="165" t="s">
        <v>19</v>
      </c>
      <c r="I207" s="167"/>
      <c r="L207" s="164"/>
      <c r="M207" s="168"/>
      <c r="T207" s="169"/>
      <c r="AT207" s="165" t="s">
        <v>274</v>
      </c>
      <c r="AU207" s="165" t="s">
        <v>85</v>
      </c>
      <c r="AV207" s="14" t="s">
        <v>83</v>
      </c>
      <c r="AW207" s="14" t="s">
        <v>37</v>
      </c>
      <c r="AX207" s="14" t="s">
        <v>75</v>
      </c>
      <c r="AY207" s="165" t="s">
        <v>266</v>
      </c>
    </row>
    <row r="208" spans="2:65" s="11" customFormat="1" ht="11.25">
      <c r="B208" s="135"/>
      <c r="D208" s="136" t="s">
        <v>274</v>
      </c>
      <c r="E208" s="137" t="s">
        <v>19</v>
      </c>
      <c r="F208" s="138" t="s">
        <v>4673</v>
      </c>
      <c r="H208" s="139">
        <v>-4.0000000000000001E-3</v>
      </c>
      <c r="I208" s="140"/>
      <c r="L208" s="135"/>
      <c r="M208" s="141"/>
      <c r="T208" s="142"/>
      <c r="AT208" s="137" t="s">
        <v>274</v>
      </c>
      <c r="AU208" s="137" t="s">
        <v>85</v>
      </c>
      <c r="AV208" s="11" t="s">
        <v>85</v>
      </c>
      <c r="AW208" s="11" t="s">
        <v>37</v>
      </c>
      <c r="AX208" s="11" t="s">
        <v>75</v>
      </c>
      <c r="AY208" s="137" t="s">
        <v>266</v>
      </c>
    </row>
    <row r="209" spans="2:65" s="12" customFormat="1" ht="11.25">
      <c r="B209" s="143"/>
      <c r="D209" s="136" t="s">
        <v>274</v>
      </c>
      <c r="E209" s="144" t="s">
        <v>19</v>
      </c>
      <c r="F209" s="145" t="s">
        <v>276</v>
      </c>
      <c r="H209" s="146">
        <v>58</v>
      </c>
      <c r="I209" s="147"/>
      <c r="L209" s="143"/>
      <c r="M209" s="148"/>
      <c r="T209" s="149"/>
      <c r="AT209" s="144" t="s">
        <v>274</v>
      </c>
      <c r="AU209" s="144" t="s">
        <v>85</v>
      </c>
      <c r="AV209" s="12" t="s">
        <v>272</v>
      </c>
      <c r="AW209" s="12" t="s">
        <v>37</v>
      </c>
      <c r="AX209" s="12" t="s">
        <v>83</v>
      </c>
      <c r="AY209" s="144" t="s">
        <v>266</v>
      </c>
    </row>
    <row r="210" spans="2:65" s="1" customFormat="1" ht="49.15" customHeight="1">
      <c r="B210" s="33"/>
      <c r="C210" s="122" t="s">
        <v>393</v>
      </c>
      <c r="D210" s="122" t="s">
        <v>267</v>
      </c>
      <c r="E210" s="123" t="s">
        <v>1730</v>
      </c>
      <c r="F210" s="124" t="s">
        <v>1731</v>
      </c>
      <c r="G210" s="125" t="s">
        <v>1717</v>
      </c>
      <c r="H210" s="126">
        <v>12</v>
      </c>
      <c r="I210" s="127"/>
      <c r="J210" s="128">
        <f>ROUND(I210*H210,2)</f>
        <v>0</v>
      </c>
      <c r="K210" s="124" t="s">
        <v>271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85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4674</v>
      </c>
    </row>
    <row r="211" spans="2:65" s="1" customFormat="1" ht="49.15" customHeight="1">
      <c r="B211" s="33"/>
      <c r="C211" s="122" t="s">
        <v>397</v>
      </c>
      <c r="D211" s="122" t="s">
        <v>267</v>
      </c>
      <c r="E211" s="123" t="s">
        <v>1733</v>
      </c>
      <c r="F211" s="124" t="s">
        <v>1734</v>
      </c>
      <c r="G211" s="125" t="s">
        <v>291</v>
      </c>
      <c r="H211" s="126">
        <v>4178.232</v>
      </c>
      <c r="I211" s="127"/>
      <c r="J211" s="128">
        <f>ROUND(I211*H211,2)</f>
        <v>0</v>
      </c>
      <c r="K211" s="124" t="s">
        <v>271</v>
      </c>
      <c r="L211" s="33"/>
      <c r="M211" s="129" t="s">
        <v>19</v>
      </c>
      <c r="N211" s="130" t="s">
        <v>46</v>
      </c>
      <c r="P211" s="131">
        <f>O211*H211</f>
        <v>0</v>
      </c>
      <c r="Q211" s="131">
        <v>0</v>
      </c>
      <c r="R211" s="131">
        <f>Q211*H211</f>
        <v>0</v>
      </c>
      <c r="S211" s="131">
        <v>0</v>
      </c>
      <c r="T211" s="132">
        <f>S211*H211</f>
        <v>0</v>
      </c>
      <c r="AR211" s="133" t="s">
        <v>272</v>
      </c>
      <c r="AT211" s="133" t="s">
        <v>267</v>
      </c>
      <c r="AU211" s="133" t="s">
        <v>85</v>
      </c>
      <c r="AY211" s="18" t="s">
        <v>266</v>
      </c>
      <c r="BE211" s="134">
        <f>IF(N211="základní",J211,0)</f>
        <v>0</v>
      </c>
      <c r="BF211" s="134">
        <f>IF(N211="snížená",J211,0)</f>
        <v>0</v>
      </c>
      <c r="BG211" s="134">
        <f>IF(N211="zákl. přenesená",J211,0)</f>
        <v>0</v>
      </c>
      <c r="BH211" s="134">
        <f>IF(N211="sníž. přenesená",J211,0)</f>
        <v>0</v>
      </c>
      <c r="BI211" s="134">
        <f>IF(N211="nulová",J211,0)</f>
        <v>0</v>
      </c>
      <c r="BJ211" s="18" t="s">
        <v>83</v>
      </c>
      <c r="BK211" s="134">
        <f>ROUND(I211*H211,2)</f>
        <v>0</v>
      </c>
      <c r="BL211" s="18" t="s">
        <v>272</v>
      </c>
      <c r="BM211" s="133" t="s">
        <v>4675</v>
      </c>
    </row>
    <row r="212" spans="2:65" s="14" customFormat="1" ht="11.25">
      <c r="B212" s="164"/>
      <c r="D212" s="136" t="s">
        <v>274</v>
      </c>
      <c r="E212" s="165" t="s">
        <v>19</v>
      </c>
      <c r="F212" s="166" t="s">
        <v>4081</v>
      </c>
      <c r="H212" s="165" t="s">
        <v>19</v>
      </c>
      <c r="I212" s="167"/>
      <c r="L212" s="164"/>
      <c r="M212" s="168"/>
      <c r="T212" s="169"/>
      <c r="AT212" s="165" t="s">
        <v>274</v>
      </c>
      <c r="AU212" s="165" t="s">
        <v>85</v>
      </c>
      <c r="AV212" s="14" t="s">
        <v>83</v>
      </c>
      <c r="AW212" s="14" t="s">
        <v>37</v>
      </c>
      <c r="AX212" s="14" t="s">
        <v>75</v>
      </c>
      <c r="AY212" s="165" t="s">
        <v>266</v>
      </c>
    </row>
    <row r="213" spans="2:65" s="11" customFormat="1" ht="11.25">
      <c r="B213" s="135"/>
      <c r="D213" s="136" t="s">
        <v>274</v>
      </c>
      <c r="E213" s="137" t="s">
        <v>19</v>
      </c>
      <c r="F213" s="138" t="s">
        <v>4637</v>
      </c>
      <c r="H213" s="139">
        <v>2797.752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4" customFormat="1" ht="11.25">
      <c r="B214" s="164"/>
      <c r="D214" s="136" t="s">
        <v>274</v>
      </c>
      <c r="E214" s="165" t="s">
        <v>19</v>
      </c>
      <c r="F214" s="166" t="s">
        <v>4676</v>
      </c>
      <c r="H214" s="165" t="s">
        <v>19</v>
      </c>
      <c r="I214" s="167"/>
      <c r="L214" s="164"/>
      <c r="M214" s="168"/>
      <c r="T214" s="169"/>
      <c r="AT214" s="165" t="s">
        <v>274</v>
      </c>
      <c r="AU214" s="165" t="s">
        <v>85</v>
      </c>
      <c r="AV214" s="14" t="s">
        <v>83</v>
      </c>
      <c r="AW214" s="14" t="s">
        <v>37</v>
      </c>
      <c r="AX214" s="14" t="s">
        <v>75</v>
      </c>
      <c r="AY214" s="165" t="s">
        <v>266</v>
      </c>
    </row>
    <row r="215" spans="2:65" s="11" customFormat="1" ht="11.25">
      <c r="B215" s="135"/>
      <c r="D215" s="136" t="s">
        <v>274</v>
      </c>
      <c r="E215" s="137" t="s">
        <v>19</v>
      </c>
      <c r="F215" s="138" t="s">
        <v>4677</v>
      </c>
      <c r="H215" s="139">
        <v>1380.48</v>
      </c>
      <c r="I215" s="140"/>
      <c r="L215" s="135"/>
      <c r="M215" s="141"/>
      <c r="T215" s="142"/>
      <c r="AT215" s="137" t="s">
        <v>274</v>
      </c>
      <c r="AU215" s="137" t="s">
        <v>85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2" customFormat="1" ht="11.25">
      <c r="B216" s="143"/>
      <c r="D216" s="136" t="s">
        <v>274</v>
      </c>
      <c r="E216" s="144" t="s">
        <v>19</v>
      </c>
      <c r="F216" s="145" t="s">
        <v>276</v>
      </c>
      <c r="H216" s="146">
        <v>4178.232</v>
      </c>
      <c r="I216" s="147"/>
      <c r="L216" s="143"/>
      <c r="M216" s="148"/>
      <c r="T216" s="149"/>
      <c r="AT216" s="144" t="s">
        <v>274</v>
      </c>
      <c r="AU216" s="144" t="s">
        <v>85</v>
      </c>
      <c r="AV216" s="12" t="s">
        <v>272</v>
      </c>
      <c r="AW216" s="12" t="s">
        <v>37</v>
      </c>
      <c r="AX216" s="12" t="s">
        <v>83</v>
      </c>
      <c r="AY216" s="144" t="s">
        <v>266</v>
      </c>
    </row>
    <row r="217" spans="2:65" s="1" customFormat="1" ht="49.15" customHeight="1">
      <c r="B217" s="33"/>
      <c r="C217" s="122" t="s">
        <v>401</v>
      </c>
      <c r="D217" s="122" t="s">
        <v>267</v>
      </c>
      <c r="E217" s="123" t="s">
        <v>1736</v>
      </c>
      <c r="F217" s="124" t="s">
        <v>1737</v>
      </c>
      <c r="G217" s="125" t="s">
        <v>291</v>
      </c>
      <c r="H217" s="126">
        <v>4178.232</v>
      </c>
      <c r="I217" s="127"/>
      <c r="J217" s="128">
        <f>ROUND(I217*H217,2)</f>
        <v>0</v>
      </c>
      <c r="K217" s="124" t="s">
        <v>271</v>
      </c>
      <c r="L217" s="33"/>
      <c r="M217" s="129" t="s">
        <v>19</v>
      </c>
      <c r="N217" s="130" t="s">
        <v>46</v>
      </c>
      <c r="P217" s="131">
        <f>O217*H217</f>
        <v>0</v>
      </c>
      <c r="Q217" s="131">
        <v>0</v>
      </c>
      <c r="R217" s="131">
        <f>Q217*H217</f>
        <v>0</v>
      </c>
      <c r="S217" s="131">
        <v>0</v>
      </c>
      <c r="T217" s="132">
        <f>S217*H217</f>
        <v>0</v>
      </c>
      <c r="AR217" s="133" t="s">
        <v>272</v>
      </c>
      <c r="AT217" s="133" t="s">
        <v>267</v>
      </c>
      <c r="AU217" s="133" t="s">
        <v>85</v>
      </c>
      <c r="AY217" s="18" t="s">
        <v>266</v>
      </c>
      <c r="BE217" s="134">
        <f>IF(N217="základní",J217,0)</f>
        <v>0</v>
      </c>
      <c r="BF217" s="134">
        <f>IF(N217="snížená",J217,0)</f>
        <v>0</v>
      </c>
      <c r="BG217" s="134">
        <f>IF(N217="zákl. přenesená",J217,0)</f>
        <v>0</v>
      </c>
      <c r="BH217" s="134">
        <f>IF(N217="sníž. přenesená",J217,0)</f>
        <v>0</v>
      </c>
      <c r="BI217" s="134">
        <f>IF(N217="nulová",J217,0)</f>
        <v>0</v>
      </c>
      <c r="BJ217" s="18" t="s">
        <v>83</v>
      </c>
      <c r="BK217" s="134">
        <f>ROUND(I217*H217,2)</f>
        <v>0</v>
      </c>
      <c r="BL217" s="18" t="s">
        <v>272</v>
      </c>
      <c r="BM217" s="133" t="s">
        <v>4678</v>
      </c>
    </row>
    <row r="218" spans="2:65" s="14" customFormat="1" ht="11.25">
      <c r="B218" s="164"/>
      <c r="D218" s="136" t="s">
        <v>274</v>
      </c>
      <c r="E218" s="165" t="s">
        <v>19</v>
      </c>
      <c r="F218" s="166" t="s">
        <v>4081</v>
      </c>
      <c r="H218" s="165" t="s">
        <v>19</v>
      </c>
      <c r="I218" s="167"/>
      <c r="L218" s="164"/>
      <c r="M218" s="168"/>
      <c r="T218" s="169"/>
      <c r="AT218" s="165" t="s">
        <v>274</v>
      </c>
      <c r="AU218" s="165" t="s">
        <v>85</v>
      </c>
      <c r="AV218" s="14" t="s">
        <v>83</v>
      </c>
      <c r="AW218" s="14" t="s">
        <v>37</v>
      </c>
      <c r="AX218" s="14" t="s">
        <v>75</v>
      </c>
      <c r="AY218" s="165" t="s">
        <v>266</v>
      </c>
    </row>
    <row r="219" spans="2:65" s="11" customFormat="1" ht="11.25">
      <c r="B219" s="135"/>
      <c r="D219" s="136" t="s">
        <v>274</v>
      </c>
      <c r="E219" s="137" t="s">
        <v>19</v>
      </c>
      <c r="F219" s="138" t="s">
        <v>4637</v>
      </c>
      <c r="H219" s="139">
        <v>2797.752</v>
      </c>
      <c r="I219" s="140"/>
      <c r="L219" s="135"/>
      <c r="M219" s="141"/>
      <c r="T219" s="142"/>
      <c r="AT219" s="137" t="s">
        <v>274</v>
      </c>
      <c r="AU219" s="137" t="s">
        <v>85</v>
      </c>
      <c r="AV219" s="11" t="s">
        <v>85</v>
      </c>
      <c r="AW219" s="11" t="s">
        <v>37</v>
      </c>
      <c r="AX219" s="11" t="s">
        <v>75</v>
      </c>
      <c r="AY219" s="137" t="s">
        <v>266</v>
      </c>
    </row>
    <row r="220" spans="2:65" s="14" customFormat="1" ht="11.25">
      <c r="B220" s="164"/>
      <c r="D220" s="136" t="s">
        <v>274</v>
      </c>
      <c r="E220" s="165" t="s">
        <v>19</v>
      </c>
      <c r="F220" s="166" t="s">
        <v>4676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85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1" customFormat="1" ht="11.25">
      <c r="B221" s="135"/>
      <c r="D221" s="136" t="s">
        <v>274</v>
      </c>
      <c r="E221" s="137" t="s">
        <v>19</v>
      </c>
      <c r="F221" s="138" t="s">
        <v>4677</v>
      </c>
      <c r="H221" s="139">
        <v>1380.48</v>
      </c>
      <c r="I221" s="140"/>
      <c r="L221" s="135"/>
      <c r="M221" s="141"/>
      <c r="T221" s="142"/>
      <c r="AT221" s="137" t="s">
        <v>274</v>
      </c>
      <c r="AU221" s="137" t="s">
        <v>85</v>
      </c>
      <c r="AV221" s="11" t="s">
        <v>85</v>
      </c>
      <c r="AW221" s="11" t="s">
        <v>37</v>
      </c>
      <c r="AX221" s="11" t="s">
        <v>75</v>
      </c>
      <c r="AY221" s="137" t="s">
        <v>266</v>
      </c>
    </row>
    <row r="222" spans="2:65" s="12" customFormat="1" ht="11.25">
      <c r="B222" s="143"/>
      <c r="D222" s="136" t="s">
        <v>274</v>
      </c>
      <c r="E222" s="144" t="s">
        <v>19</v>
      </c>
      <c r="F222" s="145" t="s">
        <v>276</v>
      </c>
      <c r="H222" s="146">
        <v>4178.232</v>
      </c>
      <c r="I222" s="147"/>
      <c r="L222" s="143"/>
      <c r="M222" s="148"/>
      <c r="T222" s="149"/>
      <c r="AT222" s="144" t="s">
        <v>274</v>
      </c>
      <c r="AU222" s="144" t="s">
        <v>85</v>
      </c>
      <c r="AV222" s="12" t="s">
        <v>272</v>
      </c>
      <c r="AW222" s="12" t="s">
        <v>37</v>
      </c>
      <c r="AX222" s="12" t="s">
        <v>83</v>
      </c>
      <c r="AY222" s="144" t="s">
        <v>266</v>
      </c>
    </row>
    <row r="223" spans="2:65" s="1" customFormat="1" ht="90" customHeight="1">
      <c r="B223" s="33"/>
      <c r="C223" s="122" t="s">
        <v>405</v>
      </c>
      <c r="D223" s="122" t="s">
        <v>267</v>
      </c>
      <c r="E223" s="123" t="s">
        <v>4092</v>
      </c>
      <c r="F223" s="124" t="s">
        <v>4093</v>
      </c>
      <c r="G223" s="125" t="s">
        <v>291</v>
      </c>
      <c r="H223" s="126">
        <v>690.24699999999996</v>
      </c>
      <c r="I223" s="127"/>
      <c r="J223" s="128">
        <f>ROUND(I223*H223,2)</f>
        <v>0</v>
      </c>
      <c r="K223" s="124" t="s">
        <v>271</v>
      </c>
      <c r="L223" s="33"/>
      <c r="M223" s="129" t="s">
        <v>19</v>
      </c>
      <c r="N223" s="130" t="s">
        <v>46</v>
      </c>
      <c r="P223" s="131">
        <f>O223*H223</f>
        <v>0</v>
      </c>
      <c r="Q223" s="131">
        <v>0</v>
      </c>
      <c r="R223" s="131">
        <f>Q223*H223</f>
        <v>0</v>
      </c>
      <c r="S223" s="131">
        <v>0</v>
      </c>
      <c r="T223" s="132">
        <f>S223*H223</f>
        <v>0</v>
      </c>
      <c r="AR223" s="133" t="s">
        <v>272</v>
      </c>
      <c r="AT223" s="133" t="s">
        <v>267</v>
      </c>
      <c r="AU223" s="133" t="s">
        <v>85</v>
      </c>
      <c r="AY223" s="18" t="s">
        <v>266</v>
      </c>
      <c r="BE223" s="134">
        <f>IF(N223="základní",J223,0)</f>
        <v>0</v>
      </c>
      <c r="BF223" s="134">
        <f>IF(N223="snížená",J223,0)</f>
        <v>0</v>
      </c>
      <c r="BG223" s="134">
        <f>IF(N223="zákl. přenesená",J223,0)</f>
        <v>0</v>
      </c>
      <c r="BH223" s="134">
        <f>IF(N223="sníž. přenesená",J223,0)</f>
        <v>0</v>
      </c>
      <c r="BI223" s="134">
        <f>IF(N223="nulová",J223,0)</f>
        <v>0</v>
      </c>
      <c r="BJ223" s="18" t="s">
        <v>83</v>
      </c>
      <c r="BK223" s="134">
        <f>ROUND(I223*H223,2)</f>
        <v>0</v>
      </c>
      <c r="BL223" s="18" t="s">
        <v>272</v>
      </c>
      <c r="BM223" s="133" t="s">
        <v>4679</v>
      </c>
    </row>
    <row r="224" spans="2:65" s="14" customFormat="1" ht="11.25">
      <c r="B224" s="164"/>
      <c r="D224" s="136" t="s">
        <v>274</v>
      </c>
      <c r="E224" s="165" t="s">
        <v>19</v>
      </c>
      <c r="F224" s="166" t="s">
        <v>4680</v>
      </c>
      <c r="H224" s="165" t="s">
        <v>19</v>
      </c>
      <c r="I224" s="167"/>
      <c r="L224" s="164"/>
      <c r="M224" s="168"/>
      <c r="T224" s="169"/>
      <c r="AT224" s="165" t="s">
        <v>274</v>
      </c>
      <c r="AU224" s="165" t="s">
        <v>85</v>
      </c>
      <c r="AV224" s="14" t="s">
        <v>83</v>
      </c>
      <c r="AW224" s="14" t="s">
        <v>37</v>
      </c>
      <c r="AX224" s="14" t="s">
        <v>75</v>
      </c>
      <c r="AY224" s="165" t="s">
        <v>266</v>
      </c>
    </row>
    <row r="225" spans="2:65" s="14" customFormat="1" ht="11.25">
      <c r="B225" s="164"/>
      <c r="D225" s="136" t="s">
        <v>274</v>
      </c>
      <c r="E225" s="165" t="s">
        <v>19</v>
      </c>
      <c r="F225" s="166" t="s">
        <v>4681</v>
      </c>
      <c r="H225" s="165" t="s">
        <v>19</v>
      </c>
      <c r="I225" s="167"/>
      <c r="L225" s="164"/>
      <c r="M225" s="168"/>
      <c r="T225" s="169"/>
      <c r="AT225" s="165" t="s">
        <v>274</v>
      </c>
      <c r="AU225" s="165" t="s">
        <v>85</v>
      </c>
      <c r="AV225" s="14" t="s">
        <v>83</v>
      </c>
      <c r="AW225" s="14" t="s">
        <v>37</v>
      </c>
      <c r="AX225" s="14" t="s">
        <v>75</v>
      </c>
      <c r="AY225" s="165" t="s">
        <v>266</v>
      </c>
    </row>
    <row r="226" spans="2:65" s="11" customFormat="1" ht="11.25">
      <c r="B226" s="135"/>
      <c r="D226" s="136" t="s">
        <v>274</v>
      </c>
      <c r="E226" s="137" t="s">
        <v>19</v>
      </c>
      <c r="F226" s="138" t="s">
        <v>4682</v>
      </c>
      <c r="H226" s="139">
        <v>690.24699999999996</v>
      </c>
      <c r="I226" s="140"/>
      <c r="L226" s="135"/>
      <c r="M226" s="141"/>
      <c r="T226" s="142"/>
      <c r="AT226" s="137" t="s">
        <v>274</v>
      </c>
      <c r="AU226" s="137" t="s">
        <v>85</v>
      </c>
      <c r="AV226" s="11" t="s">
        <v>85</v>
      </c>
      <c r="AW226" s="11" t="s">
        <v>37</v>
      </c>
      <c r="AX226" s="11" t="s">
        <v>75</v>
      </c>
      <c r="AY226" s="137" t="s">
        <v>266</v>
      </c>
    </row>
    <row r="227" spans="2:65" s="12" customFormat="1" ht="11.25">
      <c r="B227" s="143"/>
      <c r="D227" s="136" t="s">
        <v>274</v>
      </c>
      <c r="E227" s="144" t="s">
        <v>19</v>
      </c>
      <c r="F227" s="145" t="s">
        <v>276</v>
      </c>
      <c r="H227" s="146">
        <v>690.24699999999996</v>
      </c>
      <c r="I227" s="147"/>
      <c r="L227" s="143"/>
      <c r="M227" s="148"/>
      <c r="T227" s="149"/>
      <c r="AT227" s="144" t="s">
        <v>274</v>
      </c>
      <c r="AU227" s="144" t="s">
        <v>85</v>
      </c>
      <c r="AV227" s="12" t="s">
        <v>272</v>
      </c>
      <c r="AW227" s="12" t="s">
        <v>37</v>
      </c>
      <c r="AX227" s="12" t="s">
        <v>83</v>
      </c>
      <c r="AY227" s="144" t="s">
        <v>266</v>
      </c>
    </row>
    <row r="228" spans="2:65" s="1" customFormat="1" ht="24.2" customHeight="1">
      <c r="B228" s="33"/>
      <c r="C228" s="122" t="s">
        <v>409</v>
      </c>
      <c r="D228" s="122" t="s">
        <v>267</v>
      </c>
      <c r="E228" s="123" t="s">
        <v>1747</v>
      </c>
      <c r="F228" s="124" t="s">
        <v>1748</v>
      </c>
      <c r="G228" s="125" t="s">
        <v>789</v>
      </c>
      <c r="H228" s="126">
        <v>377</v>
      </c>
      <c r="I228" s="127"/>
      <c r="J228" s="128">
        <f>ROUND(I228*H228,2)</f>
        <v>0</v>
      </c>
      <c r="K228" s="124" t="s">
        <v>271</v>
      </c>
      <c r="L228" s="33"/>
      <c r="M228" s="129" t="s">
        <v>19</v>
      </c>
      <c r="N228" s="130" t="s">
        <v>46</v>
      </c>
      <c r="P228" s="131">
        <f>O228*H228</f>
        <v>0</v>
      </c>
      <c r="Q228" s="131">
        <v>0</v>
      </c>
      <c r="R228" s="131">
        <f>Q228*H228</f>
        <v>0</v>
      </c>
      <c r="S228" s="131">
        <v>0</v>
      </c>
      <c r="T228" s="132">
        <f>S228*H228</f>
        <v>0</v>
      </c>
      <c r="AR228" s="133" t="s">
        <v>272</v>
      </c>
      <c r="AT228" s="133" t="s">
        <v>267</v>
      </c>
      <c r="AU228" s="133" t="s">
        <v>85</v>
      </c>
      <c r="AY228" s="18" t="s">
        <v>266</v>
      </c>
      <c r="BE228" s="134">
        <f>IF(N228="základní",J228,0)</f>
        <v>0</v>
      </c>
      <c r="BF228" s="134">
        <f>IF(N228="snížená",J228,0)</f>
        <v>0</v>
      </c>
      <c r="BG228" s="134">
        <f>IF(N228="zákl. přenesená",J228,0)</f>
        <v>0</v>
      </c>
      <c r="BH228" s="134">
        <f>IF(N228="sníž. přenesená",J228,0)</f>
        <v>0</v>
      </c>
      <c r="BI228" s="134">
        <f>IF(N228="nulová",J228,0)</f>
        <v>0</v>
      </c>
      <c r="BJ228" s="18" t="s">
        <v>83</v>
      </c>
      <c r="BK228" s="134">
        <f>ROUND(I228*H228,2)</f>
        <v>0</v>
      </c>
      <c r="BL228" s="18" t="s">
        <v>272</v>
      </c>
      <c r="BM228" s="133" t="s">
        <v>4683</v>
      </c>
    </row>
    <row r="229" spans="2:65" s="14" customFormat="1" ht="11.25">
      <c r="B229" s="164"/>
      <c r="D229" s="136" t="s">
        <v>274</v>
      </c>
      <c r="E229" s="165" t="s">
        <v>19</v>
      </c>
      <c r="F229" s="166" t="s">
        <v>4684</v>
      </c>
      <c r="H229" s="165" t="s">
        <v>19</v>
      </c>
      <c r="I229" s="167"/>
      <c r="L229" s="164"/>
      <c r="M229" s="168"/>
      <c r="T229" s="169"/>
      <c r="AT229" s="165" t="s">
        <v>274</v>
      </c>
      <c r="AU229" s="165" t="s">
        <v>85</v>
      </c>
      <c r="AV229" s="14" t="s">
        <v>83</v>
      </c>
      <c r="AW229" s="14" t="s">
        <v>37</v>
      </c>
      <c r="AX229" s="14" t="s">
        <v>75</v>
      </c>
      <c r="AY229" s="165" t="s">
        <v>266</v>
      </c>
    </row>
    <row r="230" spans="2:65" s="11" customFormat="1" ht="11.25">
      <c r="B230" s="135"/>
      <c r="D230" s="136" t="s">
        <v>274</v>
      </c>
      <c r="E230" s="137" t="s">
        <v>19</v>
      </c>
      <c r="F230" s="138" t="s">
        <v>4685</v>
      </c>
      <c r="H230" s="139">
        <v>216.29599999999999</v>
      </c>
      <c r="I230" s="140"/>
      <c r="L230" s="135"/>
      <c r="M230" s="141"/>
      <c r="T230" s="142"/>
      <c r="AT230" s="137" t="s">
        <v>274</v>
      </c>
      <c r="AU230" s="137" t="s">
        <v>85</v>
      </c>
      <c r="AV230" s="11" t="s">
        <v>85</v>
      </c>
      <c r="AW230" s="11" t="s">
        <v>37</v>
      </c>
      <c r="AX230" s="11" t="s">
        <v>75</v>
      </c>
      <c r="AY230" s="137" t="s">
        <v>266</v>
      </c>
    </row>
    <row r="231" spans="2:65" s="14" customFormat="1" ht="11.25">
      <c r="B231" s="164"/>
      <c r="D231" s="136" t="s">
        <v>274</v>
      </c>
      <c r="E231" s="165" t="s">
        <v>19</v>
      </c>
      <c r="F231" s="166" t="s">
        <v>1503</v>
      </c>
      <c r="H231" s="165" t="s">
        <v>19</v>
      </c>
      <c r="I231" s="167"/>
      <c r="L231" s="164"/>
      <c r="M231" s="168"/>
      <c r="T231" s="169"/>
      <c r="AT231" s="165" t="s">
        <v>274</v>
      </c>
      <c r="AU231" s="165" t="s">
        <v>85</v>
      </c>
      <c r="AV231" s="14" t="s">
        <v>83</v>
      </c>
      <c r="AW231" s="14" t="s">
        <v>37</v>
      </c>
      <c r="AX231" s="14" t="s">
        <v>75</v>
      </c>
      <c r="AY231" s="165" t="s">
        <v>266</v>
      </c>
    </row>
    <row r="232" spans="2:65" s="11" customFormat="1" ht="11.25">
      <c r="B232" s="135"/>
      <c r="D232" s="136" t="s">
        <v>274</v>
      </c>
      <c r="E232" s="137" t="s">
        <v>19</v>
      </c>
      <c r="F232" s="138" t="s">
        <v>4686</v>
      </c>
      <c r="H232" s="139">
        <v>-0.29599999999999999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75</v>
      </c>
      <c r="AY232" s="137" t="s">
        <v>266</v>
      </c>
    </row>
    <row r="233" spans="2:65" s="15" customFormat="1" ht="11.25">
      <c r="B233" s="190"/>
      <c r="D233" s="136" t="s">
        <v>274</v>
      </c>
      <c r="E233" s="191" t="s">
        <v>19</v>
      </c>
      <c r="F233" s="192" t="s">
        <v>1643</v>
      </c>
      <c r="H233" s="193">
        <v>216</v>
      </c>
      <c r="I233" s="194"/>
      <c r="L233" s="190"/>
      <c r="M233" s="195"/>
      <c r="T233" s="196"/>
      <c r="AT233" s="191" t="s">
        <v>274</v>
      </c>
      <c r="AU233" s="191" t="s">
        <v>85</v>
      </c>
      <c r="AV233" s="15" t="s">
        <v>285</v>
      </c>
      <c r="AW233" s="15" t="s">
        <v>37</v>
      </c>
      <c r="AX233" s="15" t="s">
        <v>75</v>
      </c>
      <c r="AY233" s="191" t="s">
        <v>266</v>
      </c>
    </row>
    <row r="234" spans="2:65" s="14" customFormat="1" ht="11.25">
      <c r="B234" s="164"/>
      <c r="D234" s="136" t="s">
        <v>274</v>
      </c>
      <c r="E234" s="165" t="s">
        <v>19</v>
      </c>
      <c r="F234" s="166" t="s">
        <v>4687</v>
      </c>
      <c r="H234" s="165" t="s">
        <v>19</v>
      </c>
      <c r="I234" s="167"/>
      <c r="L234" s="164"/>
      <c r="M234" s="168"/>
      <c r="T234" s="169"/>
      <c r="AT234" s="165" t="s">
        <v>274</v>
      </c>
      <c r="AU234" s="165" t="s">
        <v>85</v>
      </c>
      <c r="AV234" s="14" t="s">
        <v>83</v>
      </c>
      <c r="AW234" s="14" t="s">
        <v>37</v>
      </c>
      <c r="AX234" s="14" t="s">
        <v>75</v>
      </c>
      <c r="AY234" s="165" t="s">
        <v>266</v>
      </c>
    </row>
    <row r="235" spans="2:65" s="11" customFormat="1" ht="11.25">
      <c r="B235" s="135"/>
      <c r="D235" s="136" t="s">
        <v>274</v>
      </c>
      <c r="E235" s="137" t="s">
        <v>19</v>
      </c>
      <c r="F235" s="138" t="s">
        <v>4688</v>
      </c>
      <c r="H235" s="139">
        <v>160.494</v>
      </c>
      <c r="I235" s="140"/>
      <c r="L235" s="135"/>
      <c r="M235" s="141"/>
      <c r="T235" s="142"/>
      <c r="AT235" s="137" t="s">
        <v>274</v>
      </c>
      <c r="AU235" s="137" t="s">
        <v>85</v>
      </c>
      <c r="AV235" s="11" t="s">
        <v>85</v>
      </c>
      <c r="AW235" s="11" t="s">
        <v>37</v>
      </c>
      <c r="AX235" s="11" t="s">
        <v>75</v>
      </c>
      <c r="AY235" s="137" t="s">
        <v>266</v>
      </c>
    </row>
    <row r="236" spans="2:65" s="14" customFormat="1" ht="11.25">
      <c r="B236" s="164"/>
      <c r="D236" s="136" t="s">
        <v>274</v>
      </c>
      <c r="E236" s="165" t="s">
        <v>19</v>
      </c>
      <c r="F236" s="166" t="s">
        <v>1503</v>
      </c>
      <c r="H236" s="165" t="s">
        <v>19</v>
      </c>
      <c r="I236" s="167"/>
      <c r="L236" s="164"/>
      <c r="M236" s="168"/>
      <c r="T236" s="169"/>
      <c r="AT236" s="165" t="s">
        <v>274</v>
      </c>
      <c r="AU236" s="165" t="s">
        <v>85</v>
      </c>
      <c r="AV236" s="14" t="s">
        <v>83</v>
      </c>
      <c r="AW236" s="14" t="s">
        <v>37</v>
      </c>
      <c r="AX236" s="14" t="s">
        <v>75</v>
      </c>
      <c r="AY236" s="165" t="s">
        <v>266</v>
      </c>
    </row>
    <row r="237" spans="2:65" s="11" customFormat="1" ht="11.25">
      <c r="B237" s="135"/>
      <c r="D237" s="136" t="s">
        <v>274</v>
      </c>
      <c r="E237" s="137" t="s">
        <v>19</v>
      </c>
      <c r="F237" s="138" t="s">
        <v>4689</v>
      </c>
      <c r="H237" s="139">
        <v>0.50600000000000001</v>
      </c>
      <c r="I237" s="140"/>
      <c r="L237" s="135"/>
      <c r="M237" s="141"/>
      <c r="T237" s="142"/>
      <c r="AT237" s="137" t="s">
        <v>274</v>
      </c>
      <c r="AU237" s="137" t="s">
        <v>85</v>
      </c>
      <c r="AV237" s="11" t="s">
        <v>85</v>
      </c>
      <c r="AW237" s="11" t="s">
        <v>37</v>
      </c>
      <c r="AX237" s="11" t="s">
        <v>75</v>
      </c>
      <c r="AY237" s="137" t="s">
        <v>266</v>
      </c>
    </row>
    <row r="238" spans="2:65" s="12" customFormat="1" ht="11.25">
      <c r="B238" s="143"/>
      <c r="D238" s="136" t="s">
        <v>274</v>
      </c>
      <c r="E238" s="144" t="s">
        <v>19</v>
      </c>
      <c r="F238" s="145" t="s">
        <v>276</v>
      </c>
      <c r="H238" s="146">
        <v>377</v>
      </c>
      <c r="I238" s="147"/>
      <c r="L238" s="143"/>
      <c r="M238" s="148"/>
      <c r="T238" s="149"/>
      <c r="AT238" s="144" t="s">
        <v>274</v>
      </c>
      <c r="AU238" s="144" t="s">
        <v>85</v>
      </c>
      <c r="AV238" s="12" t="s">
        <v>272</v>
      </c>
      <c r="AW238" s="12" t="s">
        <v>37</v>
      </c>
      <c r="AX238" s="12" t="s">
        <v>83</v>
      </c>
      <c r="AY238" s="144" t="s">
        <v>266</v>
      </c>
    </row>
    <row r="239" spans="2:65" s="1" customFormat="1" ht="33" customHeight="1">
      <c r="B239" s="33"/>
      <c r="C239" s="122" t="s">
        <v>413</v>
      </c>
      <c r="D239" s="122" t="s">
        <v>267</v>
      </c>
      <c r="E239" s="123" t="s">
        <v>1753</v>
      </c>
      <c r="F239" s="124" t="s">
        <v>1754</v>
      </c>
      <c r="G239" s="125" t="s">
        <v>789</v>
      </c>
      <c r="H239" s="126">
        <v>1358</v>
      </c>
      <c r="I239" s="127"/>
      <c r="J239" s="128">
        <f>ROUND(I239*H239,2)</f>
        <v>0</v>
      </c>
      <c r="K239" s="124" t="s">
        <v>271</v>
      </c>
      <c r="L239" s="33"/>
      <c r="M239" s="129" t="s">
        <v>19</v>
      </c>
      <c r="N239" s="130" t="s">
        <v>46</v>
      </c>
      <c r="P239" s="131">
        <f>O239*H239</f>
        <v>0</v>
      </c>
      <c r="Q239" s="131">
        <v>0</v>
      </c>
      <c r="R239" s="131">
        <f>Q239*H239</f>
        <v>0</v>
      </c>
      <c r="S239" s="131">
        <v>0</v>
      </c>
      <c r="T239" s="132">
        <f>S239*H239</f>
        <v>0</v>
      </c>
      <c r="AR239" s="133" t="s">
        <v>272</v>
      </c>
      <c r="AT239" s="133" t="s">
        <v>267</v>
      </c>
      <c r="AU239" s="133" t="s">
        <v>85</v>
      </c>
      <c r="AY239" s="18" t="s">
        <v>266</v>
      </c>
      <c r="BE239" s="134">
        <f>IF(N239="základní",J239,0)</f>
        <v>0</v>
      </c>
      <c r="BF239" s="134">
        <f>IF(N239="snížená",J239,0)</f>
        <v>0</v>
      </c>
      <c r="BG239" s="134">
        <f>IF(N239="zákl. přenesená",J239,0)</f>
        <v>0</v>
      </c>
      <c r="BH239" s="134">
        <f>IF(N239="sníž. přenesená",J239,0)</f>
        <v>0</v>
      </c>
      <c r="BI239" s="134">
        <f>IF(N239="nulová",J239,0)</f>
        <v>0</v>
      </c>
      <c r="BJ239" s="18" t="s">
        <v>83</v>
      </c>
      <c r="BK239" s="134">
        <f>ROUND(I239*H239,2)</f>
        <v>0</v>
      </c>
      <c r="BL239" s="18" t="s">
        <v>272</v>
      </c>
      <c r="BM239" s="133" t="s">
        <v>4690</v>
      </c>
    </row>
    <row r="240" spans="2:65" s="14" customFormat="1" ht="11.25">
      <c r="B240" s="164"/>
      <c r="D240" s="136" t="s">
        <v>274</v>
      </c>
      <c r="E240" s="165" t="s">
        <v>19</v>
      </c>
      <c r="F240" s="166" t="s">
        <v>4691</v>
      </c>
      <c r="H240" s="165" t="s">
        <v>19</v>
      </c>
      <c r="I240" s="167"/>
      <c r="L240" s="164"/>
      <c r="M240" s="168"/>
      <c r="T240" s="169"/>
      <c r="AT240" s="165" t="s">
        <v>274</v>
      </c>
      <c r="AU240" s="165" t="s">
        <v>85</v>
      </c>
      <c r="AV240" s="14" t="s">
        <v>83</v>
      </c>
      <c r="AW240" s="14" t="s">
        <v>37</v>
      </c>
      <c r="AX240" s="14" t="s">
        <v>75</v>
      </c>
      <c r="AY240" s="165" t="s">
        <v>266</v>
      </c>
    </row>
    <row r="241" spans="2:65" s="11" customFormat="1" ht="11.25">
      <c r="B241" s="135"/>
      <c r="D241" s="136" t="s">
        <v>274</v>
      </c>
      <c r="E241" s="137" t="s">
        <v>19</v>
      </c>
      <c r="F241" s="138" t="s">
        <v>4692</v>
      </c>
      <c r="H241" s="139">
        <v>216.625</v>
      </c>
      <c r="I241" s="140"/>
      <c r="L241" s="135"/>
      <c r="M241" s="141"/>
      <c r="T241" s="142"/>
      <c r="AT241" s="137" t="s">
        <v>274</v>
      </c>
      <c r="AU241" s="137" t="s">
        <v>85</v>
      </c>
      <c r="AV241" s="11" t="s">
        <v>85</v>
      </c>
      <c r="AW241" s="11" t="s">
        <v>37</v>
      </c>
      <c r="AX241" s="11" t="s">
        <v>75</v>
      </c>
      <c r="AY241" s="137" t="s">
        <v>266</v>
      </c>
    </row>
    <row r="242" spans="2:65" s="14" customFormat="1" ht="11.25">
      <c r="B242" s="164"/>
      <c r="D242" s="136" t="s">
        <v>274</v>
      </c>
      <c r="E242" s="165" t="s">
        <v>19</v>
      </c>
      <c r="F242" s="166" t="s">
        <v>4693</v>
      </c>
      <c r="H242" s="165" t="s">
        <v>19</v>
      </c>
      <c r="I242" s="167"/>
      <c r="L242" s="164"/>
      <c r="M242" s="168"/>
      <c r="T242" s="169"/>
      <c r="AT242" s="165" t="s">
        <v>274</v>
      </c>
      <c r="AU242" s="165" t="s">
        <v>85</v>
      </c>
      <c r="AV242" s="14" t="s">
        <v>83</v>
      </c>
      <c r="AW242" s="14" t="s">
        <v>37</v>
      </c>
      <c r="AX242" s="14" t="s">
        <v>75</v>
      </c>
      <c r="AY242" s="165" t="s">
        <v>266</v>
      </c>
    </row>
    <row r="243" spans="2:65" s="11" customFormat="1" ht="11.25">
      <c r="B243" s="135"/>
      <c r="D243" s="136" t="s">
        <v>274</v>
      </c>
      <c r="E243" s="137" t="s">
        <v>19</v>
      </c>
      <c r="F243" s="138" t="s">
        <v>4694</v>
      </c>
      <c r="H243" s="139">
        <v>534.58100000000002</v>
      </c>
      <c r="I243" s="140"/>
      <c r="L243" s="135"/>
      <c r="M243" s="141"/>
      <c r="T243" s="142"/>
      <c r="AT243" s="137" t="s">
        <v>274</v>
      </c>
      <c r="AU243" s="137" t="s">
        <v>85</v>
      </c>
      <c r="AV243" s="11" t="s">
        <v>85</v>
      </c>
      <c r="AW243" s="11" t="s">
        <v>37</v>
      </c>
      <c r="AX243" s="11" t="s">
        <v>75</v>
      </c>
      <c r="AY243" s="137" t="s">
        <v>266</v>
      </c>
    </row>
    <row r="244" spans="2:65" s="14" customFormat="1" ht="11.25">
      <c r="B244" s="164"/>
      <c r="D244" s="136" t="s">
        <v>274</v>
      </c>
      <c r="E244" s="165" t="s">
        <v>19</v>
      </c>
      <c r="F244" s="166" t="s">
        <v>4695</v>
      </c>
      <c r="H244" s="165" t="s">
        <v>19</v>
      </c>
      <c r="I244" s="167"/>
      <c r="L244" s="164"/>
      <c r="M244" s="168"/>
      <c r="T244" s="169"/>
      <c r="AT244" s="165" t="s">
        <v>274</v>
      </c>
      <c r="AU244" s="165" t="s">
        <v>85</v>
      </c>
      <c r="AV244" s="14" t="s">
        <v>83</v>
      </c>
      <c r="AW244" s="14" t="s">
        <v>37</v>
      </c>
      <c r="AX244" s="14" t="s">
        <v>75</v>
      </c>
      <c r="AY244" s="165" t="s">
        <v>266</v>
      </c>
    </row>
    <row r="245" spans="2:65" s="11" customFormat="1" ht="11.25">
      <c r="B245" s="135"/>
      <c r="D245" s="136" t="s">
        <v>274</v>
      </c>
      <c r="E245" s="137" t="s">
        <v>19</v>
      </c>
      <c r="F245" s="138" t="s">
        <v>4696</v>
      </c>
      <c r="H245" s="139">
        <v>353.35199999999998</v>
      </c>
      <c r="I245" s="140"/>
      <c r="L245" s="135"/>
      <c r="M245" s="141"/>
      <c r="T245" s="142"/>
      <c r="AT245" s="137" t="s">
        <v>274</v>
      </c>
      <c r="AU245" s="137" t="s">
        <v>85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4" customFormat="1" ht="11.25">
      <c r="B246" s="164"/>
      <c r="D246" s="136" t="s">
        <v>274</v>
      </c>
      <c r="E246" s="165" t="s">
        <v>19</v>
      </c>
      <c r="F246" s="166" t="s">
        <v>4697</v>
      </c>
      <c r="H246" s="165" t="s">
        <v>19</v>
      </c>
      <c r="I246" s="167"/>
      <c r="L246" s="164"/>
      <c r="M246" s="168"/>
      <c r="T246" s="169"/>
      <c r="AT246" s="165" t="s">
        <v>274</v>
      </c>
      <c r="AU246" s="165" t="s">
        <v>85</v>
      </c>
      <c r="AV246" s="14" t="s">
        <v>83</v>
      </c>
      <c r="AW246" s="14" t="s">
        <v>37</v>
      </c>
      <c r="AX246" s="14" t="s">
        <v>75</v>
      </c>
      <c r="AY246" s="165" t="s">
        <v>266</v>
      </c>
    </row>
    <row r="247" spans="2:65" s="11" customFormat="1" ht="11.25">
      <c r="B247" s="135"/>
      <c r="D247" s="136" t="s">
        <v>274</v>
      </c>
      <c r="E247" s="137" t="s">
        <v>19</v>
      </c>
      <c r="F247" s="138" t="s">
        <v>4698</v>
      </c>
      <c r="H247" s="139">
        <v>118.46</v>
      </c>
      <c r="I247" s="140"/>
      <c r="L247" s="135"/>
      <c r="M247" s="141"/>
      <c r="T247" s="142"/>
      <c r="AT247" s="137" t="s">
        <v>274</v>
      </c>
      <c r="AU247" s="137" t="s">
        <v>85</v>
      </c>
      <c r="AV247" s="11" t="s">
        <v>85</v>
      </c>
      <c r="AW247" s="11" t="s">
        <v>37</v>
      </c>
      <c r="AX247" s="11" t="s">
        <v>75</v>
      </c>
      <c r="AY247" s="137" t="s">
        <v>266</v>
      </c>
    </row>
    <row r="248" spans="2:65" s="14" customFormat="1" ht="11.25">
      <c r="B248" s="164"/>
      <c r="D248" s="136" t="s">
        <v>274</v>
      </c>
      <c r="E248" s="165" t="s">
        <v>19</v>
      </c>
      <c r="F248" s="166" t="s">
        <v>4699</v>
      </c>
      <c r="H248" s="165" t="s">
        <v>19</v>
      </c>
      <c r="I248" s="167"/>
      <c r="L248" s="164"/>
      <c r="M248" s="168"/>
      <c r="T248" s="169"/>
      <c r="AT248" s="165" t="s">
        <v>274</v>
      </c>
      <c r="AU248" s="165" t="s">
        <v>85</v>
      </c>
      <c r="AV248" s="14" t="s">
        <v>83</v>
      </c>
      <c r="AW248" s="14" t="s">
        <v>37</v>
      </c>
      <c r="AX248" s="14" t="s">
        <v>75</v>
      </c>
      <c r="AY248" s="165" t="s">
        <v>266</v>
      </c>
    </row>
    <row r="249" spans="2:65" s="11" customFormat="1" ht="11.25">
      <c r="B249" s="135"/>
      <c r="D249" s="136" t="s">
        <v>274</v>
      </c>
      <c r="E249" s="137" t="s">
        <v>19</v>
      </c>
      <c r="F249" s="138" t="s">
        <v>4700</v>
      </c>
      <c r="H249" s="139">
        <v>134.67099999999999</v>
      </c>
      <c r="I249" s="140"/>
      <c r="L249" s="135"/>
      <c r="M249" s="141"/>
      <c r="T249" s="142"/>
      <c r="AT249" s="137" t="s">
        <v>274</v>
      </c>
      <c r="AU249" s="137" t="s">
        <v>85</v>
      </c>
      <c r="AV249" s="11" t="s">
        <v>85</v>
      </c>
      <c r="AW249" s="11" t="s">
        <v>37</v>
      </c>
      <c r="AX249" s="11" t="s">
        <v>75</v>
      </c>
      <c r="AY249" s="137" t="s">
        <v>266</v>
      </c>
    </row>
    <row r="250" spans="2:65" s="14" customFormat="1" ht="11.25">
      <c r="B250" s="164"/>
      <c r="D250" s="136" t="s">
        <v>274</v>
      </c>
      <c r="E250" s="165" t="s">
        <v>19</v>
      </c>
      <c r="F250" s="166" t="s">
        <v>1503</v>
      </c>
      <c r="H250" s="165" t="s">
        <v>19</v>
      </c>
      <c r="I250" s="167"/>
      <c r="L250" s="164"/>
      <c r="M250" s="168"/>
      <c r="T250" s="169"/>
      <c r="AT250" s="165" t="s">
        <v>274</v>
      </c>
      <c r="AU250" s="165" t="s">
        <v>85</v>
      </c>
      <c r="AV250" s="14" t="s">
        <v>83</v>
      </c>
      <c r="AW250" s="14" t="s">
        <v>37</v>
      </c>
      <c r="AX250" s="14" t="s">
        <v>75</v>
      </c>
      <c r="AY250" s="165" t="s">
        <v>266</v>
      </c>
    </row>
    <row r="251" spans="2:65" s="11" customFormat="1" ht="11.25">
      <c r="B251" s="135"/>
      <c r="D251" s="136" t="s">
        <v>274</v>
      </c>
      <c r="E251" s="137" t="s">
        <v>19</v>
      </c>
      <c r="F251" s="138" t="s">
        <v>4701</v>
      </c>
      <c r="H251" s="139">
        <v>0.311</v>
      </c>
      <c r="I251" s="140"/>
      <c r="L251" s="135"/>
      <c r="M251" s="141"/>
      <c r="T251" s="142"/>
      <c r="AT251" s="137" t="s">
        <v>274</v>
      </c>
      <c r="AU251" s="137" t="s">
        <v>85</v>
      </c>
      <c r="AV251" s="11" t="s">
        <v>85</v>
      </c>
      <c r="AW251" s="11" t="s">
        <v>37</v>
      </c>
      <c r="AX251" s="11" t="s">
        <v>75</v>
      </c>
      <c r="AY251" s="137" t="s">
        <v>266</v>
      </c>
    </row>
    <row r="252" spans="2:65" s="12" customFormat="1" ht="11.25">
      <c r="B252" s="143"/>
      <c r="D252" s="136" t="s">
        <v>274</v>
      </c>
      <c r="E252" s="144" t="s">
        <v>19</v>
      </c>
      <c r="F252" s="145" t="s">
        <v>276</v>
      </c>
      <c r="H252" s="146">
        <v>1358</v>
      </c>
      <c r="I252" s="147"/>
      <c r="L252" s="143"/>
      <c r="M252" s="148"/>
      <c r="T252" s="149"/>
      <c r="AT252" s="144" t="s">
        <v>274</v>
      </c>
      <c r="AU252" s="144" t="s">
        <v>85</v>
      </c>
      <c r="AV252" s="12" t="s">
        <v>272</v>
      </c>
      <c r="AW252" s="12" t="s">
        <v>37</v>
      </c>
      <c r="AX252" s="12" t="s">
        <v>83</v>
      </c>
      <c r="AY252" s="144" t="s">
        <v>266</v>
      </c>
    </row>
    <row r="253" spans="2:65" s="1" customFormat="1" ht="16.5" customHeight="1">
      <c r="B253" s="33"/>
      <c r="C253" s="170" t="s">
        <v>316</v>
      </c>
      <c r="D253" s="170" t="s">
        <v>298</v>
      </c>
      <c r="E253" s="171" t="s">
        <v>1769</v>
      </c>
      <c r="F253" s="172" t="s">
        <v>1770</v>
      </c>
      <c r="G253" s="173" t="s">
        <v>789</v>
      </c>
      <c r="H253" s="174">
        <v>788</v>
      </c>
      <c r="I253" s="175"/>
      <c r="J253" s="176">
        <f>ROUND(I253*H253,2)</f>
        <v>0</v>
      </c>
      <c r="K253" s="172" t="s">
        <v>271</v>
      </c>
      <c r="L253" s="177"/>
      <c r="M253" s="178" t="s">
        <v>19</v>
      </c>
      <c r="N253" s="179" t="s">
        <v>46</v>
      </c>
      <c r="P253" s="131">
        <f>O253*H253</f>
        <v>0</v>
      </c>
      <c r="Q253" s="131">
        <v>1.0059999999999999E-2</v>
      </c>
      <c r="R253" s="131">
        <f>Q253*H253</f>
        <v>7.9272799999999997</v>
      </c>
      <c r="S253" s="131">
        <v>0</v>
      </c>
      <c r="T253" s="132">
        <f>S253*H253</f>
        <v>0</v>
      </c>
      <c r="AR253" s="133" t="s">
        <v>303</v>
      </c>
      <c r="AT253" s="133" t="s">
        <v>298</v>
      </c>
      <c r="AU253" s="133" t="s">
        <v>85</v>
      </c>
      <c r="AY253" s="18" t="s">
        <v>266</v>
      </c>
      <c r="BE253" s="134">
        <f>IF(N253="základní",J253,0)</f>
        <v>0</v>
      </c>
      <c r="BF253" s="134">
        <f>IF(N253="snížená",J253,0)</f>
        <v>0</v>
      </c>
      <c r="BG253" s="134">
        <f>IF(N253="zákl. přenesená",J253,0)</f>
        <v>0</v>
      </c>
      <c r="BH253" s="134">
        <f>IF(N253="sníž. přenesená",J253,0)</f>
        <v>0</v>
      </c>
      <c r="BI253" s="134">
        <f>IF(N253="nulová",J253,0)</f>
        <v>0</v>
      </c>
      <c r="BJ253" s="18" t="s">
        <v>83</v>
      </c>
      <c r="BK253" s="134">
        <f>ROUND(I253*H253,2)</f>
        <v>0</v>
      </c>
      <c r="BL253" s="18" t="s">
        <v>272</v>
      </c>
      <c r="BM253" s="133" t="s">
        <v>4702</v>
      </c>
    </row>
    <row r="254" spans="2:65" s="14" customFormat="1" ht="11.25">
      <c r="B254" s="164"/>
      <c r="D254" s="136" t="s">
        <v>274</v>
      </c>
      <c r="E254" s="165" t="s">
        <v>19</v>
      </c>
      <c r="F254" s="166" t="s">
        <v>4693</v>
      </c>
      <c r="H254" s="165" t="s">
        <v>19</v>
      </c>
      <c r="I254" s="167"/>
      <c r="L254" s="164"/>
      <c r="M254" s="168"/>
      <c r="T254" s="169"/>
      <c r="AT254" s="165" t="s">
        <v>274</v>
      </c>
      <c r="AU254" s="165" t="s">
        <v>85</v>
      </c>
      <c r="AV254" s="14" t="s">
        <v>83</v>
      </c>
      <c r="AW254" s="14" t="s">
        <v>37</v>
      </c>
      <c r="AX254" s="14" t="s">
        <v>75</v>
      </c>
      <c r="AY254" s="165" t="s">
        <v>266</v>
      </c>
    </row>
    <row r="255" spans="2:65" s="11" customFormat="1" ht="11.25">
      <c r="B255" s="135"/>
      <c r="D255" s="136" t="s">
        <v>274</v>
      </c>
      <c r="E255" s="137" t="s">
        <v>19</v>
      </c>
      <c r="F255" s="138" t="s">
        <v>4694</v>
      </c>
      <c r="H255" s="139">
        <v>534.58100000000002</v>
      </c>
      <c r="I255" s="140"/>
      <c r="L255" s="135"/>
      <c r="M255" s="141"/>
      <c r="T255" s="142"/>
      <c r="AT255" s="137" t="s">
        <v>274</v>
      </c>
      <c r="AU255" s="137" t="s">
        <v>85</v>
      </c>
      <c r="AV255" s="11" t="s">
        <v>85</v>
      </c>
      <c r="AW255" s="11" t="s">
        <v>37</v>
      </c>
      <c r="AX255" s="11" t="s">
        <v>75</v>
      </c>
      <c r="AY255" s="137" t="s">
        <v>266</v>
      </c>
    </row>
    <row r="256" spans="2:65" s="14" customFormat="1" ht="11.25">
      <c r="B256" s="164"/>
      <c r="D256" s="136" t="s">
        <v>274</v>
      </c>
      <c r="E256" s="165" t="s">
        <v>19</v>
      </c>
      <c r="F256" s="166" t="s">
        <v>4697</v>
      </c>
      <c r="H256" s="165" t="s">
        <v>19</v>
      </c>
      <c r="I256" s="167"/>
      <c r="L256" s="164"/>
      <c r="M256" s="168"/>
      <c r="T256" s="169"/>
      <c r="AT256" s="165" t="s">
        <v>274</v>
      </c>
      <c r="AU256" s="165" t="s">
        <v>85</v>
      </c>
      <c r="AV256" s="14" t="s">
        <v>83</v>
      </c>
      <c r="AW256" s="14" t="s">
        <v>37</v>
      </c>
      <c r="AX256" s="14" t="s">
        <v>75</v>
      </c>
      <c r="AY256" s="165" t="s">
        <v>266</v>
      </c>
    </row>
    <row r="257" spans="2:65" s="11" customFormat="1" ht="11.25">
      <c r="B257" s="135"/>
      <c r="D257" s="136" t="s">
        <v>274</v>
      </c>
      <c r="E257" s="137" t="s">
        <v>19</v>
      </c>
      <c r="F257" s="138" t="s">
        <v>4698</v>
      </c>
      <c r="H257" s="139">
        <v>118.46</v>
      </c>
      <c r="I257" s="140"/>
      <c r="L257" s="135"/>
      <c r="M257" s="141"/>
      <c r="T257" s="142"/>
      <c r="AT257" s="137" t="s">
        <v>274</v>
      </c>
      <c r="AU257" s="137" t="s">
        <v>85</v>
      </c>
      <c r="AV257" s="11" t="s">
        <v>85</v>
      </c>
      <c r="AW257" s="11" t="s">
        <v>37</v>
      </c>
      <c r="AX257" s="11" t="s">
        <v>75</v>
      </c>
      <c r="AY257" s="137" t="s">
        <v>266</v>
      </c>
    </row>
    <row r="258" spans="2:65" s="14" customFormat="1" ht="11.25">
      <c r="B258" s="164"/>
      <c r="D258" s="136" t="s">
        <v>274</v>
      </c>
      <c r="E258" s="165" t="s">
        <v>19</v>
      </c>
      <c r="F258" s="166" t="s">
        <v>4699</v>
      </c>
      <c r="H258" s="165" t="s">
        <v>19</v>
      </c>
      <c r="I258" s="167"/>
      <c r="L258" s="164"/>
      <c r="M258" s="168"/>
      <c r="T258" s="169"/>
      <c r="AT258" s="165" t="s">
        <v>274</v>
      </c>
      <c r="AU258" s="165" t="s">
        <v>85</v>
      </c>
      <c r="AV258" s="14" t="s">
        <v>83</v>
      </c>
      <c r="AW258" s="14" t="s">
        <v>37</v>
      </c>
      <c r="AX258" s="14" t="s">
        <v>75</v>
      </c>
      <c r="AY258" s="165" t="s">
        <v>266</v>
      </c>
    </row>
    <row r="259" spans="2:65" s="11" customFormat="1" ht="11.25">
      <c r="B259" s="135"/>
      <c r="D259" s="136" t="s">
        <v>274</v>
      </c>
      <c r="E259" s="137" t="s">
        <v>19</v>
      </c>
      <c r="F259" s="138" t="s">
        <v>4700</v>
      </c>
      <c r="H259" s="139">
        <v>134.67099999999999</v>
      </c>
      <c r="I259" s="140"/>
      <c r="L259" s="135"/>
      <c r="M259" s="141"/>
      <c r="T259" s="142"/>
      <c r="AT259" s="137" t="s">
        <v>274</v>
      </c>
      <c r="AU259" s="137" t="s">
        <v>85</v>
      </c>
      <c r="AV259" s="11" t="s">
        <v>85</v>
      </c>
      <c r="AW259" s="11" t="s">
        <v>37</v>
      </c>
      <c r="AX259" s="11" t="s">
        <v>75</v>
      </c>
      <c r="AY259" s="137" t="s">
        <v>266</v>
      </c>
    </row>
    <row r="260" spans="2:65" s="15" customFormat="1" ht="11.25">
      <c r="B260" s="190"/>
      <c r="D260" s="136" t="s">
        <v>274</v>
      </c>
      <c r="E260" s="191" t="s">
        <v>19</v>
      </c>
      <c r="F260" s="192" t="s">
        <v>1643</v>
      </c>
      <c r="H260" s="193">
        <v>787.71199999999999</v>
      </c>
      <c r="I260" s="194"/>
      <c r="L260" s="190"/>
      <c r="M260" s="195"/>
      <c r="T260" s="196"/>
      <c r="AT260" s="191" t="s">
        <v>274</v>
      </c>
      <c r="AU260" s="191" t="s">
        <v>85</v>
      </c>
      <c r="AV260" s="15" t="s">
        <v>285</v>
      </c>
      <c r="AW260" s="15" t="s">
        <v>37</v>
      </c>
      <c r="AX260" s="15" t="s">
        <v>75</v>
      </c>
      <c r="AY260" s="191" t="s">
        <v>266</v>
      </c>
    </row>
    <row r="261" spans="2:65" s="14" customFormat="1" ht="11.25">
      <c r="B261" s="164"/>
      <c r="D261" s="136" t="s">
        <v>274</v>
      </c>
      <c r="E261" s="165" t="s">
        <v>19</v>
      </c>
      <c r="F261" s="166" t="s">
        <v>1503</v>
      </c>
      <c r="H261" s="165" t="s">
        <v>19</v>
      </c>
      <c r="I261" s="167"/>
      <c r="L261" s="164"/>
      <c r="M261" s="168"/>
      <c r="T261" s="169"/>
      <c r="AT261" s="165" t="s">
        <v>274</v>
      </c>
      <c r="AU261" s="165" t="s">
        <v>85</v>
      </c>
      <c r="AV261" s="14" t="s">
        <v>83</v>
      </c>
      <c r="AW261" s="14" t="s">
        <v>37</v>
      </c>
      <c r="AX261" s="14" t="s">
        <v>75</v>
      </c>
      <c r="AY261" s="165" t="s">
        <v>266</v>
      </c>
    </row>
    <row r="262" spans="2:65" s="11" customFormat="1" ht="11.25">
      <c r="B262" s="135"/>
      <c r="D262" s="136" t="s">
        <v>274</v>
      </c>
      <c r="E262" s="137" t="s">
        <v>19</v>
      </c>
      <c r="F262" s="138" t="s">
        <v>4703</v>
      </c>
      <c r="H262" s="139">
        <v>0.28799999999999998</v>
      </c>
      <c r="I262" s="140"/>
      <c r="L262" s="135"/>
      <c r="M262" s="141"/>
      <c r="T262" s="142"/>
      <c r="AT262" s="137" t="s">
        <v>274</v>
      </c>
      <c r="AU262" s="137" t="s">
        <v>85</v>
      </c>
      <c r="AV262" s="11" t="s">
        <v>85</v>
      </c>
      <c r="AW262" s="11" t="s">
        <v>37</v>
      </c>
      <c r="AX262" s="11" t="s">
        <v>75</v>
      </c>
      <c r="AY262" s="137" t="s">
        <v>266</v>
      </c>
    </row>
    <row r="263" spans="2:65" s="12" customFormat="1" ht="11.25">
      <c r="B263" s="143"/>
      <c r="D263" s="136" t="s">
        <v>274</v>
      </c>
      <c r="E263" s="144" t="s">
        <v>19</v>
      </c>
      <c r="F263" s="145" t="s">
        <v>276</v>
      </c>
      <c r="H263" s="146">
        <v>788</v>
      </c>
      <c r="I263" s="147"/>
      <c r="L263" s="143"/>
      <c r="M263" s="148"/>
      <c r="T263" s="149"/>
      <c r="AT263" s="144" t="s">
        <v>274</v>
      </c>
      <c r="AU263" s="144" t="s">
        <v>85</v>
      </c>
      <c r="AV263" s="12" t="s">
        <v>272</v>
      </c>
      <c r="AW263" s="12" t="s">
        <v>37</v>
      </c>
      <c r="AX263" s="12" t="s">
        <v>83</v>
      </c>
      <c r="AY263" s="144" t="s">
        <v>266</v>
      </c>
    </row>
    <row r="264" spans="2:65" s="1" customFormat="1" ht="37.9" customHeight="1">
      <c r="B264" s="33"/>
      <c r="C264" s="122" t="s">
        <v>328</v>
      </c>
      <c r="D264" s="122" t="s">
        <v>267</v>
      </c>
      <c r="E264" s="123" t="s">
        <v>4096</v>
      </c>
      <c r="F264" s="124" t="s">
        <v>4097</v>
      </c>
      <c r="G264" s="125" t="s">
        <v>789</v>
      </c>
      <c r="H264" s="126">
        <v>217</v>
      </c>
      <c r="I264" s="127"/>
      <c r="J264" s="128">
        <f>ROUND(I264*H264,2)</f>
        <v>0</v>
      </c>
      <c r="K264" s="124" t="s">
        <v>271</v>
      </c>
      <c r="L264" s="33"/>
      <c r="M264" s="129" t="s">
        <v>19</v>
      </c>
      <c r="N264" s="130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272</v>
      </c>
      <c r="AT264" s="133" t="s">
        <v>267</v>
      </c>
      <c r="AU264" s="133" t="s">
        <v>85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272</v>
      </c>
      <c r="BM264" s="133" t="s">
        <v>4704</v>
      </c>
    </row>
    <row r="265" spans="2:65" s="14" customFormat="1" ht="11.25">
      <c r="B265" s="164"/>
      <c r="D265" s="136" t="s">
        <v>274</v>
      </c>
      <c r="E265" s="165" t="s">
        <v>19</v>
      </c>
      <c r="F265" s="166" t="s">
        <v>4705</v>
      </c>
      <c r="H265" s="165" t="s">
        <v>19</v>
      </c>
      <c r="I265" s="167"/>
      <c r="L265" s="164"/>
      <c r="M265" s="168"/>
      <c r="T265" s="169"/>
      <c r="AT265" s="165" t="s">
        <v>274</v>
      </c>
      <c r="AU265" s="165" t="s">
        <v>85</v>
      </c>
      <c r="AV265" s="14" t="s">
        <v>83</v>
      </c>
      <c r="AW265" s="14" t="s">
        <v>37</v>
      </c>
      <c r="AX265" s="14" t="s">
        <v>75</v>
      </c>
      <c r="AY265" s="165" t="s">
        <v>266</v>
      </c>
    </row>
    <row r="266" spans="2:65" s="11" customFormat="1" ht="11.25">
      <c r="B266" s="135"/>
      <c r="D266" s="136" t="s">
        <v>274</v>
      </c>
      <c r="E266" s="137" t="s">
        <v>19</v>
      </c>
      <c r="F266" s="138" t="s">
        <v>4706</v>
      </c>
      <c r="H266" s="139">
        <v>216.59299999999999</v>
      </c>
      <c r="I266" s="140"/>
      <c r="L266" s="135"/>
      <c r="M266" s="141"/>
      <c r="T266" s="142"/>
      <c r="AT266" s="137" t="s">
        <v>274</v>
      </c>
      <c r="AU266" s="137" t="s">
        <v>85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4" customFormat="1" ht="11.25">
      <c r="B267" s="164"/>
      <c r="D267" s="136" t="s">
        <v>274</v>
      </c>
      <c r="E267" s="165" t="s">
        <v>19</v>
      </c>
      <c r="F267" s="166" t="s">
        <v>1503</v>
      </c>
      <c r="H267" s="165" t="s">
        <v>19</v>
      </c>
      <c r="I267" s="167"/>
      <c r="L267" s="164"/>
      <c r="M267" s="168"/>
      <c r="T267" s="169"/>
      <c r="AT267" s="165" t="s">
        <v>274</v>
      </c>
      <c r="AU267" s="165" t="s">
        <v>85</v>
      </c>
      <c r="AV267" s="14" t="s">
        <v>83</v>
      </c>
      <c r="AW267" s="14" t="s">
        <v>37</v>
      </c>
      <c r="AX267" s="14" t="s">
        <v>75</v>
      </c>
      <c r="AY267" s="165" t="s">
        <v>266</v>
      </c>
    </row>
    <row r="268" spans="2:65" s="11" customFormat="1" ht="11.25">
      <c r="B268" s="135"/>
      <c r="D268" s="136" t="s">
        <v>274</v>
      </c>
      <c r="E268" s="137" t="s">
        <v>19</v>
      </c>
      <c r="F268" s="138" t="s">
        <v>1752</v>
      </c>
      <c r="H268" s="139">
        <v>0.40699999999999997</v>
      </c>
      <c r="I268" s="140"/>
      <c r="L268" s="135"/>
      <c r="M268" s="141"/>
      <c r="T268" s="142"/>
      <c r="AT268" s="137" t="s">
        <v>274</v>
      </c>
      <c r="AU268" s="137" t="s">
        <v>85</v>
      </c>
      <c r="AV268" s="11" t="s">
        <v>85</v>
      </c>
      <c r="AW268" s="11" t="s">
        <v>37</v>
      </c>
      <c r="AX268" s="11" t="s">
        <v>75</v>
      </c>
      <c r="AY268" s="137" t="s">
        <v>266</v>
      </c>
    </row>
    <row r="269" spans="2:65" s="12" customFormat="1" ht="11.25">
      <c r="B269" s="143"/>
      <c r="D269" s="136" t="s">
        <v>274</v>
      </c>
      <c r="E269" s="144" t="s">
        <v>19</v>
      </c>
      <c r="F269" s="145" t="s">
        <v>276</v>
      </c>
      <c r="H269" s="146">
        <v>217</v>
      </c>
      <c r="I269" s="147"/>
      <c r="L269" s="143"/>
      <c r="M269" s="148"/>
      <c r="T269" s="149"/>
      <c r="AT269" s="144" t="s">
        <v>274</v>
      </c>
      <c r="AU269" s="144" t="s">
        <v>85</v>
      </c>
      <c r="AV269" s="12" t="s">
        <v>272</v>
      </c>
      <c r="AW269" s="12" t="s">
        <v>37</v>
      </c>
      <c r="AX269" s="12" t="s">
        <v>83</v>
      </c>
      <c r="AY269" s="144" t="s">
        <v>266</v>
      </c>
    </row>
    <row r="270" spans="2:65" s="1" customFormat="1" ht="16.5" customHeight="1">
      <c r="B270" s="33"/>
      <c r="C270" s="170" t="s">
        <v>324</v>
      </c>
      <c r="D270" s="170" t="s">
        <v>298</v>
      </c>
      <c r="E270" s="171" t="s">
        <v>4106</v>
      </c>
      <c r="F270" s="172" t="s">
        <v>4707</v>
      </c>
      <c r="G270" s="173" t="s">
        <v>789</v>
      </c>
      <c r="H270" s="174">
        <v>217</v>
      </c>
      <c r="I270" s="175"/>
      <c r="J270" s="176">
        <f>ROUND(I270*H270,2)</f>
        <v>0</v>
      </c>
      <c r="K270" s="172" t="s">
        <v>271</v>
      </c>
      <c r="L270" s="177"/>
      <c r="M270" s="178" t="s">
        <v>19</v>
      </c>
      <c r="N270" s="179" t="s">
        <v>46</v>
      </c>
      <c r="P270" s="131">
        <f>O270*H270</f>
        <v>0</v>
      </c>
      <c r="Q270" s="131">
        <v>1.4999999999999999E-4</v>
      </c>
      <c r="R270" s="131">
        <f>Q270*H270</f>
        <v>3.2549999999999996E-2</v>
      </c>
      <c r="S270" s="131">
        <v>0</v>
      </c>
      <c r="T270" s="132">
        <f>S270*H270</f>
        <v>0</v>
      </c>
      <c r="AR270" s="133" t="s">
        <v>303</v>
      </c>
      <c r="AT270" s="133" t="s">
        <v>298</v>
      </c>
      <c r="AU270" s="133" t="s">
        <v>85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272</v>
      </c>
      <c r="BM270" s="133" t="s">
        <v>4708</v>
      </c>
    </row>
    <row r="271" spans="2:65" s="10" customFormat="1" ht="25.9" customHeight="1">
      <c r="B271" s="112"/>
      <c r="D271" s="113" t="s">
        <v>74</v>
      </c>
      <c r="E271" s="114" t="s">
        <v>849</v>
      </c>
      <c r="F271" s="114" t="s">
        <v>850</v>
      </c>
      <c r="I271" s="115"/>
      <c r="J271" s="116">
        <f>BK271</f>
        <v>0</v>
      </c>
      <c r="L271" s="112"/>
      <c r="M271" s="117"/>
      <c r="P271" s="118">
        <f>SUM(P272:P298)</f>
        <v>0</v>
      </c>
      <c r="R271" s="118">
        <f>SUM(R272:R298)</f>
        <v>0</v>
      </c>
      <c r="T271" s="119">
        <f>SUM(T272:T298)</f>
        <v>0</v>
      </c>
      <c r="AR271" s="113" t="s">
        <v>272</v>
      </c>
      <c r="AT271" s="120" t="s">
        <v>74</v>
      </c>
      <c r="AU271" s="120" t="s">
        <v>75</v>
      </c>
      <c r="AY271" s="113" t="s">
        <v>266</v>
      </c>
      <c r="BK271" s="121">
        <f>SUM(BK272:BK298)</f>
        <v>0</v>
      </c>
    </row>
    <row r="272" spans="2:65" s="1" customFormat="1" ht="55.5" customHeight="1">
      <c r="B272" s="33"/>
      <c r="C272" s="122" t="s">
        <v>320</v>
      </c>
      <c r="D272" s="122" t="s">
        <v>267</v>
      </c>
      <c r="E272" s="123" t="s">
        <v>851</v>
      </c>
      <c r="F272" s="124" t="s">
        <v>852</v>
      </c>
      <c r="G272" s="125" t="s">
        <v>845</v>
      </c>
      <c r="H272" s="126">
        <v>7264.5370000000003</v>
      </c>
      <c r="I272" s="127"/>
      <c r="J272" s="128">
        <f>ROUND(I272*H272,2)</f>
        <v>0</v>
      </c>
      <c r="K272" s="124" t="s">
        <v>271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853</v>
      </c>
      <c r="AT272" s="133" t="s">
        <v>267</v>
      </c>
      <c r="AU272" s="133" t="s">
        <v>83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853</v>
      </c>
      <c r="BM272" s="133" t="s">
        <v>4709</v>
      </c>
    </row>
    <row r="273" spans="2:65" s="14" customFormat="1" ht="11.25">
      <c r="B273" s="164"/>
      <c r="D273" s="136" t="s">
        <v>274</v>
      </c>
      <c r="E273" s="165" t="s">
        <v>19</v>
      </c>
      <c r="F273" s="166" t="s">
        <v>4710</v>
      </c>
      <c r="H273" s="165" t="s">
        <v>19</v>
      </c>
      <c r="I273" s="167"/>
      <c r="L273" s="164"/>
      <c r="M273" s="168"/>
      <c r="T273" s="169"/>
      <c r="AT273" s="165" t="s">
        <v>274</v>
      </c>
      <c r="AU273" s="165" t="s">
        <v>83</v>
      </c>
      <c r="AV273" s="14" t="s">
        <v>83</v>
      </c>
      <c r="AW273" s="14" t="s">
        <v>37</v>
      </c>
      <c r="AX273" s="14" t="s">
        <v>75</v>
      </c>
      <c r="AY273" s="165" t="s">
        <v>266</v>
      </c>
    </row>
    <row r="274" spans="2:65" s="11" customFormat="1" ht="11.25">
      <c r="B274" s="135"/>
      <c r="D274" s="136" t="s">
        <v>274</v>
      </c>
      <c r="E274" s="137" t="s">
        <v>19</v>
      </c>
      <c r="F274" s="138" t="s">
        <v>4711</v>
      </c>
      <c r="H274" s="139">
        <v>7264.5370000000003</v>
      </c>
      <c r="I274" s="140"/>
      <c r="L274" s="135"/>
      <c r="M274" s="141"/>
      <c r="T274" s="142"/>
      <c r="AT274" s="137" t="s">
        <v>274</v>
      </c>
      <c r="AU274" s="137" t="s">
        <v>83</v>
      </c>
      <c r="AV274" s="11" t="s">
        <v>85</v>
      </c>
      <c r="AW274" s="11" t="s">
        <v>37</v>
      </c>
      <c r="AX274" s="11" t="s">
        <v>83</v>
      </c>
      <c r="AY274" s="137" t="s">
        <v>266</v>
      </c>
    </row>
    <row r="275" spans="2:65" s="1" customFormat="1" ht="55.5" customHeight="1">
      <c r="B275" s="33"/>
      <c r="C275" s="122" t="s">
        <v>332</v>
      </c>
      <c r="D275" s="122" t="s">
        <v>267</v>
      </c>
      <c r="E275" s="123" t="s">
        <v>857</v>
      </c>
      <c r="F275" s="124" t="s">
        <v>858</v>
      </c>
      <c r="G275" s="125" t="s">
        <v>845</v>
      </c>
      <c r="H275" s="126">
        <v>50851.758999999998</v>
      </c>
      <c r="I275" s="127"/>
      <c r="J275" s="128">
        <f>ROUND(I275*H275,2)</f>
        <v>0</v>
      </c>
      <c r="K275" s="124" t="s">
        <v>271</v>
      </c>
      <c r="L275" s="33"/>
      <c r="M275" s="129" t="s">
        <v>19</v>
      </c>
      <c r="N275" s="130" t="s">
        <v>46</v>
      </c>
      <c r="P275" s="131">
        <f>O275*H275</f>
        <v>0</v>
      </c>
      <c r="Q275" s="131">
        <v>0</v>
      </c>
      <c r="R275" s="131">
        <f>Q275*H275</f>
        <v>0</v>
      </c>
      <c r="S275" s="131">
        <v>0</v>
      </c>
      <c r="T275" s="132">
        <f>S275*H275</f>
        <v>0</v>
      </c>
      <c r="AR275" s="133" t="s">
        <v>853</v>
      </c>
      <c r="AT275" s="133" t="s">
        <v>267</v>
      </c>
      <c r="AU275" s="133" t="s">
        <v>83</v>
      </c>
      <c r="AY275" s="18" t="s">
        <v>266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8" t="s">
        <v>83</v>
      </c>
      <c r="BK275" s="134">
        <f>ROUND(I275*H275,2)</f>
        <v>0</v>
      </c>
      <c r="BL275" s="18" t="s">
        <v>853</v>
      </c>
      <c r="BM275" s="133" t="s">
        <v>4712</v>
      </c>
    </row>
    <row r="276" spans="2:65" s="14" customFormat="1" ht="11.25">
      <c r="B276" s="164"/>
      <c r="D276" s="136" t="s">
        <v>274</v>
      </c>
      <c r="E276" s="165" t="s">
        <v>19</v>
      </c>
      <c r="F276" s="166" t="s">
        <v>4710</v>
      </c>
      <c r="H276" s="165" t="s">
        <v>19</v>
      </c>
      <c r="I276" s="167"/>
      <c r="L276" s="164"/>
      <c r="M276" s="168"/>
      <c r="T276" s="169"/>
      <c r="AT276" s="165" t="s">
        <v>274</v>
      </c>
      <c r="AU276" s="165" t="s">
        <v>83</v>
      </c>
      <c r="AV276" s="14" t="s">
        <v>83</v>
      </c>
      <c r="AW276" s="14" t="s">
        <v>37</v>
      </c>
      <c r="AX276" s="14" t="s">
        <v>75</v>
      </c>
      <c r="AY276" s="165" t="s">
        <v>266</v>
      </c>
    </row>
    <row r="277" spans="2:65" s="11" customFormat="1" ht="11.25">
      <c r="B277" s="135"/>
      <c r="D277" s="136" t="s">
        <v>274</v>
      </c>
      <c r="E277" s="137" t="s">
        <v>19</v>
      </c>
      <c r="F277" s="138" t="s">
        <v>4713</v>
      </c>
      <c r="H277" s="139">
        <v>50851.758999999998</v>
      </c>
      <c r="I277" s="140"/>
      <c r="L277" s="135"/>
      <c r="M277" s="141"/>
      <c r="T277" s="142"/>
      <c r="AT277" s="137" t="s">
        <v>274</v>
      </c>
      <c r="AU277" s="137" t="s">
        <v>83</v>
      </c>
      <c r="AV277" s="11" t="s">
        <v>85</v>
      </c>
      <c r="AW277" s="11" t="s">
        <v>37</v>
      </c>
      <c r="AX277" s="11" t="s">
        <v>83</v>
      </c>
      <c r="AY277" s="137" t="s">
        <v>266</v>
      </c>
    </row>
    <row r="278" spans="2:65" s="1" customFormat="1" ht="62.65" customHeight="1">
      <c r="B278" s="33"/>
      <c r="C278" s="122" t="s">
        <v>417</v>
      </c>
      <c r="D278" s="122" t="s">
        <v>267</v>
      </c>
      <c r="E278" s="123" t="s">
        <v>921</v>
      </c>
      <c r="F278" s="124" t="s">
        <v>922</v>
      </c>
      <c r="G278" s="125" t="s">
        <v>845</v>
      </c>
      <c r="H278" s="126">
        <v>35.072000000000003</v>
      </c>
      <c r="I278" s="127"/>
      <c r="J278" s="128">
        <f>ROUND(I278*H278,2)</f>
        <v>0</v>
      </c>
      <c r="K278" s="124" t="s">
        <v>271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853</v>
      </c>
      <c r="AT278" s="133" t="s">
        <v>267</v>
      </c>
      <c r="AU278" s="133" t="s">
        <v>83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853</v>
      </c>
      <c r="BM278" s="133" t="s">
        <v>4714</v>
      </c>
    </row>
    <row r="279" spans="2:65" s="14" customFormat="1" ht="11.25">
      <c r="B279" s="164"/>
      <c r="D279" s="136" t="s">
        <v>274</v>
      </c>
      <c r="E279" s="165" t="s">
        <v>19</v>
      </c>
      <c r="F279" s="166" t="s">
        <v>4715</v>
      </c>
      <c r="H279" s="165" t="s">
        <v>19</v>
      </c>
      <c r="I279" s="167"/>
      <c r="L279" s="164"/>
      <c r="M279" s="168"/>
      <c r="T279" s="169"/>
      <c r="AT279" s="165" t="s">
        <v>274</v>
      </c>
      <c r="AU279" s="165" t="s">
        <v>83</v>
      </c>
      <c r="AV279" s="14" t="s">
        <v>83</v>
      </c>
      <c r="AW279" s="14" t="s">
        <v>37</v>
      </c>
      <c r="AX279" s="14" t="s">
        <v>75</v>
      </c>
      <c r="AY279" s="165" t="s">
        <v>266</v>
      </c>
    </row>
    <row r="280" spans="2:65" s="11" customFormat="1" ht="11.25">
      <c r="B280" s="135"/>
      <c r="D280" s="136" t="s">
        <v>274</v>
      </c>
      <c r="E280" s="137" t="s">
        <v>19</v>
      </c>
      <c r="F280" s="138" t="s">
        <v>4716</v>
      </c>
      <c r="H280" s="139">
        <v>35.072000000000003</v>
      </c>
      <c r="I280" s="140"/>
      <c r="L280" s="135"/>
      <c r="M280" s="141"/>
      <c r="T280" s="142"/>
      <c r="AT280" s="137" t="s">
        <v>274</v>
      </c>
      <c r="AU280" s="137" t="s">
        <v>83</v>
      </c>
      <c r="AV280" s="11" t="s">
        <v>85</v>
      </c>
      <c r="AW280" s="11" t="s">
        <v>37</v>
      </c>
      <c r="AX280" s="11" t="s">
        <v>75</v>
      </c>
      <c r="AY280" s="137" t="s">
        <v>266</v>
      </c>
    </row>
    <row r="281" spans="2:65" s="12" customFormat="1" ht="11.25">
      <c r="B281" s="143"/>
      <c r="D281" s="136" t="s">
        <v>274</v>
      </c>
      <c r="E281" s="144" t="s">
        <v>19</v>
      </c>
      <c r="F281" s="145" t="s">
        <v>276</v>
      </c>
      <c r="H281" s="146">
        <v>35.072000000000003</v>
      </c>
      <c r="I281" s="147"/>
      <c r="L281" s="143"/>
      <c r="M281" s="148"/>
      <c r="T281" s="149"/>
      <c r="AT281" s="144" t="s">
        <v>274</v>
      </c>
      <c r="AU281" s="144" t="s">
        <v>83</v>
      </c>
      <c r="AV281" s="12" t="s">
        <v>272</v>
      </c>
      <c r="AW281" s="12" t="s">
        <v>37</v>
      </c>
      <c r="AX281" s="12" t="s">
        <v>83</v>
      </c>
      <c r="AY281" s="144" t="s">
        <v>266</v>
      </c>
    </row>
    <row r="282" spans="2:65" s="1" customFormat="1" ht="62.65" customHeight="1">
      <c r="B282" s="33"/>
      <c r="C282" s="122" t="s">
        <v>421</v>
      </c>
      <c r="D282" s="122" t="s">
        <v>267</v>
      </c>
      <c r="E282" s="123" t="s">
        <v>926</v>
      </c>
      <c r="F282" s="124" t="s">
        <v>927</v>
      </c>
      <c r="G282" s="125" t="s">
        <v>845</v>
      </c>
      <c r="H282" s="126">
        <v>526.08000000000004</v>
      </c>
      <c r="I282" s="127"/>
      <c r="J282" s="128">
        <f>ROUND(I282*H282,2)</f>
        <v>0</v>
      </c>
      <c r="K282" s="124" t="s">
        <v>271</v>
      </c>
      <c r="L282" s="33"/>
      <c r="M282" s="129" t="s">
        <v>19</v>
      </c>
      <c r="N282" s="130" t="s">
        <v>46</v>
      </c>
      <c r="P282" s="131">
        <f>O282*H282</f>
        <v>0</v>
      </c>
      <c r="Q282" s="131">
        <v>0</v>
      </c>
      <c r="R282" s="131">
        <f>Q282*H282</f>
        <v>0</v>
      </c>
      <c r="S282" s="131">
        <v>0</v>
      </c>
      <c r="T282" s="132">
        <f>S282*H282</f>
        <v>0</v>
      </c>
      <c r="AR282" s="133" t="s">
        <v>853</v>
      </c>
      <c r="AT282" s="133" t="s">
        <v>267</v>
      </c>
      <c r="AU282" s="133" t="s">
        <v>83</v>
      </c>
      <c r="AY282" s="18" t="s">
        <v>266</v>
      </c>
      <c r="BE282" s="134">
        <f>IF(N282="základní",J282,0)</f>
        <v>0</v>
      </c>
      <c r="BF282" s="134">
        <f>IF(N282="snížená",J282,0)</f>
        <v>0</v>
      </c>
      <c r="BG282" s="134">
        <f>IF(N282="zákl. přenesená",J282,0)</f>
        <v>0</v>
      </c>
      <c r="BH282" s="134">
        <f>IF(N282="sníž. přenesená",J282,0)</f>
        <v>0</v>
      </c>
      <c r="BI282" s="134">
        <f>IF(N282="nulová",J282,0)</f>
        <v>0</v>
      </c>
      <c r="BJ282" s="18" t="s">
        <v>83</v>
      </c>
      <c r="BK282" s="134">
        <f>ROUND(I282*H282,2)</f>
        <v>0</v>
      </c>
      <c r="BL282" s="18" t="s">
        <v>853</v>
      </c>
      <c r="BM282" s="133" t="s">
        <v>4717</v>
      </c>
    </row>
    <row r="283" spans="2:65" s="11" customFormat="1" ht="11.25">
      <c r="B283" s="135"/>
      <c r="D283" s="136" t="s">
        <v>274</v>
      </c>
      <c r="E283" s="137" t="s">
        <v>19</v>
      </c>
      <c r="F283" s="138" t="s">
        <v>4718</v>
      </c>
      <c r="H283" s="139">
        <v>526.08000000000004</v>
      </c>
      <c r="I283" s="140"/>
      <c r="L283" s="135"/>
      <c r="M283" s="141"/>
      <c r="T283" s="142"/>
      <c r="AT283" s="137" t="s">
        <v>274</v>
      </c>
      <c r="AU283" s="137" t="s">
        <v>83</v>
      </c>
      <c r="AV283" s="11" t="s">
        <v>85</v>
      </c>
      <c r="AW283" s="11" t="s">
        <v>37</v>
      </c>
      <c r="AX283" s="11" t="s">
        <v>83</v>
      </c>
      <c r="AY283" s="137" t="s">
        <v>266</v>
      </c>
    </row>
    <row r="284" spans="2:65" s="1" customFormat="1" ht="62.65" customHeight="1">
      <c r="B284" s="33"/>
      <c r="C284" s="122" t="s">
        <v>425</v>
      </c>
      <c r="D284" s="122" t="s">
        <v>267</v>
      </c>
      <c r="E284" s="123" t="s">
        <v>921</v>
      </c>
      <c r="F284" s="124" t="s">
        <v>922</v>
      </c>
      <c r="G284" s="125" t="s">
        <v>845</v>
      </c>
      <c r="H284" s="126">
        <v>2.6160000000000001</v>
      </c>
      <c r="I284" s="127"/>
      <c r="J284" s="128">
        <f>ROUND(I284*H284,2)</f>
        <v>0</v>
      </c>
      <c r="K284" s="124" t="s">
        <v>271</v>
      </c>
      <c r="L284" s="33"/>
      <c r="M284" s="129" t="s">
        <v>19</v>
      </c>
      <c r="N284" s="130" t="s">
        <v>46</v>
      </c>
      <c r="P284" s="131">
        <f>O284*H284</f>
        <v>0</v>
      </c>
      <c r="Q284" s="131">
        <v>0</v>
      </c>
      <c r="R284" s="131">
        <f>Q284*H284</f>
        <v>0</v>
      </c>
      <c r="S284" s="131">
        <v>0</v>
      </c>
      <c r="T284" s="132">
        <f>S284*H284</f>
        <v>0</v>
      </c>
      <c r="AR284" s="133" t="s">
        <v>853</v>
      </c>
      <c r="AT284" s="133" t="s">
        <v>267</v>
      </c>
      <c r="AU284" s="133" t="s">
        <v>83</v>
      </c>
      <c r="AY284" s="18" t="s">
        <v>266</v>
      </c>
      <c r="BE284" s="134">
        <f>IF(N284="základní",J284,0)</f>
        <v>0</v>
      </c>
      <c r="BF284" s="134">
        <f>IF(N284="snížená",J284,0)</f>
        <v>0</v>
      </c>
      <c r="BG284" s="134">
        <f>IF(N284="zákl. přenesená",J284,0)</f>
        <v>0</v>
      </c>
      <c r="BH284" s="134">
        <f>IF(N284="sníž. přenesená",J284,0)</f>
        <v>0</v>
      </c>
      <c r="BI284" s="134">
        <f>IF(N284="nulová",J284,0)</f>
        <v>0</v>
      </c>
      <c r="BJ284" s="18" t="s">
        <v>83</v>
      </c>
      <c r="BK284" s="134">
        <f>ROUND(I284*H284,2)</f>
        <v>0</v>
      </c>
      <c r="BL284" s="18" t="s">
        <v>853</v>
      </c>
      <c r="BM284" s="133" t="s">
        <v>4719</v>
      </c>
    </row>
    <row r="285" spans="2:65" s="14" customFormat="1" ht="11.25">
      <c r="B285" s="164"/>
      <c r="D285" s="136" t="s">
        <v>274</v>
      </c>
      <c r="E285" s="165" t="s">
        <v>19</v>
      </c>
      <c r="F285" s="166" t="s">
        <v>4720</v>
      </c>
      <c r="H285" s="165" t="s">
        <v>19</v>
      </c>
      <c r="I285" s="167"/>
      <c r="L285" s="164"/>
      <c r="M285" s="168"/>
      <c r="T285" s="169"/>
      <c r="AT285" s="165" t="s">
        <v>274</v>
      </c>
      <c r="AU285" s="165" t="s">
        <v>83</v>
      </c>
      <c r="AV285" s="14" t="s">
        <v>83</v>
      </c>
      <c r="AW285" s="14" t="s">
        <v>37</v>
      </c>
      <c r="AX285" s="14" t="s">
        <v>75</v>
      </c>
      <c r="AY285" s="165" t="s">
        <v>266</v>
      </c>
    </row>
    <row r="286" spans="2:65" s="11" customFormat="1" ht="11.25">
      <c r="B286" s="135"/>
      <c r="D286" s="136" t="s">
        <v>274</v>
      </c>
      <c r="E286" s="137" t="s">
        <v>19</v>
      </c>
      <c r="F286" s="138" t="s">
        <v>4721</v>
      </c>
      <c r="H286" s="139">
        <v>2.6160000000000001</v>
      </c>
      <c r="I286" s="140"/>
      <c r="L286" s="135"/>
      <c r="M286" s="141"/>
      <c r="T286" s="142"/>
      <c r="AT286" s="137" t="s">
        <v>274</v>
      </c>
      <c r="AU286" s="137" t="s">
        <v>83</v>
      </c>
      <c r="AV286" s="11" t="s">
        <v>85</v>
      </c>
      <c r="AW286" s="11" t="s">
        <v>37</v>
      </c>
      <c r="AX286" s="11" t="s">
        <v>83</v>
      </c>
      <c r="AY286" s="137" t="s">
        <v>266</v>
      </c>
    </row>
    <row r="287" spans="2:65" s="1" customFormat="1" ht="62.65" customHeight="1">
      <c r="B287" s="33"/>
      <c r="C287" s="122" t="s">
        <v>433</v>
      </c>
      <c r="D287" s="122" t="s">
        <v>267</v>
      </c>
      <c r="E287" s="123" t="s">
        <v>926</v>
      </c>
      <c r="F287" s="124" t="s">
        <v>927</v>
      </c>
      <c r="G287" s="125" t="s">
        <v>845</v>
      </c>
      <c r="H287" s="126">
        <v>13.08</v>
      </c>
      <c r="I287" s="127"/>
      <c r="J287" s="128">
        <f>ROUND(I287*H287,2)</f>
        <v>0</v>
      </c>
      <c r="K287" s="124" t="s">
        <v>271</v>
      </c>
      <c r="L287" s="33"/>
      <c r="M287" s="129" t="s">
        <v>19</v>
      </c>
      <c r="N287" s="130" t="s">
        <v>46</v>
      </c>
      <c r="P287" s="131">
        <f>O287*H287</f>
        <v>0</v>
      </c>
      <c r="Q287" s="131">
        <v>0</v>
      </c>
      <c r="R287" s="131">
        <f>Q287*H287</f>
        <v>0</v>
      </c>
      <c r="S287" s="131">
        <v>0</v>
      </c>
      <c r="T287" s="132">
        <f>S287*H287</f>
        <v>0</v>
      </c>
      <c r="AR287" s="133" t="s">
        <v>853</v>
      </c>
      <c r="AT287" s="133" t="s">
        <v>267</v>
      </c>
      <c r="AU287" s="133" t="s">
        <v>83</v>
      </c>
      <c r="AY287" s="18" t="s">
        <v>266</v>
      </c>
      <c r="BE287" s="134">
        <f>IF(N287="základní",J287,0)</f>
        <v>0</v>
      </c>
      <c r="BF287" s="134">
        <f>IF(N287="snížená",J287,0)</f>
        <v>0</v>
      </c>
      <c r="BG287" s="134">
        <f>IF(N287="zákl. přenesená",J287,0)</f>
        <v>0</v>
      </c>
      <c r="BH287" s="134">
        <f>IF(N287="sníž. přenesená",J287,0)</f>
        <v>0</v>
      </c>
      <c r="BI287" s="134">
        <f>IF(N287="nulová",J287,0)</f>
        <v>0</v>
      </c>
      <c r="BJ287" s="18" t="s">
        <v>83</v>
      </c>
      <c r="BK287" s="134">
        <f>ROUND(I287*H287,2)</f>
        <v>0</v>
      </c>
      <c r="BL287" s="18" t="s">
        <v>853</v>
      </c>
      <c r="BM287" s="133" t="s">
        <v>4722</v>
      </c>
    </row>
    <row r="288" spans="2:65" s="11" customFormat="1" ht="11.25">
      <c r="B288" s="135"/>
      <c r="D288" s="136" t="s">
        <v>274</v>
      </c>
      <c r="E288" s="137" t="s">
        <v>19</v>
      </c>
      <c r="F288" s="138" t="s">
        <v>4723</v>
      </c>
      <c r="H288" s="139">
        <v>13.08</v>
      </c>
      <c r="I288" s="140"/>
      <c r="L288" s="135"/>
      <c r="M288" s="141"/>
      <c r="T288" s="142"/>
      <c r="AT288" s="137" t="s">
        <v>274</v>
      </c>
      <c r="AU288" s="137" t="s">
        <v>83</v>
      </c>
      <c r="AV288" s="11" t="s">
        <v>85</v>
      </c>
      <c r="AW288" s="11" t="s">
        <v>37</v>
      </c>
      <c r="AX288" s="11" t="s">
        <v>83</v>
      </c>
      <c r="AY288" s="137" t="s">
        <v>266</v>
      </c>
    </row>
    <row r="289" spans="2:65" s="1" customFormat="1" ht="62.65" customHeight="1">
      <c r="B289" s="33"/>
      <c r="C289" s="122" t="s">
        <v>437</v>
      </c>
      <c r="D289" s="122" t="s">
        <v>267</v>
      </c>
      <c r="E289" s="123" t="s">
        <v>921</v>
      </c>
      <c r="F289" s="124" t="s">
        <v>922</v>
      </c>
      <c r="G289" s="125" t="s">
        <v>845</v>
      </c>
      <c r="H289" s="126">
        <v>148.16999999999999</v>
      </c>
      <c r="I289" s="127"/>
      <c r="J289" s="128">
        <f>ROUND(I289*H289,2)</f>
        <v>0</v>
      </c>
      <c r="K289" s="124" t="s">
        <v>271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853</v>
      </c>
      <c r="AT289" s="133" t="s">
        <v>267</v>
      </c>
      <c r="AU289" s="133" t="s">
        <v>83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853</v>
      </c>
      <c r="BM289" s="133" t="s">
        <v>4724</v>
      </c>
    </row>
    <row r="290" spans="2:65" s="14" customFormat="1" ht="11.25">
      <c r="B290" s="164"/>
      <c r="D290" s="136" t="s">
        <v>274</v>
      </c>
      <c r="E290" s="165" t="s">
        <v>19</v>
      </c>
      <c r="F290" s="166" t="s">
        <v>4725</v>
      </c>
      <c r="H290" s="165" t="s">
        <v>19</v>
      </c>
      <c r="I290" s="167"/>
      <c r="L290" s="164"/>
      <c r="M290" s="168"/>
      <c r="T290" s="169"/>
      <c r="AT290" s="165" t="s">
        <v>274</v>
      </c>
      <c r="AU290" s="165" t="s">
        <v>83</v>
      </c>
      <c r="AV290" s="14" t="s">
        <v>83</v>
      </c>
      <c r="AW290" s="14" t="s">
        <v>37</v>
      </c>
      <c r="AX290" s="14" t="s">
        <v>75</v>
      </c>
      <c r="AY290" s="165" t="s">
        <v>266</v>
      </c>
    </row>
    <row r="291" spans="2:65" s="11" customFormat="1" ht="11.25">
      <c r="B291" s="135"/>
      <c r="D291" s="136" t="s">
        <v>274</v>
      </c>
      <c r="E291" s="137" t="s">
        <v>19</v>
      </c>
      <c r="F291" s="138" t="s">
        <v>4726</v>
      </c>
      <c r="H291" s="139">
        <v>148.16999999999999</v>
      </c>
      <c r="I291" s="140"/>
      <c r="L291" s="135"/>
      <c r="M291" s="141"/>
      <c r="T291" s="142"/>
      <c r="AT291" s="137" t="s">
        <v>274</v>
      </c>
      <c r="AU291" s="137" t="s">
        <v>83</v>
      </c>
      <c r="AV291" s="11" t="s">
        <v>85</v>
      </c>
      <c r="AW291" s="11" t="s">
        <v>37</v>
      </c>
      <c r="AX291" s="11" t="s">
        <v>83</v>
      </c>
      <c r="AY291" s="137" t="s">
        <v>266</v>
      </c>
    </row>
    <row r="292" spans="2:65" s="1" customFormat="1" ht="49.15" customHeight="1">
      <c r="B292" s="33"/>
      <c r="C292" s="122" t="s">
        <v>441</v>
      </c>
      <c r="D292" s="122" t="s">
        <v>267</v>
      </c>
      <c r="E292" s="123" t="s">
        <v>943</v>
      </c>
      <c r="F292" s="124" t="s">
        <v>944</v>
      </c>
      <c r="G292" s="125" t="s">
        <v>845</v>
      </c>
      <c r="H292" s="126">
        <v>2.6160000000000001</v>
      </c>
      <c r="I292" s="127"/>
      <c r="J292" s="128">
        <f>ROUND(I292*H292,2)</f>
        <v>0</v>
      </c>
      <c r="K292" s="124" t="s">
        <v>271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853</v>
      </c>
      <c r="AT292" s="133" t="s">
        <v>267</v>
      </c>
      <c r="AU292" s="133" t="s">
        <v>83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853</v>
      </c>
      <c r="BM292" s="133" t="s">
        <v>4727</v>
      </c>
    </row>
    <row r="293" spans="2:65" s="1" customFormat="1" ht="19.5">
      <c r="B293" s="33"/>
      <c r="D293" s="136" t="s">
        <v>341</v>
      </c>
      <c r="F293" s="150" t="s">
        <v>946</v>
      </c>
      <c r="I293" s="151"/>
      <c r="L293" s="33"/>
      <c r="M293" s="152"/>
      <c r="T293" s="54"/>
      <c r="AT293" s="18" t="s">
        <v>341</v>
      </c>
      <c r="AU293" s="18" t="s">
        <v>83</v>
      </c>
    </row>
    <row r="294" spans="2:65" s="14" customFormat="1" ht="11.25">
      <c r="B294" s="164"/>
      <c r="D294" s="136" t="s">
        <v>274</v>
      </c>
      <c r="E294" s="165" t="s">
        <v>19</v>
      </c>
      <c r="F294" s="166" t="s">
        <v>1778</v>
      </c>
      <c r="H294" s="165" t="s">
        <v>19</v>
      </c>
      <c r="I294" s="167"/>
      <c r="L294" s="164"/>
      <c r="M294" s="168"/>
      <c r="T294" s="169"/>
      <c r="AT294" s="165" t="s">
        <v>274</v>
      </c>
      <c r="AU294" s="165" t="s">
        <v>83</v>
      </c>
      <c r="AV294" s="14" t="s">
        <v>83</v>
      </c>
      <c r="AW294" s="14" t="s">
        <v>37</v>
      </c>
      <c r="AX294" s="14" t="s">
        <v>75</v>
      </c>
      <c r="AY294" s="165" t="s">
        <v>266</v>
      </c>
    </row>
    <row r="295" spans="2:65" s="11" customFormat="1" ht="11.25">
      <c r="B295" s="135"/>
      <c r="D295" s="136" t="s">
        <v>274</v>
      </c>
      <c r="E295" s="137" t="s">
        <v>19</v>
      </c>
      <c r="F295" s="138" t="s">
        <v>4721</v>
      </c>
      <c r="H295" s="139">
        <v>2.6160000000000001</v>
      </c>
      <c r="I295" s="140"/>
      <c r="L295" s="135"/>
      <c r="M295" s="141"/>
      <c r="T295" s="142"/>
      <c r="AT295" s="137" t="s">
        <v>274</v>
      </c>
      <c r="AU295" s="137" t="s">
        <v>83</v>
      </c>
      <c r="AV295" s="11" t="s">
        <v>85</v>
      </c>
      <c r="AW295" s="11" t="s">
        <v>37</v>
      </c>
      <c r="AX295" s="11" t="s">
        <v>83</v>
      </c>
      <c r="AY295" s="137" t="s">
        <v>266</v>
      </c>
    </row>
    <row r="296" spans="2:65" s="1" customFormat="1" ht="49.15" customHeight="1">
      <c r="B296" s="33"/>
      <c r="C296" s="122" t="s">
        <v>445</v>
      </c>
      <c r="D296" s="122" t="s">
        <v>267</v>
      </c>
      <c r="E296" s="123" t="s">
        <v>1845</v>
      </c>
      <c r="F296" s="124" t="s">
        <v>1846</v>
      </c>
      <c r="G296" s="125" t="s">
        <v>845</v>
      </c>
      <c r="H296" s="126">
        <v>1.6E-2</v>
      </c>
      <c r="I296" s="127"/>
      <c r="J296" s="128">
        <f>ROUND(I296*H296,2)</f>
        <v>0</v>
      </c>
      <c r="K296" s="124" t="s">
        <v>271</v>
      </c>
      <c r="L296" s="33"/>
      <c r="M296" s="129" t="s">
        <v>19</v>
      </c>
      <c r="N296" s="130" t="s">
        <v>46</v>
      </c>
      <c r="P296" s="131">
        <f>O296*H296</f>
        <v>0</v>
      </c>
      <c r="Q296" s="131">
        <v>0</v>
      </c>
      <c r="R296" s="131">
        <f>Q296*H296</f>
        <v>0</v>
      </c>
      <c r="S296" s="131">
        <v>0</v>
      </c>
      <c r="T296" s="132">
        <f>S296*H296</f>
        <v>0</v>
      </c>
      <c r="AR296" s="133" t="s">
        <v>853</v>
      </c>
      <c r="AT296" s="133" t="s">
        <v>267</v>
      </c>
      <c r="AU296" s="133" t="s">
        <v>83</v>
      </c>
      <c r="AY296" s="18" t="s">
        <v>266</v>
      </c>
      <c r="BE296" s="134">
        <f>IF(N296="základní",J296,0)</f>
        <v>0</v>
      </c>
      <c r="BF296" s="134">
        <f>IF(N296="snížená",J296,0)</f>
        <v>0</v>
      </c>
      <c r="BG296" s="134">
        <f>IF(N296="zákl. přenesená",J296,0)</f>
        <v>0</v>
      </c>
      <c r="BH296" s="134">
        <f>IF(N296="sníž. přenesená",J296,0)</f>
        <v>0</v>
      </c>
      <c r="BI296" s="134">
        <f>IF(N296="nulová",J296,0)</f>
        <v>0</v>
      </c>
      <c r="BJ296" s="18" t="s">
        <v>83</v>
      </c>
      <c r="BK296" s="134">
        <f>ROUND(I296*H296,2)</f>
        <v>0</v>
      </c>
      <c r="BL296" s="18" t="s">
        <v>853</v>
      </c>
      <c r="BM296" s="133" t="s">
        <v>4728</v>
      </c>
    </row>
    <row r="297" spans="2:65" s="1" customFormat="1" ht="19.5">
      <c r="B297" s="33"/>
      <c r="D297" s="136" t="s">
        <v>341</v>
      </c>
      <c r="F297" s="150" t="s">
        <v>946</v>
      </c>
      <c r="I297" s="151"/>
      <c r="L297" s="33"/>
      <c r="M297" s="152"/>
      <c r="T297" s="54"/>
      <c r="AT297" s="18" t="s">
        <v>341</v>
      </c>
      <c r="AU297" s="18" t="s">
        <v>83</v>
      </c>
    </row>
    <row r="298" spans="2:65" s="11" customFormat="1" ht="11.25">
      <c r="B298" s="135"/>
      <c r="D298" s="136" t="s">
        <v>274</v>
      </c>
      <c r="E298" s="137" t="s">
        <v>19</v>
      </c>
      <c r="F298" s="138" t="s">
        <v>4729</v>
      </c>
      <c r="H298" s="139">
        <v>1.6E-2</v>
      </c>
      <c r="I298" s="140"/>
      <c r="L298" s="135"/>
      <c r="M298" s="180"/>
      <c r="N298" s="181"/>
      <c r="O298" s="181"/>
      <c r="P298" s="181"/>
      <c r="Q298" s="181"/>
      <c r="R298" s="181"/>
      <c r="S298" s="181"/>
      <c r="T298" s="182"/>
      <c r="AT298" s="137" t="s">
        <v>274</v>
      </c>
      <c r="AU298" s="137" t="s">
        <v>83</v>
      </c>
      <c r="AV298" s="11" t="s">
        <v>85</v>
      </c>
      <c r="AW298" s="11" t="s">
        <v>37</v>
      </c>
      <c r="AX298" s="11" t="s">
        <v>83</v>
      </c>
      <c r="AY298" s="137" t="s">
        <v>266</v>
      </c>
    </row>
    <row r="299" spans="2:65" s="1" customFormat="1" ht="6.95" customHeight="1">
      <c r="B299" s="42"/>
      <c r="C299" s="43"/>
      <c r="D299" s="43"/>
      <c r="E299" s="43"/>
      <c r="F299" s="43"/>
      <c r="G299" s="43"/>
      <c r="H299" s="43"/>
      <c r="I299" s="43"/>
      <c r="J299" s="43"/>
      <c r="K299" s="43"/>
      <c r="L299" s="33"/>
    </row>
  </sheetData>
  <sheetProtection algorithmName="SHA-512" hashValue="4r2Dn29RJKCM/p6ZgnYHrZKXApu5wcgITBK9rr2P++gyHGVdI1bVlwKdJmFnpUOJJKQLIYMSv1jARldytRrAJw==" saltValue="uMdGOrf+3KqoK0ejDhAOMFcsZc2SLI+UrtwNF+z7zZdbT7kIuDoT91JzQeAHrZJCYVKV/Ywhltaknniq1P37sA==" spinCount="100000" sheet="1" objects="1" scenarios="1" formatColumns="0" formatRows="0" autoFilter="0"/>
  <autoFilter ref="C81:K298" xr:uid="{00000000-0009-0000-0000-00001D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BM10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172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4730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ROUND((SUM(BE82:BE99)),  2)</f>
        <v>0</v>
      </c>
      <c r="I33" s="90">
        <v>0.21</v>
      </c>
      <c r="J33" s="89">
        <f>ROUND(((SUM(BE82:BE99))*I33),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ROUND((SUM(BF82:BF99)),  2)</f>
        <v>0</v>
      </c>
      <c r="I34" s="90">
        <v>0.12</v>
      </c>
      <c r="J34" s="89">
        <f>ROUND(((SUM(BF82:BF99))*I34),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ROUND((SUM(BG82:BG99)),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ROUND((SUM(BH82:BH99)),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ROUND((SUM(BI82:BI99)),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12-10-02.1 - Následná úprava GPK koleje, km 17,850 - km 19,900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J93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12-10-02.1 - Následná úprava GPK koleje, km 17,850 - km 19,900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P83+P93</f>
        <v>0</v>
      </c>
      <c r="Q82" s="51"/>
      <c r="R82" s="109">
        <f>R83+R93</f>
        <v>443.44799999999998</v>
      </c>
      <c r="S82" s="51"/>
      <c r="T82" s="110">
        <f>T83+T93</f>
        <v>0</v>
      </c>
      <c r="AT82" s="18" t="s">
        <v>74</v>
      </c>
      <c r="AU82" s="18" t="s">
        <v>248</v>
      </c>
      <c r="BK82" s="111">
        <f>BK83+BK93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443.44799999999998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SUM(P85:P92)</f>
        <v>0</v>
      </c>
      <c r="R84" s="118">
        <f>SUM(R85:R92)</f>
        <v>443.44799999999998</v>
      </c>
      <c r="T84" s="119">
        <f>SUM(T85:T92)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SUM(BK85:BK92)</f>
        <v>0</v>
      </c>
    </row>
    <row r="85" spans="2:65" s="1" customFormat="1" ht="37.9" customHeight="1">
      <c r="B85" s="33"/>
      <c r="C85" s="122" t="s">
        <v>85</v>
      </c>
      <c r="D85" s="122" t="s">
        <v>267</v>
      </c>
      <c r="E85" s="123" t="s">
        <v>838</v>
      </c>
      <c r="F85" s="124" t="s">
        <v>839</v>
      </c>
      <c r="G85" s="125" t="s">
        <v>279</v>
      </c>
      <c r="H85" s="126">
        <v>246.36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4731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841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4732</v>
      </c>
      <c r="H87" s="139">
        <v>246.36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16.5" customHeight="1">
      <c r="B88" s="33"/>
      <c r="C88" s="170" t="s">
        <v>285</v>
      </c>
      <c r="D88" s="170" t="s">
        <v>298</v>
      </c>
      <c r="E88" s="171" t="s">
        <v>843</v>
      </c>
      <c r="F88" s="172" t="s">
        <v>844</v>
      </c>
      <c r="G88" s="173" t="s">
        <v>845</v>
      </c>
      <c r="H88" s="174">
        <v>443.44799999999998</v>
      </c>
      <c r="I88" s="175"/>
      <c r="J88" s="176">
        <f>ROUND(I88*H88,2)</f>
        <v>0</v>
      </c>
      <c r="K88" s="172" t="s">
        <v>271</v>
      </c>
      <c r="L88" s="177"/>
      <c r="M88" s="178" t="s">
        <v>19</v>
      </c>
      <c r="N88" s="179" t="s">
        <v>46</v>
      </c>
      <c r="P88" s="131">
        <f>O88*H88</f>
        <v>0</v>
      </c>
      <c r="Q88" s="131">
        <v>1</v>
      </c>
      <c r="R88" s="131">
        <f>Q88*H88</f>
        <v>443.44799999999998</v>
      </c>
      <c r="S88" s="131">
        <v>0</v>
      </c>
      <c r="T88" s="132">
        <f>S88*H88</f>
        <v>0</v>
      </c>
      <c r="AR88" s="133" t="s">
        <v>303</v>
      </c>
      <c r="AT88" s="133" t="s">
        <v>298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4733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4734</v>
      </c>
      <c r="H89" s="139">
        <v>443.44799999999998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83</v>
      </c>
      <c r="AY89" s="137" t="s">
        <v>266</v>
      </c>
    </row>
    <row r="90" spans="2:65" s="1" customFormat="1" ht="90" customHeight="1">
      <c r="B90" s="33"/>
      <c r="C90" s="122" t="s">
        <v>83</v>
      </c>
      <c r="D90" s="122" t="s">
        <v>267</v>
      </c>
      <c r="E90" s="123" t="s">
        <v>831</v>
      </c>
      <c r="F90" s="124" t="s">
        <v>832</v>
      </c>
      <c r="G90" s="125" t="s">
        <v>833</v>
      </c>
      <c r="H90" s="126">
        <v>2.0529999999999999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4735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4663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4664</v>
      </c>
      <c r="H92" s="139">
        <v>2.0529999999999999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83</v>
      </c>
      <c r="AY92" s="137" t="s">
        <v>266</v>
      </c>
    </row>
    <row r="93" spans="2:65" s="10" customFormat="1" ht="25.9" customHeight="1">
      <c r="B93" s="112"/>
      <c r="D93" s="113" t="s">
        <v>74</v>
      </c>
      <c r="E93" s="114" t="s">
        <v>849</v>
      </c>
      <c r="F93" s="114" t="s">
        <v>850</v>
      </c>
      <c r="I93" s="115"/>
      <c r="J93" s="116">
        <f>BK93</f>
        <v>0</v>
      </c>
      <c r="L93" s="112"/>
      <c r="M93" s="117"/>
      <c r="P93" s="118">
        <f>SUM(P94:P99)</f>
        <v>0</v>
      </c>
      <c r="R93" s="118">
        <f>SUM(R94:R99)</f>
        <v>0</v>
      </c>
      <c r="T93" s="119">
        <f>SUM(T94:T99)</f>
        <v>0</v>
      </c>
      <c r="AR93" s="113" t="s">
        <v>272</v>
      </c>
      <c r="AT93" s="120" t="s">
        <v>74</v>
      </c>
      <c r="AU93" s="120" t="s">
        <v>75</v>
      </c>
      <c r="AY93" s="113" t="s">
        <v>266</v>
      </c>
      <c r="BK93" s="121">
        <f>SUM(BK94:BK99)</f>
        <v>0</v>
      </c>
    </row>
    <row r="94" spans="2:65" s="1" customFormat="1" ht="55.5" customHeight="1">
      <c r="B94" s="33"/>
      <c r="C94" s="122" t="s">
        <v>272</v>
      </c>
      <c r="D94" s="122" t="s">
        <v>267</v>
      </c>
      <c r="E94" s="123" t="s">
        <v>851</v>
      </c>
      <c r="F94" s="124" t="s">
        <v>852</v>
      </c>
      <c r="G94" s="125" t="s">
        <v>845</v>
      </c>
      <c r="H94" s="126">
        <v>443.44799999999998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853</v>
      </c>
      <c r="AT94" s="133" t="s">
        <v>267</v>
      </c>
      <c r="AU94" s="133" t="s">
        <v>83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853</v>
      </c>
      <c r="BM94" s="133" t="s">
        <v>4736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855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83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4737</v>
      </c>
      <c r="H96" s="139">
        <v>443.44799999999998</v>
      </c>
      <c r="I96" s="140"/>
      <c r="L96" s="135"/>
      <c r="M96" s="141"/>
      <c r="T96" s="142"/>
      <c r="AT96" s="137" t="s">
        <v>274</v>
      </c>
      <c r="AU96" s="137" t="s">
        <v>83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55.5" customHeight="1">
      <c r="B97" s="33"/>
      <c r="C97" s="122" t="s">
        <v>264</v>
      </c>
      <c r="D97" s="122" t="s">
        <v>267</v>
      </c>
      <c r="E97" s="123" t="s">
        <v>857</v>
      </c>
      <c r="F97" s="124" t="s">
        <v>858</v>
      </c>
      <c r="G97" s="125" t="s">
        <v>845</v>
      </c>
      <c r="H97" s="126">
        <v>3104.136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853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853</v>
      </c>
      <c r="BM97" s="133" t="s">
        <v>4738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855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83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4739</v>
      </c>
      <c r="H99" s="139">
        <v>3104.136</v>
      </c>
      <c r="I99" s="140"/>
      <c r="L99" s="135"/>
      <c r="M99" s="180"/>
      <c r="N99" s="181"/>
      <c r="O99" s="181"/>
      <c r="P99" s="181"/>
      <c r="Q99" s="181"/>
      <c r="R99" s="181"/>
      <c r="S99" s="181"/>
      <c r="T99" s="182"/>
      <c r="AT99" s="137" t="s">
        <v>274</v>
      </c>
      <c r="AU99" s="137" t="s">
        <v>83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6.95" customHeight="1">
      <c r="B100" s="42"/>
      <c r="C100" s="43"/>
      <c r="D100" s="43"/>
      <c r="E100" s="43"/>
      <c r="F100" s="43"/>
      <c r="G100" s="43"/>
      <c r="H100" s="43"/>
      <c r="I100" s="43"/>
      <c r="J100" s="43"/>
      <c r="K100" s="43"/>
      <c r="L100" s="33"/>
    </row>
  </sheetData>
  <sheetProtection algorithmName="SHA-512" hashValue="s5Tkre47x4XOmLCZLAvejrRUbicvmOipX+pm8yVPdDG29Iu8UXiTcrp7g2MkcPuPIyed6AeIdyE4e2YaEYKxdA==" saltValue="mxaWv59ySCTSUhcNs7pzERAincZ6iWpqqi8iqbzYL1wyAcyuLQ3fB4yU7KWDUyrREZXwtIogxI5T5ULjH2Rruw==" spinCount="100000" sheet="1" objects="1" scenarios="1" formatColumns="0" formatRows="0" autoFilter="0"/>
  <autoFilter ref="C81:K99" xr:uid="{00000000-0009-0000-0000-00001E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2:BM18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175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4740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ROUND((SUM(BE82:BE183)),  2)</f>
        <v>0</v>
      </c>
      <c r="I33" s="90">
        <v>0.21</v>
      </c>
      <c r="J33" s="89">
        <f>ROUND(((SUM(BE82:BE183))*I33),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ROUND((SUM(BF82:BF183)),  2)</f>
        <v>0</v>
      </c>
      <c r="I34" s="90">
        <v>0.12</v>
      </c>
      <c r="J34" s="89">
        <f>ROUND(((SUM(BF82:BF183))*I34),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ROUND((SUM(BG82:BG183)),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ROUND((SUM(BH82:BH183)),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ROUND((SUM(BI82:BI183)),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12-11-01 - Železniční spodek, km 18,100 - km 18,600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J152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12-11-01 - Železniční spodek, km 18,100 - km 18,600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P83+P152</f>
        <v>0</v>
      </c>
      <c r="Q82" s="51"/>
      <c r="R82" s="109">
        <f>R83+R152</f>
        <v>4081.2002499999999</v>
      </c>
      <c r="S82" s="51"/>
      <c r="T82" s="110">
        <f>T83+T152</f>
        <v>0</v>
      </c>
      <c r="AT82" s="18" t="s">
        <v>74</v>
      </c>
      <c r="AU82" s="18" t="s">
        <v>248</v>
      </c>
      <c r="BK82" s="111">
        <f>BK83+BK152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4081.2002499999999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SUM(P85:P151)</f>
        <v>0</v>
      </c>
      <c r="R84" s="118">
        <f>SUM(R85:R151)</f>
        <v>4081.2002499999999</v>
      </c>
      <c r="T84" s="119">
        <f>SUM(T85:T151)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SUM(BK85:BK151)</f>
        <v>0</v>
      </c>
    </row>
    <row r="85" spans="2:65" s="1" customFormat="1" ht="37.9" customHeight="1">
      <c r="B85" s="33"/>
      <c r="C85" s="122" t="s">
        <v>83</v>
      </c>
      <c r="D85" s="122" t="s">
        <v>267</v>
      </c>
      <c r="E85" s="123" t="s">
        <v>1536</v>
      </c>
      <c r="F85" s="124" t="s">
        <v>1537</v>
      </c>
      <c r="G85" s="125" t="s">
        <v>279</v>
      </c>
      <c r="H85" s="126">
        <v>374.5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4741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4742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>
      <c r="B87" s="164"/>
      <c r="D87" s="136" t="s">
        <v>274</v>
      </c>
      <c r="E87" s="165" t="s">
        <v>19</v>
      </c>
      <c r="F87" s="166" t="s">
        <v>4743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4744</v>
      </c>
      <c r="H88" s="139">
        <v>272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4" customFormat="1" ht="11.25">
      <c r="B89" s="164"/>
      <c r="D89" s="136" t="s">
        <v>274</v>
      </c>
      <c r="E89" s="165" t="s">
        <v>19</v>
      </c>
      <c r="F89" s="166" t="s">
        <v>4745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1" customFormat="1" ht="11.25">
      <c r="B90" s="135"/>
      <c r="D90" s="136" t="s">
        <v>274</v>
      </c>
      <c r="E90" s="137" t="s">
        <v>19</v>
      </c>
      <c r="F90" s="138" t="s">
        <v>4746</v>
      </c>
      <c r="H90" s="139">
        <v>70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75</v>
      </c>
      <c r="AY90" s="137" t="s">
        <v>266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4747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4748</v>
      </c>
      <c r="H92" s="139">
        <v>32.5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75</v>
      </c>
      <c r="AY92" s="137" t="s">
        <v>266</v>
      </c>
    </row>
    <row r="93" spans="2:65" s="12" customFormat="1" ht="11.25">
      <c r="B93" s="143"/>
      <c r="D93" s="136" t="s">
        <v>274</v>
      </c>
      <c r="E93" s="144" t="s">
        <v>19</v>
      </c>
      <c r="F93" s="145" t="s">
        <v>276</v>
      </c>
      <c r="H93" s="146">
        <v>374.5</v>
      </c>
      <c r="I93" s="147"/>
      <c r="L93" s="143"/>
      <c r="M93" s="148"/>
      <c r="T93" s="149"/>
      <c r="AT93" s="144" t="s">
        <v>274</v>
      </c>
      <c r="AU93" s="144" t="s">
        <v>85</v>
      </c>
      <c r="AV93" s="12" t="s">
        <v>272</v>
      </c>
      <c r="AW93" s="12" t="s">
        <v>37</v>
      </c>
      <c r="AX93" s="12" t="s">
        <v>83</v>
      </c>
      <c r="AY93" s="144" t="s">
        <v>266</v>
      </c>
    </row>
    <row r="94" spans="2:65" s="1" customFormat="1" ht="37.9" customHeight="1">
      <c r="B94" s="33"/>
      <c r="C94" s="122" t="s">
        <v>85</v>
      </c>
      <c r="D94" s="122" t="s">
        <v>267</v>
      </c>
      <c r="E94" s="123" t="s">
        <v>1944</v>
      </c>
      <c r="F94" s="124" t="s">
        <v>1945</v>
      </c>
      <c r="G94" s="125" t="s">
        <v>279</v>
      </c>
      <c r="H94" s="126">
        <v>1259.8430000000001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4749</v>
      </c>
    </row>
    <row r="95" spans="2:65" s="1" customFormat="1" ht="19.5">
      <c r="B95" s="33"/>
      <c r="D95" s="136" t="s">
        <v>341</v>
      </c>
      <c r="F95" s="150" t="s">
        <v>4750</v>
      </c>
      <c r="I95" s="151"/>
      <c r="L95" s="33"/>
      <c r="M95" s="152"/>
      <c r="T95" s="54"/>
      <c r="AT95" s="18" t="s">
        <v>341</v>
      </c>
      <c r="AU95" s="18" t="s">
        <v>85</v>
      </c>
    </row>
    <row r="96" spans="2:65" s="14" customFormat="1" ht="11.25">
      <c r="B96" s="164"/>
      <c r="D96" s="136" t="s">
        <v>274</v>
      </c>
      <c r="E96" s="165" t="s">
        <v>19</v>
      </c>
      <c r="F96" s="166" t="s">
        <v>1550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4" customFormat="1" ht="11.25">
      <c r="B97" s="164"/>
      <c r="D97" s="136" t="s">
        <v>274</v>
      </c>
      <c r="E97" s="165" t="s">
        <v>19</v>
      </c>
      <c r="F97" s="166" t="s">
        <v>4751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4752</v>
      </c>
      <c r="H98" s="139">
        <v>1259.8430000000001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83</v>
      </c>
      <c r="AY98" s="137" t="s">
        <v>266</v>
      </c>
    </row>
    <row r="99" spans="2:65" s="1" customFormat="1" ht="24.2" customHeight="1">
      <c r="B99" s="33"/>
      <c r="C99" s="122" t="s">
        <v>285</v>
      </c>
      <c r="D99" s="122" t="s">
        <v>267</v>
      </c>
      <c r="E99" s="123" t="s">
        <v>2045</v>
      </c>
      <c r="F99" s="124" t="s">
        <v>2046</v>
      </c>
      <c r="G99" s="125" t="s">
        <v>895</v>
      </c>
      <c r="H99" s="126">
        <v>3738.6</v>
      </c>
      <c r="I99" s="127"/>
      <c r="J99" s="128">
        <f>ROUND(I99*H99,2)</f>
        <v>0</v>
      </c>
      <c r="K99" s="124" t="s">
        <v>271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85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4753</v>
      </c>
    </row>
    <row r="100" spans="2:65" s="14" customFormat="1" ht="11.25">
      <c r="B100" s="164"/>
      <c r="D100" s="136" t="s">
        <v>274</v>
      </c>
      <c r="E100" s="165" t="s">
        <v>19</v>
      </c>
      <c r="F100" s="166" t="s">
        <v>4754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4" customFormat="1" ht="11.25">
      <c r="B101" s="164"/>
      <c r="D101" s="136" t="s">
        <v>274</v>
      </c>
      <c r="E101" s="165" t="s">
        <v>19</v>
      </c>
      <c r="F101" s="166" t="s">
        <v>4755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4756</v>
      </c>
      <c r="H102" s="139">
        <v>3738.6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83</v>
      </c>
      <c r="AY102" s="137" t="s">
        <v>266</v>
      </c>
    </row>
    <row r="103" spans="2:65" s="1" customFormat="1" ht="44.25" customHeight="1">
      <c r="B103" s="33"/>
      <c r="C103" s="122" t="s">
        <v>272</v>
      </c>
      <c r="D103" s="122" t="s">
        <v>267</v>
      </c>
      <c r="E103" s="123" t="s">
        <v>4757</v>
      </c>
      <c r="F103" s="124" t="s">
        <v>4758</v>
      </c>
      <c r="G103" s="125" t="s">
        <v>789</v>
      </c>
      <c r="H103" s="126">
        <v>258</v>
      </c>
      <c r="I103" s="127"/>
      <c r="J103" s="128">
        <f>ROUND(I103*H103,2)</f>
        <v>0</v>
      </c>
      <c r="K103" s="124" t="s">
        <v>271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4759</v>
      </c>
    </row>
    <row r="104" spans="2:65" s="14" customFormat="1" ht="11.25">
      <c r="B104" s="164"/>
      <c r="D104" s="136" t="s">
        <v>274</v>
      </c>
      <c r="E104" s="165" t="s">
        <v>19</v>
      </c>
      <c r="F104" s="166" t="s">
        <v>4760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4" customFormat="1" ht="11.25">
      <c r="B105" s="164"/>
      <c r="D105" s="136" t="s">
        <v>274</v>
      </c>
      <c r="E105" s="165" t="s">
        <v>19</v>
      </c>
      <c r="F105" s="166" t="s">
        <v>4742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4761</v>
      </c>
      <c r="H106" s="139">
        <v>258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83</v>
      </c>
      <c r="AY106" s="137" t="s">
        <v>266</v>
      </c>
    </row>
    <row r="107" spans="2:65" s="1" customFormat="1" ht="16.5" customHeight="1">
      <c r="B107" s="33"/>
      <c r="C107" s="170" t="s">
        <v>264</v>
      </c>
      <c r="D107" s="170" t="s">
        <v>298</v>
      </c>
      <c r="E107" s="171" t="s">
        <v>4762</v>
      </c>
      <c r="F107" s="172" t="s">
        <v>4763</v>
      </c>
      <c r="G107" s="173" t="s">
        <v>789</v>
      </c>
      <c r="H107" s="174">
        <v>258</v>
      </c>
      <c r="I107" s="175"/>
      <c r="J107" s="176">
        <f>ROUND(I107*H107,2)</f>
        <v>0</v>
      </c>
      <c r="K107" s="172" t="s">
        <v>271</v>
      </c>
      <c r="L107" s="177"/>
      <c r="M107" s="178" t="s">
        <v>19</v>
      </c>
      <c r="N107" s="179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303</v>
      </c>
      <c r="AT107" s="133" t="s">
        <v>298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4764</v>
      </c>
    </row>
    <row r="108" spans="2:65" s="1" customFormat="1" ht="16.5" customHeight="1">
      <c r="B108" s="33"/>
      <c r="C108" s="122" t="s">
        <v>295</v>
      </c>
      <c r="D108" s="122" t="s">
        <v>267</v>
      </c>
      <c r="E108" s="123" t="s">
        <v>4765</v>
      </c>
      <c r="F108" s="124" t="s">
        <v>4766</v>
      </c>
      <c r="G108" s="125" t="s">
        <v>789</v>
      </c>
      <c r="H108" s="126">
        <v>542</v>
      </c>
      <c r="I108" s="127"/>
      <c r="J108" s="128">
        <f>ROUND(I108*H108,2)</f>
        <v>0</v>
      </c>
      <c r="K108" s="124" t="s">
        <v>19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4767</v>
      </c>
    </row>
    <row r="109" spans="2:65" s="1" customFormat="1" ht="19.5">
      <c r="B109" s="33"/>
      <c r="D109" s="136" t="s">
        <v>341</v>
      </c>
      <c r="F109" s="150" t="s">
        <v>4768</v>
      </c>
      <c r="I109" s="151"/>
      <c r="L109" s="33"/>
      <c r="M109" s="152"/>
      <c r="T109" s="54"/>
      <c r="AT109" s="18" t="s">
        <v>341</v>
      </c>
      <c r="AU109" s="18" t="s">
        <v>85</v>
      </c>
    </row>
    <row r="110" spans="2:65" s="14" customFormat="1" ht="11.25">
      <c r="B110" s="164"/>
      <c r="D110" s="136" t="s">
        <v>274</v>
      </c>
      <c r="E110" s="165" t="s">
        <v>19</v>
      </c>
      <c r="F110" s="166" t="s">
        <v>4760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65" s="14" customFormat="1" ht="11.25">
      <c r="B111" s="164"/>
      <c r="D111" s="136" t="s">
        <v>274</v>
      </c>
      <c r="E111" s="165" t="s">
        <v>19</v>
      </c>
      <c r="F111" s="166" t="s">
        <v>4742</v>
      </c>
      <c r="H111" s="165" t="s">
        <v>19</v>
      </c>
      <c r="I111" s="167"/>
      <c r="L111" s="164"/>
      <c r="M111" s="168"/>
      <c r="T111" s="169"/>
      <c r="AT111" s="165" t="s">
        <v>274</v>
      </c>
      <c r="AU111" s="165" t="s">
        <v>85</v>
      </c>
      <c r="AV111" s="14" t="s">
        <v>83</v>
      </c>
      <c r="AW111" s="14" t="s">
        <v>37</v>
      </c>
      <c r="AX111" s="14" t="s">
        <v>75</v>
      </c>
      <c r="AY111" s="165" t="s">
        <v>266</v>
      </c>
    </row>
    <row r="112" spans="2:65" s="11" customFormat="1" ht="11.25">
      <c r="B112" s="135"/>
      <c r="D112" s="136" t="s">
        <v>274</v>
      </c>
      <c r="E112" s="137" t="s">
        <v>19</v>
      </c>
      <c r="F112" s="138" t="s">
        <v>4769</v>
      </c>
      <c r="H112" s="139">
        <v>542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83</v>
      </c>
      <c r="AY112" s="137" t="s">
        <v>266</v>
      </c>
    </row>
    <row r="113" spans="2:65" s="1" customFormat="1" ht="16.5" customHeight="1">
      <c r="B113" s="33"/>
      <c r="C113" s="170" t="s">
        <v>293</v>
      </c>
      <c r="D113" s="170" t="s">
        <v>298</v>
      </c>
      <c r="E113" s="171" t="s">
        <v>4770</v>
      </c>
      <c r="F113" s="172" t="s">
        <v>4771</v>
      </c>
      <c r="G113" s="173" t="s">
        <v>789</v>
      </c>
      <c r="H113" s="174">
        <v>542</v>
      </c>
      <c r="I113" s="175"/>
      <c r="J113" s="176">
        <f>ROUND(I113*H113,2)</f>
        <v>0</v>
      </c>
      <c r="K113" s="172" t="s">
        <v>19</v>
      </c>
      <c r="L113" s="177"/>
      <c r="M113" s="178" t="s">
        <v>19</v>
      </c>
      <c r="N113" s="179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303</v>
      </c>
      <c r="AT113" s="133" t="s">
        <v>298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4772</v>
      </c>
    </row>
    <row r="114" spans="2:65" s="1" customFormat="1" ht="44.25" customHeight="1">
      <c r="B114" s="33"/>
      <c r="C114" s="122" t="s">
        <v>303</v>
      </c>
      <c r="D114" s="122" t="s">
        <v>267</v>
      </c>
      <c r="E114" s="123" t="s">
        <v>4773</v>
      </c>
      <c r="F114" s="124" t="s">
        <v>4774</v>
      </c>
      <c r="G114" s="125" t="s">
        <v>895</v>
      </c>
      <c r="H114" s="126">
        <v>975</v>
      </c>
      <c r="I114" s="127"/>
      <c r="J114" s="128">
        <f>ROUND(I114*H114,2)</f>
        <v>0</v>
      </c>
      <c r="K114" s="124" t="s">
        <v>271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85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4775</v>
      </c>
    </row>
    <row r="115" spans="2:65" s="14" customFormat="1" ht="11.25">
      <c r="B115" s="164"/>
      <c r="D115" s="136" t="s">
        <v>274</v>
      </c>
      <c r="E115" s="165" t="s">
        <v>19</v>
      </c>
      <c r="F115" s="166" t="s">
        <v>4776</v>
      </c>
      <c r="H115" s="165" t="s">
        <v>19</v>
      </c>
      <c r="I115" s="167"/>
      <c r="L115" s="164"/>
      <c r="M115" s="168"/>
      <c r="T115" s="169"/>
      <c r="AT115" s="165" t="s">
        <v>274</v>
      </c>
      <c r="AU115" s="165" t="s">
        <v>85</v>
      </c>
      <c r="AV115" s="14" t="s">
        <v>83</v>
      </c>
      <c r="AW115" s="14" t="s">
        <v>37</v>
      </c>
      <c r="AX115" s="14" t="s">
        <v>75</v>
      </c>
      <c r="AY115" s="165" t="s">
        <v>266</v>
      </c>
    </row>
    <row r="116" spans="2:65" s="14" customFormat="1" ht="11.25">
      <c r="B116" s="164"/>
      <c r="D116" s="136" t="s">
        <v>274</v>
      </c>
      <c r="E116" s="165" t="s">
        <v>19</v>
      </c>
      <c r="F116" s="166" t="s">
        <v>4777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4778</v>
      </c>
      <c r="H117" s="139">
        <v>487.5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4779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4778</v>
      </c>
      <c r="H119" s="139">
        <v>487.5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2" customFormat="1" ht="11.25">
      <c r="B120" s="143"/>
      <c r="D120" s="136" t="s">
        <v>274</v>
      </c>
      <c r="E120" s="144" t="s">
        <v>19</v>
      </c>
      <c r="F120" s="145" t="s">
        <v>276</v>
      </c>
      <c r="H120" s="146">
        <v>975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37.9" customHeight="1">
      <c r="B121" s="33"/>
      <c r="C121" s="122" t="s">
        <v>307</v>
      </c>
      <c r="D121" s="122" t="s">
        <v>267</v>
      </c>
      <c r="E121" s="123" t="s">
        <v>4780</v>
      </c>
      <c r="F121" s="124" t="s">
        <v>4781</v>
      </c>
      <c r="G121" s="125" t="s">
        <v>279</v>
      </c>
      <c r="H121" s="126">
        <v>60</v>
      </c>
      <c r="I121" s="127"/>
      <c r="J121" s="128">
        <f>ROUND(I121*H121,2)</f>
        <v>0</v>
      </c>
      <c r="K121" s="124" t="s">
        <v>271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4782</v>
      </c>
    </row>
    <row r="122" spans="2:65" s="14" customFormat="1" ht="11.25">
      <c r="B122" s="164"/>
      <c r="D122" s="136" t="s">
        <v>274</v>
      </c>
      <c r="E122" s="165" t="s">
        <v>19</v>
      </c>
      <c r="F122" s="166" t="s">
        <v>4783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4784</v>
      </c>
      <c r="H123" s="139">
        <v>60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2" customFormat="1" ht="11.25">
      <c r="B124" s="143"/>
      <c r="D124" s="136" t="s">
        <v>274</v>
      </c>
      <c r="E124" s="144" t="s">
        <v>19</v>
      </c>
      <c r="F124" s="145" t="s">
        <v>276</v>
      </c>
      <c r="H124" s="146">
        <v>60</v>
      </c>
      <c r="I124" s="147"/>
      <c r="L124" s="143"/>
      <c r="M124" s="148"/>
      <c r="T124" s="149"/>
      <c r="AT124" s="144" t="s">
        <v>274</v>
      </c>
      <c r="AU124" s="144" t="s">
        <v>85</v>
      </c>
      <c r="AV124" s="12" t="s">
        <v>272</v>
      </c>
      <c r="AW124" s="12" t="s">
        <v>37</v>
      </c>
      <c r="AX124" s="12" t="s">
        <v>83</v>
      </c>
      <c r="AY124" s="144" t="s">
        <v>266</v>
      </c>
    </row>
    <row r="125" spans="2:65" s="1" customFormat="1" ht="44.25" customHeight="1">
      <c r="B125" s="33"/>
      <c r="C125" s="122" t="s">
        <v>312</v>
      </c>
      <c r="D125" s="122" t="s">
        <v>267</v>
      </c>
      <c r="E125" s="123" t="s">
        <v>4785</v>
      </c>
      <c r="F125" s="124" t="s">
        <v>4786</v>
      </c>
      <c r="G125" s="125" t="s">
        <v>279</v>
      </c>
      <c r="H125" s="126">
        <v>495.791</v>
      </c>
      <c r="I125" s="127"/>
      <c r="J125" s="128">
        <f>ROUND(I125*H125,2)</f>
        <v>0</v>
      </c>
      <c r="K125" s="124" t="s">
        <v>271</v>
      </c>
      <c r="L125" s="33"/>
      <c r="M125" s="129" t="s">
        <v>19</v>
      </c>
      <c r="N125" s="130" t="s">
        <v>46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272</v>
      </c>
      <c r="AT125" s="133" t="s">
        <v>267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4787</v>
      </c>
    </row>
    <row r="126" spans="2:65" s="1" customFormat="1" ht="19.5">
      <c r="B126" s="33"/>
      <c r="D126" s="136" t="s">
        <v>341</v>
      </c>
      <c r="F126" s="150" t="s">
        <v>4788</v>
      </c>
      <c r="I126" s="151"/>
      <c r="L126" s="33"/>
      <c r="M126" s="152"/>
      <c r="T126" s="54"/>
      <c r="AT126" s="18" t="s">
        <v>341</v>
      </c>
      <c r="AU126" s="18" t="s">
        <v>85</v>
      </c>
    </row>
    <row r="127" spans="2:65" s="14" customFormat="1" ht="11.25">
      <c r="B127" s="164"/>
      <c r="D127" s="136" t="s">
        <v>274</v>
      </c>
      <c r="E127" s="165" t="s">
        <v>19</v>
      </c>
      <c r="F127" s="166" t="s">
        <v>4742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85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4" customFormat="1" ht="11.25">
      <c r="B128" s="164"/>
      <c r="D128" s="136" t="s">
        <v>274</v>
      </c>
      <c r="E128" s="165" t="s">
        <v>19</v>
      </c>
      <c r="F128" s="166" t="s">
        <v>4789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4790</v>
      </c>
      <c r="H129" s="139">
        <v>495.791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83</v>
      </c>
      <c r="AY129" s="137" t="s">
        <v>266</v>
      </c>
    </row>
    <row r="130" spans="2:65" s="1" customFormat="1" ht="16.5" customHeight="1">
      <c r="B130" s="33"/>
      <c r="C130" s="170" t="s">
        <v>351</v>
      </c>
      <c r="D130" s="170" t="s">
        <v>298</v>
      </c>
      <c r="E130" s="171" t="s">
        <v>4791</v>
      </c>
      <c r="F130" s="172" t="s">
        <v>4792</v>
      </c>
      <c r="G130" s="173" t="s">
        <v>845</v>
      </c>
      <c r="H130" s="174">
        <v>942.00300000000004</v>
      </c>
      <c r="I130" s="175"/>
      <c r="J130" s="176">
        <f>ROUND(I130*H130,2)</f>
        <v>0</v>
      </c>
      <c r="K130" s="172" t="s">
        <v>271</v>
      </c>
      <c r="L130" s="177"/>
      <c r="M130" s="178" t="s">
        <v>19</v>
      </c>
      <c r="N130" s="179" t="s">
        <v>46</v>
      </c>
      <c r="P130" s="131">
        <f>O130*H130</f>
        <v>0</v>
      </c>
      <c r="Q130" s="131">
        <v>1</v>
      </c>
      <c r="R130" s="131">
        <f>Q130*H130</f>
        <v>942.00300000000004</v>
      </c>
      <c r="S130" s="131">
        <v>0</v>
      </c>
      <c r="T130" s="132">
        <f>S130*H130</f>
        <v>0</v>
      </c>
      <c r="AR130" s="133" t="s">
        <v>303</v>
      </c>
      <c r="AT130" s="133" t="s">
        <v>298</v>
      </c>
      <c r="AU130" s="133" t="s">
        <v>85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4793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4794</v>
      </c>
      <c r="H131" s="139">
        <v>942.00300000000004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83</v>
      </c>
      <c r="AY131" s="137" t="s">
        <v>266</v>
      </c>
    </row>
    <row r="132" spans="2:65" s="1" customFormat="1" ht="24.2" customHeight="1">
      <c r="B132" s="33"/>
      <c r="C132" s="122" t="s">
        <v>8</v>
      </c>
      <c r="D132" s="122" t="s">
        <v>267</v>
      </c>
      <c r="E132" s="123" t="s">
        <v>4795</v>
      </c>
      <c r="F132" s="124" t="s">
        <v>1889</v>
      </c>
      <c r="G132" s="125" t="s">
        <v>895</v>
      </c>
      <c r="H132" s="126">
        <v>3738.6</v>
      </c>
      <c r="I132" s="127"/>
      <c r="J132" s="128">
        <f>ROUND(I132*H132,2)</f>
        <v>0</v>
      </c>
      <c r="K132" s="124" t="s">
        <v>271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4796</v>
      </c>
    </row>
    <row r="133" spans="2:65" s="14" customFormat="1" ht="11.25">
      <c r="B133" s="164"/>
      <c r="D133" s="136" t="s">
        <v>274</v>
      </c>
      <c r="E133" s="165" t="s">
        <v>19</v>
      </c>
      <c r="F133" s="166" t="s">
        <v>4755</v>
      </c>
      <c r="H133" s="165" t="s">
        <v>19</v>
      </c>
      <c r="I133" s="167"/>
      <c r="L133" s="164"/>
      <c r="M133" s="168"/>
      <c r="T133" s="169"/>
      <c r="AT133" s="165" t="s">
        <v>274</v>
      </c>
      <c r="AU133" s="165" t="s">
        <v>85</v>
      </c>
      <c r="AV133" s="14" t="s">
        <v>83</v>
      </c>
      <c r="AW133" s="14" t="s">
        <v>37</v>
      </c>
      <c r="AX133" s="14" t="s">
        <v>75</v>
      </c>
      <c r="AY133" s="165" t="s">
        <v>266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4756</v>
      </c>
      <c r="H134" s="139">
        <v>3738.6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83</v>
      </c>
      <c r="AY134" s="137" t="s">
        <v>266</v>
      </c>
    </row>
    <row r="135" spans="2:65" s="1" customFormat="1" ht="16.5" customHeight="1">
      <c r="B135" s="33"/>
      <c r="C135" s="170" t="s">
        <v>358</v>
      </c>
      <c r="D135" s="170" t="s">
        <v>298</v>
      </c>
      <c r="E135" s="171" t="s">
        <v>1894</v>
      </c>
      <c r="F135" s="172" t="s">
        <v>1895</v>
      </c>
      <c r="G135" s="173" t="s">
        <v>845</v>
      </c>
      <c r="H135" s="174">
        <v>2243.16</v>
      </c>
      <c r="I135" s="175"/>
      <c r="J135" s="176">
        <f>ROUND(I135*H135,2)</f>
        <v>0</v>
      </c>
      <c r="K135" s="172" t="s">
        <v>271</v>
      </c>
      <c r="L135" s="177"/>
      <c r="M135" s="178" t="s">
        <v>19</v>
      </c>
      <c r="N135" s="179" t="s">
        <v>46</v>
      </c>
      <c r="P135" s="131">
        <f>O135*H135</f>
        <v>0</v>
      </c>
      <c r="Q135" s="131">
        <v>1</v>
      </c>
      <c r="R135" s="131">
        <f>Q135*H135</f>
        <v>2243.16</v>
      </c>
      <c r="S135" s="131">
        <v>0</v>
      </c>
      <c r="T135" s="132">
        <f>S135*H135</f>
        <v>0</v>
      </c>
      <c r="AR135" s="133" t="s">
        <v>303</v>
      </c>
      <c r="AT135" s="133" t="s">
        <v>298</v>
      </c>
      <c r="AU135" s="133" t="s">
        <v>85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4797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4798</v>
      </c>
      <c r="H136" s="139">
        <v>2243.16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83</v>
      </c>
      <c r="AY136" s="137" t="s">
        <v>266</v>
      </c>
    </row>
    <row r="137" spans="2:65" s="1" customFormat="1" ht="24.2" customHeight="1">
      <c r="B137" s="33"/>
      <c r="C137" s="122" t="s">
        <v>362</v>
      </c>
      <c r="D137" s="122" t="s">
        <v>267</v>
      </c>
      <c r="E137" s="123" t="s">
        <v>2329</v>
      </c>
      <c r="F137" s="124" t="s">
        <v>2330</v>
      </c>
      <c r="G137" s="125" t="s">
        <v>279</v>
      </c>
      <c r="H137" s="126">
        <v>14.625</v>
      </c>
      <c r="I137" s="127"/>
      <c r="J137" s="128">
        <f>ROUND(I137*H137,2)</f>
        <v>0</v>
      </c>
      <c r="K137" s="124" t="s">
        <v>19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4799</v>
      </c>
    </row>
    <row r="138" spans="2:65" s="14" customFormat="1" ht="11.25">
      <c r="B138" s="164"/>
      <c r="D138" s="136" t="s">
        <v>274</v>
      </c>
      <c r="E138" s="165" t="s">
        <v>19</v>
      </c>
      <c r="F138" s="166" t="s">
        <v>4742</v>
      </c>
      <c r="H138" s="165" t="s">
        <v>19</v>
      </c>
      <c r="I138" s="167"/>
      <c r="L138" s="164"/>
      <c r="M138" s="168"/>
      <c r="T138" s="169"/>
      <c r="AT138" s="165" t="s">
        <v>274</v>
      </c>
      <c r="AU138" s="165" t="s">
        <v>85</v>
      </c>
      <c r="AV138" s="14" t="s">
        <v>83</v>
      </c>
      <c r="AW138" s="14" t="s">
        <v>37</v>
      </c>
      <c r="AX138" s="14" t="s">
        <v>75</v>
      </c>
      <c r="AY138" s="165" t="s">
        <v>266</v>
      </c>
    </row>
    <row r="139" spans="2:65" s="14" customFormat="1" ht="11.25">
      <c r="B139" s="164"/>
      <c r="D139" s="136" t="s">
        <v>274</v>
      </c>
      <c r="E139" s="165" t="s">
        <v>19</v>
      </c>
      <c r="F139" s="166" t="s">
        <v>4800</v>
      </c>
      <c r="H139" s="165" t="s">
        <v>19</v>
      </c>
      <c r="I139" s="167"/>
      <c r="L139" s="164"/>
      <c r="M139" s="168"/>
      <c r="T139" s="169"/>
      <c r="AT139" s="165" t="s">
        <v>274</v>
      </c>
      <c r="AU139" s="165" t="s">
        <v>85</v>
      </c>
      <c r="AV139" s="14" t="s">
        <v>83</v>
      </c>
      <c r="AW139" s="14" t="s">
        <v>37</v>
      </c>
      <c r="AX139" s="14" t="s">
        <v>75</v>
      </c>
      <c r="AY139" s="165" t="s">
        <v>266</v>
      </c>
    </row>
    <row r="140" spans="2:65" s="11" customFormat="1" ht="11.25">
      <c r="B140" s="135"/>
      <c r="D140" s="136" t="s">
        <v>274</v>
      </c>
      <c r="E140" s="137" t="s">
        <v>19</v>
      </c>
      <c r="F140" s="138" t="s">
        <v>4801</v>
      </c>
      <c r="H140" s="139">
        <v>14.625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83</v>
      </c>
      <c r="AY140" s="137" t="s">
        <v>266</v>
      </c>
    </row>
    <row r="141" spans="2:65" s="1" customFormat="1" ht="16.5" customHeight="1">
      <c r="B141" s="33"/>
      <c r="C141" s="170" t="s">
        <v>370</v>
      </c>
      <c r="D141" s="170" t="s">
        <v>298</v>
      </c>
      <c r="E141" s="171" t="s">
        <v>2018</v>
      </c>
      <c r="F141" s="172" t="s">
        <v>2019</v>
      </c>
      <c r="G141" s="173" t="s">
        <v>279</v>
      </c>
      <c r="H141" s="174">
        <v>14.625</v>
      </c>
      <c r="I141" s="175"/>
      <c r="J141" s="176">
        <f>ROUND(I141*H141,2)</f>
        <v>0</v>
      </c>
      <c r="K141" s="172" t="s">
        <v>271</v>
      </c>
      <c r="L141" s="177"/>
      <c r="M141" s="178" t="s">
        <v>19</v>
      </c>
      <c r="N141" s="179" t="s">
        <v>46</v>
      </c>
      <c r="P141" s="131">
        <f>O141*H141</f>
        <v>0</v>
      </c>
      <c r="Q141" s="131">
        <v>2.234</v>
      </c>
      <c r="R141" s="131">
        <f>Q141*H141</f>
        <v>32.672249999999998</v>
      </c>
      <c r="S141" s="131">
        <v>0</v>
      </c>
      <c r="T141" s="132">
        <f>S141*H141</f>
        <v>0</v>
      </c>
      <c r="AR141" s="133" t="s">
        <v>303</v>
      </c>
      <c r="AT141" s="133" t="s">
        <v>298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4802</v>
      </c>
    </row>
    <row r="142" spans="2:65" s="1" customFormat="1" ht="44.25" customHeight="1">
      <c r="B142" s="33"/>
      <c r="C142" s="122" t="s">
        <v>366</v>
      </c>
      <c r="D142" s="122" t="s">
        <v>267</v>
      </c>
      <c r="E142" s="123" t="s">
        <v>4803</v>
      </c>
      <c r="F142" s="124" t="s">
        <v>4804</v>
      </c>
      <c r="G142" s="125" t="s">
        <v>895</v>
      </c>
      <c r="H142" s="126">
        <v>97.5</v>
      </c>
      <c r="I142" s="127"/>
      <c r="J142" s="128">
        <f>ROUND(I142*H142,2)</f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4805</v>
      </c>
    </row>
    <row r="143" spans="2:65" s="14" customFormat="1" ht="11.25">
      <c r="B143" s="164"/>
      <c r="D143" s="136" t="s">
        <v>274</v>
      </c>
      <c r="E143" s="165" t="s">
        <v>19</v>
      </c>
      <c r="F143" s="166" t="s">
        <v>4742</v>
      </c>
      <c r="H143" s="165" t="s">
        <v>19</v>
      </c>
      <c r="I143" s="167"/>
      <c r="L143" s="164"/>
      <c r="M143" s="168"/>
      <c r="T143" s="169"/>
      <c r="AT143" s="165" t="s">
        <v>274</v>
      </c>
      <c r="AU143" s="165" t="s">
        <v>85</v>
      </c>
      <c r="AV143" s="14" t="s">
        <v>83</v>
      </c>
      <c r="AW143" s="14" t="s">
        <v>37</v>
      </c>
      <c r="AX143" s="14" t="s">
        <v>75</v>
      </c>
      <c r="AY143" s="165" t="s">
        <v>266</v>
      </c>
    </row>
    <row r="144" spans="2:65" s="14" customFormat="1" ht="11.25">
      <c r="B144" s="164"/>
      <c r="D144" s="136" t="s">
        <v>274</v>
      </c>
      <c r="E144" s="165" t="s">
        <v>19</v>
      </c>
      <c r="F144" s="166" t="s">
        <v>4800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85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4806</v>
      </c>
      <c r="H145" s="139">
        <v>97.5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83</v>
      </c>
      <c r="AY145" s="137" t="s">
        <v>266</v>
      </c>
    </row>
    <row r="146" spans="2:65" s="1" customFormat="1" ht="16.5" customHeight="1">
      <c r="B146" s="33"/>
      <c r="C146" s="170" t="s">
        <v>382</v>
      </c>
      <c r="D146" s="170" t="s">
        <v>298</v>
      </c>
      <c r="E146" s="171" t="s">
        <v>1962</v>
      </c>
      <c r="F146" s="172" t="s">
        <v>1963</v>
      </c>
      <c r="G146" s="173" t="s">
        <v>845</v>
      </c>
      <c r="H146" s="174">
        <v>863.36500000000001</v>
      </c>
      <c r="I146" s="175"/>
      <c r="J146" s="176">
        <f>ROUND(I146*H146,2)</f>
        <v>0</v>
      </c>
      <c r="K146" s="172" t="s">
        <v>271</v>
      </c>
      <c r="L146" s="177"/>
      <c r="M146" s="178" t="s">
        <v>19</v>
      </c>
      <c r="N146" s="179" t="s">
        <v>46</v>
      </c>
      <c r="P146" s="131">
        <f>O146*H146</f>
        <v>0</v>
      </c>
      <c r="Q146" s="131">
        <v>1</v>
      </c>
      <c r="R146" s="131">
        <f>Q146*H146</f>
        <v>863.36500000000001</v>
      </c>
      <c r="S146" s="131">
        <v>0</v>
      </c>
      <c r="T146" s="132">
        <f>S146*H146</f>
        <v>0</v>
      </c>
      <c r="AR146" s="133" t="s">
        <v>303</v>
      </c>
      <c r="AT146" s="133" t="s">
        <v>298</v>
      </c>
      <c r="AU146" s="133" t="s">
        <v>85</v>
      </c>
      <c r="AY146" s="18" t="s">
        <v>266</v>
      </c>
      <c r="BE146" s="134">
        <f>IF(N146="základní",J146,0)</f>
        <v>0</v>
      </c>
      <c r="BF146" s="134">
        <f>IF(N146="snížená",J146,0)</f>
        <v>0</v>
      </c>
      <c r="BG146" s="134">
        <f>IF(N146="zákl. přenesená",J146,0)</f>
        <v>0</v>
      </c>
      <c r="BH146" s="134">
        <f>IF(N146="sníž. přenesená",J146,0)</f>
        <v>0</v>
      </c>
      <c r="BI146" s="134">
        <f>IF(N146="nulová",J146,0)</f>
        <v>0</v>
      </c>
      <c r="BJ146" s="18" t="s">
        <v>83</v>
      </c>
      <c r="BK146" s="134">
        <f>ROUND(I146*H146,2)</f>
        <v>0</v>
      </c>
      <c r="BL146" s="18" t="s">
        <v>272</v>
      </c>
      <c r="BM146" s="133" t="s">
        <v>4807</v>
      </c>
    </row>
    <row r="147" spans="2:65" s="14" customFormat="1" ht="11.25">
      <c r="B147" s="164"/>
      <c r="D147" s="136" t="s">
        <v>274</v>
      </c>
      <c r="E147" s="165" t="s">
        <v>19</v>
      </c>
      <c r="F147" s="166" t="s">
        <v>4808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85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>
      <c r="B148" s="135"/>
      <c r="D148" s="136" t="s">
        <v>274</v>
      </c>
      <c r="E148" s="137" t="s">
        <v>19</v>
      </c>
      <c r="F148" s="138" t="s">
        <v>4809</v>
      </c>
      <c r="H148" s="139">
        <v>18.524999999999999</v>
      </c>
      <c r="I148" s="140"/>
      <c r="L148" s="135"/>
      <c r="M148" s="141"/>
      <c r="T148" s="14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75</v>
      </c>
      <c r="AY148" s="137" t="s">
        <v>266</v>
      </c>
    </row>
    <row r="149" spans="2:65" s="14" customFormat="1" ht="11.25">
      <c r="B149" s="164"/>
      <c r="D149" s="136" t="s">
        <v>274</v>
      </c>
      <c r="E149" s="165" t="s">
        <v>19</v>
      </c>
      <c r="F149" s="166" t="s">
        <v>4810</v>
      </c>
      <c r="H149" s="165" t="s">
        <v>19</v>
      </c>
      <c r="I149" s="167"/>
      <c r="L149" s="164"/>
      <c r="M149" s="168"/>
      <c r="T149" s="169"/>
      <c r="AT149" s="165" t="s">
        <v>274</v>
      </c>
      <c r="AU149" s="165" t="s">
        <v>85</v>
      </c>
      <c r="AV149" s="14" t="s">
        <v>83</v>
      </c>
      <c r="AW149" s="14" t="s">
        <v>37</v>
      </c>
      <c r="AX149" s="14" t="s">
        <v>75</v>
      </c>
      <c r="AY149" s="165" t="s">
        <v>266</v>
      </c>
    </row>
    <row r="150" spans="2:65" s="11" customFormat="1" ht="11.25">
      <c r="B150" s="135"/>
      <c r="D150" s="136" t="s">
        <v>274</v>
      </c>
      <c r="E150" s="137" t="s">
        <v>19</v>
      </c>
      <c r="F150" s="138" t="s">
        <v>4811</v>
      </c>
      <c r="H150" s="139">
        <v>844.84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75</v>
      </c>
      <c r="AY150" s="137" t="s">
        <v>266</v>
      </c>
    </row>
    <row r="151" spans="2:65" s="12" customFormat="1" ht="11.25">
      <c r="B151" s="143"/>
      <c r="D151" s="136" t="s">
        <v>274</v>
      </c>
      <c r="E151" s="144" t="s">
        <v>19</v>
      </c>
      <c r="F151" s="145" t="s">
        <v>276</v>
      </c>
      <c r="H151" s="146">
        <v>863.36500000000001</v>
      </c>
      <c r="I151" s="147"/>
      <c r="L151" s="143"/>
      <c r="M151" s="148"/>
      <c r="T151" s="149"/>
      <c r="AT151" s="144" t="s">
        <v>274</v>
      </c>
      <c r="AU151" s="144" t="s">
        <v>85</v>
      </c>
      <c r="AV151" s="12" t="s">
        <v>272</v>
      </c>
      <c r="AW151" s="12" t="s">
        <v>37</v>
      </c>
      <c r="AX151" s="12" t="s">
        <v>83</v>
      </c>
      <c r="AY151" s="144" t="s">
        <v>266</v>
      </c>
    </row>
    <row r="152" spans="2:65" s="10" customFormat="1" ht="25.9" customHeight="1">
      <c r="B152" s="112"/>
      <c r="D152" s="113" t="s">
        <v>74</v>
      </c>
      <c r="E152" s="114" t="s">
        <v>849</v>
      </c>
      <c r="F152" s="114" t="s">
        <v>850</v>
      </c>
      <c r="I152" s="115"/>
      <c r="J152" s="116">
        <f>BK152</f>
        <v>0</v>
      </c>
      <c r="L152" s="112"/>
      <c r="M152" s="117"/>
      <c r="P152" s="118">
        <f>SUM(P153:P183)</f>
        <v>0</v>
      </c>
      <c r="R152" s="118">
        <f>SUM(R153:R183)</f>
        <v>0</v>
      </c>
      <c r="T152" s="119">
        <f>SUM(T153:T183)</f>
        <v>0</v>
      </c>
      <c r="AR152" s="113" t="s">
        <v>272</v>
      </c>
      <c r="AT152" s="120" t="s">
        <v>74</v>
      </c>
      <c r="AU152" s="120" t="s">
        <v>75</v>
      </c>
      <c r="AY152" s="113" t="s">
        <v>266</v>
      </c>
      <c r="BK152" s="121">
        <f>SUM(BK153:BK183)</f>
        <v>0</v>
      </c>
    </row>
    <row r="153" spans="2:65" s="1" customFormat="1" ht="55.5" customHeight="1">
      <c r="B153" s="33"/>
      <c r="C153" s="122" t="s">
        <v>374</v>
      </c>
      <c r="D153" s="122" t="s">
        <v>267</v>
      </c>
      <c r="E153" s="123" t="s">
        <v>851</v>
      </c>
      <c r="F153" s="124" t="s">
        <v>852</v>
      </c>
      <c r="G153" s="125" t="s">
        <v>845</v>
      </c>
      <c r="H153" s="126">
        <v>5334.6689999999999</v>
      </c>
      <c r="I153" s="127"/>
      <c r="J153" s="128">
        <f>ROUND(I153*H153,2)</f>
        <v>0</v>
      </c>
      <c r="K153" s="124" t="s">
        <v>271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853</v>
      </c>
      <c r="AT153" s="133" t="s">
        <v>267</v>
      </c>
      <c r="AU153" s="133" t="s">
        <v>83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853</v>
      </c>
      <c r="BM153" s="133" t="s">
        <v>4812</v>
      </c>
    </row>
    <row r="154" spans="2:65" s="14" customFormat="1" ht="11.25">
      <c r="B154" s="164"/>
      <c r="D154" s="136" t="s">
        <v>274</v>
      </c>
      <c r="E154" s="165" t="s">
        <v>19</v>
      </c>
      <c r="F154" s="166" t="s">
        <v>4813</v>
      </c>
      <c r="H154" s="165" t="s">
        <v>19</v>
      </c>
      <c r="I154" s="167"/>
      <c r="L154" s="164"/>
      <c r="M154" s="168"/>
      <c r="T154" s="169"/>
      <c r="AT154" s="165" t="s">
        <v>274</v>
      </c>
      <c r="AU154" s="165" t="s">
        <v>83</v>
      </c>
      <c r="AV154" s="14" t="s">
        <v>83</v>
      </c>
      <c r="AW154" s="14" t="s">
        <v>37</v>
      </c>
      <c r="AX154" s="14" t="s">
        <v>75</v>
      </c>
      <c r="AY154" s="165" t="s">
        <v>266</v>
      </c>
    </row>
    <row r="155" spans="2:65" s="11" customFormat="1" ht="11.25">
      <c r="B155" s="135"/>
      <c r="D155" s="136" t="s">
        <v>274</v>
      </c>
      <c r="E155" s="137" t="s">
        <v>19</v>
      </c>
      <c r="F155" s="138" t="s">
        <v>4814</v>
      </c>
      <c r="H155" s="139">
        <v>2243.16</v>
      </c>
      <c r="I155" s="140"/>
      <c r="L155" s="135"/>
      <c r="M155" s="141"/>
      <c r="T155" s="142"/>
      <c r="AT155" s="137" t="s">
        <v>274</v>
      </c>
      <c r="AU155" s="137" t="s">
        <v>83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4" customFormat="1" ht="11.25">
      <c r="B156" s="164"/>
      <c r="D156" s="136" t="s">
        <v>274</v>
      </c>
      <c r="E156" s="165" t="s">
        <v>19</v>
      </c>
      <c r="F156" s="166" t="s">
        <v>2060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83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4815</v>
      </c>
      <c r="H157" s="139">
        <v>1805.3679999999999</v>
      </c>
      <c r="I157" s="140"/>
      <c r="L157" s="135"/>
      <c r="M157" s="141"/>
      <c r="T157" s="142"/>
      <c r="AT157" s="137" t="s">
        <v>274</v>
      </c>
      <c r="AU157" s="137" t="s">
        <v>83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4" customFormat="1" ht="11.25">
      <c r="B158" s="164"/>
      <c r="D158" s="136" t="s">
        <v>274</v>
      </c>
      <c r="E158" s="165" t="s">
        <v>19</v>
      </c>
      <c r="F158" s="166" t="s">
        <v>2062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83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4816</v>
      </c>
      <c r="H159" s="139">
        <v>32.671999999999997</v>
      </c>
      <c r="I159" s="140"/>
      <c r="L159" s="135"/>
      <c r="M159" s="141"/>
      <c r="T159" s="142"/>
      <c r="AT159" s="137" t="s">
        <v>274</v>
      </c>
      <c r="AU159" s="137" t="s">
        <v>83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4" customFormat="1" ht="11.25">
      <c r="B160" s="164"/>
      <c r="D160" s="136" t="s">
        <v>274</v>
      </c>
      <c r="E160" s="165" t="s">
        <v>19</v>
      </c>
      <c r="F160" s="166" t="s">
        <v>2362</v>
      </c>
      <c r="H160" s="165" t="s">
        <v>19</v>
      </c>
      <c r="I160" s="167"/>
      <c r="L160" s="164"/>
      <c r="M160" s="168"/>
      <c r="T160" s="169"/>
      <c r="AT160" s="165" t="s">
        <v>274</v>
      </c>
      <c r="AU160" s="165" t="s">
        <v>83</v>
      </c>
      <c r="AV160" s="14" t="s">
        <v>83</v>
      </c>
      <c r="AW160" s="14" t="s">
        <v>37</v>
      </c>
      <c r="AX160" s="14" t="s">
        <v>75</v>
      </c>
      <c r="AY160" s="165" t="s">
        <v>266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4817</v>
      </c>
      <c r="H161" s="139">
        <v>1253.4690000000001</v>
      </c>
      <c r="I161" s="140"/>
      <c r="L161" s="135"/>
      <c r="M161" s="141"/>
      <c r="T161" s="142"/>
      <c r="AT161" s="137" t="s">
        <v>274</v>
      </c>
      <c r="AU161" s="137" t="s">
        <v>83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2" customFormat="1" ht="11.25">
      <c r="B162" s="143"/>
      <c r="D162" s="136" t="s">
        <v>274</v>
      </c>
      <c r="E162" s="144" t="s">
        <v>19</v>
      </c>
      <c r="F162" s="145" t="s">
        <v>276</v>
      </c>
      <c r="H162" s="146">
        <v>5334.6689999999999</v>
      </c>
      <c r="I162" s="147"/>
      <c r="L162" s="143"/>
      <c r="M162" s="148"/>
      <c r="T162" s="149"/>
      <c r="AT162" s="144" t="s">
        <v>274</v>
      </c>
      <c r="AU162" s="144" t="s">
        <v>83</v>
      </c>
      <c r="AV162" s="12" t="s">
        <v>272</v>
      </c>
      <c r="AW162" s="12" t="s">
        <v>37</v>
      </c>
      <c r="AX162" s="12" t="s">
        <v>83</v>
      </c>
      <c r="AY162" s="144" t="s">
        <v>266</v>
      </c>
    </row>
    <row r="163" spans="2:65" s="1" customFormat="1" ht="55.5" customHeight="1">
      <c r="B163" s="33"/>
      <c r="C163" s="122" t="s">
        <v>378</v>
      </c>
      <c r="D163" s="122" t="s">
        <v>267</v>
      </c>
      <c r="E163" s="123" t="s">
        <v>857</v>
      </c>
      <c r="F163" s="124" t="s">
        <v>858</v>
      </c>
      <c r="G163" s="125" t="s">
        <v>845</v>
      </c>
      <c r="H163" s="126">
        <v>23186.294999999998</v>
      </c>
      <c r="I163" s="127"/>
      <c r="J163" s="128">
        <f>ROUND(I163*H163,2)</f>
        <v>0</v>
      </c>
      <c r="K163" s="124" t="s">
        <v>271</v>
      </c>
      <c r="L163" s="33"/>
      <c r="M163" s="129" t="s">
        <v>19</v>
      </c>
      <c r="N163" s="130" t="s">
        <v>46</v>
      </c>
      <c r="P163" s="131">
        <f>O163*H163</f>
        <v>0</v>
      </c>
      <c r="Q163" s="131">
        <v>0</v>
      </c>
      <c r="R163" s="131">
        <f>Q163*H163</f>
        <v>0</v>
      </c>
      <c r="S163" s="131">
        <v>0</v>
      </c>
      <c r="T163" s="132">
        <f>S163*H163</f>
        <v>0</v>
      </c>
      <c r="AR163" s="133" t="s">
        <v>853</v>
      </c>
      <c r="AT163" s="133" t="s">
        <v>267</v>
      </c>
      <c r="AU163" s="133" t="s">
        <v>83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853</v>
      </c>
      <c r="BM163" s="133" t="s">
        <v>4818</v>
      </c>
    </row>
    <row r="164" spans="2:65" s="14" customFormat="1" ht="11.25">
      <c r="B164" s="164"/>
      <c r="D164" s="136" t="s">
        <v>274</v>
      </c>
      <c r="E164" s="165" t="s">
        <v>19</v>
      </c>
      <c r="F164" s="166" t="s">
        <v>4813</v>
      </c>
      <c r="H164" s="165" t="s">
        <v>19</v>
      </c>
      <c r="I164" s="167"/>
      <c r="L164" s="164"/>
      <c r="M164" s="168"/>
      <c r="T164" s="169"/>
      <c r="AT164" s="165" t="s">
        <v>274</v>
      </c>
      <c r="AU164" s="165" t="s">
        <v>83</v>
      </c>
      <c r="AV164" s="14" t="s">
        <v>83</v>
      </c>
      <c r="AW164" s="14" t="s">
        <v>37</v>
      </c>
      <c r="AX164" s="14" t="s">
        <v>75</v>
      </c>
      <c r="AY164" s="165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4819</v>
      </c>
      <c r="H165" s="139">
        <v>17945.28</v>
      </c>
      <c r="I165" s="140"/>
      <c r="L165" s="135"/>
      <c r="M165" s="141"/>
      <c r="T165" s="142"/>
      <c r="AT165" s="137" t="s">
        <v>274</v>
      </c>
      <c r="AU165" s="137" t="s">
        <v>83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4" customFormat="1" ht="11.25">
      <c r="B166" s="164"/>
      <c r="D166" s="136" t="s">
        <v>274</v>
      </c>
      <c r="E166" s="165" t="s">
        <v>19</v>
      </c>
      <c r="F166" s="166" t="s">
        <v>2060</v>
      </c>
      <c r="H166" s="165" t="s">
        <v>19</v>
      </c>
      <c r="I166" s="167"/>
      <c r="L166" s="164"/>
      <c r="M166" s="168"/>
      <c r="T166" s="169"/>
      <c r="AT166" s="165" t="s">
        <v>274</v>
      </c>
      <c r="AU166" s="165" t="s">
        <v>83</v>
      </c>
      <c r="AV166" s="14" t="s">
        <v>83</v>
      </c>
      <c r="AW166" s="14" t="s">
        <v>37</v>
      </c>
      <c r="AX166" s="14" t="s">
        <v>75</v>
      </c>
      <c r="AY166" s="165" t="s">
        <v>266</v>
      </c>
    </row>
    <row r="167" spans="2:65" s="11" customFormat="1" ht="11.25">
      <c r="B167" s="135"/>
      <c r="D167" s="136" t="s">
        <v>274</v>
      </c>
      <c r="E167" s="137" t="s">
        <v>19</v>
      </c>
      <c r="F167" s="138" t="s">
        <v>4820</v>
      </c>
      <c r="H167" s="139">
        <v>2668.7330000000002</v>
      </c>
      <c r="I167" s="140"/>
      <c r="L167" s="135"/>
      <c r="M167" s="141"/>
      <c r="T167" s="142"/>
      <c r="AT167" s="137" t="s">
        <v>274</v>
      </c>
      <c r="AU167" s="137" t="s">
        <v>83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4" customFormat="1" ht="11.25">
      <c r="B168" s="164"/>
      <c r="D168" s="136" t="s">
        <v>274</v>
      </c>
      <c r="E168" s="165" t="s">
        <v>19</v>
      </c>
      <c r="F168" s="166" t="s">
        <v>2062</v>
      </c>
      <c r="H168" s="165" t="s">
        <v>19</v>
      </c>
      <c r="I168" s="167"/>
      <c r="L168" s="164"/>
      <c r="M168" s="168"/>
      <c r="T168" s="169"/>
      <c r="AT168" s="165" t="s">
        <v>274</v>
      </c>
      <c r="AU168" s="165" t="s">
        <v>83</v>
      </c>
      <c r="AV168" s="14" t="s">
        <v>83</v>
      </c>
      <c r="AW168" s="14" t="s">
        <v>37</v>
      </c>
      <c r="AX168" s="14" t="s">
        <v>75</v>
      </c>
      <c r="AY168" s="165" t="s">
        <v>266</v>
      </c>
    </row>
    <row r="169" spans="2:65" s="11" customFormat="1" ht="11.25">
      <c r="B169" s="135"/>
      <c r="D169" s="136" t="s">
        <v>274</v>
      </c>
      <c r="E169" s="137" t="s">
        <v>19</v>
      </c>
      <c r="F169" s="138" t="s">
        <v>4821</v>
      </c>
      <c r="H169" s="139">
        <v>65.343999999999994</v>
      </c>
      <c r="I169" s="140"/>
      <c r="L169" s="135"/>
      <c r="M169" s="141"/>
      <c r="T169" s="142"/>
      <c r="AT169" s="137" t="s">
        <v>274</v>
      </c>
      <c r="AU169" s="137" t="s">
        <v>83</v>
      </c>
      <c r="AV169" s="11" t="s">
        <v>85</v>
      </c>
      <c r="AW169" s="11" t="s">
        <v>37</v>
      </c>
      <c r="AX169" s="11" t="s">
        <v>75</v>
      </c>
      <c r="AY169" s="137" t="s">
        <v>266</v>
      </c>
    </row>
    <row r="170" spans="2:65" s="14" customFormat="1" ht="11.25">
      <c r="B170" s="164"/>
      <c r="D170" s="136" t="s">
        <v>274</v>
      </c>
      <c r="E170" s="165" t="s">
        <v>19</v>
      </c>
      <c r="F170" s="166" t="s">
        <v>2362</v>
      </c>
      <c r="H170" s="165" t="s">
        <v>19</v>
      </c>
      <c r="I170" s="167"/>
      <c r="L170" s="164"/>
      <c r="M170" s="168"/>
      <c r="T170" s="169"/>
      <c r="AT170" s="165" t="s">
        <v>274</v>
      </c>
      <c r="AU170" s="165" t="s">
        <v>83</v>
      </c>
      <c r="AV170" s="14" t="s">
        <v>83</v>
      </c>
      <c r="AW170" s="14" t="s">
        <v>37</v>
      </c>
      <c r="AX170" s="14" t="s">
        <v>75</v>
      </c>
      <c r="AY170" s="165" t="s">
        <v>266</v>
      </c>
    </row>
    <row r="171" spans="2:65" s="11" customFormat="1" ht="11.25">
      <c r="B171" s="135"/>
      <c r="D171" s="136" t="s">
        <v>274</v>
      </c>
      <c r="E171" s="137" t="s">
        <v>19</v>
      </c>
      <c r="F171" s="138" t="s">
        <v>4822</v>
      </c>
      <c r="H171" s="139">
        <v>2506.9380000000001</v>
      </c>
      <c r="I171" s="140"/>
      <c r="L171" s="135"/>
      <c r="M171" s="141"/>
      <c r="T171" s="142"/>
      <c r="AT171" s="137" t="s">
        <v>274</v>
      </c>
      <c r="AU171" s="137" t="s">
        <v>83</v>
      </c>
      <c r="AV171" s="11" t="s">
        <v>85</v>
      </c>
      <c r="AW171" s="11" t="s">
        <v>37</v>
      </c>
      <c r="AX171" s="11" t="s">
        <v>75</v>
      </c>
      <c r="AY171" s="137" t="s">
        <v>266</v>
      </c>
    </row>
    <row r="172" spans="2:65" s="12" customFormat="1" ht="11.25">
      <c r="B172" s="143"/>
      <c r="D172" s="136" t="s">
        <v>274</v>
      </c>
      <c r="E172" s="144" t="s">
        <v>19</v>
      </c>
      <c r="F172" s="145" t="s">
        <v>276</v>
      </c>
      <c r="H172" s="146">
        <v>23186.294999999998</v>
      </c>
      <c r="I172" s="147"/>
      <c r="L172" s="143"/>
      <c r="M172" s="148"/>
      <c r="T172" s="149"/>
      <c r="AT172" s="144" t="s">
        <v>274</v>
      </c>
      <c r="AU172" s="144" t="s">
        <v>83</v>
      </c>
      <c r="AV172" s="12" t="s">
        <v>272</v>
      </c>
      <c r="AW172" s="12" t="s">
        <v>37</v>
      </c>
      <c r="AX172" s="12" t="s">
        <v>83</v>
      </c>
      <c r="AY172" s="144" t="s">
        <v>266</v>
      </c>
    </row>
    <row r="173" spans="2:65" s="1" customFormat="1" ht="62.65" customHeight="1">
      <c r="B173" s="33"/>
      <c r="C173" s="122" t="s">
        <v>386</v>
      </c>
      <c r="D173" s="122" t="s">
        <v>267</v>
      </c>
      <c r="E173" s="123" t="s">
        <v>921</v>
      </c>
      <c r="F173" s="124" t="s">
        <v>922</v>
      </c>
      <c r="G173" s="125" t="s">
        <v>845</v>
      </c>
      <c r="H173" s="126">
        <v>17.832000000000001</v>
      </c>
      <c r="I173" s="127"/>
      <c r="J173" s="128">
        <f>ROUND(I173*H173,2)</f>
        <v>0</v>
      </c>
      <c r="K173" s="124" t="s">
        <v>271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853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853</v>
      </c>
      <c r="BM173" s="133" t="s">
        <v>4823</v>
      </c>
    </row>
    <row r="174" spans="2:65" s="14" customFormat="1" ht="11.25">
      <c r="B174" s="164"/>
      <c r="D174" s="136" t="s">
        <v>274</v>
      </c>
      <c r="E174" s="165" t="s">
        <v>19</v>
      </c>
      <c r="F174" s="166" t="s">
        <v>4824</v>
      </c>
      <c r="H174" s="165" t="s">
        <v>19</v>
      </c>
      <c r="I174" s="167"/>
      <c r="L174" s="164"/>
      <c r="M174" s="168"/>
      <c r="T174" s="169"/>
      <c r="AT174" s="165" t="s">
        <v>274</v>
      </c>
      <c r="AU174" s="165" t="s">
        <v>83</v>
      </c>
      <c r="AV174" s="14" t="s">
        <v>83</v>
      </c>
      <c r="AW174" s="14" t="s">
        <v>37</v>
      </c>
      <c r="AX174" s="14" t="s">
        <v>75</v>
      </c>
      <c r="AY174" s="165" t="s">
        <v>266</v>
      </c>
    </row>
    <row r="175" spans="2:65" s="11" customFormat="1" ht="11.25">
      <c r="B175" s="135"/>
      <c r="D175" s="136" t="s">
        <v>274</v>
      </c>
      <c r="E175" s="137" t="s">
        <v>19</v>
      </c>
      <c r="F175" s="138" t="s">
        <v>4825</v>
      </c>
      <c r="H175" s="139">
        <v>17.832000000000001</v>
      </c>
      <c r="I175" s="140"/>
      <c r="L175" s="135"/>
      <c r="M175" s="141"/>
      <c r="T175" s="142"/>
      <c r="AT175" s="137" t="s">
        <v>274</v>
      </c>
      <c r="AU175" s="137" t="s">
        <v>83</v>
      </c>
      <c r="AV175" s="11" t="s">
        <v>85</v>
      </c>
      <c r="AW175" s="11" t="s">
        <v>37</v>
      </c>
      <c r="AX175" s="11" t="s">
        <v>83</v>
      </c>
      <c r="AY175" s="137" t="s">
        <v>266</v>
      </c>
    </row>
    <row r="176" spans="2:65" s="1" customFormat="1" ht="62.65" customHeight="1">
      <c r="B176" s="33"/>
      <c r="C176" s="122" t="s">
        <v>7</v>
      </c>
      <c r="D176" s="122" t="s">
        <v>267</v>
      </c>
      <c r="E176" s="123" t="s">
        <v>926</v>
      </c>
      <c r="F176" s="124" t="s">
        <v>927</v>
      </c>
      <c r="G176" s="125" t="s">
        <v>845</v>
      </c>
      <c r="H176" s="126">
        <v>222.708</v>
      </c>
      <c r="I176" s="127"/>
      <c r="J176" s="128">
        <f>ROUND(I176*H176,2)</f>
        <v>0</v>
      </c>
      <c r="K176" s="124" t="s">
        <v>271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853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853</v>
      </c>
      <c r="BM176" s="133" t="s">
        <v>4826</v>
      </c>
    </row>
    <row r="177" spans="2:65" s="14" customFormat="1" ht="11.25">
      <c r="B177" s="164"/>
      <c r="D177" s="136" t="s">
        <v>274</v>
      </c>
      <c r="E177" s="165" t="s">
        <v>19</v>
      </c>
      <c r="F177" s="166" t="s">
        <v>4824</v>
      </c>
      <c r="H177" s="165" t="s">
        <v>19</v>
      </c>
      <c r="I177" s="167"/>
      <c r="L177" s="164"/>
      <c r="M177" s="168"/>
      <c r="T177" s="169"/>
      <c r="AT177" s="165" t="s">
        <v>274</v>
      </c>
      <c r="AU177" s="165" t="s">
        <v>83</v>
      </c>
      <c r="AV177" s="14" t="s">
        <v>83</v>
      </c>
      <c r="AW177" s="14" t="s">
        <v>37</v>
      </c>
      <c r="AX177" s="14" t="s">
        <v>75</v>
      </c>
      <c r="AY177" s="165" t="s">
        <v>266</v>
      </c>
    </row>
    <row r="178" spans="2:65" s="11" customFormat="1" ht="11.25">
      <c r="B178" s="135"/>
      <c r="D178" s="136" t="s">
        <v>274</v>
      </c>
      <c r="E178" s="137" t="s">
        <v>19</v>
      </c>
      <c r="F178" s="138" t="s">
        <v>4827</v>
      </c>
      <c r="H178" s="139">
        <v>222.708</v>
      </c>
      <c r="I178" s="140"/>
      <c r="L178" s="135"/>
      <c r="M178" s="141"/>
      <c r="T178" s="142"/>
      <c r="AT178" s="137" t="s">
        <v>274</v>
      </c>
      <c r="AU178" s="137" t="s">
        <v>83</v>
      </c>
      <c r="AV178" s="11" t="s">
        <v>85</v>
      </c>
      <c r="AW178" s="11" t="s">
        <v>37</v>
      </c>
      <c r="AX178" s="11" t="s">
        <v>83</v>
      </c>
      <c r="AY178" s="137" t="s">
        <v>266</v>
      </c>
    </row>
    <row r="179" spans="2:65" s="1" customFormat="1" ht="49.15" customHeight="1">
      <c r="B179" s="33"/>
      <c r="C179" s="122" t="s">
        <v>393</v>
      </c>
      <c r="D179" s="122" t="s">
        <v>267</v>
      </c>
      <c r="E179" s="123" t="s">
        <v>2091</v>
      </c>
      <c r="F179" s="124" t="s">
        <v>2092</v>
      </c>
      <c r="G179" s="125" t="s">
        <v>845</v>
      </c>
      <c r="H179" s="126">
        <v>1253.4690000000001</v>
      </c>
      <c r="I179" s="127"/>
      <c r="J179" s="128">
        <f>ROUND(I179*H179,2)</f>
        <v>0</v>
      </c>
      <c r="K179" s="124" t="s">
        <v>271</v>
      </c>
      <c r="L179" s="33"/>
      <c r="M179" s="129" t="s">
        <v>19</v>
      </c>
      <c r="N179" s="130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853</v>
      </c>
      <c r="AT179" s="133" t="s">
        <v>267</v>
      </c>
      <c r="AU179" s="133" t="s">
        <v>83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853</v>
      </c>
      <c r="BM179" s="133" t="s">
        <v>4828</v>
      </c>
    </row>
    <row r="180" spans="2:65" s="1" customFormat="1" ht="19.5">
      <c r="B180" s="33"/>
      <c r="D180" s="136" t="s">
        <v>341</v>
      </c>
      <c r="F180" s="150" t="s">
        <v>946</v>
      </c>
      <c r="I180" s="151"/>
      <c r="L180" s="33"/>
      <c r="M180" s="152"/>
      <c r="T180" s="54"/>
      <c r="AT180" s="18" t="s">
        <v>341</v>
      </c>
      <c r="AU180" s="18" t="s">
        <v>83</v>
      </c>
    </row>
    <row r="181" spans="2:65" s="14" customFormat="1" ht="11.25">
      <c r="B181" s="164"/>
      <c r="D181" s="136" t="s">
        <v>274</v>
      </c>
      <c r="E181" s="165" t="s">
        <v>19</v>
      </c>
      <c r="F181" s="166" t="s">
        <v>4829</v>
      </c>
      <c r="H181" s="165" t="s">
        <v>19</v>
      </c>
      <c r="I181" s="167"/>
      <c r="L181" s="164"/>
      <c r="M181" s="168"/>
      <c r="T181" s="169"/>
      <c r="AT181" s="165" t="s">
        <v>274</v>
      </c>
      <c r="AU181" s="165" t="s">
        <v>83</v>
      </c>
      <c r="AV181" s="14" t="s">
        <v>83</v>
      </c>
      <c r="AW181" s="14" t="s">
        <v>37</v>
      </c>
      <c r="AX181" s="14" t="s">
        <v>75</v>
      </c>
      <c r="AY181" s="165" t="s">
        <v>266</v>
      </c>
    </row>
    <row r="182" spans="2:65" s="14" customFormat="1" ht="11.25">
      <c r="B182" s="164"/>
      <c r="D182" s="136" t="s">
        <v>274</v>
      </c>
      <c r="E182" s="165" t="s">
        <v>19</v>
      </c>
      <c r="F182" s="166" t="s">
        <v>4830</v>
      </c>
      <c r="H182" s="165" t="s">
        <v>19</v>
      </c>
      <c r="I182" s="167"/>
      <c r="L182" s="164"/>
      <c r="M182" s="168"/>
      <c r="T182" s="169"/>
      <c r="AT182" s="165" t="s">
        <v>274</v>
      </c>
      <c r="AU182" s="165" t="s">
        <v>83</v>
      </c>
      <c r="AV182" s="14" t="s">
        <v>83</v>
      </c>
      <c r="AW182" s="14" t="s">
        <v>37</v>
      </c>
      <c r="AX182" s="14" t="s">
        <v>75</v>
      </c>
      <c r="AY182" s="165" t="s">
        <v>266</v>
      </c>
    </row>
    <row r="183" spans="2:65" s="11" customFormat="1" ht="11.25">
      <c r="B183" s="135"/>
      <c r="D183" s="136" t="s">
        <v>274</v>
      </c>
      <c r="E183" s="137" t="s">
        <v>19</v>
      </c>
      <c r="F183" s="138" t="s">
        <v>4831</v>
      </c>
      <c r="H183" s="139">
        <v>1253.4690000000001</v>
      </c>
      <c r="I183" s="140"/>
      <c r="L183" s="135"/>
      <c r="M183" s="180"/>
      <c r="N183" s="181"/>
      <c r="O183" s="181"/>
      <c r="P183" s="181"/>
      <c r="Q183" s="181"/>
      <c r="R183" s="181"/>
      <c r="S183" s="181"/>
      <c r="T183" s="182"/>
      <c r="AT183" s="137" t="s">
        <v>274</v>
      </c>
      <c r="AU183" s="137" t="s">
        <v>83</v>
      </c>
      <c r="AV183" s="11" t="s">
        <v>85</v>
      </c>
      <c r="AW183" s="11" t="s">
        <v>37</v>
      </c>
      <c r="AX183" s="11" t="s">
        <v>83</v>
      </c>
      <c r="AY183" s="137" t="s">
        <v>266</v>
      </c>
    </row>
    <row r="184" spans="2:65" s="1" customFormat="1" ht="6.95" customHeight="1">
      <c r="B184" s="42"/>
      <c r="C184" s="43"/>
      <c r="D184" s="43"/>
      <c r="E184" s="43"/>
      <c r="F184" s="43"/>
      <c r="G184" s="43"/>
      <c r="H184" s="43"/>
      <c r="I184" s="43"/>
      <c r="J184" s="43"/>
      <c r="K184" s="43"/>
      <c r="L184" s="33"/>
    </row>
  </sheetData>
  <sheetProtection algorithmName="SHA-512" hashValue="DGn+RmgK0pboUNviCskdY2lJILnzacRMq73WOcqOGl/Rxp/KvBqWLVRmmMW4GTRlgvtDPQMa+l8WuAJtluG00Q==" saltValue="xunn6T2qZmSkJuI3gbwWZOPtbCJcqg0kC8/oLIIXDLggq85edRKPBmX+oyNLw9iOFNDa5k+cnFc4t6AH2+d8Fw==" spinCount="100000" sheet="1" objects="1" scenarios="1" formatColumns="0" formatRows="0" autoFilter="0"/>
  <autoFilter ref="C81:K183" xr:uid="{00000000-0009-0000-0000-00001F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2:BM15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178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4832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ROUND((SUM(BE82:BE158)),  2)</f>
        <v>0</v>
      </c>
      <c r="I33" s="90">
        <v>0.21</v>
      </c>
      <c r="J33" s="89">
        <f>ROUND(((SUM(BE82:BE158))*I33),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ROUND((SUM(BF82:BF158)),  2)</f>
        <v>0</v>
      </c>
      <c r="I34" s="90">
        <v>0.12</v>
      </c>
      <c r="J34" s="89">
        <f>ROUND(((SUM(BF82:BF158))*I34),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ROUND((SUM(BG82:BG158)),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ROUND((SUM(BH82:BH158)),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ROUND((SUM(BI82:BI158)),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12-11-02 - Železniční spodek, km 18,900 - km 19,900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J126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12-11-02 - Železniční spodek, km 18,900 - km 19,900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P83+P126</f>
        <v>0</v>
      </c>
      <c r="Q82" s="51"/>
      <c r="R82" s="109">
        <f>R83+R126</f>
        <v>9386.5</v>
      </c>
      <c r="S82" s="51"/>
      <c r="T82" s="110">
        <f>T83+T126</f>
        <v>0</v>
      </c>
      <c r="AT82" s="18" t="s">
        <v>74</v>
      </c>
      <c r="AU82" s="18" t="s">
        <v>248</v>
      </c>
      <c r="BK82" s="111">
        <f>BK83+BK126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9386.5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SUM(P85:P125)</f>
        <v>0</v>
      </c>
      <c r="R84" s="118">
        <f>SUM(R85:R125)</f>
        <v>9386.5</v>
      </c>
      <c r="T84" s="119">
        <f>SUM(T85:T125)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SUM(BK85:BK125)</f>
        <v>0</v>
      </c>
    </row>
    <row r="85" spans="2:65" s="1" customFormat="1" ht="37.9" customHeight="1">
      <c r="B85" s="33"/>
      <c r="C85" s="122" t="s">
        <v>83</v>
      </c>
      <c r="D85" s="122" t="s">
        <v>267</v>
      </c>
      <c r="E85" s="123" t="s">
        <v>1536</v>
      </c>
      <c r="F85" s="124" t="s">
        <v>1537</v>
      </c>
      <c r="G85" s="125" t="s">
        <v>279</v>
      </c>
      <c r="H85" s="126">
        <v>2180.25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4833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4742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>
      <c r="B87" s="164"/>
      <c r="D87" s="136" t="s">
        <v>274</v>
      </c>
      <c r="E87" s="165" t="s">
        <v>19</v>
      </c>
      <c r="F87" s="166" t="s">
        <v>4834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4835</v>
      </c>
      <c r="H88" s="139">
        <v>2180.25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>
      <c r="B89" s="143"/>
      <c r="D89" s="136" t="s">
        <v>274</v>
      </c>
      <c r="E89" s="144" t="s">
        <v>19</v>
      </c>
      <c r="F89" s="145" t="s">
        <v>276</v>
      </c>
      <c r="H89" s="146">
        <v>2180.25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37.9" customHeight="1">
      <c r="B90" s="33"/>
      <c r="C90" s="122" t="s">
        <v>85</v>
      </c>
      <c r="D90" s="122" t="s">
        <v>267</v>
      </c>
      <c r="E90" s="123" t="s">
        <v>1944</v>
      </c>
      <c r="F90" s="124" t="s">
        <v>1945</v>
      </c>
      <c r="G90" s="125" t="s">
        <v>279</v>
      </c>
      <c r="H90" s="126">
        <v>1172.5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4836</v>
      </c>
    </row>
    <row r="91" spans="2:65" s="1" customFormat="1" ht="19.5">
      <c r="B91" s="33"/>
      <c r="D91" s="136" t="s">
        <v>341</v>
      </c>
      <c r="F91" s="150" t="s">
        <v>4750</v>
      </c>
      <c r="I91" s="151"/>
      <c r="L91" s="33"/>
      <c r="M91" s="152"/>
      <c r="T91" s="54"/>
      <c r="AT91" s="18" t="s">
        <v>341</v>
      </c>
      <c r="AU91" s="18" t="s">
        <v>85</v>
      </c>
    </row>
    <row r="92" spans="2:65" s="14" customFormat="1" ht="11.25">
      <c r="B92" s="164"/>
      <c r="D92" s="136" t="s">
        <v>274</v>
      </c>
      <c r="E92" s="165" t="s">
        <v>19</v>
      </c>
      <c r="F92" s="166" t="s">
        <v>1550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4" customFormat="1" ht="11.25">
      <c r="B93" s="164"/>
      <c r="D93" s="136" t="s">
        <v>274</v>
      </c>
      <c r="E93" s="165" t="s">
        <v>19</v>
      </c>
      <c r="F93" s="166" t="s">
        <v>4751</v>
      </c>
      <c r="H93" s="165" t="s">
        <v>19</v>
      </c>
      <c r="I93" s="167"/>
      <c r="L93" s="164"/>
      <c r="M93" s="168"/>
      <c r="T93" s="169"/>
      <c r="AT93" s="165" t="s">
        <v>274</v>
      </c>
      <c r="AU93" s="165" t="s">
        <v>85</v>
      </c>
      <c r="AV93" s="14" t="s">
        <v>83</v>
      </c>
      <c r="AW93" s="14" t="s">
        <v>37</v>
      </c>
      <c r="AX93" s="14" t="s">
        <v>75</v>
      </c>
      <c r="AY93" s="165" t="s">
        <v>266</v>
      </c>
    </row>
    <row r="94" spans="2:65" s="11" customFormat="1" ht="11.25">
      <c r="B94" s="135"/>
      <c r="D94" s="136" t="s">
        <v>274</v>
      </c>
      <c r="E94" s="137" t="s">
        <v>19</v>
      </c>
      <c r="F94" s="138" t="s">
        <v>4837</v>
      </c>
      <c r="H94" s="139">
        <v>1172.5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83</v>
      </c>
      <c r="AY94" s="137" t="s">
        <v>266</v>
      </c>
    </row>
    <row r="95" spans="2:65" s="1" customFormat="1" ht="24.2" customHeight="1">
      <c r="B95" s="33"/>
      <c r="C95" s="122" t="s">
        <v>285</v>
      </c>
      <c r="D95" s="122" t="s">
        <v>267</v>
      </c>
      <c r="E95" s="123" t="s">
        <v>2045</v>
      </c>
      <c r="F95" s="124" t="s">
        <v>2046</v>
      </c>
      <c r="G95" s="125" t="s">
        <v>895</v>
      </c>
      <c r="H95" s="126">
        <v>4743</v>
      </c>
      <c r="I95" s="127"/>
      <c r="J95" s="128">
        <f>ROUND(I95*H95,2)</f>
        <v>0</v>
      </c>
      <c r="K95" s="124" t="s">
        <v>271</v>
      </c>
      <c r="L95" s="33"/>
      <c r="M95" s="129" t="s">
        <v>19</v>
      </c>
      <c r="N95" s="130" t="s">
        <v>46</v>
      </c>
      <c r="P95" s="131">
        <f>O95*H95</f>
        <v>0</v>
      </c>
      <c r="Q95" s="131">
        <v>0</v>
      </c>
      <c r="R95" s="131">
        <f>Q95*H95</f>
        <v>0</v>
      </c>
      <c r="S95" s="131">
        <v>0</v>
      </c>
      <c r="T95" s="132">
        <f>S95*H95</f>
        <v>0</v>
      </c>
      <c r="AR95" s="133" t="s">
        <v>272</v>
      </c>
      <c r="AT95" s="133" t="s">
        <v>267</v>
      </c>
      <c r="AU95" s="133" t="s">
        <v>85</v>
      </c>
      <c r="AY95" s="18" t="s">
        <v>266</v>
      </c>
      <c r="BE95" s="134">
        <f>IF(N95="základní",J95,0)</f>
        <v>0</v>
      </c>
      <c r="BF95" s="134">
        <f>IF(N95="snížená",J95,0)</f>
        <v>0</v>
      </c>
      <c r="BG95" s="134">
        <f>IF(N95="zákl. přenesená",J95,0)</f>
        <v>0</v>
      </c>
      <c r="BH95" s="134">
        <f>IF(N95="sníž. přenesená",J95,0)</f>
        <v>0</v>
      </c>
      <c r="BI95" s="134">
        <f>IF(N95="nulová",J95,0)</f>
        <v>0</v>
      </c>
      <c r="BJ95" s="18" t="s">
        <v>83</v>
      </c>
      <c r="BK95" s="134">
        <f>ROUND(I95*H95,2)</f>
        <v>0</v>
      </c>
      <c r="BL95" s="18" t="s">
        <v>272</v>
      </c>
      <c r="BM95" s="133" t="s">
        <v>4838</v>
      </c>
    </row>
    <row r="96" spans="2:65" s="14" customFormat="1" ht="11.25">
      <c r="B96" s="164"/>
      <c r="D96" s="136" t="s">
        <v>274</v>
      </c>
      <c r="E96" s="165" t="s">
        <v>19</v>
      </c>
      <c r="F96" s="166" t="s">
        <v>4754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4" customFormat="1" ht="11.25">
      <c r="B97" s="164"/>
      <c r="D97" s="136" t="s">
        <v>274</v>
      </c>
      <c r="E97" s="165" t="s">
        <v>19</v>
      </c>
      <c r="F97" s="166" t="s">
        <v>4839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4840</v>
      </c>
      <c r="H98" s="139">
        <v>4743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83</v>
      </c>
      <c r="AY98" s="137" t="s">
        <v>266</v>
      </c>
    </row>
    <row r="99" spans="2:65" s="1" customFormat="1" ht="44.25" customHeight="1">
      <c r="B99" s="33"/>
      <c r="C99" s="122" t="s">
        <v>272</v>
      </c>
      <c r="D99" s="122" t="s">
        <v>267</v>
      </c>
      <c r="E99" s="123" t="s">
        <v>4757</v>
      </c>
      <c r="F99" s="124" t="s">
        <v>4758</v>
      </c>
      <c r="G99" s="125" t="s">
        <v>789</v>
      </c>
      <c r="H99" s="126">
        <v>335</v>
      </c>
      <c r="I99" s="127"/>
      <c r="J99" s="128">
        <f>ROUND(I99*H99,2)</f>
        <v>0</v>
      </c>
      <c r="K99" s="124" t="s">
        <v>271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85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4841</v>
      </c>
    </row>
    <row r="100" spans="2:65" s="14" customFormat="1" ht="11.25">
      <c r="B100" s="164"/>
      <c r="D100" s="136" t="s">
        <v>274</v>
      </c>
      <c r="E100" s="165" t="s">
        <v>19</v>
      </c>
      <c r="F100" s="166" t="s">
        <v>4842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4" customFormat="1" ht="11.25">
      <c r="B101" s="164"/>
      <c r="D101" s="136" t="s">
        <v>274</v>
      </c>
      <c r="E101" s="165" t="s">
        <v>19</v>
      </c>
      <c r="F101" s="166" t="s">
        <v>4742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4843</v>
      </c>
      <c r="H102" s="139">
        <v>335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83</v>
      </c>
      <c r="AY102" s="137" t="s">
        <v>266</v>
      </c>
    </row>
    <row r="103" spans="2:65" s="1" customFormat="1" ht="16.5" customHeight="1">
      <c r="B103" s="33"/>
      <c r="C103" s="170" t="s">
        <v>264</v>
      </c>
      <c r="D103" s="170" t="s">
        <v>298</v>
      </c>
      <c r="E103" s="171" t="s">
        <v>4762</v>
      </c>
      <c r="F103" s="172" t="s">
        <v>4763</v>
      </c>
      <c r="G103" s="173" t="s">
        <v>789</v>
      </c>
      <c r="H103" s="174">
        <v>335</v>
      </c>
      <c r="I103" s="175"/>
      <c r="J103" s="176">
        <f>ROUND(I103*H103,2)</f>
        <v>0</v>
      </c>
      <c r="K103" s="172" t="s">
        <v>271</v>
      </c>
      <c r="L103" s="177"/>
      <c r="M103" s="178" t="s">
        <v>19</v>
      </c>
      <c r="N103" s="179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303</v>
      </c>
      <c r="AT103" s="133" t="s">
        <v>298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4844</v>
      </c>
    </row>
    <row r="104" spans="2:65" s="1" customFormat="1" ht="16.5" customHeight="1">
      <c r="B104" s="33"/>
      <c r="C104" s="122" t="s">
        <v>295</v>
      </c>
      <c r="D104" s="122" t="s">
        <v>267</v>
      </c>
      <c r="E104" s="123" t="s">
        <v>4765</v>
      </c>
      <c r="F104" s="124" t="s">
        <v>4766</v>
      </c>
      <c r="G104" s="125" t="s">
        <v>789</v>
      </c>
      <c r="H104" s="126">
        <v>403</v>
      </c>
      <c r="I104" s="127"/>
      <c r="J104" s="128">
        <f>ROUND(I104*H104,2)</f>
        <v>0</v>
      </c>
      <c r="K104" s="124" t="s">
        <v>19</v>
      </c>
      <c r="L104" s="33"/>
      <c r="M104" s="129" t="s">
        <v>19</v>
      </c>
      <c r="N104" s="130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272</v>
      </c>
      <c r="AT104" s="133" t="s">
        <v>267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4845</v>
      </c>
    </row>
    <row r="105" spans="2:65" s="1" customFormat="1" ht="19.5">
      <c r="B105" s="33"/>
      <c r="D105" s="136" t="s">
        <v>341</v>
      </c>
      <c r="F105" s="150" t="s">
        <v>4768</v>
      </c>
      <c r="I105" s="151"/>
      <c r="L105" s="33"/>
      <c r="M105" s="152"/>
      <c r="T105" s="54"/>
      <c r="AT105" s="18" t="s">
        <v>341</v>
      </c>
      <c r="AU105" s="18" t="s">
        <v>85</v>
      </c>
    </row>
    <row r="106" spans="2:65" s="14" customFormat="1" ht="11.25">
      <c r="B106" s="164"/>
      <c r="D106" s="136" t="s">
        <v>274</v>
      </c>
      <c r="E106" s="165" t="s">
        <v>19</v>
      </c>
      <c r="F106" s="166" t="s">
        <v>4842</v>
      </c>
      <c r="H106" s="165" t="s">
        <v>19</v>
      </c>
      <c r="I106" s="167"/>
      <c r="L106" s="164"/>
      <c r="M106" s="168"/>
      <c r="T106" s="169"/>
      <c r="AT106" s="165" t="s">
        <v>274</v>
      </c>
      <c r="AU106" s="165" t="s">
        <v>85</v>
      </c>
      <c r="AV106" s="14" t="s">
        <v>83</v>
      </c>
      <c r="AW106" s="14" t="s">
        <v>37</v>
      </c>
      <c r="AX106" s="14" t="s">
        <v>75</v>
      </c>
      <c r="AY106" s="165" t="s">
        <v>266</v>
      </c>
    </row>
    <row r="107" spans="2:65" s="14" customFormat="1" ht="11.25">
      <c r="B107" s="164"/>
      <c r="D107" s="136" t="s">
        <v>274</v>
      </c>
      <c r="E107" s="165" t="s">
        <v>19</v>
      </c>
      <c r="F107" s="166" t="s">
        <v>4742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4846</v>
      </c>
      <c r="H108" s="139">
        <v>403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83</v>
      </c>
      <c r="AY108" s="137" t="s">
        <v>266</v>
      </c>
    </row>
    <row r="109" spans="2:65" s="1" customFormat="1" ht="16.5" customHeight="1">
      <c r="B109" s="33"/>
      <c r="C109" s="170" t="s">
        <v>293</v>
      </c>
      <c r="D109" s="170" t="s">
        <v>298</v>
      </c>
      <c r="E109" s="171" t="s">
        <v>4770</v>
      </c>
      <c r="F109" s="172" t="s">
        <v>4771</v>
      </c>
      <c r="G109" s="173" t="s">
        <v>789</v>
      </c>
      <c r="H109" s="174">
        <v>403</v>
      </c>
      <c r="I109" s="175"/>
      <c r="J109" s="176">
        <f>ROUND(I109*H109,2)</f>
        <v>0</v>
      </c>
      <c r="K109" s="172" t="s">
        <v>19</v>
      </c>
      <c r="L109" s="177"/>
      <c r="M109" s="178" t="s">
        <v>19</v>
      </c>
      <c r="N109" s="179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303</v>
      </c>
      <c r="AT109" s="133" t="s">
        <v>298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4847</v>
      </c>
    </row>
    <row r="110" spans="2:65" s="1" customFormat="1" ht="44.25" customHeight="1">
      <c r="B110" s="33"/>
      <c r="C110" s="122" t="s">
        <v>303</v>
      </c>
      <c r="D110" s="122" t="s">
        <v>267</v>
      </c>
      <c r="E110" s="123" t="s">
        <v>4785</v>
      </c>
      <c r="F110" s="124" t="s">
        <v>4786</v>
      </c>
      <c r="G110" s="125" t="s">
        <v>279</v>
      </c>
      <c r="H110" s="126">
        <v>3029.4</v>
      </c>
      <c r="I110" s="127"/>
      <c r="J110" s="128">
        <f>ROUND(I110*H110,2)</f>
        <v>0</v>
      </c>
      <c r="K110" s="124" t="s">
        <v>271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4848</v>
      </c>
    </row>
    <row r="111" spans="2:65" s="1" customFormat="1" ht="19.5">
      <c r="B111" s="33"/>
      <c r="D111" s="136" t="s">
        <v>341</v>
      </c>
      <c r="F111" s="150" t="s">
        <v>4788</v>
      </c>
      <c r="I111" s="151"/>
      <c r="L111" s="33"/>
      <c r="M111" s="152"/>
      <c r="T111" s="54"/>
      <c r="AT111" s="18" t="s">
        <v>341</v>
      </c>
      <c r="AU111" s="18" t="s">
        <v>85</v>
      </c>
    </row>
    <row r="112" spans="2:65" s="14" customFormat="1" ht="11.25">
      <c r="B112" s="164"/>
      <c r="D112" s="136" t="s">
        <v>274</v>
      </c>
      <c r="E112" s="165" t="s">
        <v>19</v>
      </c>
      <c r="F112" s="166" t="s">
        <v>4742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4" customFormat="1" ht="22.5">
      <c r="B113" s="164"/>
      <c r="D113" s="136" t="s">
        <v>274</v>
      </c>
      <c r="E113" s="165" t="s">
        <v>19</v>
      </c>
      <c r="F113" s="166" t="s">
        <v>4849</v>
      </c>
      <c r="H113" s="165" t="s">
        <v>19</v>
      </c>
      <c r="I113" s="167"/>
      <c r="L113" s="164"/>
      <c r="M113" s="168"/>
      <c r="T113" s="169"/>
      <c r="AT113" s="165" t="s">
        <v>274</v>
      </c>
      <c r="AU113" s="165" t="s">
        <v>85</v>
      </c>
      <c r="AV113" s="14" t="s">
        <v>83</v>
      </c>
      <c r="AW113" s="14" t="s">
        <v>37</v>
      </c>
      <c r="AX113" s="14" t="s">
        <v>75</v>
      </c>
      <c r="AY113" s="165" t="s">
        <v>266</v>
      </c>
    </row>
    <row r="114" spans="2:65" s="11" customFormat="1" ht="11.25">
      <c r="B114" s="135"/>
      <c r="D114" s="136" t="s">
        <v>274</v>
      </c>
      <c r="E114" s="137" t="s">
        <v>19</v>
      </c>
      <c r="F114" s="138" t="s">
        <v>4850</v>
      </c>
      <c r="H114" s="139">
        <v>3029.4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83</v>
      </c>
      <c r="AY114" s="137" t="s">
        <v>266</v>
      </c>
    </row>
    <row r="115" spans="2:65" s="1" customFormat="1" ht="16.5" customHeight="1">
      <c r="B115" s="33"/>
      <c r="C115" s="170" t="s">
        <v>307</v>
      </c>
      <c r="D115" s="170" t="s">
        <v>298</v>
      </c>
      <c r="E115" s="171" t="s">
        <v>4791</v>
      </c>
      <c r="F115" s="172" t="s">
        <v>4792</v>
      </c>
      <c r="G115" s="173" t="s">
        <v>845</v>
      </c>
      <c r="H115" s="174">
        <v>5755.86</v>
      </c>
      <c r="I115" s="175"/>
      <c r="J115" s="176">
        <f>ROUND(I115*H115,2)</f>
        <v>0</v>
      </c>
      <c r="K115" s="172" t="s">
        <v>271</v>
      </c>
      <c r="L115" s="177"/>
      <c r="M115" s="178" t="s">
        <v>19</v>
      </c>
      <c r="N115" s="179" t="s">
        <v>46</v>
      </c>
      <c r="P115" s="131">
        <f>O115*H115</f>
        <v>0</v>
      </c>
      <c r="Q115" s="131">
        <v>1</v>
      </c>
      <c r="R115" s="131">
        <f>Q115*H115</f>
        <v>5755.86</v>
      </c>
      <c r="S115" s="131">
        <v>0</v>
      </c>
      <c r="T115" s="132">
        <f>S115*H115</f>
        <v>0</v>
      </c>
      <c r="AR115" s="133" t="s">
        <v>303</v>
      </c>
      <c r="AT115" s="133" t="s">
        <v>298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4851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4852</v>
      </c>
      <c r="H116" s="139">
        <v>5755.86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83</v>
      </c>
      <c r="AY116" s="137" t="s">
        <v>266</v>
      </c>
    </row>
    <row r="117" spans="2:65" s="1" customFormat="1" ht="24.2" customHeight="1">
      <c r="B117" s="33"/>
      <c r="C117" s="122" t="s">
        <v>312</v>
      </c>
      <c r="D117" s="122" t="s">
        <v>267</v>
      </c>
      <c r="E117" s="123" t="s">
        <v>4795</v>
      </c>
      <c r="F117" s="124" t="s">
        <v>1889</v>
      </c>
      <c r="G117" s="125" t="s">
        <v>895</v>
      </c>
      <c r="H117" s="126">
        <v>4743</v>
      </c>
      <c r="I117" s="127"/>
      <c r="J117" s="128">
        <f>ROUND(I117*H117,2)</f>
        <v>0</v>
      </c>
      <c r="K117" s="124" t="s">
        <v>271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4853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4854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4840</v>
      </c>
      <c r="H119" s="139">
        <v>4743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83</v>
      </c>
      <c r="AY119" s="137" t="s">
        <v>266</v>
      </c>
    </row>
    <row r="120" spans="2:65" s="1" customFormat="1" ht="16.5" customHeight="1">
      <c r="B120" s="33"/>
      <c r="C120" s="170" t="s">
        <v>351</v>
      </c>
      <c r="D120" s="170" t="s">
        <v>298</v>
      </c>
      <c r="E120" s="171" t="s">
        <v>1894</v>
      </c>
      <c r="F120" s="172" t="s">
        <v>1895</v>
      </c>
      <c r="G120" s="173" t="s">
        <v>845</v>
      </c>
      <c r="H120" s="174">
        <v>2845.8</v>
      </c>
      <c r="I120" s="175"/>
      <c r="J120" s="176">
        <f>ROUND(I120*H120,2)</f>
        <v>0</v>
      </c>
      <c r="K120" s="172" t="s">
        <v>271</v>
      </c>
      <c r="L120" s="177"/>
      <c r="M120" s="178" t="s">
        <v>19</v>
      </c>
      <c r="N120" s="179" t="s">
        <v>46</v>
      </c>
      <c r="P120" s="131">
        <f>O120*H120</f>
        <v>0</v>
      </c>
      <c r="Q120" s="131">
        <v>1</v>
      </c>
      <c r="R120" s="131">
        <f>Q120*H120</f>
        <v>2845.8</v>
      </c>
      <c r="S120" s="131">
        <v>0</v>
      </c>
      <c r="T120" s="132">
        <f>S120*H120</f>
        <v>0</v>
      </c>
      <c r="AR120" s="133" t="s">
        <v>303</v>
      </c>
      <c r="AT120" s="133" t="s">
        <v>298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4855</v>
      </c>
    </row>
    <row r="121" spans="2:65" s="11" customFormat="1" ht="11.25">
      <c r="B121" s="135"/>
      <c r="D121" s="136" t="s">
        <v>274</v>
      </c>
      <c r="E121" s="137" t="s">
        <v>19</v>
      </c>
      <c r="F121" s="138" t="s">
        <v>4856</v>
      </c>
      <c r="H121" s="139">
        <v>2845.8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83</v>
      </c>
      <c r="AY121" s="137" t="s">
        <v>266</v>
      </c>
    </row>
    <row r="122" spans="2:65" s="1" customFormat="1" ht="16.5" customHeight="1">
      <c r="B122" s="33"/>
      <c r="C122" s="170" t="s">
        <v>8</v>
      </c>
      <c r="D122" s="170" t="s">
        <v>298</v>
      </c>
      <c r="E122" s="171" t="s">
        <v>1962</v>
      </c>
      <c r="F122" s="172" t="s">
        <v>1963</v>
      </c>
      <c r="G122" s="173" t="s">
        <v>845</v>
      </c>
      <c r="H122" s="174">
        <v>784.84</v>
      </c>
      <c r="I122" s="175"/>
      <c r="J122" s="176">
        <f>ROUND(I122*H122,2)</f>
        <v>0</v>
      </c>
      <c r="K122" s="172" t="s">
        <v>271</v>
      </c>
      <c r="L122" s="177"/>
      <c r="M122" s="178" t="s">
        <v>19</v>
      </c>
      <c r="N122" s="179" t="s">
        <v>46</v>
      </c>
      <c r="P122" s="131">
        <f>O122*H122</f>
        <v>0</v>
      </c>
      <c r="Q122" s="131">
        <v>1</v>
      </c>
      <c r="R122" s="131">
        <f>Q122*H122</f>
        <v>784.84</v>
      </c>
      <c r="S122" s="131">
        <v>0</v>
      </c>
      <c r="T122" s="132">
        <f>S122*H122</f>
        <v>0</v>
      </c>
      <c r="AR122" s="133" t="s">
        <v>303</v>
      </c>
      <c r="AT122" s="133" t="s">
        <v>298</v>
      </c>
      <c r="AU122" s="133" t="s">
        <v>85</v>
      </c>
      <c r="AY122" s="18" t="s">
        <v>266</v>
      </c>
      <c r="BE122" s="134">
        <f>IF(N122="základní",J122,0)</f>
        <v>0</v>
      </c>
      <c r="BF122" s="134">
        <f>IF(N122="snížená",J122,0)</f>
        <v>0</v>
      </c>
      <c r="BG122" s="134">
        <f>IF(N122="zákl. přenesená",J122,0)</f>
        <v>0</v>
      </c>
      <c r="BH122" s="134">
        <f>IF(N122="sníž. přenesená",J122,0)</f>
        <v>0</v>
      </c>
      <c r="BI122" s="134">
        <f>IF(N122="nulová",J122,0)</f>
        <v>0</v>
      </c>
      <c r="BJ122" s="18" t="s">
        <v>83</v>
      </c>
      <c r="BK122" s="134">
        <f>ROUND(I122*H122,2)</f>
        <v>0</v>
      </c>
      <c r="BL122" s="18" t="s">
        <v>272</v>
      </c>
      <c r="BM122" s="133" t="s">
        <v>4857</v>
      </c>
    </row>
    <row r="123" spans="2:65" s="14" customFormat="1" ht="11.25">
      <c r="B123" s="164"/>
      <c r="D123" s="136" t="s">
        <v>274</v>
      </c>
      <c r="E123" s="165" t="s">
        <v>19</v>
      </c>
      <c r="F123" s="166" t="s">
        <v>4810</v>
      </c>
      <c r="H123" s="165" t="s">
        <v>19</v>
      </c>
      <c r="I123" s="167"/>
      <c r="L123" s="164"/>
      <c r="M123" s="168"/>
      <c r="T123" s="169"/>
      <c r="AT123" s="165" t="s">
        <v>274</v>
      </c>
      <c r="AU123" s="165" t="s">
        <v>85</v>
      </c>
      <c r="AV123" s="14" t="s">
        <v>83</v>
      </c>
      <c r="AW123" s="14" t="s">
        <v>37</v>
      </c>
      <c r="AX123" s="14" t="s">
        <v>75</v>
      </c>
      <c r="AY123" s="165" t="s">
        <v>266</v>
      </c>
    </row>
    <row r="124" spans="2:65" s="11" customFormat="1" ht="11.25">
      <c r="B124" s="135"/>
      <c r="D124" s="136" t="s">
        <v>274</v>
      </c>
      <c r="E124" s="137" t="s">
        <v>19</v>
      </c>
      <c r="F124" s="138" t="s">
        <v>4858</v>
      </c>
      <c r="H124" s="139">
        <v>784.84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2" customFormat="1" ht="11.25">
      <c r="B125" s="143"/>
      <c r="D125" s="136" t="s">
        <v>274</v>
      </c>
      <c r="E125" s="144" t="s">
        <v>19</v>
      </c>
      <c r="F125" s="145" t="s">
        <v>276</v>
      </c>
      <c r="H125" s="146">
        <v>784.84</v>
      </c>
      <c r="I125" s="147"/>
      <c r="L125" s="143"/>
      <c r="M125" s="148"/>
      <c r="T125" s="149"/>
      <c r="AT125" s="144" t="s">
        <v>274</v>
      </c>
      <c r="AU125" s="144" t="s">
        <v>85</v>
      </c>
      <c r="AV125" s="12" t="s">
        <v>272</v>
      </c>
      <c r="AW125" s="12" t="s">
        <v>37</v>
      </c>
      <c r="AX125" s="12" t="s">
        <v>83</v>
      </c>
      <c r="AY125" s="144" t="s">
        <v>266</v>
      </c>
    </row>
    <row r="126" spans="2:65" s="10" customFormat="1" ht="25.9" customHeight="1">
      <c r="B126" s="112"/>
      <c r="D126" s="113" t="s">
        <v>74</v>
      </c>
      <c r="E126" s="114" t="s">
        <v>849</v>
      </c>
      <c r="F126" s="114" t="s">
        <v>850</v>
      </c>
      <c r="I126" s="115"/>
      <c r="J126" s="116">
        <f>BK126</f>
        <v>0</v>
      </c>
      <c r="L126" s="112"/>
      <c r="M126" s="117"/>
      <c r="P126" s="118">
        <f>SUM(P127:P158)</f>
        <v>0</v>
      </c>
      <c r="R126" s="118">
        <f>SUM(R127:R158)</f>
        <v>0</v>
      </c>
      <c r="T126" s="119">
        <f>SUM(T127:T158)</f>
        <v>0</v>
      </c>
      <c r="AR126" s="113" t="s">
        <v>272</v>
      </c>
      <c r="AT126" s="120" t="s">
        <v>74</v>
      </c>
      <c r="AU126" s="120" t="s">
        <v>75</v>
      </c>
      <c r="AY126" s="113" t="s">
        <v>266</v>
      </c>
      <c r="BK126" s="121">
        <f>SUM(BK127:BK158)</f>
        <v>0</v>
      </c>
    </row>
    <row r="127" spans="2:65" s="1" customFormat="1" ht="55.5" customHeight="1">
      <c r="B127" s="33"/>
      <c r="C127" s="122" t="s">
        <v>358</v>
      </c>
      <c r="D127" s="122" t="s">
        <v>267</v>
      </c>
      <c r="E127" s="123" t="s">
        <v>851</v>
      </c>
      <c r="F127" s="124" t="s">
        <v>852</v>
      </c>
      <c r="G127" s="125" t="s">
        <v>845</v>
      </c>
      <c r="H127" s="126">
        <v>15873.14</v>
      </c>
      <c r="I127" s="127"/>
      <c r="J127" s="128">
        <f>ROUND(I127*H127,2)</f>
        <v>0</v>
      </c>
      <c r="K127" s="124" t="s">
        <v>271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853</v>
      </c>
      <c r="AT127" s="133" t="s">
        <v>267</v>
      </c>
      <c r="AU127" s="133" t="s">
        <v>83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853</v>
      </c>
      <c r="BM127" s="133" t="s">
        <v>4859</v>
      </c>
    </row>
    <row r="128" spans="2:65" s="14" customFormat="1" ht="11.25">
      <c r="B128" s="164"/>
      <c r="D128" s="136" t="s">
        <v>274</v>
      </c>
      <c r="E128" s="165" t="s">
        <v>19</v>
      </c>
      <c r="F128" s="166" t="s">
        <v>4813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83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4860</v>
      </c>
      <c r="H129" s="139">
        <v>2845.8</v>
      </c>
      <c r="I129" s="140"/>
      <c r="L129" s="135"/>
      <c r="M129" s="141"/>
      <c r="T129" s="142"/>
      <c r="AT129" s="137" t="s">
        <v>274</v>
      </c>
      <c r="AU129" s="137" t="s">
        <v>83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4" customFormat="1" ht="11.25">
      <c r="B130" s="164"/>
      <c r="D130" s="136" t="s">
        <v>274</v>
      </c>
      <c r="E130" s="165" t="s">
        <v>19</v>
      </c>
      <c r="F130" s="166" t="s">
        <v>2060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83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4861</v>
      </c>
      <c r="H131" s="139">
        <v>6540.7</v>
      </c>
      <c r="I131" s="140"/>
      <c r="L131" s="135"/>
      <c r="M131" s="141"/>
      <c r="T131" s="142"/>
      <c r="AT131" s="137" t="s">
        <v>274</v>
      </c>
      <c r="AU131" s="137" t="s">
        <v>83</v>
      </c>
      <c r="AV131" s="11" t="s">
        <v>85</v>
      </c>
      <c r="AW131" s="11" t="s">
        <v>37</v>
      </c>
      <c r="AX131" s="11" t="s">
        <v>75</v>
      </c>
      <c r="AY131" s="137" t="s">
        <v>266</v>
      </c>
    </row>
    <row r="132" spans="2:65" s="14" customFormat="1" ht="11.25">
      <c r="B132" s="164"/>
      <c r="D132" s="136" t="s">
        <v>274</v>
      </c>
      <c r="E132" s="165" t="s">
        <v>19</v>
      </c>
      <c r="F132" s="166" t="s">
        <v>2362</v>
      </c>
      <c r="H132" s="165" t="s">
        <v>19</v>
      </c>
      <c r="I132" s="167"/>
      <c r="L132" s="164"/>
      <c r="M132" s="168"/>
      <c r="T132" s="169"/>
      <c r="AT132" s="165" t="s">
        <v>274</v>
      </c>
      <c r="AU132" s="165" t="s">
        <v>83</v>
      </c>
      <c r="AV132" s="14" t="s">
        <v>83</v>
      </c>
      <c r="AW132" s="14" t="s">
        <v>37</v>
      </c>
      <c r="AX132" s="14" t="s">
        <v>75</v>
      </c>
      <c r="AY132" s="165" t="s">
        <v>266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4862</v>
      </c>
      <c r="H133" s="139">
        <v>6486.64</v>
      </c>
      <c r="I133" s="140"/>
      <c r="L133" s="135"/>
      <c r="M133" s="141"/>
      <c r="T133" s="142"/>
      <c r="AT133" s="137" t="s">
        <v>274</v>
      </c>
      <c r="AU133" s="137" t="s">
        <v>83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2" customFormat="1" ht="11.25">
      <c r="B134" s="143"/>
      <c r="D134" s="136" t="s">
        <v>274</v>
      </c>
      <c r="E134" s="144" t="s">
        <v>19</v>
      </c>
      <c r="F134" s="145" t="s">
        <v>276</v>
      </c>
      <c r="H134" s="146">
        <v>15873.14</v>
      </c>
      <c r="I134" s="147"/>
      <c r="L134" s="143"/>
      <c r="M134" s="148"/>
      <c r="T134" s="149"/>
      <c r="AT134" s="144" t="s">
        <v>274</v>
      </c>
      <c r="AU134" s="144" t="s">
        <v>83</v>
      </c>
      <c r="AV134" s="12" t="s">
        <v>272</v>
      </c>
      <c r="AW134" s="12" t="s">
        <v>37</v>
      </c>
      <c r="AX134" s="12" t="s">
        <v>83</v>
      </c>
      <c r="AY134" s="144" t="s">
        <v>266</v>
      </c>
    </row>
    <row r="135" spans="2:65" s="1" customFormat="1" ht="55.5" customHeight="1">
      <c r="B135" s="33"/>
      <c r="C135" s="122" t="s">
        <v>362</v>
      </c>
      <c r="D135" s="122" t="s">
        <v>267</v>
      </c>
      <c r="E135" s="123" t="s">
        <v>857</v>
      </c>
      <c r="F135" s="124" t="s">
        <v>858</v>
      </c>
      <c r="G135" s="125" t="s">
        <v>845</v>
      </c>
      <c r="H135" s="126">
        <v>43065.22</v>
      </c>
      <c r="I135" s="127"/>
      <c r="J135" s="128">
        <f>ROUND(I135*H135,2)</f>
        <v>0</v>
      </c>
      <c r="K135" s="124" t="s">
        <v>271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853</v>
      </c>
      <c r="AT135" s="133" t="s">
        <v>267</v>
      </c>
      <c r="AU135" s="133" t="s">
        <v>83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853</v>
      </c>
      <c r="BM135" s="133" t="s">
        <v>4863</v>
      </c>
    </row>
    <row r="136" spans="2:65" s="14" customFormat="1" ht="11.25">
      <c r="B136" s="164"/>
      <c r="D136" s="136" t="s">
        <v>274</v>
      </c>
      <c r="E136" s="165" t="s">
        <v>19</v>
      </c>
      <c r="F136" s="166" t="s">
        <v>4813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83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4864</v>
      </c>
      <c r="H137" s="139">
        <v>22766.400000000001</v>
      </c>
      <c r="I137" s="140"/>
      <c r="L137" s="135"/>
      <c r="M137" s="141"/>
      <c r="T137" s="142"/>
      <c r="AT137" s="137" t="s">
        <v>274</v>
      </c>
      <c r="AU137" s="137" t="s">
        <v>83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4" customFormat="1" ht="11.25">
      <c r="B138" s="164"/>
      <c r="D138" s="136" t="s">
        <v>274</v>
      </c>
      <c r="E138" s="165" t="s">
        <v>19</v>
      </c>
      <c r="F138" s="166" t="s">
        <v>2060</v>
      </c>
      <c r="H138" s="165" t="s">
        <v>19</v>
      </c>
      <c r="I138" s="167"/>
      <c r="L138" s="164"/>
      <c r="M138" s="168"/>
      <c r="T138" s="169"/>
      <c r="AT138" s="165" t="s">
        <v>274</v>
      </c>
      <c r="AU138" s="165" t="s">
        <v>83</v>
      </c>
      <c r="AV138" s="14" t="s">
        <v>83</v>
      </c>
      <c r="AW138" s="14" t="s">
        <v>37</v>
      </c>
      <c r="AX138" s="14" t="s">
        <v>75</v>
      </c>
      <c r="AY138" s="165" t="s">
        <v>266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4865</v>
      </c>
      <c r="H139" s="139">
        <v>7325.54</v>
      </c>
      <c r="I139" s="140"/>
      <c r="L139" s="135"/>
      <c r="M139" s="141"/>
      <c r="T139" s="142"/>
      <c r="AT139" s="137" t="s">
        <v>274</v>
      </c>
      <c r="AU139" s="137" t="s">
        <v>83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4" customFormat="1" ht="11.25">
      <c r="B140" s="164"/>
      <c r="D140" s="136" t="s">
        <v>274</v>
      </c>
      <c r="E140" s="165" t="s">
        <v>19</v>
      </c>
      <c r="F140" s="166" t="s">
        <v>2362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83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4866</v>
      </c>
      <c r="H141" s="139">
        <v>12973.28</v>
      </c>
      <c r="I141" s="140"/>
      <c r="L141" s="135"/>
      <c r="M141" s="141"/>
      <c r="T141" s="142"/>
      <c r="AT141" s="137" t="s">
        <v>274</v>
      </c>
      <c r="AU141" s="137" t="s">
        <v>83</v>
      </c>
      <c r="AV141" s="11" t="s">
        <v>85</v>
      </c>
      <c r="AW141" s="11" t="s">
        <v>37</v>
      </c>
      <c r="AX141" s="11" t="s">
        <v>75</v>
      </c>
      <c r="AY141" s="137" t="s">
        <v>266</v>
      </c>
    </row>
    <row r="142" spans="2:65" s="12" customFormat="1" ht="11.25">
      <c r="B142" s="143"/>
      <c r="D142" s="136" t="s">
        <v>274</v>
      </c>
      <c r="E142" s="144" t="s">
        <v>19</v>
      </c>
      <c r="F142" s="145" t="s">
        <v>276</v>
      </c>
      <c r="H142" s="146">
        <v>43065.22</v>
      </c>
      <c r="I142" s="147"/>
      <c r="L142" s="143"/>
      <c r="M142" s="148"/>
      <c r="T142" s="149"/>
      <c r="AT142" s="144" t="s">
        <v>274</v>
      </c>
      <c r="AU142" s="144" t="s">
        <v>83</v>
      </c>
      <c r="AV142" s="12" t="s">
        <v>272</v>
      </c>
      <c r="AW142" s="12" t="s">
        <v>37</v>
      </c>
      <c r="AX142" s="12" t="s">
        <v>83</v>
      </c>
      <c r="AY142" s="144" t="s">
        <v>266</v>
      </c>
    </row>
    <row r="143" spans="2:65" s="1" customFormat="1" ht="62.65" customHeight="1">
      <c r="B143" s="33"/>
      <c r="C143" s="122" t="s">
        <v>370</v>
      </c>
      <c r="D143" s="122" t="s">
        <v>267</v>
      </c>
      <c r="E143" s="123" t="s">
        <v>921</v>
      </c>
      <c r="F143" s="124" t="s">
        <v>922</v>
      </c>
      <c r="G143" s="125" t="s">
        <v>845</v>
      </c>
      <c r="H143" s="126">
        <v>16.838000000000001</v>
      </c>
      <c r="I143" s="127"/>
      <c r="J143" s="128">
        <f>ROUND(I143*H143,2)</f>
        <v>0</v>
      </c>
      <c r="K143" s="124" t="s">
        <v>271</v>
      </c>
      <c r="L143" s="33"/>
      <c r="M143" s="129" t="s">
        <v>19</v>
      </c>
      <c r="N143" s="130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853</v>
      </c>
      <c r="AT143" s="133" t="s">
        <v>267</v>
      </c>
      <c r="AU143" s="133" t="s">
        <v>83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853</v>
      </c>
      <c r="BM143" s="133" t="s">
        <v>4867</v>
      </c>
    </row>
    <row r="144" spans="2:65" s="14" customFormat="1" ht="11.25">
      <c r="B144" s="164"/>
      <c r="D144" s="136" t="s">
        <v>274</v>
      </c>
      <c r="E144" s="165" t="s">
        <v>19</v>
      </c>
      <c r="F144" s="166" t="s">
        <v>4824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83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4868</v>
      </c>
      <c r="H145" s="139">
        <v>16.838000000000001</v>
      </c>
      <c r="I145" s="140"/>
      <c r="L145" s="135"/>
      <c r="M145" s="141"/>
      <c r="T145" s="142"/>
      <c r="AT145" s="137" t="s">
        <v>274</v>
      </c>
      <c r="AU145" s="137" t="s">
        <v>83</v>
      </c>
      <c r="AV145" s="11" t="s">
        <v>85</v>
      </c>
      <c r="AW145" s="11" t="s">
        <v>37</v>
      </c>
      <c r="AX145" s="11" t="s">
        <v>83</v>
      </c>
      <c r="AY145" s="137" t="s">
        <v>266</v>
      </c>
    </row>
    <row r="146" spans="2:65" s="1" customFormat="1" ht="62.65" customHeight="1">
      <c r="B146" s="33"/>
      <c r="C146" s="122" t="s">
        <v>366</v>
      </c>
      <c r="D146" s="122" t="s">
        <v>267</v>
      </c>
      <c r="E146" s="123" t="s">
        <v>926</v>
      </c>
      <c r="F146" s="124" t="s">
        <v>927</v>
      </c>
      <c r="G146" s="125" t="s">
        <v>845</v>
      </c>
      <c r="H146" s="126">
        <v>169.172</v>
      </c>
      <c r="I146" s="127"/>
      <c r="J146" s="128">
        <f>ROUND(I146*H146,2)</f>
        <v>0</v>
      </c>
      <c r="K146" s="124" t="s">
        <v>271</v>
      </c>
      <c r="L146" s="33"/>
      <c r="M146" s="129" t="s">
        <v>19</v>
      </c>
      <c r="N146" s="130" t="s">
        <v>46</v>
      </c>
      <c r="P146" s="131">
        <f>O146*H146</f>
        <v>0</v>
      </c>
      <c r="Q146" s="131">
        <v>0</v>
      </c>
      <c r="R146" s="131">
        <f>Q146*H146</f>
        <v>0</v>
      </c>
      <c r="S146" s="131">
        <v>0</v>
      </c>
      <c r="T146" s="132">
        <f>S146*H146</f>
        <v>0</v>
      </c>
      <c r="AR146" s="133" t="s">
        <v>853</v>
      </c>
      <c r="AT146" s="133" t="s">
        <v>267</v>
      </c>
      <c r="AU146" s="133" t="s">
        <v>83</v>
      </c>
      <c r="AY146" s="18" t="s">
        <v>266</v>
      </c>
      <c r="BE146" s="134">
        <f>IF(N146="základní",J146,0)</f>
        <v>0</v>
      </c>
      <c r="BF146" s="134">
        <f>IF(N146="snížená",J146,0)</f>
        <v>0</v>
      </c>
      <c r="BG146" s="134">
        <f>IF(N146="zákl. přenesená",J146,0)</f>
        <v>0</v>
      </c>
      <c r="BH146" s="134">
        <f>IF(N146="sníž. přenesená",J146,0)</f>
        <v>0</v>
      </c>
      <c r="BI146" s="134">
        <f>IF(N146="nulová",J146,0)</f>
        <v>0</v>
      </c>
      <c r="BJ146" s="18" t="s">
        <v>83</v>
      </c>
      <c r="BK146" s="134">
        <f>ROUND(I146*H146,2)</f>
        <v>0</v>
      </c>
      <c r="BL146" s="18" t="s">
        <v>853</v>
      </c>
      <c r="BM146" s="133" t="s">
        <v>4869</v>
      </c>
    </row>
    <row r="147" spans="2:65" s="14" customFormat="1" ht="11.25">
      <c r="B147" s="164"/>
      <c r="D147" s="136" t="s">
        <v>274</v>
      </c>
      <c r="E147" s="165" t="s">
        <v>19</v>
      </c>
      <c r="F147" s="166" t="s">
        <v>4824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83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>
      <c r="B148" s="135"/>
      <c r="D148" s="136" t="s">
        <v>274</v>
      </c>
      <c r="E148" s="137" t="s">
        <v>19</v>
      </c>
      <c r="F148" s="138" t="s">
        <v>4870</v>
      </c>
      <c r="H148" s="139">
        <v>169.172</v>
      </c>
      <c r="I148" s="140"/>
      <c r="L148" s="135"/>
      <c r="M148" s="141"/>
      <c r="T148" s="142"/>
      <c r="AT148" s="137" t="s">
        <v>274</v>
      </c>
      <c r="AU148" s="137" t="s">
        <v>83</v>
      </c>
      <c r="AV148" s="11" t="s">
        <v>85</v>
      </c>
      <c r="AW148" s="11" t="s">
        <v>37</v>
      </c>
      <c r="AX148" s="11" t="s">
        <v>83</v>
      </c>
      <c r="AY148" s="137" t="s">
        <v>266</v>
      </c>
    </row>
    <row r="149" spans="2:65" s="1" customFormat="1" ht="49.15" customHeight="1">
      <c r="B149" s="33"/>
      <c r="C149" s="122" t="s">
        <v>382</v>
      </c>
      <c r="D149" s="122" t="s">
        <v>267</v>
      </c>
      <c r="E149" s="123" t="s">
        <v>2091</v>
      </c>
      <c r="F149" s="124" t="s">
        <v>2092</v>
      </c>
      <c r="G149" s="125" t="s">
        <v>845</v>
      </c>
      <c r="H149" s="126">
        <v>6486.64</v>
      </c>
      <c r="I149" s="127"/>
      <c r="J149" s="128">
        <f>ROUND(I149*H149,2)</f>
        <v>0</v>
      </c>
      <c r="K149" s="124" t="s">
        <v>271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853</v>
      </c>
      <c r="AT149" s="133" t="s">
        <v>267</v>
      </c>
      <c r="AU149" s="133" t="s">
        <v>83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853</v>
      </c>
      <c r="BM149" s="133" t="s">
        <v>4871</v>
      </c>
    </row>
    <row r="150" spans="2:65" s="1" customFormat="1" ht="19.5">
      <c r="B150" s="33"/>
      <c r="D150" s="136" t="s">
        <v>341</v>
      </c>
      <c r="F150" s="150" t="s">
        <v>946</v>
      </c>
      <c r="I150" s="151"/>
      <c r="L150" s="33"/>
      <c r="M150" s="152"/>
      <c r="T150" s="54"/>
      <c r="AT150" s="18" t="s">
        <v>341</v>
      </c>
      <c r="AU150" s="18" t="s">
        <v>83</v>
      </c>
    </row>
    <row r="151" spans="2:65" s="14" customFormat="1" ht="11.25">
      <c r="B151" s="164"/>
      <c r="D151" s="136" t="s">
        <v>274</v>
      </c>
      <c r="E151" s="165" t="s">
        <v>19</v>
      </c>
      <c r="F151" s="166" t="s">
        <v>4829</v>
      </c>
      <c r="H151" s="165" t="s">
        <v>19</v>
      </c>
      <c r="I151" s="167"/>
      <c r="L151" s="164"/>
      <c r="M151" s="168"/>
      <c r="T151" s="169"/>
      <c r="AT151" s="165" t="s">
        <v>274</v>
      </c>
      <c r="AU151" s="165" t="s">
        <v>83</v>
      </c>
      <c r="AV151" s="14" t="s">
        <v>83</v>
      </c>
      <c r="AW151" s="14" t="s">
        <v>37</v>
      </c>
      <c r="AX151" s="14" t="s">
        <v>75</v>
      </c>
      <c r="AY151" s="165" t="s">
        <v>266</v>
      </c>
    </row>
    <row r="152" spans="2:65" s="14" customFormat="1" ht="11.25">
      <c r="B152" s="164"/>
      <c r="D152" s="136" t="s">
        <v>274</v>
      </c>
      <c r="E152" s="165" t="s">
        <v>19</v>
      </c>
      <c r="F152" s="166" t="s">
        <v>4872</v>
      </c>
      <c r="H152" s="165" t="s">
        <v>19</v>
      </c>
      <c r="I152" s="167"/>
      <c r="L152" s="164"/>
      <c r="M152" s="168"/>
      <c r="T152" s="169"/>
      <c r="AT152" s="165" t="s">
        <v>274</v>
      </c>
      <c r="AU152" s="165" t="s">
        <v>83</v>
      </c>
      <c r="AV152" s="14" t="s">
        <v>83</v>
      </c>
      <c r="AW152" s="14" t="s">
        <v>37</v>
      </c>
      <c r="AX152" s="14" t="s">
        <v>75</v>
      </c>
      <c r="AY152" s="165" t="s">
        <v>266</v>
      </c>
    </row>
    <row r="153" spans="2:65" s="11" customFormat="1" ht="11.25">
      <c r="B153" s="135"/>
      <c r="D153" s="136" t="s">
        <v>274</v>
      </c>
      <c r="E153" s="137" t="s">
        <v>19</v>
      </c>
      <c r="F153" s="138" t="s">
        <v>4873</v>
      </c>
      <c r="H153" s="139">
        <v>3703.44</v>
      </c>
      <c r="I153" s="140"/>
      <c r="L153" s="135"/>
      <c r="M153" s="141"/>
      <c r="T153" s="142"/>
      <c r="AT153" s="137" t="s">
        <v>274</v>
      </c>
      <c r="AU153" s="137" t="s">
        <v>83</v>
      </c>
      <c r="AV153" s="11" t="s">
        <v>85</v>
      </c>
      <c r="AW153" s="11" t="s">
        <v>37</v>
      </c>
      <c r="AX153" s="11" t="s">
        <v>75</v>
      </c>
      <c r="AY153" s="137" t="s">
        <v>266</v>
      </c>
    </row>
    <row r="154" spans="2:65" s="14" customFormat="1" ht="11.25">
      <c r="B154" s="164"/>
      <c r="D154" s="136" t="s">
        <v>274</v>
      </c>
      <c r="E154" s="165" t="s">
        <v>19</v>
      </c>
      <c r="F154" s="166" t="s">
        <v>4874</v>
      </c>
      <c r="H154" s="165" t="s">
        <v>19</v>
      </c>
      <c r="I154" s="167"/>
      <c r="L154" s="164"/>
      <c r="M154" s="168"/>
      <c r="T154" s="169"/>
      <c r="AT154" s="165" t="s">
        <v>274</v>
      </c>
      <c r="AU154" s="165" t="s">
        <v>83</v>
      </c>
      <c r="AV154" s="14" t="s">
        <v>83</v>
      </c>
      <c r="AW154" s="14" t="s">
        <v>37</v>
      </c>
      <c r="AX154" s="14" t="s">
        <v>75</v>
      </c>
      <c r="AY154" s="165" t="s">
        <v>266</v>
      </c>
    </row>
    <row r="155" spans="2:65" s="11" customFormat="1" ht="11.25">
      <c r="B155" s="135"/>
      <c r="D155" s="136" t="s">
        <v>274</v>
      </c>
      <c r="E155" s="137" t="s">
        <v>19</v>
      </c>
      <c r="F155" s="138" t="s">
        <v>4875</v>
      </c>
      <c r="H155" s="139">
        <v>1470</v>
      </c>
      <c r="I155" s="140"/>
      <c r="L155" s="135"/>
      <c r="M155" s="141"/>
      <c r="T155" s="142"/>
      <c r="AT155" s="137" t="s">
        <v>274</v>
      </c>
      <c r="AU155" s="137" t="s">
        <v>83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4" customFormat="1" ht="11.25">
      <c r="B156" s="164"/>
      <c r="D156" s="136" t="s">
        <v>274</v>
      </c>
      <c r="E156" s="165" t="s">
        <v>19</v>
      </c>
      <c r="F156" s="166" t="s">
        <v>4876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83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4877</v>
      </c>
      <c r="H157" s="139">
        <v>1313.2</v>
      </c>
      <c r="I157" s="140"/>
      <c r="L157" s="135"/>
      <c r="M157" s="141"/>
      <c r="T157" s="142"/>
      <c r="AT157" s="137" t="s">
        <v>274</v>
      </c>
      <c r="AU157" s="137" t="s">
        <v>83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2" customFormat="1" ht="11.25">
      <c r="B158" s="143"/>
      <c r="D158" s="136" t="s">
        <v>274</v>
      </c>
      <c r="E158" s="144" t="s">
        <v>19</v>
      </c>
      <c r="F158" s="145" t="s">
        <v>276</v>
      </c>
      <c r="H158" s="146">
        <v>6486.64</v>
      </c>
      <c r="I158" s="147"/>
      <c r="L158" s="143"/>
      <c r="M158" s="183"/>
      <c r="N158" s="184"/>
      <c r="O158" s="184"/>
      <c r="P158" s="184"/>
      <c r="Q158" s="184"/>
      <c r="R158" s="184"/>
      <c r="S158" s="184"/>
      <c r="T158" s="185"/>
      <c r="AT158" s="144" t="s">
        <v>274</v>
      </c>
      <c r="AU158" s="144" t="s">
        <v>83</v>
      </c>
      <c r="AV158" s="12" t="s">
        <v>272</v>
      </c>
      <c r="AW158" s="12" t="s">
        <v>37</v>
      </c>
      <c r="AX158" s="12" t="s">
        <v>83</v>
      </c>
      <c r="AY158" s="144" t="s">
        <v>266</v>
      </c>
    </row>
    <row r="159" spans="2:65" s="1" customFormat="1" ht="6.95" customHeight="1">
      <c r="B159" s="42"/>
      <c r="C159" s="43"/>
      <c r="D159" s="43"/>
      <c r="E159" s="43"/>
      <c r="F159" s="43"/>
      <c r="G159" s="43"/>
      <c r="H159" s="43"/>
      <c r="I159" s="43"/>
      <c r="J159" s="43"/>
      <c r="K159" s="43"/>
      <c r="L159" s="33"/>
    </row>
  </sheetData>
  <sheetProtection algorithmName="SHA-512" hashValue="rwC2Gv4TfF3w6XMMMDistuAC3VgKy848m3yk1hncDklH31E9HUQpyyZMbfNYPEsz/VvWwVGMIRjmQ4sdZDIoHw==" saltValue="U/6A8RiV10i/MA+J9GsWH4M7q5ncOPEsJqYPPZHZmsEH4wyO1mPCbFwzjYtpv2lQeoyK2kFK3BN1RY7sbe1Luw==" spinCount="100000" sheet="1" objects="1" scenarios="1" formatColumns="0" formatRows="0" autoFilter="0"/>
  <autoFilter ref="C81:K158" xr:uid="{00000000-0009-0000-0000-000020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2:BM14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181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4878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ROUND((SUM(BE82:BE141)),  2)</f>
        <v>0</v>
      </c>
      <c r="I33" s="90">
        <v>0.21</v>
      </c>
      <c r="J33" s="89">
        <f>ROUND(((SUM(BE82:BE141))*I33),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ROUND((SUM(BF82:BF141)),  2)</f>
        <v>0</v>
      </c>
      <c r="I34" s="90">
        <v>0.12</v>
      </c>
      <c r="J34" s="89">
        <f>ROUND(((SUM(BF82:BF141))*I34),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ROUND((SUM(BG82:BG141)),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ROUND((SUM(BH82:BH141)),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ROUND((SUM(BI82:BI141)),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12-14-01 - Oprava přejezdu P4360, evid. km 18,024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J122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12-14-01 - Oprava přejezdu P4360, evid. km 18,024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P83+P122</f>
        <v>0</v>
      </c>
      <c r="Q82" s="51"/>
      <c r="R82" s="109">
        <f>R83+R122</f>
        <v>74.474000000000004</v>
      </c>
      <c r="S82" s="51"/>
      <c r="T82" s="110">
        <f>T83+T122</f>
        <v>0</v>
      </c>
      <c r="AT82" s="18" t="s">
        <v>74</v>
      </c>
      <c r="AU82" s="18" t="s">
        <v>248</v>
      </c>
      <c r="BK82" s="111">
        <f>BK83+BK122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74.474000000000004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SUM(P85:P121)</f>
        <v>0</v>
      </c>
      <c r="R84" s="118">
        <f>SUM(R85:R121)</f>
        <v>74.474000000000004</v>
      </c>
      <c r="T84" s="119">
        <f>SUM(T85:T121)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SUM(BK85:BK121)</f>
        <v>0</v>
      </c>
    </row>
    <row r="85" spans="2:65" s="1" customFormat="1" ht="37.9" customHeight="1">
      <c r="B85" s="33"/>
      <c r="C85" s="122" t="s">
        <v>83</v>
      </c>
      <c r="D85" s="122" t="s">
        <v>267</v>
      </c>
      <c r="E85" s="123" t="s">
        <v>1536</v>
      </c>
      <c r="F85" s="124" t="s">
        <v>1537</v>
      </c>
      <c r="G85" s="125" t="s">
        <v>279</v>
      </c>
      <c r="H85" s="126">
        <v>16.446999999999999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4879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4880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4881</v>
      </c>
      <c r="H87" s="139">
        <v>16.446999999999999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24.2" customHeight="1">
      <c r="B88" s="33"/>
      <c r="C88" s="122" t="s">
        <v>85</v>
      </c>
      <c r="D88" s="122" t="s">
        <v>267</v>
      </c>
      <c r="E88" s="123" t="s">
        <v>889</v>
      </c>
      <c r="F88" s="124" t="s">
        <v>890</v>
      </c>
      <c r="G88" s="125" t="s">
        <v>789</v>
      </c>
      <c r="H88" s="126">
        <v>2</v>
      </c>
      <c r="I88" s="127"/>
      <c r="J88" s="128">
        <f>ROUND(I88*H88,2)</f>
        <v>0</v>
      </c>
      <c r="K88" s="124" t="s">
        <v>271</v>
      </c>
      <c r="L88" s="33"/>
      <c r="M88" s="129" t="s">
        <v>19</v>
      </c>
      <c r="N88" s="130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272</v>
      </c>
      <c r="AT88" s="133" t="s">
        <v>267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4882</v>
      </c>
    </row>
    <row r="89" spans="2:65" s="14" customFormat="1" ht="11.25">
      <c r="B89" s="164"/>
      <c r="D89" s="136" t="s">
        <v>274</v>
      </c>
      <c r="E89" s="165" t="s">
        <v>19</v>
      </c>
      <c r="F89" s="166" t="s">
        <v>4883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1" customFormat="1" ht="11.25">
      <c r="B90" s="135"/>
      <c r="D90" s="136" t="s">
        <v>274</v>
      </c>
      <c r="E90" s="137" t="s">
        <v>19</v>
      </c>
      <c r="F90" s="138" t="s">
        <v>85</v>
      </c>
      <c r="H90" s="139">
        <v>2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83</v>
      </c>
      <c r="AY90" s="137" t="s">
        <v>266</v>
      </c>
    </row>
    <row r="91" spans="2:65" s="1" customFormat="1" ht="24.2" customHeight="1">
      <c r="B91" s="33"/>
      <c r="C91" s="122" t="s">
        <v>285</v>
      </c>
      <c r="D91" s="122" t="s">
        <v>267</v>
      </c>
      <c r="E91" s="123" t="s">
        <v>4415</v>
      </c>
      <c r="F91" s="124" t="s">
        <v>4416</v>
      </c>
      <c r="G91" s="125" t="s">
        <v>291</v>
      </c>
      <c r="H91" s="126">
        <v>7</v>
      </c>
      <c r="I91" s="127"/>
      <c r="J91" s="128">
        <f>ROUND(I91*H91,2)</f>
        <v>0</v>
      </c>
      <c r="K91" s="124" t="s">
        <v>271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4884</v>
      </c>
    </row>
    <row r="92" spans="2:65" s="14" customFormat="1" ht="11.25">
      <c r="B92" s="164"/>
      <c r="D92" s="136" t="s">
        <v>274</v>
      </c>
      <c r="E92" s="165" t="s">
        <v>19</v>
      </c>
      <c r="F92" s="166" t="s">
        <v>4885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293</v>
      </c>
      <c r="H93" s="139">
        <v>7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83</v>
      </c>
      <c r="AY93" s="137" t="s">
        <v>266</v>
      </c>
    </row>
    <row r="94" spans="2:65" s="1" customFormat="1" ht="33" customHeight="1">
      <c r="B94" s="33"/>
      <c r="C94" s="122" t="s">
        <v>272</v>
      </c>
      <c r="D94" s="122" t="s">
        <v>267</v>
      </c>
      <c r="E94" s="123" t="s">
        <v>878</v>
      </c>
      <c r="F94" s="124" t="s">
        <v>879</v>
      </c>
      <c r="G94" s="125" t="s">
        <v>291</v>
      </c>
      <c r="H94" s="126">
        <v>3.6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4886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4887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4888</v>
      </c>
      <c r="H96" s="139">
        <v>3.6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16.5" customHeight="1">
      <c r="B97" s="33"/>
      <c r="C97" s="170" t="s">
        <v>264</v>
      </c>
      <c r="D97" s="170" t="s">
        <v>298</v>
      </c>
      <c r="E97" s="171" t="s">
        <v>4439</v>
      </c>
      <c r="F97" s="172" t="s">
        <v>4440</v>
      </c>
      <c r="G97" s="173" t="s">
        <v>291</v>
      </c>
      <c r="H97" s="174">
        <v>3.6</v>
      </c>
      <c r="I97" s="175"/>
      <c r="J97" s="176">
        <f>ROUND(I97*H97,2)</f>
        <v>0</v>
      </c>
      <c r="K97" s="172" t="s">
        <v>271</v>
      </c>
      <c r="L97" s="177"/>
      <c r="M97" s="178" t="s">
        <v>19</v>
      </c>
      <c r="N97" s="179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303</v>
      </c>
      <c r="AT97" s="133" t="s">
        <v>298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4889</v>
      </c>
    </row>
    <row r="98" spans="2:65" s="1" customFormat="1" ht="16.5" customHeight="1">
      <c r="B98" s="33"/>
      <c r="C98" s="170" t="s">
        <v>295</v>
      </c>
      <c r="D98" s="170" t="s">
        <v>298</v>
      </c>
      <c r="E98" s="171" t="s">
        <v>4442</v>
      </c>
      <c r="F98" s="172" t="s">
        <v>4443</v>
      </c>
      <c r="G98" s="173" t="s">
        <v>789</v>
      </c>
      <c r="H98" s="174">
        <v>6</v>
      </c>
      <c r="I98" s="175"/>
      <c r="J98" s="176">
        <f>ROUND(I98*H98,2)</f>
        <v>0</v>
      </c>
      <c r="K98" s="172" t="s">
        <v>271</v>
      </c>
      <c r="L98" s="177"/>
      <c r="M98" s="178" t="s">
        <v>19</v>
      </c>
      <c r="N98" s="179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303</v>
      </c>
      <c r="AT98" s="133" t="s">
        <v>298</v>
      </c>
      <c r="AU98" s="133" t="s">
        <v>85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4890</v>
      </c>
    </row>
    <row r="99" spans="2:65" s="1" customFormat="1" ht="16.5" customHeight="1">
      <c r="B99" s="33"/>
      <c r="C99" s="170" t="s">
        <v>293</v>
      </c>
      <c r="D99" s="170" t="s">
        <v>298</v>
      </c>
      <c r="E99" s="171" t="s">
        <v>4447</v>
      </c>
      <c r="F99" s="172" t="s">
        <v>4448</v>
      </c>
      <c r="G99" s="173" t="s">
        <v>789</v>
      </c>
      <c r="H99" s="174">
        <v>4</v>
      </c>
      <c r="I99" s="175"/>
      <c r="J99" s="176">
        <f>ROUND(I99*H99,2)</f>
        <v>0</v>
      </c>
      <c r="K99" s="172" t="s">
        <v>271</v>
      </c>
      <c r="L99" s="177"/>
      <c r="M99" s="178" t="s">
        <v>19</v>
      </c>
      <c r="N99" s="179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303</v>
      </c>
      <c r="AT99" s="133" t="s">
        <v>298</v>
      </c>
      <c r="AU99" s="133" t="s">
        <v>85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4891</v>
      </c>
    </row>
    <row r="100" spans="2:65" s="1" customFormat="1" ht="16.5" customHeight="1">
      <c r="B100" s="33"/>
      <c r="C100" s="170" t="s">
        <v>303</v>
      </c>
      <c r="D100" s="170" t="s">
        <v>298</v>
      </c>
      <c r="E100" s="171" t="s">
        <v>4450</v>
      </c>
      <c r="F100" s="172" t="s">
        <v>4451</v>
      </c>
      <c r="G100" s="173" t="s">
        <v>789</v>
      </c>
      <c r="H100" s="174">
        <v>2</v>
      </c>
      <c r="I100" s="175"/>
      <c r="J100" s="176">
        <f>ROUND(I100*H100,2)</f>
        <v>0</v>
      </c>
      <c r="K100" s="172" t="s">
        <v>271</v>
      </c>
      <c r="L100" s="177"/>
      <c r="M100" s="178" t="s">
        <v>19</v>
      </c>
      <c r="N100" s="179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303</v>
      </c>
      <c r="AT100" s="133" t="s">
        <v>298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4892</v>
      </c>
    </row>
    <row r="101" spans="2:65" s="1" customFormat="1" ht="44.25" customHeight="1">
      <c r="B101" s="33"/>
      <c r="C101" s="122" t="s">
        <v>307</v>
      </c>
      <c r="D101" s="122" t="s">
        <v>267</v>
      </c>
      <c r="E101" s="123" t="s">
        <v>4462</v>
      </c>
      <c r="F101" s="124" t="s">
        <v>4463</v>
      </c>
      <c r="G101" s="125" t="s">
        <v>895</v>
      </c>
      <c r="H101" s="126">
        <v>80.95</v>
      </c>
      <c r="I101" s="127"/>
      <c r="J101" s="128">
        <f>ROUND(I101*H101,2)</f>
        <v>0</v>
      </c>
      <c r="K101" s="124" t="s">
        <v>271</v>
      </c>
      <c r="L101" s="33"/>
      <c r="M101" s="129" t="s">
        <v>19</v>
      </c>
      <c r="N101" s="130" t="s">
        <v>46</v>
      </c>
      <c r="P101" s="131">
        <f>O101*H101</f>
        <v>0</v>
      </c>
      <c r="Q101" s="131">
        <v>0</v>
      </c>
      <c r="R101" s="131">
        <f>Q101*H101</f>
        <v>0</v>
      </c>
      <c r="S101" s="131">
        <v>0</v>
      </c>
      <c r="T101" s="132">
        <f>S101*H101</f>
        <v>0</v>
      </c>
      <c r="AR101" s="133" t="s">
        <v>272</v>
      </c>
      <c r="AT101" s="133" t="s">
        <v>267</v>
      </c>
      <c r="AU101" s="133" t="s">
        <v>85</v>
      </c>
      <c r="AY101" s="18" t="s">
        <v>266</v>
      </c>
      <c r="BE101" s="134">
        <f>IF(N101="základní",J101,0)</f>
        <v>0</v>
      </c>
      <c r="BF101" s="134">
        <f>IF(N101="snížená",J101,0)</f>
        <v>0</v>
      </c>
      <c r="BG101" s="134">
        <f>IF(N101="zákl. přenesená",J101,0)</f>
        <v>0</v>
      </c>
      <c r="BH101" s="134">
        <f>IF(N101="sníž. přenesená",J101,0)</f>
        <v>0</v>
      </c>
      <c r="BI101" s="134">
        <f>IF(N101="nulová",J101,0)</f>
        <v>0</v>
      </c>
      <c r="BJ101" s="18" t="s">
        <v>83</v>
      </c>
      <c r="BK101" s="134">
        <f>ROUND(I101*H101,2)</f>
        <v>0</v>
      </c>
      <c r="BL101" s="18" t="s">
        <v>272</v>
      </c>
      <c r="BM101" s="133" t="s">
        <v>4893</v>
      </c>
    </row>
    <row r="102" spans="2:65" s="14" customFormat="1" ht="11.25">
      <c r="B102" s="164"/>
      <c r="D102" s="136" t="s">
        <v>274</v>
      </c>
      <c r="E102" s="165" t="s">
        <v>19</v>
      </c>
      <c r="F102" s="166" t="s">
        <v>4894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1" customFormat="1" ht="11.25">
      <c r="B103" s="135"/>
      <c r="D103" s="136" t="s">
        <v>274</v>
      </c>
      <c r="E103" s="137" t="s">
        <v>19</v>
      </c>
      <c r="F103" s="138" t="s">
        <v>4895</v>
      </c>
      <c r="H103" s="139">
        <v>80.95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83</v>
      </c>
      <c r="AY103" s="137" t="s">
        <v>266</v>
      </c>
    </row>
    <row r="104" spans="2:65" s="1" customFormat="1" ht="16.5" customHeight="1">
      <c r="B104" s="33"/>
      <c r="C104" s="170" t="s">
        <v>312</v>
      </c>
      <c r="D104" s="170" t="s">
        <v>298</v>
      </c>
      <c r="E104" s="171" t="s">
        <v>4468</v>
      </c>
      <c r="F104" s="172" t="s">
        <v>4469</v>
      </c>
      <c r="G104" s="173" t="s">
        <v>1079</v>
      </c>
      <c r="H104" s="174">
        <v>28</v>
      </c>
      <c r="I104" s="175"/>
      <c r="J104" s="176">
        <f>ROUND(I104*H104,2)</f>
        <v>0</v>
      </c>
      <c r="K104" s="172" t="s">
        <v>271</v>
      </c>
      <c r="L104" s="177"/>
      <c r="M104" s="178" t="s">
        <v>19</v>
      </c>
      <c r="N104" s="179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303</v>
      </c>
      <c r="AT104" s="133" t="s">
        <v>298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4896</v>
      </c>
    </row>
    <row r="105" spans="2:65" s="1" customFormat="1" ht="16.5" customHeight="1">
      <c r="B105" s="33"/>
      <c r="C105" s="170" t="s">
        <v>351</v>
      </c>
      <c r="D105" s="170" t="s">
        <v>298</v>
      </c>
      <c r="E105" s="171" t="s">
        <v>900</v>
      </c>
      <c r="F105" s="172" t="s">
        <v>901</v>
      </c>
      <c r="G105" s="173" t="s">
        <v>845</v>
      </c>
      <c r="H105" s="174">
        <v>9.3089999999999993</v>
      </c>
      <c r="I105" s="175"/>
      <c r="J105" s="176">
        <f>ROUND(I105*H105,2)</f>
        <v>0</v>
      </c>
      <c r="K105" s="172" t="s">
        <v>271</v>
      </c>
      <c r="L105" s="177"/>
      <c r="M105" s="178" t="s">
        <v>19</v>
      </c>
      <c r="N105" s="179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303</v>
      </c>
      <c r="AT105" s="133" t="s">
        <v>298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4897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4898</v>
      </c>
      <c r="H106" s="139">
        <v>9.3089999999999993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83</v>
      </c>
      <c r="AY106" s="137" t="s">
        <v>266</v>
      </c>
    </row>
    <row r="107" spans="2:65" s="1" customFormat="1" ht="16.5" customHeight="1">
      <c r="B107" s="33"/>
      <c r="C107" s="170" t="s">
        <v>8</v>
      </c>
      <c r="D107" s="170" t="s">
        <v>298</v>
      </c>
      <c r="E107" s="171" t="s">
        <v>905</v>
      </c>
      <c r="F107" s="172" t="s">
        <v>906</v>
      </c>
      <c r="G107" s="173" t="s">
        <v>845</v>
      </c>
      <c r="H107" s="174">
        <v>13.964</v>
      </c>
      <c r="I107" s="175"/>
      <c r="J107" s="176">
        <f>ROUND(I107*H107,2)</f>
        <v>0</v>
      </c>
      <c r="K107" s="172" t="s">
        <v>271</v>
      </c>
      <c r="L107" s="177"/>
      <c r="M107" s="178" t="s">
        <v>19</v>
      </c>
      <c r="N107" s="179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303</v>
      </c>
      <c r="AT107" s="133" t="s">
        <v>298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4899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4900</v>
      </c>
      <c r="H108" s="139">
        <v>13.964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83</v>
      </c>
      <c r="AY108" s="137" t="s">
        <v>266</v>
      </c>
    </row>
    <row r="109" spans="2:65" s="1" customFormat="1" ht="16.5" customHeight="1">
      <c r="B109" s="33"/>
      <c r="C109" s="170" t="s">
        <v>358</v>
      </c>
      <c r="D109" s="170" t="s">
        <v>298</v>
      </c>
      <c r="E109" s="171" t="s">
        <v>2326</v>
      </c>
      <c r="F109" s="172" t="s">
        <v>2327</v>
      </c>
      <c r="G109" s="173" t="s">
        <v>1079</v>
      </c>
      <c r="H109" s="174">
        <v>161.9</v>
      </c>
      <c r="I109" s="175"/>
      <c r="J109" s="176">
        <f>ROUND(I109*H109,2)</f>
        <v>0</v>
      </c>
      <c r="K109" s="172" t="s">
        <v>19</v>
      </c>
      <c r="L109" s="177"/>
      <c r="M109" s="178" t="s">
        <v>19</v>
      </c>
      <c r="N109" s="179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303</v>
      </c>
      <c r="AT109" s="133" t="s">
        <v>298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4901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4902</v>
      </c>
      <c r="H110" s="139">
        <v>161.9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83</v>
      </c>
      <c r="AY110" s="137" t="s">
        <v>266</v>
      </c>
    </row>
    <row r="111" spans="2:65" s="1" customFormat="1" ht="24.2" customHeight="1">
      <c r="B111" s="33"/>
      <c r="C111" s="122" t="s">
        <v>362</v>
      </c>
      <c r="D111" s="122" t="s">
        <v>267</v>
      </c>
      <c r="E111" s="123" t="s">
        <v>4495</v>
      </c>
      <c r="F111" s="124" t="s">
        <v>1889</v>
      </c>
      <c r="G111" s="125" t="s">
        <v>895</v>
      </c>
      <c r="H111" s="126">
        <v>80.95</v>
      </c>
      <c r="I111" s="127"/>
      <c r="J111" s="128">
        <f>ROUND(I111*H111,2)</f>
        <v>0</v>
      </c>
      <c r="K111" s="124" t="s">
        <v>19</v>
      </c>
      <c r="L111" s="33"/>
      <c r="M111" s="129" t="s">
        <v>19</v>
      </c>
      <c r="N111" s="130" t="s">
        <v>46</v>
      </c>
      <c r="P111" s="131">
        <f>O111*H111</f>
        <v>0</v>
      </c>
      <c r="Q111" s="131">
        <v>0</v>
      </c>
      <c r="R111" s="131">
        <f>Q111*H111</f>
        <v>0</v>
      </c>
      <c r="S111" s="131">
        <v>0</v>
      </c>
      <c r="T111" s="132">
        <f>S111*H111</f>
        <v>0</v>
      </c>
      <c r="AR111" s="133" t="s">
        <v>272</v>
      </c>
      <c r="AT111" s="133" t="s">
        <v>267</v>
      </c>
      <c r="AU111" s="133" t="s">
        <v>85</v>
      </c>
      <c r="AY111" s="18" t="s">
        <v>266</v>
      </c>
      <c r="BE111" s="134">
        <f>IF(N111="základní",J111,0)</f>
        <v>0</v>
      </c>
      <c r="BF111" s="134">
        <f>IF(N111="snížená",J111,0)</f>
        <v>0</v>
      </c>
      <c r="BG111" s="134">
        <f>IF(N111="zákl. přenesená",J111,0)</f>
        <v>0</v>
      </c>
      <c r="BH111" s="134">
        <f>IF(N111="sníž. přenesená",J111,0)</f>
        <v>0</v>
      </c>
      <c r="BI111" s="134">
        <f>IF(N111="nulová",J111,0)</f>
        <v>0</v>
      </c>
      <c r="BJ111" s="18" t="s">
        <v>83</v>
      </c>
      <c r="BK111" s="134">
        <f>ROUND(I111*H111,2)</f>
        <v>0</v>
      </c>
      <c r="BL111" s="18" t="s">
        <v>272</v>
      </c>
      <c r="BM111" s="133" t="s">
        <v>4903</v>
      </c>
    </row>
    <row r="112" spans="2:65" s="14" customFormat="1" ht="11.25">
      <c r="B112" s="164"/>
      <c r="D112" s="136" t="s">
        <v>274</v>
      </c>
      <c r="E112" s="165" t="s">
        <v>19</v>
      </c>
      <c r="F112" s="166" t="s">
        <v>4904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4895</v>
      </c>
      <c r="H113" s="139">
        <v>80.95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>
      <c r="B114" s="143"/>
      <c r="D114" s="136" t="s">
        <v>274</v>
      </c>
      <c r="E114" s="144" t="s">
        <v>19</v>
      </c>
      <c r="F114" s="145" t="s">
        <v>276</v>
      </c>
      <c r="H114" s="146">
        <v>80.95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16.5" customHeight="1">
      <c r="B115" s="33"/>
      <c r="C115" s="170" t="s">
        <v>370</v>
      </c>
      <c r="D115" s="170" t="s">
        <v>298</v>
      </c>
      <c r="E115" s="171" t="s">
        <v>2265</v>
      </c>
      <c r="F115" s="172" t="s">
        <v>2266</v>
      </c>
      <c r="G115" s="173" t="s">
        <v>845</v>
      </c>
      <c r="H115" s="174">
        <v>27.928000000000001</v>
      </c>
      <c r="I115" s="175"/>
      <c r="J115" s="176">
        <f>ROUND(I115*H115,2)</f>
        <v>0</v>
      </c>
      <c r="K115" s="172" t="s">
        <v>271</v>
      </c>
      <c r="L115" s="177"/>
      <c r="M115" s="178" t="s">
        <v>19</v>
      </c>
      <c r="N115" s="179" t="s">
        <v>46</v>
      </c>
      <c r="P115" s="131">
        <f>O115*H115</f>
        <v>0</v>
      </c>
      <c r="Q115" s="131">
        <v>1</v>
      </c>
      <c r="R115" s="131">
        <f>Q115*H115</f>
        <v>27.928000000000001</v>
      </c>
      <c r="S115" s="131">
        <v>0</v>
      </c>
      <c r="T115" s="132">
        <f>S115*H115</f>
        <v>0</v>
      </c>
      <c r="AR115" s="133" t="s">
        <v>303</v>
      </c>
      <c r="AT115" s="133" t="s">
        <v>298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4905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4906</v>
      </c>
      <c r="H116" s="139">
        <v>27.928000000000001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83</v>
      </c>
      <c r="AY116" s="137" t="s">
        <v>266</v>
      </c>
    </row>
    <row r="117" spans="2:65" s="1" customFormat="1" ht="16.5" customHeight="1">
      <c r="B117" s="33"/>
      <c r="C117" s="122" t="s">
        <v>366</v>
      </c>
      <c r="D117" s="122" t="s">
        <v>267</v>
      </c>
      <c r="E117" s="123" t="s">
        <v>1888</v>
      </c>
      <c r="F117" s="124" t="s">
        <v>4907</v>
      </c>
      <c r="G117" s="125" t="s">
        <v>895</v>
      </c>
      <c r="H117" s="126">
        <v>80.95</v>
      </c>
      <c r="I117" s="127"/>
      <c r="J117" s="128">
        <f>ROUND(I117*H117,2)</f>
        <v>0</v>
      </c>
      <c r="K117" s="124" t="s">
        <v>19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4908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4894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4895</v>
      </c>
      <c r="H119" s="139">
        <v>80.95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83</v>
      </c>
      <c r="AY119" s="137" t="s">
        <v>266</v>
      </c>
    </row>
    <row r="120" spans="2:65" s="1" customFormat="1" ht="16.5" customHeight="1">
      <c r="B120" s="33"/>
      <c r="C120" s="170" t="s">
        <v>382</v>
      </c>
      <c r="D120" s="170" t="s">
        <v>298</v>
      </c>
      <c r="E120" s="171" t="s">
        <v>4519</v>
      </c>
      <c r="F120" s="172" t="s">
        <v>4520</v>
      </c>
      <c r="G120" s="173" t="s">
        <v>845</v>
      </c>
      <c r="H120" s="174">
        <v>46.545999999999999</v>
      </c>
      <c r="I120" s="175"/>
      <c r="J120" s="176">
        <f>ROUND(I120*H120,2)</f>
        <v>0</v>
      </c>
      <c r="K120" s="172" t="s">
        <v>271</v>
      </c>
      <c r="L120" s="177"/>
      <c r="M120" s="178" t="s">
        <v>19</v>
      </c>
      <c r="N120" s="179" t="s">
        <v>46</v>
      </c>
      <c r="P120" s="131">
        <f>O120*H120</f>
        <v>0</v>
      </c>
      <c r="Q120" s="131">
        <v>1</v>
      </c>
      <c r="R120" s="131">
        <f>Q120*H120</f>
        <v>46.545999999999999</v>
      </c>
      <c r="S120" s="131">
        <v>0</v>
      </c>
      <c r="T120" s="132">
        <f>S120*H120</f>
        <v>0</v>
      </c>
      <c r="AR120" s="133" t="s">
        <v>303</v>
      </c>
      <c r="AT120" s="133" t="s">
        <v>298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4909</v>
      </c>
    </row>
    <row r="121" spans="2:65" s="11" customFormat="1" ht="11.25">
      <c r="B121" s="135"/>
      <c r="D121" s="136" t="s">
        <v>274</v>
      </c>
      <c r="E121" s="137" t="s">
        <v>19</v>
      </c>
      <c r="F121" s="138" t="s">
        <v>4910</v>
      </c>
      <c r="H121" s="139">
        <v>46.545999999999999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83</v>
      </c>
      <c r="AY121" s="137" t="s">
        <v>266</v>
      </c>
    </row>
    <row r="122" spans="2:65" s="10" customFormat="1" ht="25.9" customHeight="1">
      <c r="B122" s="112"/>
      <c r="D122" s="113" t="s">
        <v>74</v>
      </c>
      <c r="E122" s="114" t="s">
        <v>849</v>
      </c>
      <c r="F122" s="114" t="s">
        <v>850</v>
      </c>
      <c r="I122" s="115"/>
      <c r="J122" s="116">
        <f>BK122</f>
        <v>0</v>
      </c>
      <c r="L122" s="112"/>
      <c r="M122" s="117"/>
      <c r="P122" s="118">
        <f>SUM(P123:P141)</f>
        <v>0</v>
      </c>
      <c r="R122" s="118">
        <f>SUM(R123:R141)</f>
        <v>0</v>
      </c>
      <c r="T122" s="119">
        <f>SUM(T123:T141)</f>
        <v>0</v>
      </c>
      <c r="AR122" s="113" t="s">
        <v>272</v>
      </c>
      <c r="AT122" s="120" t="s">
        <v>74</v>
      </c>
      <c r="AU122" s="120" t="s">
        <v>75</v>
      </c>
      <c r="AY122" s="113" t="s">
        <v>266</v>
      </c>
      <c r="BK122" s="121">
        <f>SUM(BK123:BK141)</f>
        <v>0</v>
      </c>
    </row>
    <row r="123" spans="2:65" s="1" customFormat="1" ht="55.5" customHeight="1">
      <c r="B123" s="33"/>
      <c r="C123" s="122" t="s">
        <v>374</v>
      </c>
      <c r="D123" s="122" t="s">
        <v>267</v>
      </c>
      <c r="E123" s="123" t="s">
        <v>851</v>
      </c>
      <c r="F123" s="124" t="s">
        <v>852</v>
      </c>
      <c r="G123" s="125" t="s">
        <v>845</v>
      </c>
      <c r="H123" s="126">
        <v>100.789</v>
      </c>
      <c r="I123" s="127"/>
      <c r="J123" s="128">
        <f>ROUND(I123*H123,2)</f>
        <v>0</v>
      </c>
      <c r="K123" s="124" t="s">
        <v>271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853</v>
      </c>
      <c r="AT123" s="133" t="s">
        <v>267</v>
      </c>
      <c r="AU123" s="133" t="s">
        <v>83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853</v>
      </c>
      <c r="BM123" s="133" t="s">
        <v>4911</v>
      </c>
    </row>
    <row r="124" spans="2:65" s="14" customFormat="1" ht="11.25">
      <c r="B124" s="164"/>
      <c r="D124" s="136" t="s">
        <v>274</v>
      </c>
      <c r="E124" s="165" t="s">
        <v>19</v>
      </c>
      <c r="F124" s="166" t="s">
        <v>4912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83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4913</v>
      </c>
      <c r="H125" s="139">
        <v>100.789</v>
      </c>
      <c r="I125" s="140"/>
      <c r="L125" s="135"/>
      <c r="M125" s="141"/>
      <c r="T125" s="142"/>
      <c r="AT125" s="137" t="s">
        <v>274</v>
      </c>
      <c r="AU125" s="137" t="s">
        <v>83</v>
      </c>
      <c r="AV125" s="11" t="s">
        <v>85</v>
      </c>
      <c r="AW125" s="11" t="s">
        <v>37</v>
      </c>
      <c r="AX125" s="11" t="s">
        <v>83</v>
      </c>
      <c r="AY125" s="137" t="s">
        <v>266</v>
      </c>
    </row>
    <row r="126" spans="2:65" s="1" customFormat="1" ht="55.5" customHeight="1">
      <c r="B126" s="33"/>
      <c r="C126" s="122" t="s">
        <v>378</v>
      </c>
      <c r="D126" s="122" t="s">
        <v>267</v>
      </c>
      <c r="E126" s="123" t="s">
        <v>857</v>
      </c>
      <c r="F126" s="124" t="s">
        <v>858</v>
      </c>
      <c r="G126" s="125" t="s">
        <v>845</v>
      </c>
      <c r="H126" s="126">
        <v>201.578</v>
      </c>
      <c r="I126" s="127"/>
      <c r="J126" s="128">
        <f>ROUND(I126*H126,2)</f>
        <v>0</v>
      </c>
      <c r="K126" s="124" t="s">
        <v>271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853</v>
      </c>
      <c r="AT126" s="133" t="s">
        <v>267</v>
      </c>
      <c r="AU126" s="133" t="s">
        <v>83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853</v>
      </c>
      <c r="BM126" s="133" t="s">
        <v>4914</v>
      </c>
    </row>
    <row r="127" spans="2:65" s="11" customFormat="1" ht="11.25">
      <c r="B127" s="135"/>
      <c r="D127" s="136" t="s">
        <v>274</v>
      </c>
      <c r="E127" s="137" t="s">
        <v>19</v>
      </c>
      <c r="F127" s="138" t="s">
        <v>4915</v>
      </c>
      <c r="H127" s="139">
        <v>201.578</v>
      </c>
      <c r="I127" s="140"/>
      <c r="L127" s="135"/>
      <c r="M127" s="141"/>
      <c r="T127" s="142"/>
      <c r="AT127" s="137" t="s">
        <v>274</v>
      </c>
      <c r="AU127" s="137" t="s">
        <v>83</v>
      </c>
      <c r="AV127" s="11" t="s">
        <v>85</v>
      </c>
      <c r="AW127" s="11" t="s">
        <v>37</v>
      </c>
      <c r="AX127" s="11" t="s">
        <v>83</v>
      </c>
      <c r="AY127" s="137" t="s">
        <v>266</v>
      </c>
    </row>
    <row r="128" spans="2:65" s="1" customFormat="1" ht="55.5" customHeight="1">
      <c r="B128" s="33"/>
      <c r="C128" s="122" t="s">
        <v>386</v>
      </c>
      <c r="D128" s="122" t="s">
        <v>267</v>
      </c>
      <c r="E128" s="123" t="s">
        <v>851</v>
      </c>
      <c r="F128" s="124" t="s">
        <v>852</v>
      </c>
      <c r="G128" s="125" t="s">
        <v>845</v>
      </c>
      <c r="H128" s="126">
        <v>23.463000000000001</v>
      </c>
      <c r="I128" s="127"/>
      <c r="J128" s="128">
        <f>ROUND(I128*H128,2)</f>
        <v>0</v>
      </c>
      <c r="K128" s="124" t="s">
        <v>271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853</v>
      </c>
      <c r="AT128" s="133" t="s">
        <v>267</v>
      </c>
      <c r="AU128" s="133" t="s">
        <v>83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853</v>
      </c>
      <c r="BM128" s="133" t="s">
        <v>4916</v>
      </c>
    </row>
    <row r="129" spans="2:65" s="14" customFormat="1" ht="11.25">
      <c r="B129" s="164"/>
      <c r="D129" s="136" t="s">
        <v>274</v>
      </c>
      <c r="E129" s="165" t="s">
        <v>19</v>
      </c>
      <c r="F129" s="166" t="s">
        <v>4917</v>
      </c>
      <c r="H129" s="165" t="s">
        <v>19</v>
      </c>
      <c r="I129" s="167"/>
      <c r="L129" s="164"/>
      <c r="M129" s="168"/>
      <c r="T129" s="169"/>
      <c r="AT129" s="165" t="s">
        <v>274</v>
      </c>
      <c r="AU129" s="165" t="s">
        <v>83</v>
      </c>
      <c r="AV129" s="14" t="s">
        <v>83</v>
      </c>
      <c r="AW129" s="14" t="s">
        <v>37</v>
      </c>
      <c r="AX129" s="14" t="s">
        <v>75</v>
      </c>
      <c r="AY129" s="165" t="s">
        <v>266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4918</v>
      </c>
      <c r="H130" s="139">
        <v>23.463000000000001</v>
      </c>
      <c r="I130" s="140"/>
      <c r="L130" s="135"/>
      <c r="M130" s="141"/>
      <c r="T130" s="142"/>
      <c r="AT130" s="137" t="s">
        <v>274</v>
      </c>
      <c r="AU130" s="137" t="s">
        <v>83</v>
      </c>
      <c r="AV130" s="11" t="s">
        <v>85</v>
      </c>
      <c r="AW130" s="11" t="s">
        <v>37</v>
      </c>
      <c r="AX130" s="11" t="s">
        <v>83</v>
      </c>
      <c r="AY130" s="137" t="s">
        <v>266</v>
      </c>
    </row>
    <row r="131" spans="2:65" s="1" customFormat="1" ht="55.5" customHeight="1">
      <c r="B131" s="33"/>
      <c r="C131" s="122" t="s">
        <v>7</v>
      </c>
      <c r="D131" s="122" t="s">
        <v>267</v>
      </c>
      <c r="E131" s="123" t="s">
        <v>857</v>
      </c>
      <c r="F131" s="124" t="s">
        <v>858</v>
      </c>
      <c r="G131" s="125" t="s">
        <v>845</v>
      </c>
      <c r="H131" s="126">
        <v>140.77799999999999</v>
      </c>
      <c r="I131" s="127"/>
      <c r="J131" s="128">
        <f>ROUND(I131*H131,2)</f>
        <v>0</v>
      </c>
      <c r="K131" s="124" t="s">
        <v>271</v>
      </c>
      <c r="L131" s="33"/>
      <c r="M131" s="129" t="s">
        <v>19</v>
      </c>
      <c r="N131" s="130" t="s">
        <v>46</v>
      </c>
      <c r="P131" s="131">
        <f>O131*H131</f>
        <v>0</v>
      </c>
      <c r="Q131" s="131">
        <v>0</v>
      </c>
      <c r="R131" s="131">
        <f>Q131*H131</f>
        <v>0</v>
      </c>
      <c r="S131" s="131">
        <v>0</v>
      </c>
      <c r="T131" s="132">
        <f>S131*H131</f>
        <v>0</v>
      </c>
      <c r="AR131" s="133" t="s">
        <v>853</v>
      </c>
      <c r="AT131" s="133" t="s">
        <v>267</v>
      </c>
      <c r="AU131" s="133" t="s">
        <v>83</v>
      </c>
      <c r="AY131" s="18" t="s">
        <v>266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8" t="s">
        <v>83</v>
      </c>
      <c r="BK131" s="134">
        <f>ROUND(I131*H131,2)</f>
        <v>0</v>
      </c>
      <c r="BL131" s="18" t="s">
        <v>853</v>
      </c>
      <c r="BM131" s="133" t="s">
        <v>4919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4920</v>
      </c>
      <c r="H132" s="139">
        <v>140.77799999999999</v>
      </c>
      <c r="I132" s="140"/>
      <c r="L132" s="135"/>
      <c r="M132" s="141"/>
      <c r="T132" s="142"/>
      <c r="AT132" s="137" t="s">
        <v>274</v>
      </c>
      <c r="AU132" s="137" t="s">
        <v>83</v>
      </c>
      <c r="AV132" s="11" t="s">
        <v>85</v>
      </c>
      <c r="AW132" s="11" t="s">
        <v>37</v>
      </c>
      <c r="AX132" s="11" t="s">
        <v>83</v>
      </c>
      <c r="AY132" s="137" t="s">
        <v>266</v>
      </c>
    </row>
    <row r="133" spans="2:65" s="1" customFormat="1" ht="62.65" customHeight="1">
      <c r="B133" s="33"/>
      <c r="C133" s="122" t="s">
        <v>393</v>
      </c>
      <c r="D133" s="122" t="s">
        <v>267</v>
      </c>
      <c r="E133" s="123" t="s">
        <v>921</v>
      </c>
      <c r="F133" s="124" t="s">
        <v>922</v>
      </c>
      <c r="G133" s="125" t="s">
        <v>845</v>
      </c>
      <c r="H133" s="126">
        <v>1.347</v>
      </c>
      <c r="I133" s="127"/>
      <c r="J133" s="128">
        <f>ROUND(I133*H133,2)</f>
        <v>0</v>
      </c>
      <c r="K133" s="124" t="s">
        <v>271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853</v>
      </c>
      <c r="AT133" s="133" t="s">
        <v>267</v>
      </c>
      <c r="AU133" s="133" t="s">
        <v>83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853</v>
      </c>
      <c r="BM133" s="133" t="s">
        <v>4921</v>
      </c>
    </row>
    <row r="134" spans="2:65" s="14" customFormat="1" ht="11.25">
      <c r="B134" s="164"/>
      <c r="D134" s="136" t="s">
        <v>274</v>
      </c>
      <c r="E134" s="165" t="s">
        <v>19</v>
      </c>
      <c r="F134" s="166" t="s">
        <v>4922</v>
      </c>
      <c r="H134" s="165" t="s">
        <v>19</v>
      </c>
      <c r="I134" s="167"/>
      <c r="L134" s="164"/>
      <c r="M134" s="168"/>
      <c r="T134" s="169"/>
      <c r="AT134" s="165" t="s">
        <v>274</v>
      </c>
      <c r="AU134" s="165" t="s">
        <v>83</v>
      </c>
      <c r="AV134" s="14" t="s">
        <v>83</v>
      </c>
      <c r="AW134" s="14" t="s">
        <v>37</v>
      </c>
      <c r="AX134" s="14" t="s">
        <v>75</v>
      </c>
      <c r="AY134" s="165" t="s">
        <v>266</v>
      </c>
    </row>
    <row r="135" spans="2:65" s="11" customFormat="1" ht="11.25">
      <c r="B135" s="135"/>
      <c r="D135" s="136" t="s">
        <v>274</v>
      </c>
      <c r="E135" s="137" t="s">
        <v>19</v>
      </c>
      <c r="F135" s="138" t="s">
        <v>4923</v>
      </c>
      <c r="H135" s="139">
        <v>1.347</v>
      </c>
      <c r="I135" s="140"/>
      <c r="L135" s="135"/>
      <c r="M135" s="141"/>
      <c r="T135" s="142"/>
      <c r="AT135" s="137" t="s">
        <v>274</v>
      </c>
      <c r="AU135" s="137" t="s">
        <v>83</v>
      </c>
      <c r="AV135" s="11" t="s">
        <v>85</v>
      </c>
      <c r="AW135" s="11" t="s">
        <v>37</v>
      </c>
      <c r="AX135" s="11" t="s">
        <v>83</v>
      </c>
      <c r="AY135" s="137" t="s">
        <v>266</v>
      </c>
    </row>
    <row r="136" spans="2:65" s="1" customFormat="1" ht="62.65" customHeight="1">
      <c r="B136" s="33"/>
      <c r="C136" s="122" t="s">
        <v>397</v>
      </c>
      <c r="D136" s="122" t="s">
        <v>267</v>
      </c>
      <c r="E136" s="123" t="s">
        <v>926</v>
      </c>
      <c r="F136" s="124" t="s">
        <v>927</v>
      </c>
      <c r="G136" s="125" t="s">
        <v>845</v>
      </c>
      <c r="H136" s="126">
        <v>25.593</v>
      </c>
      <c r="I136" s="127"/>
      <c r="J136" s="128">
        <f>ROUND(I136*H136,2)</f>
        <v>0</v>
      </c>
      <c r="K136" s="124" t="s">
        <v>271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853</v>
      </c>
      <c r="AT136" s="133" t="s">
        <v>267</v>
      </c>
      <c r="AU136" s="133" t="s">
        <v>83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853</v>
      </c>
      <c r="BM136" s="133" t="s">
        <v>4924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4925</v>
      </c>
      <c r="H137" s="139">
        <v>25.593</v>
      </c>
      <c r="I137" s="140"/>
      <c r="L137" s="135"/>
      <c r="M137" s="141"/>
      <c r="T137" s="142"/>
      <c r="AT137" s="137" t="s">
        <v>274</v>
      </c>
      <c r="AU137" s="137" t="s">
        <v>83</v>
      </c>
      <c r="AV137" s="11" t="s">
        <v>85</v>
      </c>
      <c r="AW137" s="11" t="s">
        <v>37</v>
      </c>
      <c r="AX137" s="11" t="s">
        <v>83</v>
      </c>
      <c r="AY137" s="137" t="s">
        <v>266</v>
      </c>
    </row>
    <row r="138" spans="2:65" s="1" customFormat="1" ht="49.15" customHeight="1">
      <c r="B138" s="33"/>
      <c r="C138" s="122" t="s">
        <v>401</v>
      </c>
      <c r="D138" s="122" t="s">
        <v>267</v>
      </c>
      <c r="E138" s="123" t="s">
        <v>2091</v>
      </c>
      <c r="F138" s="124" t="s">
        <v>2092</v>
      </c>
      <c r="G138" s="125" t="s">
        <v>845</v>
      </c>
      <c r="H138" s="126">
        <v>26.315000000000001</v>
      </c>
      <c r="I138" s="127"/>
      <c r="J138" s="128">
        <f>ROUND(I138*H138,2)</f>
        <v>0</v>
      </c>
      <c r="K138" s="124" t="s">
        <v>271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853</v>
      </c>
      <c r="AT138" s="133" t="s">
        <v>267</v>
      </c>
      <c r="AU138" s="133" t="s">
        <v>83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853</v>
      </c>
      <c r="BM138" s="133" t="s">
        <v>4926</v>
      </c>
    </row>
    <row r="139" spans="2:65" s="1" customFormat="1" ht="19.5">
      <c r="B139" s="33"/>
      <c r="D139" s="136" t="s">
        <v>341</v>
      </c>
      <c r="F139" s="150" t="s">
        <v>946</v>
      </c>
      <c r="I139" s="151"/>
      <c r="L139" s="33"/>
      <c r="M139" s="152"/>
      <c r="T139" s="54"/>
      <c r="AT139" s="18" t="s">
        <v>341</v>
      </c>
      <c r="AU139" s="18" t="s">
        <v>83</v>
      </c>
    </row>
    <row r="140" spans="2:65" s="14" customFormat="1" ht="11.25">
      <c r="B140" s="164"/>
      <c r="D140" s="136" t="s">
        <v>274</v>
      </c>
      <c r="E140" s="165" t="s">
        <v>19</v>
      </c>
      <c r="F140" s="166" t="s">
        <v>4927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83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4928</v>
      </c>
      <c r="H141" s="139">
        <v>26.315000000000001</v>
      </c>
      <c r="I141" s="140"/>
      <c r="L141" s="135"/>
      <c r="M141" s="180"/>
      <c r="N141" s="181"/>
      <c r="O141" s="181"/>
      <c r="P141" s="181"/>
      <c r="Q141" s="181"/>
      <c r="R141" s="181"/>
      <c r="S141" s="181"/>
      <c r="T141" s="182"/>
      <c r="AT141" s="137" t="s">
        <v>274</v>
      </c>
      <c r="AU141" s="137" t="s">
        <v>83</v>
      </c>
      <c r="AV141" s="11" t="s">
        <v>85</v>
      </c>
      <c r="AW141" s="11" t="s">
        <v>37</v>
      </c>
      <c r="AX141" s="11" t="s">
        <v>83</v>
      </c>
      <c r="AY141" s="137" t="s">
        <v>266</v>
      </c>
    </row>
    <row r="142" spans="2:65" s="1" customFormat="1" ht="6.95" customHeight="1">
      <c r="B142" s="42"/>
      <c r="C142" s="43"/>
      <c r="D142" s="43"/>
      <c r="E142" s="43"/>
      <c r="F142" s="43"/>
      <c r="G142" s="43"/>
      <c r="H142" s="43"/>
      <c r="I142" s="43"/>
      <c r="J142" s="43"/>
      <c r="K142" s="43"/>
      <c r="L142" s="33"/>
    </row>
  </sheetData>
  <sheetProtection algorithmName="SHA-512" hashValue="/QKXGqTk4REvj4v/D89kqhYXUuRCENatcBAO/kukmKPl8fx/gZqdbz/HxOQ4gTpvDeDifNzC+aTgcbrjGfFZ/w==" saltValue="G0sTkc0CaTQe8xp30jWjCHGV6z98+wcCJnopVW1ZToqdTaA/8VtrB1Vgfe8sRpMY4KRM1nn01MfSBlGX9ImyJg==" spinCount="100000" sheet="1" objects="1" scenarios="1" formatColumns="0" formatRows="0" autoFilter="0"/>
  <autoFilter ref="C81:K141" xr:uid="{00000000-0009-0000-0000-000021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2:BM17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184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4929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ROUND((SUM(BE82:BE173)),  2)</f>
        <v>0</v>
      </c>
      <c r="I33" s="90">
        <v>0.21</v>
      </c>
      <c r="J33" s="89">
        <f>ROUND(((SUM(BE82:BE173))*I33),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ROUND((SUM(BF82:BF173)),  2)</f>
        <v>0</v>
      </c>
      <c r="I34" s="90">
        <v>0.12</v>
      </c>
      <c r="J34" s="89">
        <f>ROUND(((SUM(BF82:BF173))*I34),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ROUND((SUM(BG82:BG173)),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ROUND((SUM(BH82:BH173)),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ROUND((SUM(BI82:BI173)),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12-14-02 - Obnova přejezdu P4361, evid. km 18,112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J151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12-14-02 - Obnova přejezdu P4361, evid. km 18,112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P83+P151</f>
        <v>0</v>
      </c>
      <c r="Q82" s="51"/>
      <c r="R82" s="109">
        <f>R83+R151</f>
        <v>550.61861299999998</v>
      </c>
      <c r="S82" s="51"/>
      <c r="T82" s="110">
        <f>T83+T151</f>
        <v>0</v>
      </c>
      <c r="AT82" s="18" t="s">
        <v>74</v>
      </c>
      <c r="AU82" s="18" t="s">
        <v>248</v>
      </c>
      <c r="BK82" s="111">
        <f>BK83+BK151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550.61861299999998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SUM(P85:P150)</f>
        <v>0</v>
      </c>
      <c r="R84" s="118">
        <f>SUM(R85:R150)</f>
        <v>550.61861299999998</v>
      </c>
      <c r="T84" s="119">
        <f>SUM(T85:T150)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SUM(BK85:BK150)</f>
        <v>0</v>
      </c>
    </row>
    <row r="85" spans="2:65" s="1" customFormat="1" ht="24.2" customHeight="1">
      <c r="B85" s="33"/>
      <c r="C85" s="122" t="s">
        <v>83</v>
      </c>
      <c r="D85" s="122" t="s">
        <v>267</v>
      </c>
      <c r="E85" s="123" t="s">
        <v>889</v>
      </c>
      <c r="F85" s="124" t="s">
        <v>890</v>
      </c>
      <c r="G85" s="125" t="s">
        <v>789</v>
      </c>
      <c r="H85" s="126">
        <v>5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4930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4883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264</v>
      </c>
      <c r="H87" s="139">
        <v>5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24.2" customHeight="1">
      <c r="B88" s="33"/>
      <c r="C88" s="122" t="s">
        <v>85</v>
      </c>
      <c r="D88" s="122" t="s">
        <v>267</v>
      </c>
      <c r="E88" s="123" t="s">
        <v>4415</v>
      </c>
      <c r="F88" s="124" t="s">
        <v>4416</v>
      </c>
      <c r="G88" s="125" t="s">
        <v>291</v>
      </c>
      <c r="H88" s="126">
        <v>17.5</v>
      </c>
      <c r="I88" s="127"/>
      <c r="J88" s="128">
        <f>ROUND(I88*H88,2)</f>
        <v>0</v>
      </c>
      <c r="K88" s="124" t="s">
        <v>271</v>
      </c>
      <c r="L88" s="33"/>
      <c r="M88" s="129" t="s">
        <v>19</v>
      </c>
      <c r="N88" s="130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272</v>
      </c>
      <c r="AT88" s="133" t="s">
        <v>267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4931</v>
      </c>
    </row>
    <row r="89" spans="2:65" s="14" customFormat="1" ht="11.25">
      <c r="B89" s="164"/>
      <c r="D89" s="136" t="s">
        <v>274</v>
      </c>
      <c r="E89" s="165" t="s">
        <v>19</v>
      </c>
      <c r="F89" s="166" t="s">
        <v>4885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1" customFormat="1" ht="11.25">
      <c r="B90" s="135"/>
      <c r="D90" s="136" t="s">
        <v>274</v>
      </c>
      <c r="E90" s="137" t="s">
        <v>19</v>
      </c>
      <c r="F90" s="138" t="s">
        <v>4932</v>
      </c>
      <c r="H90" s="139">
        <v>17.5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83</v>
      </c>
      <c r="AY90" s="137" t="s">
        <v>266</v>
      </c>
    </row>
    <row r="91" spans="2:65" s="1" customFormat="1" ht="24.2" customHeight="1">
      <c r="B91" s="33"/>
      <c r="C91" s="122" t="s">
        <v>285</v>
      </c>
      <c r="D91" s="122" t="s">
        <v>267</v>
      </c>
      <c r="E91" s="123" t="s">
        <v>4457</v>
      </c>
      <c r="F91" s="124" t="s">
        <v>4458</v>
      </c>
      <c r="G91" s="125" t="s">
        <v>291</v>
      </c>
      <c r="H91" s="126">
        <v>2.8</v>
      </c>
      <c r="I91" s="127"/>
      <c r="J91" s="128">
        <f>ROUND(I91*H91,2)</f>
        <v>0</v>
      </c>
      <c r="K91" s="124" t="s">
        <v>271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4933</v>
      </c>
    </row>
    <row r="92" spans="2:65" s="14" customFormat="1" ht="11.25">
      <c r="B92" s="164"/>
      <c r="D92" s="136" t="s">
        <v>274</v>
      </c>
      <c r="E92" s="165" t="s">
        <v>19</v>
      </c>
      <c r="F92" s="166" t="s">
        <v>4934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4935</v>
      </c>
      <c r="H93" s="139">
        <v>2.8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83</v>
      </c>
      <c r="AY93" s="137" t="s">
        <v>266</v>
      </c>
    </row>
    <row r="94" spans="2:65" s="1" customFormat="1" ht="24.2" customHeight="1">
      <c r="B94" s="33"/>
      <c r="C94" s="122" t="s">
        <v>272</v>
      </c>
      <c r="D94" s="122" t="s">
        <v>267</v>
      </c>
      <c r="E94" s="123" t="s">
        <v>4936</v>
      </c>
      <c r="F94" s="124" t="s">
        <v>4937</v>
      </c>
      <c r="G94" s="125" t="s">
        <v>291</v>
      </c>
      <c r="H94" s="126">
        <v>8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4938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4939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303</v>
      </c>
      <c r="H96" s="139">
        <v>8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33" customHeight="1">
      <c r="B97" s="33"/>
      <c r="C97" s="122" t="s">
        <v>264</v>
      </c>
      <c r="D97" s="122" t="s">
        <v>267</v>
      </c>
      <c r="E97" s="123" t="s">
        <v>4940</v>
      </c>
      <c r="F97" s="124" t="s">
        <v>4941</v>
      </c>
      <c r="G97" s="125" t="s">
        <v>895</v>
      </c>
      <c r="H97" s="126">
        <v>29.09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4942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4939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4943</v>
      </c>
      <c r="H99" s="139">
        <v>29.09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37.9" customHeight="1">
      <c r="B100" s="33"/>
      <c r="C100" s="122" t="s">
        <v>295</v>
      </c>
      <c r="D100" s="122" t="s">
        <v>267</v>
      </c>
      <c r="E100" s="123" t="s">
        <v>1536</v>
      </c>
      <c r="F100" s="124" t="s">
        <v>1537</v>
      </c>
      <c r="G100" s="125" t="s">
        <v>279</v>
      </c>
      <c r="H100" s="126">
        <v>20.09</v>
      </c>
      <c r="I100" s="127"/>
      <c r="J100" s="128">
        <f>ROUND(I100*H100,2)</f>
        <v>0</v>
      </c>
      <c r="K100" s="124" t="s">
        <v>271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4944</v>
      </c>
    </row>
    <row r="101" spans="2:65" s="14" customFormat="1" ht="11.25">
      <c r="B101" s="164"/>
      <c r="D101" s="136" t="s">
        <v>274</v>
      </c>
      <c r="E101" s="165" t="s">
        <v>19</v>
      </c>
      <c r="F101" s="166" t="s">
        <v>4945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4946</v>
      </c>
      <c r="H102" s="139">
        <v>20.09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83</v>
      </c>
      <c r="AY102" s="137" t="s">
        <v>266</v>
      </c>
    </row>
    <row r="103" spans="2:65" s="1" customFormat="1" ht="33" customHeight="1">
      <c r="B103" s="33"/>
      <c r="C103" s="122" t="s">
        <v>293</v>
      </c>
      <c r="D103" s="122" t="s">
        <v>267</v>
      </c>
      <c r="E103" s="123" t="s">
        <v>878</v>
      </c>
      <c r="F103" s="124" t="s">
        <v>879</v>
      </c>
      <c r="G103" s="125" t="s">
        <v>291</v>
      </c>
      <c r="H103" s="126">
        <v>9.6</v>
      </c>
      <c r="I103" s="127"/>
      <c r="J103" s="128">
        <f>ROUND(I103*H103,2)</f>
        <v>0</v>
      </c>
      <c r="K103" s="124" t="s">
        <v>271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4947</v>
      </c>
    </row>
    <row r="104" spans="2:65" s="14" customFormat="1" ht="11.25">
      <c r="B104" s="164"/>
      <c r="D104" s="136" t="s">
        <v>274</v>
      </c>
      <c r="E104" s="165" t="s">
        <v>19</v>
      </c>
      <c r="F104" s="166" t="s">
        <v>4887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4948</v>
      </c>
      <c r="H105" s="139">
        <v>9.6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83</v>
      </c>
      <c r="AY105" s="137" t="s">
        <v>266</v>
      </c>
    </row>
    <row r="106" spans="2:65" s="1" customFormat="1" ht="16.5" customHeight="1">
      <c r="B106" s="33"/>
      <c r="C106" s="170" t="s">
        <v>303</v>
      </c>
      <c r="D106" s="170" t="s">
        <v>298</v>
      </c>
      <c r="E106" s="171" t="s">
        <v>4439</v>
      </c>
      <c r="F106" s="172" t="s">
        <v>4440</v>
      </c>
      <c r="G106" s="173" t="s">
        <v>291</v>
      </c>
      <c r="H106" s="174">
        <v>9.6</v>
      </c>
      <c r="I106" s="175"/>
      <c r="J106" s="176">
        <f>ROUND(I106*H106,2)</f>
        <v>0</v>
      </c>
      <c r="K106" s="172" t="s">
        <v>271</v>
      </c>
      <c r="L106" s="177"/>
      <c r="M106" s="178" t="s">
        <v>19</v>
      </c>
      <c r="N106" s="179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303</v>
      </c>
      <c r="AT106" s="133" t="s">
        <v>298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4949</v>
      </c>
    </row>
    <row r="107" spans="2:65" s="1" customFormat="1" ht="16.5" customHeight="1">
      <c r="B107" s="33"/>
      <c r="C107" s="170" t="s">
        <v>307</v>
      </c>
      <c r="D107" s="170" t="s">
        <v>298</v>
      </c>
      <c r="E107" s="171" t="s">
        <v>4442</v>
      </c>
      <c r="F107" s="172" t="s">
        <v>4443</v>
      </c>
      <c r="G107" s="173" t="s">
        <v>789</v>
      </c>
      <c r="H107" s="174">
        <v>16</v>
      </c>
      <c r="I107" s="175"/>
      <c r="J107" s="176">
        <f>ROUND(I107*H107,2)</f>
        <v>0</v>
      </c>
      <c r="K107" s="172" t="s">
        <v>271</v>
      </c>
      <c r="L107" s="177"/>
      <c r="M107" s="178" t="s">
        <v>19</v>
      </c>
      <c r="N107" s="179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303</v>
      </c>
      <c r="AT107" s="133" t="s">
        <v>298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4950</v>
      </c>
    </row>
    <row r="108" spans="2:65" s="1" customFormat="1" ht="16.5" customHeight="1">
      <c r="B108" s="33"/>
      <c r="C108" s="170" t="s">
        <v>312</v>
      </c>
      <c r="D108" s="170" t="s">
        <v>298</v>
      </c>
      <c r="E108" s="171" t="s">
        <v>4447</v>
      </c>
      <c r="F108" s="172" t="s">
        <v>4448</v>
      </c>
      <c r="G108" s="173" t="s">
        <v>789</v>
      </c>
      <c r="H108" s="174">
        <v>4</v>
      </c>
      <c r="I108" s="175"/>
      <c r="J108" s="176">
        <f>ROUND(I108*H108,2)</f>
        <v>0</v>
      </c>
      <c r="K108" s="172" t="s">
        <v>271</v>
      </c>
      <c r="L108" s="177"/>
      <c r="M108" s="178" t="s">
        <v>19</v>
      </c>
      <c r="N108" s="179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303</v>
      </c>
      <c r="AT108" s="133" t="s">
        <v>298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4951</v>
      </c>
    </row>
    <row r="109" spans="2:65" s="1" customFormat="1" ht="16.5" customHeight="1">
      <c r="B109" s="33"/>
      <c r="C109" s="170" t="s">
        <v>351</v>
      </c>
      <c r="D109" s="170" t="s">
        <v>298</v>
      </c>
      <c r="E109" s="171" t="s">
        <v>4450</v>
      </c>
      <c r="F109" s="172" t="s">
        <v>4451</v>
      </c>
      <c r="G109" s="173" t="s">
        <v>789</v>
      </c>
      <c r="H109" s="174">
        <v>2</v>
      </c>
      <c r="I109" s="175"/>
      <c r="J109" s="176">
        <f>ROUND(I109*H109,2)</f>
        <v>0</v>
      </c>
      <c r="K109" s="172" t="s">
        <v>271</v>
      </c>
      <c r="L109" s="177"/>
      <c r="M109" s="178" t="s">
        <v>19</v>
      </c>
      <c r="N109" s="179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303</v>
      </c>
      <c r="AT109" s="133" t="s">
        <v>298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4952</v>
      </c>
    </row>
    <row r="110" spans="2:65" s="1" customFormat="1" ht="44.25" customHeight="1">
      <c r="B110" s="33"/>
      <c r="C110" s="122" t="s">
        <v>8</v>
      </c>
      <c r="D110" s="122" t="s">
        <v>267</v>
      </c>
      <c r="E110" s="123" t="s">
        <v>4462</v>
      </c>
      <c r="F110" s="124" t="s">
        <v>4463</v>
      </c>
      <c r="G110" s="125" t="s">
        <v>895</v>
      </c>
      <c r="H110" s="126">
        <v>153.16</v>
      </c>
      <c r="I110" s="127"/>
      <c r="J110" s="128">
        <f>ROUND(I110*H110,2)</f>
        <v>0</v>
      </c>
      <c r="K110" s="124" t="s">
        <v>271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4953</v>
      </c>
    </row>
    <row r="111" spans="2:65" s="14" customFormat="1" ht="11.25">
      <c r="B111" s="164"/>
      <c r="D111" s="136" t="s">
        <v>274</v>
      </c>
      <c r="E111" s="165" t="s">
        <v>19</v>
      </c>
      <c r="F111" s="166" t="s">
        <v>4894</v>
      </c>
      <c r="H111" s="165" t="s">
        <v>19</v>
      </c>
      <c r="I111" s="167"/>
      <c r="L111" s="164"/>
      <c r="M111" s="168"/>
      <c r="T111" s="169"/>
      <c r="AT111" s="165" t="s">
        <v>274</v>
      </c>
      <c r="AU111" s="165" t="s">
        <v>85</v>
      </c>
      <c r="AV111" s="14" t="s">
        <v>83</v>
      </c>
      <c r="AW111" s="14" t="s">
        <v>37</v>
      </c>
      <c r="AX111" s="14" t="s">
        <v>75</v>
      </c>
      <c r="AY111" s="165" t="s">
        <v>266</v>
      </c>
    </row>
    <row r="112" spans="2:65" s="11" customFormat="1" ht="11.25">
      <c r="B112" s="135"/>
      <c r="D112" s="136" t="s">
        <v>274</v>
      </c>
      <c r="E112" s="137" t="s">
        <v>19</v>
      </c>
      <c r="F112" s="138" t="s">
        <v>4954</v>
      </c>
      <c r="H112" s="139">
        <v>153.16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83</v>
      </c>
      <c r="AY112" s="137" t="s">
        <v>266</v>
      </c>
    </row>
    <row r="113" spans="2:65" s="1" customFormat="1" ht="16.5" customHeight="1">
      <c r="B113" s="33"/>
      <c r="C113" s="170" t="s">
        <v>358</v>
      </c>
      <c r="D113" s="170" t="s">
        <v>298</v>
      </c>
      <c r="E113" s="171" t="s">
        <v>4468</v>
      </c>
      <c r="F113" s="172" t="s">
        <v>4469</v>
      </c>
      <c r="G113" s="173" t="s">
        <v>1079</v>
      </c>
      <c r="H113" s="174">
        <v>40</v>
      </c>
      <c r="I113" s="175"/>
      <c r="J113" s="176">
        <f>ROUND(I113*H113,2)</f>
        <v>0</v>
      </c>
      <c r="K113" s="172" t="s">
        <v>271</v>
      </c>
      <c r="L113" s="177"/>
      <c r="M113" s="178" t="s">
        <v>19</v>
      </c>
      <c r="N113" s="179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303</v>
      </c>
      <c r="AT113" s="133" t="s">
        <v>298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4955</v>
      </c>
    </row>
    <row r="114" spans="2:65" s="1" customFormat="1" ht="16.5" customHeight="1">
      <c r="B114" s="33"/>
      <c r="C114" s="170" t="s">
        <v>362</v>
      </c>
      <c r="D114" s="170" t="s">
        <v>298</v>
      </c>
      <c r="E114" s="171" t="s">
        <v>900</v>
      </c>
      <c r="F114" s="172" t="s">
        <v>901</v>
      </c>
      <c r="G114" s="173" t="s">
        <v>845</v>
      </c>
      <c r="H114" s="174">
        <v>17.613</v>
      </c>
      <c r="I114" s="175"/>
      <c r="J114" s="176">
        <f>ROUND(I114*H114,2)</f>
        <v>0</v>
      </c>
      <c r="K114" s="172" t="s">
        <v>271</v>
      </c>
      <c r="L114" s="177"/>
      <c r="M114" s="178" t="s">
        <v>19</v>
      </c>
      <c r="N114" s="179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303</v>
      </c>
      <c r="AT114" s="133" t="s">
        <v>298</v>
      </c>
      <c r="AU114" s="133" t="s">
        <v>85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4956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4957</v>
      </c>
      <c r="H115" s="139">
        <v>17.613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83</v>
      </c>
      <c r="AY115" s="137" t="s">
        <v>266</v>
      </c>
    </row>
    <row r="116" spans="2:65" s="1" customFormat="1" ht="16.5" customHeight="1">
      <c r="B116" s="33"/>
      <c r="C116" s="170" t="s">
        <v>370</v>
      </c>
      <c r="D116" s="170" t="s">
        <v>298</v>
      </c>
      <c r="E116" s="171" t="s">
        <v>905</v>
      </c>
      <c r="F116" s="172" t="s">
        <v>906</v>
      </c>
      <c r="G116" s="173" t="s">
        <v>845</v>
      </c>
      <c r="H116" s="174">
        <v>26.42</v>
      </c>
      <c r="I116" s="175"/>
      <c r="J116" s="176">
        <f>ROUND(I116*H116,2)</f>
        <v>0</v>
      </c>
      <c r="K116" s="172" t="s">
        <v>271</v>
      </c>
      <c r="L116" s="177"/>
      <c r="M116" s="178" t="s">
        <v>19</v>
      </c>
      <c r="N116" s="179" t="s">
        <v>46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303</v>
      </c>
      <c r="AT116" s="133" t="s">
        <v>298</v>
      </c>
      <c r="AU116" s="133" t="s">
        <v>85</v>
      </c>
      <c r="AY116" s="18" t="s">
        <v>266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8" t="s">
        <v>83</v>
      </c>
      <c r="BK116" s="134">
        <f>ROUND(I116*H116,2)</f>
        <v>0</v>
      </c>
      <c r="BL116" s="18" t="s">
        <v>272</v>
      </c>
      <c r="BM116" s="133" t="s">
        <v>4958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4959</v>
      </c>
      <c r="H117" s="139">
        <v>26.42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83</v>
      </c>
      <c r="AY117" s="137" t="s">
        <v>266</v>
      </c>
    </row>
    <row r="118" spans="2:65" s="1" customFormat="1" ht="16.5" customHeight="1">
      <c r="B118" s="33"/>
      <c r="C118" s="170" t="s">
        <v>366</v>
      </c>
      <c r="D118" s="170" t="s">
        <v>298</v>
      </c>
      <c r="E118" s="171" t="s">
        <v>2326</v>
      </c>
      <c r="F118" s="172" t="s">
        <v>2327</v>
      </c>
      <c r="G118" s="173" t="s">
        <v>1079</v>
      </c>
      <c r="H118" s="174">
        <v>306.32</v>
      </c>
      <c r="I118" s="175"/>
      <c r="J118" s="176">
        <f>ROUND(I118*H118,2)</f>
        <v>0</v>
      </c>
      <c r="K118" s="172" t="s">
        <v>19</v>
      </c>
      <c r="L118" s="177"/>
      <c r="M118" s="178" t="s">
        <v>19</v>
      </c>
      <c r="N118" s="179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303</v>
      </c>
      <c r="AT118" s="133" t="s">
        <v>298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4960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4961</v>
      </c>
      <c r="H119" s="139">
        <v>306.32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83</v>
      </c>
      <c r="AY119" s="137" t="s">
        <v>266</v>
      </c>
    </row>
    <row r="120" spans="2:65" s="1" customFormat="1" ht="24.2" customHeight="1">
      <c r="B120" s="33"/>
      <c r="C120" s="122" t="s">
        <v>382</v>
      </c>
      <c r="D120" s="122" t="s">
        <v>267</v>
      </c>
      <c r="E120" s="123" t="s">
        <v>4495</v>
      </c>
      <c r="F120" s="124" t="s">
        <v>1889</v>
      </c>
      <c r="G120" s="125" t="s">
        <v>895</v>
      </c>
      <c r="H120" s="126">
        <v>223.1</v>
      </c>
      <c r="I120" s="127"/>
      <c r="J120" s="128">
        <f>ROUND(I120*H120,2)</f>
        <v>0</v>
      </c>
      <c r="K120" s="124" t="s">
        <v>19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4962</v>
      </c>
    </row>
    <row r="121" spans="2:65" s="14" customFormat="1" ht="11.25">
      <c r="B121" s="164"/>
      <c r="D121" s="136" t="s">
        <v>274</v>
      </c>
      <c r="E121" s="165" t="s">
        <v>19</v>
      </c>
      <c r="F121" s="166" t="s">
        <v>4904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1" customFormat="1" ht="11.25">
      <c r="B122" s="135"/>
      <c r="D122" s="136" t="s">
        <v>274</v>
      </c>
      <c r="E122" s="137" t="s">
        <v>19</v>
      </c>
      <c r="F122" s="138" t="s">
        <v>4954</v>
      </c>
      <c r="H122" s="139">
        <v>153.16</v>
      </c>
      <c r="I122" s="140"/>
      <c r="L122" s="135"/>
      <c r="M122" s="141"/>
      <c r="T122" s="142"/>
      <c r="AT122" s="137" t="s">
        <v>274</v>
      </c>
      <c r="AU122" s="137" t="s">
        <v>85</v>
      </c>
      <c r="AV122" s="11" t="s">
        <v>85</v>
      </c>
      <c r="AW122" s="11" t="s">
        <v>37</v>
      </c>
      <c r="AX122" s="11" t="s">
        <v>75</v>
      </c>
      <c r="AY122" s="137" t="s">
        <v>266</v>
      </c>
    </row>
    <row r="123" spans="2:65" s="14" customFormat="1" ht="11.25">
      <c r="B123" s="164"/>
      <c r="D123" s="136" t="s">
        <v>274</v>
      </c>
      <c r="E123" s="165" t="s">
        <v>19</v>
      </c>
      <c r="F123" s="166" t="s">
        <v>4963</v>
      </c>
      <c r="H123" s="165" t="s">
        <v>19</v>
      </c>
      <c r="I123" s="167"/>
      <c r="L123" s="164"/>
      <c r="M123" s="168"/>
      <c r="T123" s="169"/>
      <c r="AT123" s="165" t="s">
        <v>274</v>
      </c>
      <c r="AU123" s="165" t="s">
        <v>85</v>
      </c>
      <c r="AV123" s="14" t="s">
        <v>83</v>
      </c>
      <c r="AW123" s="14" t="s">
        <v>37</v>
      </c>
      <c r="AX123" s="14" t="s">
        <v>75</v>
      </c>
      <c r="AY123" s="165" t="s">
        <v>266</v>
      </c>
    </row>
    <row r="124" spans="2:65" s="11" customFormat="1" ht="11.25">
      <c r="B124" s="135"/>
      <c r="D124" s="136" t="s">
        <v>274</v>
      </c>
      <c r="E124" s="137" t="s">
        <v>19</v>
      </c>
      <c r="F124" s="138" t="s">
        <v>4964</v>
      </c>
      <c r="H124" s="139">
        <v>69.94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2" customFormat="1" ht="11.25">
      <c r="B125" s="143"/>
      <c r="D125" s="136" t="s">
        <v>274</v>
      </c>
      <c r="E125" s="144" t="s">
        <v>19</v>
      </c>
      <c r="F125" s="145" t="s">
        <v>276</v>
      </c>
      <c r="H125" s="146">
        <v>223.1</v>
      </c>
      <c r="I125" s="147"/>
      <c r="L125" s="143"/>
      <c r="M125" s="148"/>
      <c r="T125" s="149"/>
      <c r="AT125" s="144" t="s">
        <v>274</v>
      </c>
      <c r="AU125" s="144" t="s">
        <v>85</v>
      </c>
      <c r="AV125" s="12" t="s">
        <v>272</v>
      </c>
      <c r="AW125" s="12" t="s">
        <v>37</v>
      </c>
      <c r="AX125" s="12" t="s">
        <v>83</v>
      </c>
      <c r="AY125" s="144" t="s">
        <v>266</v>
      </c>
    </row>
    <row r="126" spans="2:65" s="1" customFormat="1" ht="16.5" customHeight="1">
      <c r="B126" s="33"/>
      <c r="C126" s="170" t="s">
        <v>374</v>
      </c>
      <c r="D126" s="170" t="s">
        <v>298</v>
      </c>
      <c r="E126" s="171" t="s">
        <v>2265</v>
      </c>
      <c r="F126" s="172" t="s">
        <v>2266</v>
      </c>
      <c r="G126" s="173" t="s">
        <v>845</v>
      </c>
      <c r="H126" s="174">
        <v>52.84</v>
      </c>
      <c r="I126" s="175"/>
      <c r="J126" s="176">
        <f>ROUND(I126*H126,2)</f>
        <v>0</v>
      </c>
      <c r="K126" s="172" t="s">
        <v>271</v>
      </c>
      <c r="L126" s="177"/>
      <c r="M126" s="178" t="s">
        <v>19</v>
      </c>
      <c r="N126" s="179" t="s">
        <v>46</v>
      </c>
      <c r="P126" s="131">
        <f>O126*H126</f>
        <v>0</v>
      </c>
      <c r="Q126" s="131">
        <v>1</v>
      </c>
      <c r="R126" s="131">
        <f>Q126*H126</f>
        <v>52.84</v>
      </c>
      <c r="S126" s="131">
        <v>0</v>
      </c>
      <c r="T126" s="132">
        <f>S126*H126</f>
        <v>0</v>
      </c>
      <c r="AR126" s="133" t="s">
        <v>303</v>
      </c>
      <c r="AT126" s="133" t="s">
        <v>298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4965</v>
      </c>
    </row>
    <row r="127" spans="2:65" s="11" customFormat="1" ht="11.25">
      <c r="B127" s="135"/>
      <c r="D127" s="136" t="s">
        <v>274</v>
      </c>
      <c r="E127" s="137" t="s">
        <v>19</v>
      </c>
      <c r="F127" s="138" t="s">
        <v>4966</v>
      </c>
      <c r="H127" s="139">
        <v>52.84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83</v>
      </c>
      <c r="AY127" s="137" t="s">
        <v>266</v>
      </c>
    </row>
    <row r="128" spans="2:65" s="1" customFormat="1" ht="16.5" customHeight="1">
      <c r="B128" s="33"/>
      <c r="C128" s="170" t="s">
        <v>378</v>
      </c>
      <c r="D128" s="170" t="s">
        <v>298</v>
      </c>
      <c r="E128" s="171" t="s">
        <v>4508</v>
      </c>
      <c r="F128" s="172" t="s">
        <v>4509</v>
      </c>
      <c r="G128" s="173" t="s">
        <v>845</v>
      </c>
      <c r="H128" s="174">
        <v>20.51</v>
      </c>
      <c r="I128" s="175"/>
      <c r="J128" s="176">
        <f>ROUND(I128*H128,2)</f>
        <v>0</v>
      </c>
      <c r="K128" s="172" t="s">
        <v>19</v>
      </c>
      <c r="L128" s="177"/>
      <c r="M128" s="178" t="s">
        <v>19</v>
      </c>
      <c r="N128" s="179" t="s">
        <v>46</v>
      </c>
      <c r="P128" s="131">
        <f>O128*H128</f>
        <v>0</v>
      </c>
      <c r="Q128" s="131">
        <v>1</v>
      </c>
      <c r="R128" s="131">
        <f>Q128*H128</f>
        <v>20.51</v>
      </c>
      <c r="S128" s="131">
        <v>0</v>
      </c>
      <c r="T128" s="132">
        <f>S128*H128</f>
        <v>0</v>
      </c>
      <c r="AR128" s="133" t="s">
        <v>303</v>
      </c>
      <c r="AT128" s="133" t="s">
        <v>298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4967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4968</v>
      </c>
      <c r="H129" s="139">
        <v>20.51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83</v>
      </c>
      <c r="AY129" s="137" t="s">
        <v>266</v>
      </c>
    </row>
    <row r="130" spans="2:65" s="1" customFormat="1" ht="16.5" customHeight="1">
      <c r="B130" s="33"/>
      <c r="C130" s="122" t="s">
        <v>386</v>
      </c>
      <c r="D130" s="122" t="s">
        <v>267</v>
      </c>
      <c r="E130" s="123" t="s">
        <v>1888</v>
      </c>
      <c r="F130" s="124" t="s">
        <v>4907</v>
      </c>
      <c r="G130" s="125" t="s">
        <v>895</v>
      </c>
      <c r="H130" s="126">
        <v>223.1</v>
      </c>
      <c r="I130" s="127"/>
      <c r="J130" s="128">
        <f>ROUND(I130*H130,2)</f>
        <v>0</v>
      </c>
      <c r="K130" s="124" t="s">
        <v>19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85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4969</v>
      </c>
    </row>
    <row r="131" spans="2:65" s="14" customFormat="1" ht="11.25">
      <c r="B131" s="164"/>
      <c r="D131" s="136" t="s">
        <v>274</v>
      </c>
      <c r="E131" s="165" t="s">
        <v>19</v>
      </c>
      <c r="F131" s="166" t="s">
        <v>4894</v>
      </c>
      <c r="H131" s="165" t="s">
        <v>19</v>
      </c>
      <c r="I131" s="167"/>
      <c r="L131" s="164"/>
      <c r="M131" s="168"/>
      <c r="T131" s="169"/>
      <c r="AT131" s="165" t="s">
        <v>274</v>
      </c>
      <c r="AU131" s="165" t="s">
        <v>85</v>
      </c>
      <c r="AV131" s="14" t="s">
        <v>83</v>
      </c>
      <c r="AW131" s="14" t="s">
        <v>37</v>
      </c>
      <c r="AX131" s="14" t="s">
        <v>75</v>
      </c>
      <c r="AY131" s="165" t="s">
        <v>266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4954</v>
      </c>
      <c r="H132" s="139">
        <v>153.16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4" customFormat="1" ht="11.25">
      <c r="B133" s="164"/>
      <c r="D133" s="136" t="s">
        <v>274</v>
      </c>
      <c r="E133" s="165" t="s">
        <v>19</v>
      </c>
      <c r="F133" s="166" t="s">
        <v>4970</v>
      </c>
      <c r="H133" s="165" t="s">
        <v>19</v>
      </c>
      <c r="I133" s="167"/>
      <c r="L133" s="164"/>
      <c r="M133" s="168"/>
      <c r="T133" s="169"/>
      <c r="AT133" s="165" t="s">
        <v>274</v>
      </c>
      <c r="AU133" s="165" t="s">
        <v>85</v>
      </c>
      <c r="AV133" s="14" t="s">
        <v>83</v>
      </c>
      <c r="AW133" s="14" t="s">
        <v>37</v>
      </c>
      <c r="AX133" s="14" t="s">
        <v>75</v>
      </c>
      <c r="AY133" s="165" t="s">
        <v>266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4964</v>
      </c>
      <c r="H134" s="139">
        <v>69.94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2" customFormat="1" ht="11.25">
      <c r="B135" s="143"/>
      <c r="D135" s="136" t="s">
        <v>274</v>
      </c>
      <c r="E135" s="144" t="s">
        <v>19</v>
      </c>
      <c r="F135" s="145" t="s">
        <v>276</v>
      </c>
      <c r="H135" s="146">
        <v>223.1</v>
      </c>
      <c r="I135" s="147"/>
      <c r="L135" s="143"/>
      <c r="M135" s="148"/>
      <c r="T135" s="149"/>
      <c r="AT135" s="144" t="s">
        <v>274</v>
      </c>
      <c r="AU135" s="144" t="s">
        <v>85</v>
      </c>
      <c r="AV135" s="12" t="s">
        <v>272</v>
      </c>
      <c r="AW135" s="12" t="s">
        <v>37</v>
      </c>
      <c r="AX135" s="12" t="s">
        <v>83</v>
      </c>
      <c r="AY135" s="144" t="s">
        <v>266</v>
      </c>
    </row>
    <row r="136" spans="2:65" s="1" customFormat="1" ht="16.5" customHeight="1">
      <c r="B136" s="33"/>
      <c r="C136" s="170" t="s">
        <v>7</v>
      </c>
      <c r="D136" s="170" t="s">
        <v>298</v>
      </c>
      <c r="E136" s="171" t="s">
        <v>4519</v>
      </c>
      <c r="F136" s="172" t="s">
        <v>4520</v>
      </c>
      <c r="G136" s="173" t="s">
        <v>845</v>
      </c>
      <c r="H136" s="174">
        <v>128.28299999999999</v>
      </c>
      <c r="I136" s="175"/>
      <c r="J136" s="176">
        <f>ROUND(I136*H136,2)</f>
        <v>0</v>
      </c>
      <c r="K136" s="172" t="s">
        <v>271</v>
      </c>
      <c r="L136" s="177"/>
      <c r="M136" s="178" t="s">
        <v>19</v>
      </c>
      <c r="N136" s="179" t="s">
        <v>46</v>
      </c>
      <c r="P136" s="131">
        <f>O136*H136</f>
        <v>0</v>
      </c>
      <c r="Q136" s="131">
        <v>1</v>
      </c>
      <c r="R136" s="131">
        <f>Q136*H136</f>
        <v>128.28299999999999</v>
      </c>
      <c r="S136" s="131">
        <v>0</v>
      </c>
      <c r="T136" s="132">
        <f>S136*H136</f>
        <v>0</v>
      </c>
      <c r="AR136" s="133" t="s">
        <v>303</v>
      </c>
      <c r="AT136" s="133" t="s">
        <v>298</v>
      </c>
      <c r="AU136" s="133" t="s">
        <v>85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4971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4972</v>
      </c>
      <c r="H137" s="139">
        <v>88.066999999999993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1" customFormat="1" ht="11.25">
      <c r="B138" s="135"/>
      <c r="D138" s="136" t="s">
        <v>274</v>
      </c>
      <c r="E138" s="137" t="s">
        <v>19</v>
      </c>
      <c r="F138" s="138" t="s">
        <v>4973</v>
      </c>
      <c r="H138" s="139">
        <v>40.216000000000001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75</v>
      </c>
      <c r="AY138" s="137" t="s">
        <v>266</v>
      </c>
    </row>
    <row r="139" spans="2:65" s="12" customFormat="1" ht="11.25">
      <c r="B139" s="143"/>
      <c r="D139" s="136" t="s">
        <v>274</v>
      </c>
      <c r="E139" s="144" t="s">
        <v>19</v>
      </c>
      <c r="F139" s="145" t="s">
        <v>276</v>
      </c>
      <c r="H139" s="146">
        <v>128.28299999999999</v>
      </c>
      <c r="I139" s="147"/>
      <c r="L139" s="143"/>
      <c r="M139" s="148"/>
      <c r="T139" s="149"/>
      <c r="AT139" s="144" t="s">
        <v>274</v>
      </c>
      <c r="AU139" s="144" t="s">
        <v>85</v>
      </c>
      <c r="AV139" s="12" t="s">
        <v>272</v>
      </c>
      <c r="AW139" s="12" t="s">
        <v>37</v>
      </c>
      <c r="AX139" s="12" t="s">
        <v>83</v>
      </c>
      <c r="AY139" s="144" t="s">
        <v>266</v>
      </c>
    </row>
    <row r="140" spans="2:65" s="1" customFormat="1" ht="24.2" customHeight="1">
      <c r="B140" s="33"/>
      <c r="C140" s="122" t="s">
        <v>393</v>
      </c>
      <c r="D140" s="122" t="s">
        <v>267</v>
      </c>
      <c r="E140" s="123" t="s">
        <v>2335</v>
      </c>
      <c r="F140" s="124" t="s">
        <v>2336</v>
      </c>
      <c r="G140" s="125" t="s">
        <v>279</v>
      </c>
      <c r="H140" s="126">
        <v>9.7000000000000003E-2</v>
      </c>
      <c r="I140" s="127"/>
      <c r="J140" s="128">
        <f>ROUND(I140*H140,2)</f>
        <v>0</v>
      </c>
      <c r="K140" s="124" t="s">
        <v>19</v>
      </c>
      <c r="L140" s="33"/>
      <c r="M140" s="129" t="s">
        <v>19</v>
      </c>
      <c r="N140" s="130" t="s">
        <v>46</v>
      </c>
      <c r="P140" s="131">
        <f>O140*H140</f>
        <v>0</v>
      </c>
      <c r="Q140" s="131">
        <v>0</v>
      </c>
      <c r="R140" s="131">
        <f>Q140*H140</f>
        <v>0</v>
      </c>
      <c r="S140" s="131">
        <v>0</v>
      </c>
      <c r="T140" s="132">
        <f>S140*H140</f>
        <v>0</v>
      </c>
      <c r="AR140" s="133" t="s">
        <v>272</v>
      </c>
      <c r="AT140" s="133" t="s">
        <v>267</v>
      </c>
      <c r="AU140" s="133" t="s">
        <v>85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272</v>
      </c>
      <c r="BM140" s="133" t="s">
        <v>4974</v>
      </c>
    </row>
    <row r="141" spans="2:65" s="14" customFormat="1" ht="11.25">
      <c r="B141" s="164"/>
      <c r="D141" s="136" t="s">
        <v>274</v>
      </c>
      <c r="E141" s="165" t="s">
        <v>19</v>
      </c>
      <c r="F141" s="166" t="s">
        <v>4934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1" customFormat="1" ht="11.25">
      <c r="B142" s="135"/>
      <c r="D142" s="136" t="s">
        <v>274</v>
      </c>
      <c r="E142" s="137" t="s">
        <v>19</v>
      </c>
      <c r="F142" s="138" t="s">
        <v>4975</v>
      </c>
      <c r="H142" s="139">
        <v>9.7000000000000003E-2</v>
      </c>
      <c r="I142" s="140"/>
      <c r="L142" s="135"/>
      <c r="M142" s="141"/>
      <c r="T142" s="142"/>
      <c r="AT142" s="137" t="s">
        <v>274</v>
      </c>
      <c r="AU142" s="137" t="s">
        <v>85</v>
      </c>
      <c r="AV142" s="11" t="s">
        <v>85</v>
      </c>
      <c r="AW142" s="11" t="s">
        <v>37</v>
      </c>
      <c r="AX142" s="11" t="s">
        <v>83</v>
      </c>
      <c r="AY142" s="137" t="s">
        <v>266</v>
      </c>
    </row>
    <row r="143" spans="2:65" s="1" customFormat="1" ht="16.5" customHeight="1">
      <c r="B143" s="33"/>
      <c r="C143" s="170" t="s">
        <v>397</v>
      </c>
      <c r="D143" s="170" t="s">
        <v>298</v>
      </c>
      <c r="E143" s="171" t="s">
        <v>4538</v>
      </c>
      <c r="F143" s="172" t="s">
        <v>4539</v>
      </c>
      <c r="G143" s="173" t="s">
        <v>279</v>
      </c>
      <c r="H143" s="174">
        <v>9.7000000000000003E-2</v>
      </c>
      <c r="I143" s="175"/>
      <c r="J143" s="176">
        <f>ROUND(I143*H143,2)</f>
        <v>0</v>
      </c>
      <c r="K143" s="172" t="s">
        <v>271</v>
      </c>
      <c r="L143" s="177"/>
      <c r="M143" s="178" t="s">
        <v>19</v>
      </c>
      <c r="N143" s="179" t="s">
        <v>46</v>
      </c>
      <c r="P143" s="131">
        <f>O143*H143</f>
        <v>0</v>
      </c>
      <c r="Q143" s="131">
        <v>2.4289999999999998</v>
      </c>
      <c r="R143" s="131">
        <f>Q143*H143</f>
        <v>0.23561299999999999</v>
      </c>
      <c r="S143" s="131">
        <v>0</v>
      </c>
      <c r="T143" s="132">
        <f>S143*H143</f>
        <v>0</v>
      </c>
      <c r="AR143" s="133" t="s">
        <v>303</v>
      </c>
      <c r="AT143" s="133" t="s">
        <v>298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4976</v>
      </c>
    </row>
    <row r="144" spans="2:65" s="11" customFormat="1" ht="11.25">
      <c r="B144" s="135"/>
      <c r="D144" s="136" t="s">
        <v>274</v>
      </c>
      <c r="E144" s="137" t="s">
        <v>19</v>
      </c>
      <c r="F144" s="138" t="s">
        <v>4975</v>
      </c>
      <c r="H144" s="139">
        <v>9.7000000000000003E-2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83</v>
      </c>
      <c r="AY144" s="137" t="s">
        <v>266</v>
      </c>
    </row>
    <row r="145" spans="2:65" s="1" customFormat="1" ht="24.2" customHeight="1">
      <c r="B145" s="33"/>
      <c r="C145" s="122" t="s">
        <v>401</v>
      </c>
      <c r="D145" s="122" t="s">
        <v>267</v>
      </c>
      <c r="E145" s="123" t="s">
        <v>4977</v>
      </c>
      <c r="F145" s="124" t="s">
        <v>4978</v>
      </c>
      <c r="G145" s="125" t="s">
        <v>279</v>
      </c>
      <c r="H145" s="126">
        <v>193.75</v>
      </c>
      <c r="I145" s="127"/>
      <c r="J145" s="128">
        <f>ROUND(I145*H145,2)</f>
        <v>0</v>
      </c>
      <c r="K145" s="124" t="s">
        <v>19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85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4979</v>
      </c>
    </row>
    <row r="146" spans="2:65" s="1" customFormat="1" ht="19.5">
      <c r="B146" s="33"/>
      <c r="D146" s="136" t="s">
        <v>341</v>
      </c>
      <c r="F146" s="150" t="s">
        <v>4980</v>
      </c>
      <c r="I146" s="151"/>
      <c r="L146" s="33"/>
      <c r="M146" s="152"/>
      <c r="T146" s="54"/>
      <c r="AT146" s="18" t="s">
        <v>341</v>
      </c>
      <c r="AU146" s="18" t="s">
        <v>85</v>
      </c>
    </row>
    <row r="147" spans="2:65" s="14" customFormat="1" ht="11.25">
      <c r="B147" s="164"/>
      <c r="D147" s="136" t="s">
        <v>274</v>
      </c>
      <c r="E147" s="165" t="s">
        <v>19</v>
      </c>
      <c r="F147" s="166" t="s">
        <v>4981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85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>
      <c r="B148" s="135"/>
      <c r="D148" s="136" t="s">
        <v>274</v>
      </c>
      <c r="E148" s="137" t="s">
        <v>19</v>
      </c>
      <c r="F148" s="138" t="s">
        <v>4982</v>
      </c>
      <c r="H148" s="139">
        <v>193.75</v>
      </c>
      <c r="I148" s="140"/>
      <c r="L148" s="135"/>
      <c r="M148" s="141"/>
      <c r="T148" s="14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83</v>
      </c>
      <c r="AY148" s="137" t="s">
        <v>266</v>
      </c>
    </row>
    <row r="149" spans="2:65" s="1" customFormat="1" ht="16.5" customHeight="1">
      <c r="B149" s="33"/>
      <c r="C149" s="170" t="s">
        <v>405</v>
      </c>
      <c r="D149" s="170" t="s">
        <v>298</v>
      </c>
      <c r="E149" s="171" t="s">
        <v>1962</v>
      </c>
      <c r="F149" s="172" t="s">
        <v>1963</v>
      </c>
      <c r="G149" s="173" t="s">
        <v>845</v>
      </c>
      <c r="H149" s="174">
        <v>348.75</v>
      </c>
      <c r="I149" s="175"/>
      <c r="J149" s="176">
        <f>ROUND(I149*H149,2)</f>
        <v>0</v>
      </c>
      <c r="K149" s="172" t="s">
        <v>271</v>
      </c>
      <c r="L149" s="177"/>
      <c r="M149" s="178" t="s">
        <v>19</v>
      </c>
      <c r="N149" s="179" t="s">
        <v>46</v>
      </c>
      <c r="P149" s="131">
        <f>O149*H149</f>
        <v>0</v>
      </c>
      <c r="Q149" s="131">
        <v>1</v>
      </c>
      <c r="R149" s="131">
        <f>Q149*H149</f>
        <v>348.75</v>
      </c>
      <c r="S149" s="131">
        <v>0</v>
      </c>
      <c r="T149" s="132">
        <f>S149*H149</f>
        <v>0</v>
      </c>
      <c r="AR149" s="133" t="s">
        <v>303</v>
      </c>
      <c r="AT149" s="133" t="s">
        <v>298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4983</v>
      </c>
    </row>
    <row r="150" spans="2:65" s="11" customFormat="1" ht="11.25">
      <c r="B150" s="135"/>
      <c r="D150" s="136" t="s">
        <v>274</v>
      </c>
      <c r="E150" s="137" t="s">
        <v>19</v>
      </c>
      <c r="F150" s="138" t="s">
        <v>4984</v>
      </c>
      <c r="H150" s="139">
        <v>348.75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83</v>
      </c>
      <c r="AY150" s="137" t="s">
        <v>266</v>
      </c>
    </row>
    <row r="151" spans="2:65" s="10" customFormat="1" ht="25.9" customHeight="1">
      <c r="B151" s="112"/>
      <c r="D151" s="113" t="s">
        <v>74</v>
      </c>
      <c r="E151" s="114" t="s">
        <v>849</v>
      </c>
      <c r="F151" s="114" t="s">
        <v>850</v>
      </c>
      <c r="I151" s="115"/>
      <c r="J151" s="116">
        <f>BK151</f>
        <v>0</v>
      </c>
      <c r="L151" s="112"/>
      <c r="M151" s="117"/>
      <c r="P151" s="118">
        <f>SUM(P152:P173)</f>
        <v>0</v>
      </c>
      <c r="R151" s="118">
        <f>SUM(R152:R173)</f>
        <v>0</v>
      </c>
      <c r="T151" s="119">
        <f>SUM(T152:T173)</f>
        <v>0</v>
      </c>
      <c r="AR151" s="113" t="s">
        <v>272</v>
      </c>
      <c r="AT151" s="120" t="s">
        <v>74</v>
      </c>
      <c r="AU151" s="120" t="s">
        <v>75</v>
      </c>
      <c r="AY151" s="113" t="s">
        <v>266</v>
      </c>
      <c r="BK151" s="121">
        <f>SUM(BK152:BK173)</f>
        <v>0</v>
      </c>
    </row>
    <row r="152" spans="2:65" s="1" customFormat="1" ht="55.5" customHeight="1">
      <c r="B152" s="33"/>
      <c r="C152" s="122" t="s">
        <v>409</v>
      </c>
      <c r="D152" s="122" t="s">
        <v>267</v>
      </c>
      <c r="E152" s="123" t="s">
        <v>851</v>
      </c>
      <c r="F152" s="124" t="s">
        <v>852</v>
      </c>
      <c r="G152" s="125" t="s">
        <v>845</v>
      </c>
      <c r="H152" s="126">
        <v>227.572</v>
      </c>
      <c r="I152" s="127"/>
      <c r="J152" s="128">
        <f>ROUND(I152*H152,2)</f>
        <v>0</v>
      </c>
      <c r="K152" s="124" t="s">
        <v>271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853</v>
      </c>
      <c r="AT152" s="133" t="s">
        <v>267</v>
      </c>
      <c r="AU152" s="133" t="s">
        <v>83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853</v>
      </c>
      <c r="BM152" s="133" t="s">
        <v>4985</v>
      </c>
    </row>
    <row r="153" spans="2:65" s="14" customFormat="1" ht="11.25">
      <c r="B153" s="164"/>
      <c r="D153" s="136" t="s">
        <v>274</v>
      </c>
      <c r="E153" s="165" t="s">
        <v>19</v>
      </c>
      <c r="F153" s="166" t="s">
        <v>4986</v>
      </c>
      <c r="H153" s="165" t="s">
        <v>19</v>
      </c>
      <c r="I153" s="167"/>
      <c r="L153" s="164"/>
      <c r="M153" s="168"/>
      <c r="T153" s="169"/>
      <c r="AT153" s="165" t="s">
        <v>274</v>
      </c>
      <c r="AU153" s="165" t="s">
        <v>83</v>
      </c>
      <c r="AV153" s="14" t="s">
        <v>83</v>
      </c>
      <c r="AW153" s="14" t="s">
        <v>37</v>
      </c>
      <c r="AX153" s="14" t="s">
        <v>75</v>
      </c>
      <c r="AY153" s="165" t="s">
        <v>266</v>
      </c>
    </row>
    <row r="154" spans="2:65" s="11" customFormat="1" ht="11.25">
      <c r="B154" s="135"/>
      <c r="D154" s="136" t="s">
        <v>274</v>
      </c>
      <c r="E154" s="137" t="s">
        <v>19</v>
      </c>
      <c r="F154" s="138" t="s">
        <v>4987</v>
      </c>
      <c r="H154" s="139">
        <v>227.572</v>
      </c>
      <c r="I154" s="140"/>
      <c r="L154" s="135"/>
      <c r="M154" s="141"/>
      <c r="T154" s="142"/>
      <c r="AT154" s="137" t="s">
        <v>274</v>
      </c>
      <c r="AU154" s="137" t="s">
        <v>83</v>
      </c>
      <c r="AV154" s="11" t="s">
        <v>85</v>
      </c>
      <c r="AW154" s="11" t="s">
        <v>37</v>
      </c>
      <c r="AX154" s="11" t="s">
        <v>83</v>
      </c>
      <c r="AY154" s="137" t="s">
        <v>266</v>
      </c>
    </row>
    <row r="155" spans="2:65" s="1" customFormat="1" ht="55.5" customHeight="1">
      <c r="B155" s="33"/>
      <c r="C155" s="122" t="s">
        <v>413</v>
      </c>
      <c r="D155" s="122" t="s">
        <v>267</v>
      </c>
      <c r="E155" s="123" t="s">
        <v>857</v>
      </c>
      <c r="F155" s="124" t="s">
        <v>858</v>
      </c>
      <c r="G155" s="125" t="s">
        <v>845</v>
      </c>
      <c r="H155" s="126">
        <v>455.14400000000001</v>
      </c>
      <c r="I155" s="127"/>
      <c r="J155" s="128">
        <f>ROUND(I155*H155,2)</f>
        <v>0</v>
      </c>
      <c r="K155" s="124" t="s">
        <v>271</v>
      </c>
      <c r="L155" s="33"/>
      <c r="M155" s="129" t="s">
        <v>19</v>
      </c>
      <c r="N155" s="130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853</v>
      </c>
      <c r="AT155" s="133" t="s">
        <v>267</v>
      </c>
      <c r="AU155" s="133" t="s">
        <v>83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853</v>
      </c>
      <c r="BM155" s="133" t="s">
        <v>4988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4989</v>
      </c>
      <c r="H156" s="139">
        <v>455.14400000000001</v>
      </c>
      <c r="I156" s="140"/>
      <c r="L156" s="135"/>
      <c r="M156" s="141"/>
      <c r="T156" s="142"/>
      <c r="AT156" s="137" t="s">
        <v>274</v>
      </c>
      <c r="AU156" s="137" t="s">
        <v>83</v>
      </c>
      <c r="AV156" s="11" t="s">
        <v>85</v>
      </c>
      <c r="AW156" s="11" t="s">
        <v>37</v>
      </c>
      <c r="AX156" s="11" t="s">
        <v>83</v>
      </c>
      <c r="AY156" s="137" t="s">
        <v>266</v>
      </c>
    </row>
    <row r="157" spans="2:65" s="1" customFormat="1" ht="62.65" customHeight="1">
      <c r="B157" s="33"/>
      <c r="C157" s="122" t="s">
        <v>316</v>
      </c>
      <c r="D157" s="122" t="s">
        <v>267</v>
      </c>
      <c r="E157" s="123" t="s">
        <v>921</v>
      </c>
      <c r="F157" s="124" t="s">
        <v>922</v>
      </c>
      <c r="G157" s="125" t="s">
        <v>845</v>
      </c>
      <c r="H157" s="126">
        <v>3.234</v>
      </c>
      <c r="I157" s="127"/>
      <c r="J157" s="128">
        <f>ROUND(I157*H157,2)</f>
        <v>0</v>
      </c>
      <c r="K157" s="124" t="s">
        <v>271</v>
      </c>
      <c r="L157" s="33"/>
      <c r="M157" s="129" t="s">
        <v>19</v>
      </c>
      <c r="N157" s="130" t="s">
        <v>46</v>
      </c>
      <c r="P157" s="131">
        <f>O157*H157</f>
        <v>0</v>
      </c>
      <c r="Q157" s="131">
        <v>0</v>
      </c>
      <c r="R157" s="131">
        <f>Q157*H157</f>
        <v>0</v>
      </c>
      <c r="S157" s="131">
        <v>0</v>
      </c>
      <c r="T157" s="132">
        <f>S157*H157</f>
        <v>0</v>
      </c>
      <c r="AR157" s="133" t="s">
        <v>853</v>
      </c>
      <c r="AT157" s="133" t="s">
        <v>267</v>
      </c>
      <c r="AU157" s="133" t="s">
        <v>83</v>
      </c>
      <c r="AY157" s="18" t="s">
        <v>266</v>
      </c>
      <c r="BE157" s="134">
        <f>IF(N157="základní",J157,0)</f>
        <v>0</v>
      </c>
      <c r="BF157" s="134">
        <f>IF(N157="snížená",J157,0)</f>
        <v>0</v>
      </c>
      <c r="BG157" s="134">
        <f>IF(N157="zákl. přenesená",J157,0)</f>
        <v>0</v>
      </c>
      <c r="BH157" s="134">
        <f>IF(N157="sníž. přenesená",J157,0)</f>
        <v>0</v>
      </c>
      <c r="BI157" s="134">
        <f>IF(N157="nulová",J157,0)</f>
        <v>0</v>
      </c>
      <c r="BJ157" s="18" t="s">
        <v>83</v>
      </c>
      <c r="BK157" s="134">
        <f>ROUND(I157*H157,2)</f>
        <v>0</v>
      </c>
      <c r="BL157" s="18" t="s">
        <v>853</v>
      </c>
      <c r="BM157" s="133" t="s">
        <v>4990</v>
      </c>
    </row>
    <row r="158" spans="2:65" s="14" customFormat="1" ht="11.25">
      <c r="B158" s="164"/>
      <c r="D158" s="136" t="s">
        <v>274</v>
      </c>
      <c r="E158" s="165" t="s">
        <v>19</v>
      </c>
      <c r="F158" s="166" t="s">
        <v>4991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83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4992</v>
      </c>
      <c r="H159" s="139">
        <v>3.234</v>
      </c>
      <c r="I159" s="140"/>
      <c r="L159" s="135"/>
      <c r="M159" s="141"/>
      <c r="T159" s="142"/>
      <c r="AT159" s="137" t="s">
        <v>274</v>
      </c>
      <c r="AU159" s="137" t="s">
        <v>83</v>
      </c>
      <c r="AV159" s="11" t="s">
        <v>85</v>
      </c>
      <c r="AW159" s="11" t="s">
        <v>37</v>
      </c>
      <c r="AX159" s="11" t="s">
        <v>83</v>
      </c>
      <c r="AY159" s="137" t="s">
        <v>266</v>
      </c>
    </row>
    <row r="160" spans="2:65" s="1" customFormat="1" ht="62.65" customHeight="1">
      <c r="B160" s="33"/>
      <c r="C160" s="122" t="s">
        <v>328</v>
      </c>
      <c r="D160" s="122" t="s">
        <v>267</v>
      </c>
      <c r="E160" s="123" t="s">
        <v>926</v>
      </c>
      <c r="F160" s="124" t="s">
        <v>927</v>
      </c>
      <c r="G160" s="125" t="s">
        <v>845</v>
      </c>
      <c r="H160" s="126">
        <v>61.445999999999998</v>
      </c>
      <c r="I160" s="127"/>
      <c r="J160" s="128">
        <f>ROUND(I160*H160,2)</f>
        <v>0</v>
      </c>
      <c r="K160" s="124" t="s">
        <v>271</v>
      </c>
      <c r="L160" s="33"/>
      <c r="M160" s="129" t="s">
        <v>19</v>
      </c>
      <c r="N160" s="130" t="s">
        <v>46</v>
      </c>
      <c r="P160" s="131">
        <f>O160*H160</f>
        <v>0</v>
      </c>
      <c r="Q160" s="131">
        <v>0</v>
      </c>
      <c r="R160" s="131">
        <f>Q160*H160</f>
        <v>0</v>
      </c>
      <c r="S160" s="131">
        <v>0</v>
      </c>
      <c r="T160" s="132">
        <f>S160*H160</f>
        <v>0</v>
      </c>
      <c r="AR160" s="133" t="s">
        <v>853</v>
      </c>
      <c r="AT160" s="133" t="s">
        <v>267</v>
      </c>
      <c r="AU160" s="133" t="s">
        <v>83</v>
      </c>
      <c r="AY160" s="18" t="s">
        <v>266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8" t="s">
        <v>83</v>
      </c>
      <c r="BK160" s="134">
        <f>ROUND(I160*H160,2)</f>
        <v>0</v>
      </c>
      <c r="BL160" s="18" t="s">
        <v>853</v>
      </c>
      <c r="BM160" s="133" t="s">
        <v>4993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4994</v>
      </c>
      <c r="H161" s="139">
        <v>61.445999999999998</v>
      </c>
      <c r="I161" s="140"/>
      <c r="L161" s="135"/>
      <c r="M161" s="141"/>
      <c r="T161" s="142"/>
      <c r="AT161" s="137" t="s">
        <v>274</v>
      </c>
      <c r="AU161" s="137" t="s">
        <v>83</v>
      </c>
      <c r="AV161" s="11" t="s">
        <v>85</v>
      </c>
      <c r="AW161" s="11" t="s">
        <v>37</v>
      </c>
      <c r="AX161" s="11" t="s">
        <v>83</v>
      </c>
      <c r="AY161" s="137" t="s">
        <v>266</v>
      </c>
    </row>
    <row r="162" spans="2:65" s="1" customFormat="1" ht="55.5" customHeight="1">
      <c r="B162" s="33"/>
      <c r="C162" s="122" t="s">
        <v>324</v>
      </c>
      <c r="D162" s="122" t="s">
        <v>267</v>
      </c>
      <c r="E162" s="123" t="s">
        <v>851</v>
      </c>
      <c r="F162" s="124" t="s">
        <v>852</v>
      </c>
      <c r="G162" s="125" t="s">
        <v>845</v>
      </c>
      <c r="H162" s="126">
        <v>64.893000000000001</v>
      </c>
      <c r="I162" s="127"/>
      <c r="J162" s="128">
        <f>ROUND(I162*H162,2)</f>
        <v>0</v>
      </c>
      <c r="K162" s="124" t="s">
        <v>271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853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853</v>
      </c>
      <c r="BM162" s="133" t="s">
        <v>4995</v>
      </c>
    </row>
    <row r="163" spans="2:65" s="14" customFormat="1" ht="11.25">
      <c r="B163" s="164"/>
      <c r="D163" s="136" t="s">
        <v>274</v>
      </c>
      <c r="E163" s="165" t="s">
        <v>19</v>
      </c>
      <c r="F163" s="166" t="s">
        <v>4996</v>
      </c>
      <c r="H163" s="165" t="s">
        <v>19</v>
      </c>
      <c r="I163" s="167"/>
      <c r="L163" s="164"/>
      <c r="M163" s="168"/>
      <c r="T163" s="169"/>
      <c r="AT163" s="165" t="s">
        <v>274</v>
      </c>
      <c r="AU163" s="165" t="s">
        <v>83</v>
      </c>
      <c r="AV163" s="14" t="s">
        <v>83</v>
      </c>
      <c r="AW163" s="14" t="s">
        <v>37</v>
      </c>
      <c r="AX163" s="14" t="s">
        <v>75</v>
      </c>
      <c r="AY163" s="165" t="s">
        <v>266</v>
      </c>
    </row>
    <row r="164" spans="2:65" s="11" customFormat="1" ht="11.25">
      <c r="B164" s="135"/>
      <c r="D164" s="136" t="s">
        <v>274</v>
      </c>
      <c r="E164" s="137" t="s">
        <v>19</v>
      </c>
      <c r="F164" s="138" t="s">
        <v>4997</v>
      </c>
      <c r="H164" s="139">
        <v>64.893000000000001</v>
      </c>
      <c r="I164" s="140"/>
      <c r="L164" s="135"/>
      <c r="M164" s="141"/>
      <c r="T164" s="142"/>
      <c r="AT164" s="137" t="s">
        <v>274</v>
      </c>
      <c r="AU164" s="137" t="s">
        <v>83</v>
      </c>
      <c r="AV164" s="11" t="s">
        <v>85</v>
      </c>
      <c r="AW164" s="11" t="s">
        <v>37</v>
      </c>
      <c r="AX164" s="11" t="s">
        <v>83</v>
      </c>
      <c r="AY164" s="137" t="s">
        <v>266</v>
      </c>
    </row>
    <row r="165" spans="2:65" s="1" customFormat="1" ht="55.5" customHeight="1">
      <c r="B165" s="33"/>
      <c r="C165" s="122" t="s">
        <v>320</v>
      </c>
      <c r="D165" s="122" t="s">
        <v>267</v>
      </c>
      <c r="E165" s="123" t="s">
        <v>857</v>
      </c>
      <c r="F165" s="124" t="s">
        <v>858</v>
      </c>
      <c r="G165" s="125" t="s">
        <v>845</v>
      </c>
      <c r="H165" s="126">
        <v>389.358</v>
      </c>
      <c r="I165" s="127"/>
      <c r="J165" s="128">
        <f>ROUND(I165*H165,2)</f>
        <v>0</v>
      </c>
      <c r="K165" s="124" t="s">
        <v>271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853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853</v>
      </c>
      <c r="BM165" s="133" t="s">
        <v>4998</v>
      </c>
    </row>
    <row r="166" spans="2:65" s="11" customFormat="1" ht="11.25">
      <c r="B166" s="135"/>
      <c r="D166" s="136" t="s">
        <v>274</v>
      </c>
      <c r="E166" s="137" t="s">
        <v>19</v>
      </c>
      <c r="F166" s="138" t="s">
        <v>4999</v>
      </c>
      <c r="H166" s="139">
        <v>389.358</v>
      </c>
      <c r="I166" s="140"/>
      <c r="L166" s="135"/>
      <c r="M166" s="141"/>
      <c r="T166" s="142"/>
      <c r="AT166" s="137" t="s">
        <v>274</v>
      </c>
      <c r="AU166" s="137" t="s">
        <v>83</v>
      </c>
      <c r="AV166" s="11" t="s">
        <v>85</v>
      </c>
      <c r="AW166" s="11" t="s">
        <v>37</v>
      </c>
      <c r="AX166" s="11" t="s">
        <v>83</v>
      </c>
      <c r="AY166" s="137" t="s">
        <v>266</v>
      </c>
    </row>
    <row r="167" spans="2:65" s="1" customFormat="1" ht="49.15" customHeight="1">
      <c r="B167" s="33"/>
      <c r="C167" s="122" t="s">
        <v>332</v>
      </c>
      <c r="D167" s="122" t="s">
        <v>267</v>
      </c>
      <c r="E167" s="123" t="s">
        <v>2091</v>
      </c>
      <c r="F167" s="124" t="s">
        <v>2092</v>
      </c>
      <c r="G167" s="125" t="s">
        <v>845</v>
      </c>
      <c r="H167" s="126">
        <v>78.350999999999999</v>
      </c>
      <c r="I167" s="127"/>
      <c r="J167" s="128">
        <f>ROUND(I167*H167,2)</f>
        <v>0</v>
      </c>
      <c r="K167" s="124" t="s">
        <v>271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853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853</v>
      </c>
      <c r="BM167" s="133" t="s">
        <v>5000</v>
      </c>
    </row>
    <row r="168" spans="2:65" s="1" customFormat="1" ht="19.5">
      <c r="B168" s="33"/>
      <c r="D168" s="136" t="s">
        <v>341</v>
      </c>
      <c r="F168" s="150" t="s">
        <v>946</v>
      </c>
      <c r="I168" s="151"/>
      <c r="L168" s="33"/>
      <c r="M168" s="152"/>
      <c r="T168" s="54"/>
      <c r="AT168" s="18" t="s">
        <v>341</v>
      </c>
      <c r="AU168" s="18" t="s">
        <v>83</v>
      </c>
    </row>
    <row r="169" spans="2:65" s="14" customFormat="1" ht="11.25">
      <c r="B169" s="164"/>
      <c r="D169" s="136" t="s">
        <v>274</v>
      </c>
      <c r="E169" s="165" t="s">
        <v>19</v>
      </c>
      <c r="F169" s="166" t="s">
        <v>4927</v>
      </c>
      <c r="H169" s="165" t="s">
        <v>19</v>
      </c>
      <c r="I169" s="167"/>
      <c r="L169" s="164"/>
      <c r="M169" s="168"/>
      <c r="T169" s="169"/>
      <c r="AT169" s="165" t="s">
        <v>274</v>
      </c>
      <c r="AU169" s="165" t="s">
        <v>83</v>
      </c>
      <c r="AV169" s="14" t="s">
        <v>83</v>
      </c>
      <c r="AW169" s="14" t="s">
        <v>37</v>
      </c>
      <c r="AX169" s="14" t="s">
        <v>75</v>
      </c>
      <c r="AY169" s="165" t="s">
        <v>266</v>
      </c>
    </row>
    <row r="170" spans="2:65" s="11" customFormat="1" ht="11.25">
      <c r="B170" s="135"/>
      <c r="D170" s="136" t="s">
        <v>274</v>
      </c>
      <c r="E170" s="137" t="s">
        <v>19</v>
      </c>
      <c r="F170" s="138" t="s">
        <v>5001</v>
      </c>
      <c r="H170" s="139">
        <v>32.143999999999998</v>
      </c>
      <c r="I170" s="140"/>
      <c r="L170" s="135"/>
      <c r="M170" s="141"/>
      <c r="T170" s="142"/>
      <c r="AT170" s="137" t="s">
        <v>274</v>
      </c>
      <c r="AU170" s="137" t="s">
        <v>83</v>
      </c>
      <c r="AV170" s="11" t="s">
        <v>85</v>
      </c>
      <c r="AW170" s="11" t="s">
        <v>37</v>
      </c>
      <c r="AX170" s="11" t="s">
        <v>75</v>
      </c>
      <c r="AY170" s="137" t="s">
        <v>266</v>
      </c>
    </row>
    <row r="171" spans="2:65" s="14" customFormat="1" ht="11.25">
      <c r="B171" s="164"/>
      <c r="D171" s="136" t="s">
        <v>274</v>
      </c>
      <c r="E171" s="165" t="s">
        <v>19</v>
      </c>
      <c r="F171" s="166" t="s">
        <v>5002</v>
      </c>
      <c r="H171" s="165" t="s">
        <v>19</v>
      </c>
      <c r="I171" s="167"/>
      <c r="L171" s="164"/>
      <c r="M171" s="168"/>
      <c r="T171" s="169"/>
      <c r="AT171" s="165" t="s">
        <v>274</v>
      </c>
      <c r="AU171" s="165" t="s">
        <v>83</v>
      </c>
      <c r="AV171" s="14" t="s">
        <v>83</v>
      </c>
      <c r="AW171" s="14" t="s">
        <v>37</v>
      </c>
      <c r="AX171" s="14" t="s">
        <v>75</v>
      </c>
      <c r="AY171" s="165" t="s">
        <v>266</v>
      </c>
    </row>
    <row r="172" spans="2:65" s="11" customFormat="1" ht="11.25">
      <c r="B172" s="135"/>
      <c r="D172" s="136" t="s">
        <v>274</v>
      </c>
      <c r="E172" s="137" t="s">
        <v>19</v>
      </c>
      <c r="F172" s="138" t="s">
        <v>5003</v>
      </c>
      <c r="H172" s="139">
        <v>46.207000000000001</v>
      </c>
      <c r="I172" s="140"/>
      <c r="L172" s="135"/>
      <c r="M172" s="141"/>
      <c r="T172" s="142"/>
      <c r="AT172" s="137" t="s">
        <v>274</v>
      </c>
      <c r="AU172" s="137" t="s">
        <v>83</v>
      </c>
      <c r="AV172" s="11" t="s">
        <v>85</v>
      </c>
      <c r="AW172" s="11" t="s">
        <v>37</v>
      </c>
      <c r="AX172" s="11" t="s">
        <v>75</v>
      </c>
      <c r="AY172" s="137" t="s">
        <v>266</v>
      </c>
    </row>
    <row r="173" spans="2:65" s="12" customFormat="1" ht="11.25">
      <c r="B173" s="143"/>
      <c r="D173" s="136" t="s">
        <v>274</v>
      </c>
      <c r="E173" s="144" t="s">
        <v>19</v>
      </c>
      <c r="F173" s="145" t="s">
        <v>276</v>
      </c>
      <c r="H173" s="146">
        <v>78.350999999999999</v>
      </c>
      <c r="I173" s="147"/>
      <c r="L173" s="143"/>
      <c r="M173" s="183"/>
      <c r="N173" s="184"/>
      <c r="O173" s="184"/>
      <c r="P173" s="184"/>
      <c r="Q173" s="184"/>
      <c r="R173" s="184"/>
      <c r="S173" s="184"/>
      <c r="T173" s="185"/>
      <c r="AT173" s="144" t="s">
        <v>274</v>
      </c>
      <c r="AU173" s="144" t="s">
        <v>83</v>
      </c>
      <c r="AV173" s="12" t="s">
        <v>272</v>
      </c>
      <c r="AW173" s="12" t="s">
        <v>37</v>
      </c>
      <c r="AX173" s="12" t="s">
        <v>83</v>
      </c>
      <c r="AY173" s="144" t="s">
        <v>266</v>
      </c>
    </row>
    <row r="174" spans="2:65" s="1" customFormat="1" ht="6.95" customHeight="1">
      <c r="B174" s="42"/>
      <c r="C174" s="43"/>
      <c r="D174" s="43"/>
      <c r="E174" s="43"/>
      <c r="F174" s="43"/>
      <c r="G174" s="43"/>
      <c r="H174" s="43"/>
      <c r="I174" s="43"/>
      <c r="J174" s="43"/>
      <c r="K174" s="43"/>
      <c r="L174" s="33"/>
    </row>
  </sheetData>
  <sheetProtection algorithmName="SHA-512" hashValue="54u95F68sa0ayzQUG6EqVlydrpD7wKNDSedNzwD7migr7K3DVsnJD9kdtohoTlwicBG0vwJhxeZ8PiLnj6NvZQ==" saltValue="ZFHA4dlnDQOIAj7CiqtuslcOFkoLDu3B3PAopkOQniw2xk9AhdASWtMnDAU1bAjQ45fzdq7TrpgSrJkeEvbHxQ==" spinCount="100000" sheet="1" objects="1" scenarios="1" formatColumns="0" formatRows="0" autoFilter="0"/>
  <autoFilter ref="C81:K173" xr:uid="{00000000-0009-0000-0000-000022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2:BM15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187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5004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ROUND((SUM(BE82:BE157)),  2)</f>
        <v>0</v>
      </c>
      <c r="I33" s="90">
        <v>0.21</v>
      </c>
      <c r="J33" s="89">
        <f>ROUND(((SUM(BE82:BE157))*I33),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ROUND((SUM(BF82:BF157)),  2)</f>
        <v>0</v>
      </c>
      <c r="I34" s="90">
        <v>0.12</v>
      </c>
      <c r="J34" s="89">
        <f>ROUND(((SUM(BF82:BF157))*I34),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ROUND((SUM(BG82:BG157)),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ROUND((SUM(BH82:BH157)),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ROUND((SUM(BI82:BI157)),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12-14-03 - Oprava přejezdu P4362, evid. km 18,814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J138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12-14-03 - Oprava přejezdu P4362, evid. km 18,814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P83+P138</f>
        <v>0</v>
      </c>
      <c r="Q82" s="51"/>
      <c r="R82" s="109">
        <f>R83+R138</f>
        <v>149.470045</v>
      </c>
      <c r="S82" s="51"/>
      <c r="T82" s="110">
        <f>T83+T138</f>
        <v>0</v>
      </c>
      <c r="AT82" s="18" t="s">
        <v>74</v>
      </c>
      <c r="AU82" s="18" t="s">
        <v>248</v>
      </c>
      <c r="BK82" s="111">
        <f>BK83+BK138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149.470045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SUM(P85:P137)</f>
        <v>0</v>
      </c>
      <c r="R84" s="118">
        <f>SUM(R85:R137)</f>
        <v>149.470045</v>
      </c>
      <c r="T84" s="119">
        <f>SUM(T85:T137)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SUM(BK85:BK137)</f>
        <v>0</v>
      </c>
    </row>
    <row r="85" spans="2:65" s="1" customFormat="1" ht="33" customHeight="1">
      <c r="B85" s="33"/>
      <c r="C85" s="122" t="s">
        <v>272</v>
      </c>
      <c r="D85" s="122" t="s">
        <v>267</v>
      </c>
      <c r="E85" s="123" t="s">
        <v>878</v>
      </c>
      <c r="F85" s="124" t="s">
        <v>879</v>
      </c>
      <c r="G85" s="125" t="s">
        <v>291</v>
      </c>
      <c r="H85" s="126">
        <v>4.8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5005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4887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4438</v>
      </c>
      <c r="H87" s="139">
        <v>4.8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16.5" customHeight="1">
      <c r="B88" s="33"/>
      <c r="C88" s="170" t="s">
        <v>264</v>
      </c>
      <c r="D88" s="170" t="s">
        <v>298</v>
      </c>
      <c r="E88" s="171" t="s">
        <v>4439</v>
      </c>
      <c r="F88" s="172" t="s">
        <v>4440</v>
      </c>
      <c r="G88" s="173" t="s">
        <v>291</v>
      </c>
      <c r="H88" s="174">
        <v>4.8</v>
      </c>
      <c r="I88" s="175"/>
      <c r="J88" s="176">
        <f>ROUND(I88*H88,2)</f>
        <v>0</v>
      </c>
      <c r="K88" s="172" t="s">
        <v>271</v>
      </c>
      <c r="L88" s="177"/>
      <c r="M88" s="178" t="s">
        <v>19</v>
      </c>
      <c r="N88" s="179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303</v>
      </c>
      <c r="AT88" s="133" t="s">
        <v>298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5006</v>
      </c>
    </row>
    <row r="89" spans="2:65" s="1" customFormat="1" ht="16.5" customHeight="1">
      <c r="B89" s="33"/>
      <c r="C89" s="170" t="s">
        <v>295</v>
      </c>
      <c r="D89" s="170" t="s">
        <v>298</v>
      </c>
      <c r="E89" s="171" t="s">
        <v>4442</v>
      </c>
      <c r="F89" s="172" t="s">
        <v>4443</v>
      </c>
      <c r="G89" s="173" t="s">
        <v>789</v>
      </c>
      <c r="H89" s="174">
        <v>8</v>
      </c>
      <c r="I89" s="175"/>
      <c r="J89" s="176">
        <f>ROUND(I89*H89,2)</f>
        <v>0</v>
      </c>
      <c r="K89" s="172" t="s">
        <v>271</v>
      </c>
      <c r="L89" s="177"/>
      <c r="M89" s="178" t="s">
        <v>19</v>
      </c>
      <c r="N89" s="179" t="s">
        <v>46</v>
      </c>
      <c r="P89" s="131">
        <f>O89*H89</f>
        <v>0</v>
      </c>
      <c r="Q89" s="131">
        <v>0</v>
      </c>
      <c r="R89" s="131">
        <f>Q89*H89</f>
        <v>0</v>
      </c>
      <c r="S89" s="131">
        <v>0</v>
      </c>
      <c r="T89" s="132">
        <f>S89*H89</f>
        <v>0</v>
      </c>
      <c r="AR89" s="133" t="s">
        <v>303</v>
      </c>
      <c r="AT89" s="133" t="s">
        <v>298</v>
      </c>
      <c r="AU89" s="133" t="s">
        <v>85</v>
      </c>
      <c r="AY89" s="18" t="s">
        <v>266</v>
      </c>
      <c r="BE89" s="134">
        <f>IF(N89="základní",J89,0)</f>
        <v>0</v>
      </c>
      <c r="BF89" s="134">
        <f>IF(N89="snížená",J89,0)</f>
        <v>0</v>
      </c>
      <c r="BG89" s="134">
        <f>IF(N89="zákl. přenesená",J89,0)</f>
        <v>0</v>
      </c>
      <c r="BH89" s="134">
        <f>IF(N89="sníž. přenesená",J89,0)</f>
        <v>0</v>
      </c>
      <c r="BI89" s="134">
        <f>IF(N89="nulová",J89,0)</f>
        <v>0</v>
      </c>
      <c r="BJ89" s="18" t="s">
        <v>83</v>
      </c>
      <c r="BK89" s="134">
        <f>ROUND(I89*H89,2)</f>
        <v>0</v>
      </c>
      <c r="BL89" s="18" t="s">
        <v>272</v>
      </c>
      <c r="BM89" s="133" t="s">
        <v>5007</v>
      </c>
    </row>
    <row r="90" spans="2:65" s="1" customFormat="1" ht="16.5" customHeight="1">
      <c r="B90" s="33"/>
      <c r="C90" s="170" t="s">
        <v>293</v>
      </c>
      <c r="D90" s="170" t="s">
        <v>298</v>
      </c>
      <c r="E90" s="171" t="s">
        <v>4447</v>
      </c>
      <c r="F90" s="172" t="s">
        <v>4448</v>
      </c>
      <c r="G90" s="173" t="s">
        <v>789</v>
      </c>
      <c r="H90" s="174">
        <v>4</v>
      </c>
      <c r="I90" s="175"/>
      <c r="J90" s="176">
        <f>ROUND(I90*H90,2)</f>
        <v>0</v>
      </c>
      <c r="K90" s="172" t="s">
        <v>271</v>
      </c>
      <c r="L90" s="177"/>
      <c r="M90" s="178" t="s">
        <v>19</v>
      </c>
      <c r="N90" s="179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303</v>
      </c>
      <c r="AT90" s="133" t="s">
        <v>298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5008</v>
      </c>
    </row>
    <row r="91" spans="2:65" s="1" customFormat="1" ht="16.5" customHeight="1">
      <c r="B91" s="33"/>
      <c r="C91" s="170" t="s">
        <v>303</v>
      </c>
      <c r="D91" s="170" t="s">
        <v>298</v>
      </c>
      <c r="E91" s="171" t="s">
        <v>4450</v>
      </c>
      <c r="F91" s="172" t="s">
        <v>4451</v>
      </c>
      <c r="G91" s="173" t="s">
        <v>789</v>
      </c>
      <c r="H91" s="174">
        <v>2</v>
      </c>
      <c r="I91" s="175"/>
      <c r="J91" s="176">
        <f>ROUND(I91*H91,2)</f>
        <v>0</v>
      </c>
      <c r="K91" s="172" t="s">
        <v>271</v>
      </c>
      <c r="L91" s="177"/>
      <c r="M91" s="178" t="s">
        <v>19</v>
      </c>
      <c r="N91" s="179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303</v>
      </c>
      <c r="AT91" s="133" t="s">
        <v>298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5009</v>
      </c>
    </row>
    <row r="92" spans="2:65" s="1" customFormat="1" ht="24.2" customHeight="1">
      <c r="B92" s="33"/>
      <c r="C92" s="122" t="s">
        <v>316</v>
      </c>
      <c r="D92" s="122" t="s">
        <v>267</v>
      </c>
      <c r="E92" s="123" t="s">
        <v>884</v>
      </c>
      <c r="F92" s="124" t="s">
        <v>885</v>
      </c>
      <c r="G92" s="125" t="s">
        <v>789</v>
      </c>
      <c r="H92" s="126">
        <v>4</v>
      </c>
      <c r="I92" s="127"/>
      <c r="J92" s="128">
        <f>ROUND(I92*H92,2)</f>
        <v>0</v>
      </c>
      <c r="K92" s="124" t="s">
        <v>271</v>
      </c>
      <c r="L92" s="33"/>
      <c r="M92" s="129" t="s">
        <v>19</v>
      </c>
      <c r="N92" s="130" t="s">
        <v>46</v>
      </c>
      <c r="P92" s="131">
        <f>O92*H92</f>
        <v>0</v>
      </c>
      <c r="Q92" s="131">
        <v>0</v>
      </c>
      <c r="R92" s="131">
        <f>Q92*H92</f>
        <v>0</v>
      </c>
      <c r="S92" s="131">
        <v>0</v>
      </c>
      <c r="T92" s="132">
        <f>S92*H92</f>
        <v>0</v>
      </c>
      <c r="AR92" s="133" t="s">
        <v>272</v>
      </c>
      <c r="AT92" s="133" t="s">
        <v>267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5010</v>
      </c>
    </row>
    <row r="93" spans="2:65" s="14" customFormat="1" ht="11.25">
      <c r="B93" s="164"/>
      <c r="D93" s="136" t="s">
        <v>274</v>
      </c>
      <c r="E93" s="165" t="s">
        <v>19</v>
      </c>
      <c r="F93" s="166" t="s">
        <v>4883</v>
      </c>
      <c r="H93" s="165" t="s">
        <v>19</v>
      </c>
      <c r="I93" s="167"/>
      <c r="L93" s="164"/>
      <c r="M93" s="168"/>
      <c r="T93" s="169"/>
      <c r="AT93" s="165" t="s">
        <v>274</v>
      </c>
      <c r="AU93" s="165" t="s">
        <v>85</v>
      </c>
      <c r="AV93" s="14" t="s">
        <v>83</v>
      </c>
      <c r="AW93" s="14" t="s">
        <v>37</v>
      </c>
      <c r="AX93" s="14" t="s">
        <v>75</v>
      </c>
      <c r="AY93" s="165" t="s">
        <v>266</v>
      </c>
    </row>
    <row r="94" spans="2:65" s="11" customFormat="1" ht="11.25">
      <c r="B94" s="135"/>
      <c r="D94" s="136" t="s">
        <v>274</v>
      </c>
      <c r="E94" s="137" t="s">
        <v>19</v>
      </c>
      <c r="F94" s="138" t="s">
        <v>272</v>
      </c>
      <c r="H94" s="139">
        <v>4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83</v>
      </c>
      <c r="AY94" s="137" t="s">
        <v>266</v>
      </c>
    </row>
    <row r="95" spans="2:65" s="1" customFormat="1" ht="24.2" customHeight="1">
      <c r="B95" s="33"/>
      <c r="C95" s="122" t="s">
        <v>83</v>
      </c>
      <c r="D95" s="122" t="s">
        <v>267</v>
      </c>
      <c r="E95" s="123" t="s">
        <v>889</v>
      </c>
      <c r="F95" s="124" t="s">
        <v>890</v>
      </c>
      <c r="G95" s="125" t="s">
        <v>789</v>
      </c>
      <c r="H95" s="126">
        <v>2</v>
      </c>
      <c r="I95" s="127"/>
      <c r="J95" s="128">
        <f>ROUND(I95*H95,2)</f>
        <v>0</v>
      </c>
      <c r="K95" s="124" t="s">
        <v>271</v>
      </c>
      <c r="L95" s="33"/>
      <c r="M95" s="129" t="s">
        <v>19</v>
      </c>
      <c r="N95" s="130" t="s">
        <v>46</v>
      </c>
      <c r="P95" s="131">
        <f>O95*H95</f>
        <v>0</v>
      </c>
      <c r="Q95" s="131">
        <v>0</v>
      </c>
      <c r="R95" s="131">
        <f>Q95*H95</f>
        <v>0</v>
      </c>
      <c r="S95" s="131">
        <v>0</v>
      </c>
      <c r="T95" s="132">
        <f>S95*H95</f>
        <v>0</v>
      </c>
      <c r="AR95" s="133" t="s">
        <v>272</v>
      </c>
      <c r="AT95" s="133" t="s">
        <v>267</v>
      </c>
      <c r="AU95" s="133" t="s">
        <v>85</v>
      </c>
      <c r="AY95" s="18" t="s">
        <v>266</v>
      </c>
      <c r="BE95" s="134">
        <f>IF(N95="základní",J95,0)</f>
        <v>0</v>
      </c>
      <c r="BF95" s="134">
        <f>IF(N95="snížená",J95,0)</f>
        <v>0</v>
      </c>
      <c r="BG95" s="134">
        <f>IF(N95="zákl. přenesená",J95,0)</f>
        <v>0</v>
      </c>
      <c r="BH95" s="134">
        <f>IF(N95="sníž. přenesená",J95,0)</f>
        <v>0</v>
      </c>
      <c r="BI95" s="134">
        <f>IF(N95="nulová",J95,0)</f>
        <v>0</v>
      </c>
      <c r="BJ95" s="18" t="s">
        <v>83</v>
      </c>
      <c r="BK95" s="134">
        <f>ROUND(I95*H95,2)</f>
        <v>0</v>
      </c>
      <c r="BL95" s="18" t="s">
        <v>272</v>
      </c>
      <c r="BM95" s="133" t="s">
        <v>5011</v>
      </c>
    </row>
    <row r="96" spans="2:65" s="14" customFormat="1" ht="11.25">
      <c r="B96" s="164"/>
      <c r="D96" s="136" t="s">
        <v>274</v>
      </c>
      <c r="E96" s="165" t="s">
        <v>19</v>
      </c>
      <c r="F96" s="166" t="s">
        <v>4883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1" customFormat="1" ht="11.25">
      <c r="B97" s="135"/>
      <c r="D97" s="136" t="s">
        <v>274</v>
      </c>
      <c r="E97" s="137" t="s">
        <v>19</v>
      </c>
      <c r="F97" s="138" t="s">
        <v>85</v>
      </c>
      <c r="H97" s="139">
        <v>2</v>
      </c>
      <c r="I97" s="140"/>
      <c r="L97" s="135"/>
      <c r="M97" s="141"/>
      <c r="T97" s="142"/>
      <c r="AT97" s="137" t="s">
        <v>274</v>
      </c>
      <c r="AU97" s="137" t="s">
        <v>85</v>
      </c>
      <c r="AV97" s="11" t="s">
        <v>85</v>
      </c>
      <c r="AW97" s="11" t="s">
        <v>37</v>
      </c>
      <c r="AX97" s="11" t="s">
        <v>83</v>
      </c>
      <c r="AY97" s="137" t="s">
        <v>266</v>
      </c>
    </row>
    <row r="98" spans="2:65" s="1" customFormat="1" ht="24.2" customHeight="1">
      <c r="B98" s="33"/>
      <c r="C98" s="122" t="s">
        <v>85</v>
      </c>
      <c r="D98" s="122" t="s">
        <v>267</v>
      </c>
      <c r="E98" s="123" t="s">
        <v>4415</v>
      </c>
      <c r="F98" s="124" t="s">
        <v>4416</v>
      </c>
      <c r="G98" s="125" t="s">
        <v>291</v>
      </c>
      <c r="H98" s="126">
        <v>7</v>
      </c>
      <c r="I98" s="127"/>
      <c r="J98" s="128">
        <f>ROUND(I98*H98,2)</f>
        <v>0</v>
      </c>
      <c r="K98" s="124" t="s">
        <v>271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85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5012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4885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293</v>
      </c>
      <c r="H100" s="139">
        <v>7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83</v>
      </c>
      <c r="AY100" s="137" t="s">
        <v>266</v>
      </c>
    </row>
    <row r="101" spans="2:65" s="1" customFormat="1" ht="44.25" customHeight="1">
      <c r="B101" s="33"/>
      <c r="C101" s="122" t="s">
        <v>307</v>
      </c>
      <c r="D101" s="122" t="s">
        <v>267</v>
      </c>
      <c r="E101" s="123" t="s">
        <v>4462</v>
      </c>
      <c r="F101" s="124" t="s">
        <v>4463</v>
      </c>
      <c r="G101" s="125" t="s">
        <v>895</v>
      </c>
      <c r="H101" s="126">
        <v>154.27000000000001</v>
      </c>
      <c r="I101" s="127"/>
      <c r="J101" s="128">
        <f>ROUND(I101*H101,2)</f>
        <v>0</v>
      </c>
      <c r="K101" s="124" t="s">
        <v>271</v>
      </c>
      <c r="L101" s="33"/>
      <c r="M101" s="129" t="s">
        <v>19</v>
      </c>
      <c r="N101" s="130" t="s">
        <v>46</v>
      </c>
      <c r="P101" s="131">
        <f>O101*H101</f>
        <v>0</v>
      </c>
      <c r="Q101" s="131">
        <v>0</v>
      </c>
      <c r="R101" s="131">
        <f>Q101*H101</f>
        <v>0</v>
      </c>
      <c r="S101" s="131">
        <v>0</v>
      </c>
      <c r="T101" s="132">
        <f>S101*H101</f>
        <v>0</v>
      </c>
      <c r="AR101" s="133" t="s">
        <v>272</v>
      </c>
      <c r="AT101" s="133" t="s">
        <v>267</v>
      </c>
      <c r="AU101" s="133" t="s">
        <v>85</v>
      </c>
      <c r="AY101" s="18" t="s">
        <v>266</v>
      </c>
      <c r="BE101" s="134">
        <f>IF(N101="základní",J101,0)</f>
        <v>0</v>
      </c>
      <c r="BF101" s="134">
        <f>IF(N101="snížená",J101,0)</f>
        <v>0</v>
      </c>
      <c r="BG101" s="134">
        <f>IF(N101="zákl. přenesená",J101,0)</f>
        <v>0</v>
      </c>
      <c r="BH101" s="134">
        <f>IF(N101="sníž. přenesená",J101,0)</f>
        <v>0</v>
      </c>
      <c r="BI101" s="134">
        <f>IF(N101="nulová",J101,0)</f>
        <v>0</v>
      </c>
      <c r="BJ101" s="18" t="s">
        <v>83</v>
      </c>
      <c r="BK101" s="134">
        <f>ROUND(I101*H101,2)</f>
        <v>0</v>
      </c>
      <c r="BL101" s="18" t="s">
        <v>272</v>
      </c>
      <c r="BM101" s="133" t="s">
        <v>5013</v>
      </c>
    </row>
    <row r="102" spans="2:65" s="14" customFormat="1" ht="11.25">
      <c r="B102" s="164"/>
      <c r="D102" s="136" t="s">
        <v>274</v>
      </c>
      <c r="E102" s="165" t="s">
        <v>19</v>
      </c>
      <c r="F102" s="166" t="s">
        <v>4894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1" customFormat="1" ht="11.25">
      <c r="B103" s="135"/>
      <c r="D103" s="136" t="s">
        <v>274</v>
      </c>
      <c r="E103" s="137" t="s">
        <v>19</v>
      </c>
      <c r="F103" s="138" t="s">
        <v>5014</v>
      </c>
      <c r="H103" s="139">
        <v>154.27000000000001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83</v>
      </c>
      <c r="AY103" s="137" t="s">
        <v>266</v>
      </c>
    </row>
    <row r="104" spans="2:65" s="1" customFormat="1" ht="16.5" customHeight="1">
      <c r="B104" s="33"/>
      <c r="C104" s="170" t="s">
        <v>312</v>
      </c>
      <c r="D104" s="170" t="s">
        <v>298</v>
      </c>
      <c r="E104" s="171" t="s">
        <v>4468</v>
      </c>
      <c r="F104" s="172" t="s">
        <v>4469</v>
      </c>
      <c r="G104" s="173" t="s">
        <v>1079</v>
      </c>
      <c r="H104" s="174">
        <v>25</v>
      </c>
      <c r="I104" s="175"/>
      <c r="J104" s="176">
        <f>ROUND(I104*H104,2)</f>
        <v>0</v>
      </c>
      <c r="K104" s="172" t="s">
        <v>271</v>
      </c>
      <c r="L104" s="177"/>
      <c r="M104" s="178" t="s">
        <v>19</v>
      </c>
      <c r="N104" s="179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303</v>
      </c>
      <c r="AT104" s="133" t="s">
        <v>298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5015</v>
      </c>
    </row>
    <row r="105" spans="2:65" s="1" customFormat="1" ht="16.5" customHeight="1">
      <c r="B105" s="33"/>
      <c r="C105" s="170" t="s">
        <v>351</v>
      </c>
      <c r="D105" s="170" t="s">
        <v>298</v>
      </c>
      <c r="E105" s="171" t="s">
        <v>900</v>
      </c>
      <c r="F105" s="172" t="s">
        <v>901</v>
      </c>
      <c r="G105" s="173" t="s">
        <v>845</v>
      </c>
      <c r="H105" s="174">
        <v>17.741</v>
      </c>
      <c r="I105" s="175"/>
      <c r="J105" s="176">
        <f>ROUND(I105*H105,2)</f>
        <v>0</v>
      </c>
      <c r="K105" s="172" t="s">
        <v>271</v>
      </c>
      <c r="L105" s="177"/>
      <c r="M105" s="178" t="s">
        <v>19</v>
      </c>
      <c r="N105" s="179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303</v>
      </c>
      <c r="AT105" s="133" t="s">
        <v>298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5016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5017</v>
      </c>
      <c r="H106" s="139">
        <v>17.741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83</v>
      </c>
      <c r="AY106" s="137" t="s">
        <v>266</v>
      </c>
    </row>
    <row r="107" spans="2:65" s="1" customFormat="1" ht="16.5" customHeight="1">
      <c r="B107" s="33"/>
      <c r="C107" s="170" t="s">
        <v>8</v>
      </c>
      <c r="D107" s="170" t="s">
        <v>298</v>
      </c>
      <c r="E107" s="171" t="s">
        <v>905</v>
      </c>
      <c r="F107" s="172" t="s">
        <v>906</v>
      </c>
      <c r="G107" s="173" t="s">
        <v>845</v>
      </c>
      <c r="H107" s="174">
        <v>26.611999999999998</v>
      </c>
      <c r="I107" s="175"/>
      <c r="J107" s="176">
        <f>ROUND(I107*H107,2)</f>
        <v>0</v>
      </c>
      <c r="K107" s="172" t="s">
        <v>271</v>
      </c>
      <c r="L107" s="177"/>
      <c r="M107" s="178" t="s">
        <v>19</v>
      </c>
      <c r="N107" s="179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303</v>
      </c>
      <c r="AT107" s="133" t="s">
        <v>298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5018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5019</v>
      </c>
      <c r="H108" s="139">
        <v>26.611999999999998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83</v>
      </c>
      <c r="AY108" s="137" t="s">
        <v>266</v>
      </c>
    </row>
    <row r="109" spans="2:65" s="1" customFormat="1" ht="16.5" customHeight="1">
      <c r="B109" s="33"/>
      <c r="C109" s="170" t="s">
        <v>358</v>
      </c>
      <c r="D109" s="170" t="s">
        <v>298</v>
      </c>
      <c r="E109" s="171" t="s">
        <v>2326</v>
      </c>
      <c r="F109" s="172" t="s">
        <v>2327</v>
      </c>
      <c r="G109" s="173" t="s">
        <v>1079</v>
      </c>
      <c r="H109" s="174">
        <v>308.54000000000002</v>
      </c>
      <c r="I109" s="175"/>
      <c r="J109" s="176">
        <f>ROUND(I109*H109,2)</f>
        <v>0</v>
      </c>
      <c r="K109" s="172" t="s">
        <v>19</v>
      </c>
      <c r="L109" s="177"/>
      <c r="M109" s="178" t="s">
        <v>19</v>
      </c>
      <c r="N109" s="179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303</v>
      </c>
      <c r="AT109" s="133" t="s">
        <v>298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5020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5021</v>
      </c>
      <c r="H110" s="139">
        <v>308.54000000000002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83</v>
      </c>
      <c r="AY110" s="137" t="s">
        <v>266</v>
      </c>
    </row>
    <row r="111" spans="2:65" s="1" customFormat="1" ht="37.9" customHeight="1">
      <c r="B111" s="33"/>
      <c r="C111" s="122" t="s">
        <v>328</v>
      </c>
      <c r="D111" s="122" t="s">
        <v>267</v>
      </c>
      <c r="E111" s="123" t="s">
        <v>4423</v>
      </c>
      <c r="F111" s="124" t="s">
        <v>4424</v>
      </c>
      <c r="G111" s="125" t="s">
        <v>291</v>
      </c>
      <c r="H111" s="126">
        <v>3</v>
      </c>
      <c r="I111" s="127"/>
      <c r="J111" s="128">
        <f>ROUND(I111*H111,2)</f>
        <v>0</v>
      </c>
      <c r="K111" s="124" t="s">
        <v>271</v>
      </c>
      <c r="L111" s="33"/>
      <c r="M111" s="129" t="s">
        <v>19</v>
      </c>
      <c r="N111" s="130" t="s">
        <v>46</v>
      </c>
      <c r="P111" s="131">
        <f>O111*H111</f>
        <v>0</v>
      </c>
      <c r="Q111" s="131">
        <v>0</v>
      </c>
      <c r="R111" s="131">
        <f>Q111*H111</f>
        <v>0</v>
      </c>
      <c r="S111" s="131">
        <v>0</v>
      </c>
      <c r="T111" s="132">
        <f>S111*H111</f>
        <v>0</v>
      </c>
      <c r="AR111" s="133" t="s">
        <v>272</v>
      </c>
      <c r="AT111" s="133" t="s">
        <v>267</v>
      </c>
      <c r="AU111" s="133" t="s">
        <v>85</v>
      </c>
      <c r="AY111" s="18" t="s">
        <v>266</v>
      </c>
      <c r="BE111" s="134">
        <f>IF(N111="základní",J111,0)</f>
        <v>0</v>
      </c>
      <c r="BF111" s="134">
        <f>IF(N111="snížená",J111,0)</f>
        <v>0</v>
      </c>
      <c r="BG111" s="134">
        <f>IF(N111="zákl. přenesená",J111,0)</f>
        <v>0</v>
      </c>
      <c r="BH111" s="134">
        <f>IF(N111="sníž. přenesená",J111,0)</f>
        <v>0</v>
      </c>
      <c r="BI111" s="134">
        <f>IF(N111="nulová",J111,0)</f>
        <v>0</v>
      </c>
      <c r="BJ111" s="18" t="s">
        <v>83</v>
      </c>
      <c r="BK111" s="134">
        <f>ROUND(I111*H111,2)</f>
        <v>0</v>
      </c>
      <c r="BL111" s="18" t="s">
        <v>272</v>
      </c>
      <c r="BM111" s="133" t="s">
        <v>5022</v>
      </c>
    </row>
    <row r="112" spans="2:65" s="14" customFormat="1" ht="11.25">
      <c r="B112" s="164"/>
      <c r="D112" s="136" t="s">
        <v>274</v>
      </c>
      <c r="E112" s="165" t="s">
        <v>19</v>
      </c>
      <c r="F112" s="166" t="s">
        <v>5023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285</v>
      </c>
      <c r="H113" s="139">
        <v>3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83</v>
      </c>
      <c r="AY113" s="137" t="s">
        <v>266</v>
      </c>
    </row>
    <row r="114" spans="2:65" s="1" customFormat="1" ht="49.15" customHeight="1">
      <c r="B114" s="33"/>
      <c r="C114" s="122" t="s">
        <v>324</v>
      </c>
      <c r="D114" s="122" t="s">
        <v>267</v>
      </c>
      <c r="E114" s="123" t="s">
        <v>5024</v>
      </c>
      <c r="F114" s="124" t="s">
        <v>5025</v>
      </c>
      <c r="G114" s="125" t="s">
        <v>291</v>
      </c>
      <c r="H114" s="126">
        <v>6</v>
      </c>
      <c r="I114" s="127"/>
      <c r="J114" s="128">
        <f>ROUND(I114*H114,2)</f>
        <v>0</v>
      </c>
      <c r="K114" s="124" t="s">
        <v>271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85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5026</v>
      </c>
    </row>
    <row r="115" spans="2:65" s="14" customFormat="1" ht="11.25">
      <c r="B115" s="164"/>
      <c r="D115" s="136" t="s">
        <v>274</v>
      </c>
      <c r="E115" s="165" t="s">
        <v>19</v>
      </c>
      <c r="F115" s="166" t="s">
        <v>5027</v>
      </c>
      <c r="H115" s="165" t="s">
        <v>19</v>
      </c>
      <c r="I115" s="167"/>
      <c r="L115" s="164"/>
      <c r="M115" s="168"/>
      <c r="T115" s="169"/>
      <c r="AT115" s="165" t="s">
        <v>274</v>
      </c>
      <c r="AU115" s="165" t="s">
        <v>85</v>
      </c>
      <c r="AV115" s="14" t="s">
        <v>83</v>
      </c>
      <c r="AW115" s="14" t="s">
        <v>37</v>
      </c>
      <c r="AX115" s="14" t="s">
        <v>75</v>
      </c>
      <c r="AY115" s="165" t="s">
        <v>266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295</v>
      </c>
      <c r="H116" s="139">
        <v>6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83</v>
      </c>
      <c r="AY116" s="137" t="s">
        <v>266</v>
      </c>
    </row>
    <row r="117" spans="2:65" s="1" customFormat="1" ht="16.5" customHeight="1">
      <c r="B117" s="33"/>
      <c r="C117" s="170" t="s">
        <v>320</v>
      </c>
      <c r="D117" s="170" t="s">
        <v>298</v>
      </c>
      <c r="E117" s="171" t="s">
        <v>5028</v>
      </c>
      <c r="F117" s="172" t="s">
        <v>5029</v>
      </c>
      <c r="G117" s="173" t="s">
        <v>789</v>
      </c>
      <c r="H117" s="174">
        <v>6</v>
      </c>
      <c r="I117" s="175"/>
      <c r="J117" s="176">
        <f>ROUND(I117*H117,2)</f>
        <v>0</v>
      </c>
      <c r="K117" s="172" t="s">
        <v>271</v>
      </c>
      <c r="L117" s="177"/>
      <c r="M117" s="178" t="s">
        <v>19</v>
      </c>
      <c r="N117" s="179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303</v>
      </c>
      <c r="AT117" s="133" t="s">
        <v>298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5030</v>
      </c>
    </row>
    <row r="118" spans="2:65" s="1" customFormat="1" ht="24.2" customHeight="1">
      <c r="B118" s="33"/>
      <c r="C118" s="122" t="s">
        <v>362</v>
      </c>
      <c r="D118" s="122" t="s">
        <v>267</v>
      </c>
      <c r="E118" s="123" t="s">
        <v>4495</v>
      </c>
      <c r="F118" s="124" t="s">
        <v>1889</v>
      </c>
      <c r="G118" s="125" t="s">
        <v>895</v>
      </c>
      <c r="H118" s="126">
        <v>154.27000000000001</v>
      </c>
      <c r="I118" s="127"/>
      <c r="J118" s="128">
        <f>ROUND(I118*H118,2)</f>
        <v>0</v>
      </c>
      <c r="K118" s="124" t="s">
        <v>19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5031</v>
      </c>
    </row>
    <row r="119" spans="2:65" s="14" customFormat="1" ht="11.25">
      <c r="B119" s="164"/>
      <c r="D119" s="136" t="s">
        <v>274</v>
      </c>
      <c r="E119" s="165" t="s">
        <v>19</v>
      </c>
      <c r="F119" s="166" t="s">
        <v>4904</v>
      </c>
      <c r="H119" s="165" t="s">
        <v>19</v>
      </c>
      <c r="I119" s="167"/>
      <c r="L119" s="164"/>
      <c r="M119" s="168"/>
      <c r="T119" s="169"/>
      <c r="AT119" s="165" t="s">
        <v>274</v>
      </c>
      <c r="AU119" s="165" t="s">
        <v>85</v>
      </c>
      <c r="AV119" s="14" t="s">
        <v>83</v>
      </c>
      <c r="AW119" s="14" t="s">
        <v>37</v>
      </c>
      <c r="AX119" s="14" t="s">
        <v>75</v>
      </c>
      <c r="AY119" s="165" t="s">
        <v>266</v>
      </c>
    </row>
    <row r="120" spans="2:65" s="11" customFormat="1" ht="11.25">
      <c r="B120" s="135"/>
      <c r="D120" s="136" t="s">
        <v>274</v>
      </c>
      <c r="E120" s="137" t="s">
        <v>19</v>
      </c>
      <c r="F120" s="138" t="s">
        <v>5014</v>
      </c>
      <c r="H120" s="139">
        <v>154.27000000000001</v>
      </c>
      <c r="I120" s="140"/>
      <c r="L120" s="135"/>
      <c r="M120" s="141"/>
      <c r="T120" s="14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83</v>
      </c>
      <c r="AY120" s="137" t="s">
        <v>266</v>
      </c>
    </row>
    <row r="121" spans="2:65" s="1" customFormat="1" ht="16.5" customHeight="1">
      <c r="B121" s="33"/>
      <c r="C121" s="170" t="s">
        <v>370</v>
      </c>
      <c r="D121" s="170" t="s">
        <v>298</v>
      </c>
      <c r="E121" s="171" t="s">
        <v>2265</v>
      </c>
      <c r="F121" s="172" t="s">
        <v>2266</v>
      </c>
      <c r="G121" s="173" t="s">
        <v>845</v>
      </c>
      <c r="H121" s="174">
        <v>53.222999999999999</v>
      </c>
      <c r="I121" s="175"/>
      <c r="J121" s="176">
        <f>ROUND(I121*H121,2)</f>
        <v>0</v>
      </c>
      <c r="K121" s="172" t="s">
        <v>271</v>
      </c>
      <c r="L121" s="177"/>
      <c r="M121" s="178" t="s">
        <v>19</v>
      </c>
      <c r="N121" s="179" t="s">
        <v>46</v>
      </c>
      <c r="P121" s="131">
        <f>O121*H121</f>
        <v>0</v>
      </c>
      <c r="Q121" s="131">
        <v>1</v>
      </c>
      <c r="R121" s="131">
        <f>Q121*H121</f>
        <v>53.222999999999999</v>
      </c>
      <c r="S121" s="131">
        <v>0</v>
      </c>
      <c r="T121" s="132">
        <f>S121*H121</f>
        <v>0</v>
      </c>
      <c r="AR121" s="133" t="s">
        <v>303</v>
      </c>
      <c r="AT121" s="133" t="s">
        <v>298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5032</v>
      </c>
    </row>
    <row r="122" spans="2:65" s="11" customFormat="1" ht="11.25">
      <c r="B122" s="135"/>
      <c r="D122" s="136" t="s">
        <v>274</v>
      </c>
      <c r="E122" s="137" t="s">
        <v>19</v>
      </c>
      <c r="F122" s="138" t="s">
        <v>5033</v>
      </c>
      <c r="H122" s="139">
        <v>53.222999999999999</v>
      </c>
      <c r="I122" s="140"/>
      <c r="L122" s="135"/>
      <c r="M122" s="141"/>
      <c r="T122" s="142"/>
      <c r="AT122" s="137" t="s">
        <v>274</v>
      </c>
      <c r="AU122" s="137" t="s">
        <v>85</v>
      </c>
      <c r="AV122" s="11" t="s">
        <v>85</v>
      </c>
      <c r="AW122" s="11" t="s">
        <v>37</v>
      </c>
      <c r="AX122" s="11" t="s">
        <v>83</v>
      </c>
      <c r="AY122" s="137" t="s">
        <v>266</v>
      </c>
    </row>
    <row r="123" spans="2:65" s="1" customFormat="1" ht="24.2" customHeight="1">
      <c r="B123" s="33"/>
      <c r="C123" s="122" t="s">
        <v>382</v>
      </c>
      <c r="D123" s="122" t="s">
        <v>267</v>
      </c>
      <c r="E123" s="123" t="s">
        <v>1888</v>
      </c>
      <c r="F123" s="124" t="s">
        <v>1889</v>
      </c>
      <c r="G123" s="125" t="s">
        <v>895</v>
      </c>
      <c r="H123" s="126">
        <v>154.27000000000001</v>
      </c>
      <c r="I123" s="127"/>
      <c r="J123" s="128">
        <f>ROUND(I123*H123,2)</f>
        <v>0</v>
      </c>
      <c r="K123" s="124" t="s">
        <v>19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85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5034</v>
      </c>
    </row>
    <row r="124" spans="2:65" s="14" customFormat="1" ht="11.25">
      <c r="B124" s="164"/>
      <c r="D124" s="136" t="s">
        <v>274</v>
      </c>
      <c r="E124" s="165" t="s">
        <v>19</v>
      </c>
      <c r="F124" s="166" t="s">
        <v>4894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85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5014</v>
      </c>
      <c r="H125" s="139">
        <v>154.27000000000001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83</v>
      </c>
      <c r="AY125" s="137" t="s">
        <v>266</v>
      </c>
    </row>
    <row r="126" spans="2:65" s="1" customFormat="1" ht="16.5" customHeight="1">
      <c r="B126" s="33"/>
      <c r="C126" s="170" t="s">
        <v>374</v>
      </c>
      <c r="D126" s="170" t="s">
        <v>298</v>
      </c>
      <c r="E126" s="171" t="s">
        <v>4519</v>
      </c>
      <c r="F126" s="172" t="s">
        <v>4520</v>
      </c>
      <c r="G126" s="173" t="s">
        <v>845</v>
      </c>
      <c r="H126" s="174">
        <v>88.704999999999998</v>
      </c>
      <c r="I126" s="175"/>
      <c r="J126" s="176">
        <f>ROUND(I126*H126,2)</f>
        <v>0</v>
      </c>
      <c r="K126" s="172" t="s">
        <v>271</v>
      </c>
      <c r="L126" s="177"/>
      <c r="M126" s="178" t="s">
        <v>19</v>
      </c>
      <c r="N126" s="179" t="s">
        <v>46</v>
      </c>
      <c r="P126" s="131">
        <f>O126*H126</f>
        <v>0</v>
      </c>
      <c r="Q126" s="131">
        <v>1</v>
      </c>
      <c r="R126" s="131">
        <f>Q126*H126</f>
        <v>88.704999999999998</v>
      </c>
      <c r="S126" s="131">
        <v>0</v>
      </c>
      <c r="T126" s="132">
        <f>S126*H126</f>
        <v>0</v>
      </c>
      <c r="AR126" s="133" t="s">
        <v>303</v>
      </c>
      <c r="AT126" s="133" t="s">
        <v>298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5035</v>
      </c>
    </row>
    <row r="127" spans="2:65" s="11" customFormat="1" ht="11.25">
      <c r="B127" s="135"/>
      <c r="D127" s="136" t="s">
        <v>274</v>
      </c>
      <c r="E127" s="137" t="s">
        <v>19</v>
      </c>
      <c r="F127" s="138" t="s">
        <v>5036</v>
      </c>
      <c r="H127" s="139">
        <v>88.704999999999998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2" customFormat="1" ht="11.25">
      <c r="B128" s="143"/>
      <c r="D128" s="136" t="s">
        <v>274</v>
      </c>
      <c r="E128" s="144" t="s">
        <v>19</v>
      </c>
      <c r="F128" s="145" t="s">
        <v>276</v>
      </c>
      <c r="H128" s="146">
        <v>88.704999999999998</v>
      </c>
      <c r="I128" s="147"/>
      <c r="L128" s="143"/>
      <c r="M128" s="148"/>
      <c r="T128" s="149"/>
      <c r="AT128" s="144" t="s">
        <v>274</v>
      </c>
      <c r="AU128" s="144" t="s">
        <v>85</v>
      </c>
      <c r="AV128" s="12" t="s">
        <v>272</v>
      </c>
      <c r="AW128" s="12" t="s">
        <v>37</v>
      </c>
      <c r="AX128" s="12" t="s">
        <v>83</v>
      </c>
      <c r="AY128" s="144" t="s">
        <v>266</v>
      </c>
    </row>
    <row r="129" spans="2:65" s="1" customFormat="1" ht="24.2" customHeight="1">
      <c r="B129" s="33"/>
      <c r="C129" s="122" t="s">
        <v>378</v>
      </c>
      <c r="D129" s="122" t="s">
        <v>267</v>
      </c>
      <c r="E129" s="123" t="s">
        <v>2335</v>
      </c>
      <c r="F129" s="124" t="s">
        <v>2336</v>
      </c>
      <c r="G129" s="125" t="s">
        <v>279</v>
      </c>
      <c r="H129" s="126">
        <v>3.105</v>
      </c>
      <c r="I129" s="127"/>
      <c r="J129" s="128">
        <f>ROUND(I129*H129,2)</f>
        <v>0</v>
      </c>
      <c r="K129" s="124" t="s">
        <v>19</v>
      </c>
      <c r="L129" s="33"/>
      <c r="M129" s="129" t="s">
        <v>19</v>
      </c>
      <c r="N129" s="130" t="s">
        <v>46</v>
      </c>
      <c r="P129" s="131">
        <f>O129*H129</f>
        <v>0</v>
      </c>
      <c r="Q129" s="131">
        <v>0</v>
      </c>
      <c r="R129" s="131">
        <f>Q129*H129</f>
        <v>0</v>
      </c>
      <c r="S129" s="131">
        <v>0</v>
      </c>
      <c r="T129" s="132">
        <f>S129*H129</f>
        <v>0</v>
      </c>
      <c r="AR129" s="133" t="s">
        <v>272</v>
      </c>
      <c r="AT129" s="133" t="s">
        <v>267</v>
      </c>
      <c r="AU129" s="133" t="s">
        <v>85</v>
      </c>
      <c r="AY129" s="18" t="s">
        <v>266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8" t="s">
        <v>83</v>
      </c>
      <c r="BK129" s="134">
        <f>ROUND(I129*H129,2)</f>
        <v>0</v>
      </c>
      <c r="BL129" s="18" t="s">
        <v>272</v>
      </c>
      <c r="BM129" s="133" t="s">
        <v>5037</v>
      </c>
    </row>
    <row r="130" spans="2:65" s="14" customFormat="1" ht="11.25">
      <c r="B130" s="164"/>
      <c r="D130" s="136" t="s">
        <v>274</v>
      </c>
      <c r="E130" s="165" t="s">
        <v>19</v>
      </c>
      <c r="F130" s="166" t="s">
        <v>5038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5039</v>
      </c>
      <c r="H131" s="139">
        <v>3.105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83</v>
      </c>
      <c r="AY131" s="137" t="s">
        <v>266</v>
      </c>
    </row>
    <row r="132" spans="2:65" s="1" customFormat="1" ht="16.5" customHeight="1">
      <c r="B132" s="33"/>
      <c r="C132" s="170" t="s">
        <v>386</v>
      </c>
      <c r="D132" s="170" t="s">
        <v>298</v>
      </c>
      <c r="E132" s="171" t="s">
        <v>4538</v>
      </c>
      <c r="F132" s="172" t="s">
        <v>4539</v>
      </c>
      <c r="G132" s="173" t="s">
        <v>279</v>
      </c>
      <c r="H132" s="174">
        <v>3.105</v>
      </c>
      <c r="I132" s="175"/>
      <c r="J132" s="176">
        <f>ROUND(I132*H132,2)</f>
        <v>0</v>
      </c>
      <c r="K132" s="172" t="s">
        <v>271</v>
      </c>
      <c r="L132" s="177"/>
      <c r="M132" s="178" t="s">
        <v>19</v>
      </c>
      <c r="N132" s="179" t="s">
        <v>46</v>
      </c>
      <c r="P132" s="131">
        <f>O132*H132</f>
        <v>0</v>
      </c>
      <c r="Q132" s="131">
        <v>2.4289999999999998</v>
      </c>
      <c r="R132" s="131">
        <f>Q132*H132</f>
        <v>7.542044999999999</v>
      </c>
      <c r="S132" s="131">
        <v>0</v>
      </c>
      <c r="T132" s="132">
        <f>S132*H132</f>
        <v>0</v>
      </c>
      <c r="AR132" s="133" t="s">
        <v>303</v>
      </c>
      <c r="AT132" s="133" t="s">
        <v>298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5040</v>
      </c>
    </row>
    <row r="133" spans="2:65" s="14" customFormat="1" ht="11.25">
      <c r="B133" s="164"/>
      <c r="D133" s="136" t="s">
        <v>274</v>
      </c>
      <c r="E133" s="165" t="s">
        <v>19</v>
      </c>
      <c r="F133" s="166" t="s">
        <v>5038</v>
      </c>
      <c r="H133" s="165" t="s">
        <v>19</v>
      </c>
      <c r="I133" s="167"/>
      <c r="L133" s="164"/>
      <c r="M133" s="168"/>
      <c r="T133" s="169"/>
      <c r="AT133" s="165" t="s">
        <v>274</v>
      </c>
      <c r="AU133" s="165" t="s">
        <v>85</v>
      </c>
      <c r="AV133" s="14" t="s">
        <v>83</v>
      </c>
      <c r="AW133" s="14" t="s">
        <v>37</v>
      </c>
      <c r="AX133" s="14" t="s">
        <v>75</v>
      </c>
      <c r="AY133" s="165" t="s">
        <v>266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5039</v>
      </c>
      <c r="H134" s="139">
        <v>3.105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83</v>
      </c>
      <c r="AY134" s="137" t="s">
        <v>266</v>
      </c>
    </row>
    <row r="135" spans="2:65" s="1" customFormat="1" ht="37.9" customHeight="1">
      <c r="B135" s="33"/>
      <c r="C135" s="122" t="s">
        <v>285</v>
      </c>
      <c r="D135" s="122" t="s">
        <v>267</v>
      </c>
      <c r="E135" s="123" t="s">
        <v>1536</v>
      </c>
      <c r="F135" s="124" t="s">
        <v>1537</v>
      </c>
      <c r="G135" s="125" t="s">
        <v>279</v>
      </c>
      <c r="H135" s="126">
        <v>71.48</v>
      </c>
      <c r="I135" s="127"/>
      <c r="J135" s="128">
        <f>ROUND(I135*H135,2)</f>
        <v>0</v>
      </c>
      <c r="K135" s="124" t="s">
        <v>271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272</v>
      </c>
      <c r="AT135" s="133" t="s">
        <v>267</v>
      </c>
      <c r="AU135" s="133" t="s">
        <v>85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5041</v>
      </c>
    </row>
    <row r="136" spans="2:65" s="14" customFormat="1" ht="11.25">
      <c r="B136" s="164"/>
      <c r="D136" s="136" t="s">
        <v>274</v>
      </c>
      <c r="E136" s="165" t="s">
        <v>19</v>
      </c>
      <c r="F136" s="166" t="s">
        <v>4945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85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5042</v>
      </c>
      <c r="H137" s="139">
        <v>71.48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83</v>
      </c>
      <c r="AY137" s="137" t="s">
        <v>266</v>
      </c>
    </row>
    <row r="138" spans="2:65" s="10" customFormat="1" ht="25.9" customHeight="1">
      <c r="B138" s="112"/>
      <c r="D138" s="113" t="s">
        <v>74</v>
      </c>
      <c r="E138" s="114" t="s">
        <v>849</v>
      </c>
      <c r="F138" s="114" t="s">
        <v>850</v>
      </c>
      <c r="I138" s="115"/>
      <c r="J138" s="116">
        <f>BK138</f>
        <v>0</v>
      </c>
      <c r="L138" s="112"/>
      <c r="M138" s="117"/>
      <c r="P138" s="118">
        <f>SUM(P139:P157)</f>
        <v>0</v>
      </c>
      <c r="R138" s="118">
        <f>SUM(R139:R157)</f>
        <v>0</v>
      </c>
      <c r="T138" s="119">
        <f>SUM(T139:T157)</f>
        <v>0</v>
      </c>
      <c r="AR138" s="113" t="s">
        <v>272</v>
      </c>
      <c r="AT138" s="120" t="s">
        <v>74</v>
      </c>
      <c r="AU138" s="120" t="s">
        <v>75</v>
      </c>
      <c r="AY138" s="113" t="s">
        <v>266</v>
      </c>
      <c r="BK138" s="121">
        <f>SUM(BK139:BK157)</f>
        <v>0</v>
      </c>
    </row>
    <row r="139" spans="2:65" s="1" customFormat="1" ht="55.5" customHeight="1">
      <c r="B139" s="33"/>
      <c r="C139" s="122" t="s">
        <v>7</v>
      </c>
      <c r="D139" s="122" t="s">
        <v>267</v>
      </c>
      <c r="E139" s="123" t="s">
        <v>851</v>
      </c>
      <c r="F139" s="124" t="s">
        <v>852</v>
      </c>
      <c r="G139" s="125" t="s">
        <v>845</v>
      </c>
      <c r="H139" s="126">
        <v>256.53800000000001</v>
      </c>
      <c r="I139" s="127"/>
      <c r="J139" s="128">
        <f>ROUND(I139*H139,2)</f>
        <v>0</v>
      </c>
      <c r="K139" s="124" t="s">
        <v>271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853</v>
      </c>
      <c r="AT139" s="133" t="s">
        <v>267</v>
      </c>
      <c r="AU139" s="133" t="s">
        <v>83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853</v>
      </c>
      <c r="BM139" s="133" t="s">
        <v>5043</v>
      </c>
    </row>
    <row r="140" spans="2:65" s="14" customFormat="1" ht="11.25">
      <c r="B140" s="164"/>
      <c r="D140" s="136" t="s">
        <v>274</v>
      </c>
      <c r="E140" s="165" t="s">
        <v>19</v>
      </c>
      <c r="F140" s="166" t="s">
        <v>5044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83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5045</v>
      </c>
      <c r="H141" s="139">
        <v>256.53800000000001</v>
      </c>
      <c r="I141" s="140"/>
      <c r="L141" s="135"/>
      <c r="M141" s="141"/>
      <c r="T141" s="142"/>
      <c r="AT141" s="137" t="s">
        <v>274</v>
      </c>
      <c r="AU141" s="137" t="s">
        <v>83</v>
      </c>
      <c r="AV141" s="11" t="s">
        <v>85</v>
      </c>
      <c r="AW141" s="11" t="s">
        <v>37</v>
      </c>
      <c r="AX141" s="11" t="s">
        <v>83</v>
      </c>
      <c r="AY141" s="137" t="s">
        <v>266</v>
      </c>
    </row>
    <row r="142" spans="2:65" s="1" customFormat="1" ht="55.5" customHeight="1">
      <c r="B142" s="33"/>
      <c r="C142" s="122" t="s">
        <v>393</v>
      </c>
      <c r="D142" s="122" t="s">
        <v>267</v>
      </c>
      <c r="E142" s="123" t="s">
        <v>857</v>
      </c>
      <c r="F142" s="124" t="s">
        <v>858</v>
      </c>
      <c r="G142" s="125" t="s">
        <v>845</v>
      </c>
      <c r="H142" s="126">
        <v>513.07600000000002</v>
      </c>
      <c r="I142" s="127"/>
      <c r="J142" s="128">
        <f>ROUND(I142*H142,2)</f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853</v>
      </c>
      <c r="AT142" s="133" t="s">
        <v>267</v>
      </c>
      <c r="AU142" s="133" t="s">
        <v>83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853</v>
      </c>
      <c r="BM142" s="133" t="s">
        <v>5046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5047</v>
      </c>
      <c r="H143" s="139">
        <v>513.07600000000002</v>
      </c>
      <c r="I143" s="140"/>
      <c r="L143" s="135"/>
      <c r="M143" s="141"/>
      <c r="T143" s="142"/>
      <c r="AT143" s="137" t="s">
        <v>274</v>
      </c>
      <c r="AU143" s="137" t="s">
        <v>83</v>
      </c>
      <c r="AV143" s="11" t="s">
        <v>85</v>
      </c>
      <c r="AW143" s="11" t="s">
        <v>37</v>
      </c>
      <c r="AX143" s="11" t="s">
        <v>83</v>
      </c>
      <c r="AY143" s="137" t="s">
        <v>266</v>
      </c>
    </row>
    <row r="144" spans="2:65" s="1" customFormat="1" ht="55.5" customHeight="1">
      <c r="B144" s="33"/>
      <c r="C144" s="122" t="s">
        <v>405</v>
      </c>
      <c r="D144" s="122" t="s">
        <v>267</v>
      </c>
      <c r="E144" s="123" t="s">
        <v>851</v>
      </c>
      <c r="F144" s="124" t="s">
        <v>852</v>
      </c>
      <c r="G144" s="125" t="s">
        <v>845</v>
      </c>
      <c r="H144" s="126">
        <v>44.661000000000001</v>
      </c>
      <c r="I144" s="127"/>
      <c r="J144" s="128">
        <f>ROUND(I144*H144,2)</f>
        <v>0</v>
      </c>
      <c r="K144" s="124" t="s">
        <v>271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853</v>
      </c>
      <c r="AT144" s="133" t="s">
        <v>267</v>
      </c>
      <c r="AU144" s="133" t="s">
        <v>83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853</v>
      </c>
      <c r="BM144" s="133" t="s">
        <v>5048</v>
      </c>
    </row>
    <row r="145" spans="2:65" s="14" customFormat="1" ht="11.25">
      <c r="B145" s="164"/>
      <c r="D145" s="136" t="s">
        <v>274</v>
      </c>
      <c r="E145" s="165" t="s">
        <v>19</v>
      </c>
      <c r="F145" s="166" t="s">
        <v>4996</v>
      </c>
      <c r="H145" s="165" t="s">
        <v>19</v>
      </c>
      <c r="I145" s="167"/>
      <c r="L145" s="164"/>
      <c r="M145" s="168"/>
      <c r="T145" s="169"/>
      <c r="AT145" s="165" t="s">
        <v>274</v>
      </c>
      <c r="AU145" s="165" t="s">
        <v>83</v>
      </c>
      <c r="AV145" s="14" t="s">
        <v>83</v>
      </c>
      <c r="AW145" s="14" t="s">
        <v>37</v>
      </c>
      <c r="AX145" s="14" t="s">
        <v>75</v>
      </c>
      <c r="AY145" s="165" t="s">
        <v>266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5049</v>
      </c>
      <c r="H146" s="139">
        <v>44.661000000000001</v>
      </c>
      <c r="I146" s="140"/>
      <c r="L146" s="135"/>
      <c r="M146" s="141"/>
      <c r="T146" s="142"/>
      <c r="AT146" s="137" t="s">
        <v>274</v>
      </c>
      <c r="AU146" s="137" t="s">
        <v>83</v>
      </c>
      <c r="AV146" s="11" t="s">
        <v>85</v>
      </c>
      <c r="AW146" s="11" t="s">
        <v>37</v>
      </c>
      <c r="AX146" s="11" t="s">
        <v>83</v>
      </c>
      <c r="AY146" s="137" t="s">
        <v>266</v>
      </c>
    </row>
    <row r="147" spans="2:65" s="1" customFormat="1" ht="55.5" customHeight="1">
      <c r="B147" s="33"/>
      <c r="C147" s="122" t="s">
        <v>409</v>
      </c>
      <c r="D147" s="122" t="s">
        <v>267</v>
      </c>
      <c r="E147" s="123" t="s">
        <v>857</v>
      </c>
      <c r="F147" s="124" t="s">
        <v>858</v>
      </c>
      <c r="G147" s="125" t="s">
        <v>845</v>
      </c>
      <c r="H147" s="126">
        <v>267.96600000000001</v>
      </c>
      <c r="I147" s="127"/>
      <c r="J147" s="128">
        <f>ROUND(I147*H147,2)</f>
        <v>0</v>
      </c>
      <c r="K147" s="124" t="s">
        <v>271</v>
      </c>
      <c r="L147" s="33"/>
      <c r="M147" s="129" t="s">
        <v>19</v>
      </c>
      <c r="N147" s="130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853</v>
      </c>
      <c r="AT147" s="133" t="s">
        <v>267</v>
      </c>
      <c r="AU147" s="133" t="s">
        <v>83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853</v>
      </c>
      <c r="BM147" s="133" t="s">
        <v>5050</v>
      </c>
    </row>
    <row r="148" spans="2:65" s="11" customFormat="1" ht="11.25">
      <c r="B148" s="135"/>
      <c r="D148" s="136" t="s">
        <v>274</v>
      </c>
      <c r="E148" s="137" t="s">
        <v>19</v>
      </c>
      <c r="F148" s="138" t="s">
        <v>5051</v>
      </c>
      <c r="H148" s="139">
        <v>267.96600000000001</v>
      </c>
      <c r="I148" s="140"/>
      <c r="L148" s="135"/>
      <c r="M148" s="141"/>
      <c r="T148" s="142"/>
      <c r="AT148" s="137" t="s">
        <v>274</v>
      </c>
      <c r="AU148" s="137" t="s">
        <v>83</v>
      </c>
      <c r="AV148" s="11" t="s">
        <v>85</v>
      </c>
      <c r="AW148" s="11" t="s">
        <v>37</v>
      </c>
      <c r="AX148" s="11" t="s">
        <v>83</v>
      </c>
      <c r="AY148" s="137" t="s">
        <v>266</v>
      </c>
    </row>
    <row r="149" spans="2:65" s="1" customFormat="1" ht="62.65" customHeight="1">
      <c r="B149" s="33"/>
      <c r="C149" s="122" t="s">
        <v>397</v>
      </c>
      <c r="D149" s="122" t="s">
        <v>267</v>
      </c>
      <c r="E149" s="123" t="s">
        <v>921</v>
      </c>
      <c r="F149" s="124" t="s">
        <v>922</v>
      </c>
      <c r="G149" s="125" t="s">
        <v>845</v>
      </c>
      <c r="H149" s="126">
        <v>5.6870000000000003</v>
      </c>
      <c r="I149" s="127"/>
      <c r="J149" s="128">
        <f>ROUND(I149*H149,2)</f>
        <v>0</v>
      </c>
      <c r="K149" s="124" t="s">
        <v>271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853</v>
      </c>
      <c r="AT149" s="133" t="s">
        <v>267</v>
      </c>
      <c r="AU149" s="133" t="s">
        <v>83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853</v>
      </c>
      <c r="BM149" s="133" t="s">
        <v>5052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5053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83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5054</v>
      </c>
      <c r="H151" s="139">
        <v>5.6870000000000003</v>
      </c>
      <c r="I151" s="140"/>
      <c r="L151" s="135"/>
      <c r="M151" s="141"/>
      <c r="T151" s="142"/>
      <c r="AT151" s="137" t="s">
        <v>274</v>
      </c>
      <c r="AU151" s="137" t="s">
        <v>83</v>
      </c>
      <c r="AV151" s="11" t="s">
        <v>85</v>
      </c>
      <c r="AW151" s="11" t="s">
        <v>37</v>
      </c>
      <c r="AX151" s="11" t="s">
        <v>83</v>
      </c>
      <c r="AY151" s="137" t="s">
        <v>266</v>
      </c>
    </row>
    <row r="152" spans="2:65" s="1" customFormat="1" ht="62.65" customHeight="1">
      <c r="B152" s="33"/>
      <c r="C152" s="122" t="s">
        <v>401</v>
      </c>
      <c r="D152" s="122" t="s">
        <v>267</v>
      </c>
      <c r="E152" s="123" t="s">
        <v>926</v>
      </c>
      <c r="F152" s="124" t="s">
        <v>927</v>
      </c>
      <c r="G152" s="125" t="s">
        <v>845</v>
      </c>
      <c r="H152" s="126">
        <v>108.053</v>
      </c>
      <c r="I152" s="127"/>
      <c r="J152" s="128">
        <f>ROUND(I152*H152,2)</f>
        <v>0</v>
      </c>
      <c r="K152" s="124" t="s">
        <v>271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853</v>
      </c>
      <c r="AT152" s="133" t="s">
        <v>267</v>
      </c>
      <c r="AU152" s="133" t="s">
        <v>83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853</v>
      </c>
      <c r="BM152" s="133" t="s">
        <v>5055</v>
      </c>
    </row>
    <row r="153" spans="2:65" s="11" customFormat="1" ht="11.25">
      <c r="B153" s="135"/>
      <c r="D153" s="136" t="s">
        <v>274</v>
      </c>
      <c r="E153" s="137" t="s">
        <v>19</v>
      </c>
      <c r="F153" s="138" t="s">
        <v>5056</v>
      </c>
      <c r="H153" s="139">
        <v>108.053</v>
      </c>
      <c r="I153" s="140"/>
      <c r="L153" s="135"/>
      <c r="M153" s="141"/>
      <c r="T153" s="142"/>
      <c r="AT153" s="137" t="s">
        <v>274</v>
      </c>
      <c r="AU153" s="137" t="s">
        <v>83</v>
      </c>
      <c r="AV153" s="11" t="s">
        <v>85</v>
      </c>
      <c r="AW153" s="11" t="s">
        <v>37</v>
      </c>
      <c r="AX153" s="11" t="s">
        <v>83</v>
      </c>
      <c r="AY153" s="137" t="s">
        <v>266</v>
      </c>
    </row>
    <row r="154" spans="2:65" s="1" customFormat="1" ht="49.15" customHeight="1">
      <c r="B154" s="33"/>
      <c r="C154" s="122" t="s">
        <v>413</v>
      </c>
      <c r="D154" s="122" t="s">
        <v>267</v>
      </c>
      <c r="E154" s="123" t="s">
        <v>2091</v>
      </c>
      <c r="F154" s="124" t="s">
        <v>2092</v>
      </c>
      <c r="G154" s="125" t="s">
        <v>845</v>
      </c>
      <c r="H154" s="126">
        <v>114.36799999999999</v>
      </c>
      <c r="I154" s="127"/>
      <c r="J154" s="128">
        <f>ROUND(I154*H154,2)</f>
        <v>0</v>
      </c>
      <c r="K154" s="124" t="s">
        <v>271</v>
      </c>
      <c r="L154" s="33"/>
      <c r="M154" s="129" t="s">
        <v>19</v>
      </c>
      <c r="N154" s="130" t="s">
        <v>46</v>
      </c>
      <c r="P154" s="131">
        <f>O154*H154</f>
        <v>0</v>
      </c>
      <c r="Q154" s="131">
        <v>0</v>
      </c>
      <c r="R154" s="131">
        <f>Q154*H154</f>
        <v>0</v>
      </c>
      <c r="S154" s="131">
        <v>0</v>
      </c>
      <c r="T154" s="132">
        <f>S154*H154</f>
        <v>0</v>
      </c>
      <c r="AR154" s="133" t="s">
        <v>853</v>
      </c>
      <c r="AT154" s="133" t="s">
        <v>267</v>
      </c>
      <c r="AU154" s="133" t="s">
        <v>83</v>
      </c>
      <c r="AY154" s="18" t="s">
        <v>266</v>
      </c>
      <c r="BE154" s="134">
        <f>IF(N154="základní",J154,0)</f>
        <v>0</v>
      </c>
      <c r="BF154" s="134">
        <f>IF(N154="snížená",J154,0)</f>
        <v>0</v>
      </c>
      <c r="BG154" s="134">
        <f>IF(N154="zákl. přenesená",J154,0)</f>
        <v>0</v>
      </c>
      <c r="BH154" s="134">
        <f>IF(N154="sníž. přenesená",J154,0)</f>
        <v>0</v>
      </c>
      <c r="BI154" s="134">
        <f>IF(N154="nulová",J154,0)</f>
        <v>0</v>
      </c>
      <c r="BJ154" s="18" t="s">
        <v>83</v>
      </c>
      <c r="BK154" s="134">
        <f>ROUND(I154*H154,2)</f>
        <v>0</v>
      </c>
      <c r="BL154" s="18" t="s">
        <v>853</v>
      </c>
      <c r="BM154" s="133" t="s">
        <v>5057</v>
      </c>
    </row>
    <row r="155" spans="2:65" s="1" customFormat="1" ht="19.5">
      <c r="B155" s="33"/>
      <c r="D155" s="136" t="s">
        <v>341</v>
      </c>
      <c r="F155" s="150" t="s">
        <v>946</v>
      </c>
      <c r="I155" s="151"/>
      <c r="L155" s="33"/>
      <c r="M155" s="152"/>
      <c r="T155" s="54"/>
      <c r="AT155" s="18" t="s">
        <v>341</v>
      </c>
      <c r="AU155" s="18" t="s">
        <v>83</v>
      </c>
    </row>
    <row r="156" spans="2:65" s="14" customFormat="1" ht="11.25">
      <c r="B156" s="164"/>
      <c r="D156" s="136" t="s">
        <v>274</v>
      </c>
      <c r="E156" s="165" t="s">
        <v>19</v>
      </c>
      <c r="F156" s="166" t="s">
        <v>4927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83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5058</v>
      </c>
      <c r="H157" s="139">
        <v>114.36799999999999</v>
      </c>
      <c r="I157" s="140"/>
      <c r="L157" s="135"/>
      <c r="M157" s="180"/>
      <c r="N157" s="181"/>
      <c r="O157" s="181"/>
      <c r="P157" s="181"/>
      <c r="Q157" s="181"/>
      <c r="R157" s="181"/>
      <c r="S157" s="181"/>
      <c r="T157" s="182"/>
      <c r="AT157" s="137" t="s">
        <v>274</v>
      </c>
      <c r="AU157" s="137" t="s">
        <v>83</v>
      </c>
      <c r="AV157" s="11" t="s">
        <v>85</v>
      </c>
      <c r="AW157" s="11" t="s">
        <v>37</v>
      </c>
      <c r="AX157" s="11" t="s">
        <v>83</v>
      </c>
      <c r="AY157" s="137" t="s">
        <v>266</v>
      </c>
    </row>
    <row r="158" spans="2:65" s="1" customFormat="1" ht="6.95" customHeight="1">
      <c r="B158" s="42"/>
      <c r="C158" s="43"/>
      <c r="D158" s="43"/>
      <c r="E158" s="43"/>
      <c r="F158" s="43"/>
      <c r="G158" s="43"/>
      <c r="H158" s="43"/>
      <c r="I158" s="43"/>
      <c r="J158" s="43"/>
      <c r="K158" s="43"/>
      <c r="L158" s="33"/>
    </row>
  </sheetData>
  <sheetProtection algorithmName="SHA-512" hashValue="VpiZxwmBVuW7wIySCbmab75UjGQUP846SrvVSzSgzrQ8jIy+Lm259EqUAb+DqRrVyQw/8UcJuPYiuWc8LyX7xg==" saltValue="yXBBt1lrKONw5yEuZ2j3PVt3pgF/VSvYRjfUGBDByf3B7fWcEbWYz7KsmNjJEHZ5EEkqlbwF70zLI1EyGZ+4UA==" spinCount="100000" sheet="1" objects="1" scenarios="1" formatColumns="0" formatRows="0" autoFilter="0"/>
  <autoFilter ref="C81:K157" xr:uid="{00000000-0009-0000-0000-000023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2:BM19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190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5059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ROUND((SUM(BE82:BE191)),  2)</f>
        <v>0</v>
      </c>
      <c r="I33" s="90">
        <v>0.21</v>
      </c>
      <c r="J33" s="89">
        <f>ROUND(((SUM(BE82:BE191))*I33),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ROUND((SUM(BF82:BF191)),  2)</f>
        <v>0</v>
      </c>
      <c r="I34" s="90">
        <v>0.12</v>
      </c>
      <c r="J34" s="89">
        <f>ROUND(((SUM(BF82:BF191))*I34),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ROUND((SUM(BG82:BG191)),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ROUND((SUM(BH82:BH191)),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ROUND((SUM(BI82:BI191)),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12-14-04 - Obnova přejezdu P4363, evid. km 19,194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J163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12-14-04 - Obnova přejezdu P4363, evid. km 19,194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P83+P163</f>
        <v>0</v>
      </c>
      <c r="Q82" s="51"/>
      <c r="R82" s="109">
        <f>R83+R163</f>
        <v>168.896852</v>
      </c>
      <c r="S82" s="51"/>
      <c r="T82" s="110">
        <f>T83+T163</f>
        <v>0</v>
      </c>
      <c r="AT82" s="18" t="s">
        <v>74</v>
      </c>
      <c r="AU82" s="18" t="s">
        <v>248</v>
      </c>
      <c r="BK82" s="111">
        <f>BK83+BK163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168.896852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SUM(P85:P162)</f>
        <v>0</v>
      </c>
      <c r="R84" s="118">
        <f>SUM(R85:R162)</f>
        <v>168.896852</v>
      </c>
      <c r="T84" s="119">
        <f>SUM(T85:T162)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SUM(BK85:BK162)</f>
        <v>0</v>
      </c>
    </row>
    <row r="85" spans="2:65" s="1" customFormat="1" ht="37.9" customHeight="1">
      <c r="B85" s="33"/>
      <c r="C85" s="122" t="s">
        <v>83</v>
      </c>
      <c r="D85" s="122" t="s">
        <v>267</v>
      </c>
      <c r="E85" s="123" t="s">
        <v>1536</v>
      </c>
      <c r="F85" s="124" t="s">
        <v>1537</v>
      </c>
      <c r="G85" s="125" t="s">
        <v>279</v>
      </c>
      <c r="H85" s="126">
        <v>62.575000000000003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5060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4880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5061</v>
      </c>
      <c r="H87" s="139">
        <v>62.575000000000003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24.2" customHeight="1">
      <c r="B88" s="33"/>
      <c r="C88" s="122" t="s">
        <v>85</v>
      </c>
      <c r="D88" s="122" t="s">
        <v>267</v>
      </c>
      <c r="E88" s="123" t="s">
        <v>884</v>
      </c>
      <c r="F88" s="124" t="s">
        <v>885</v>
      </c>
      <c r="G88" s="125" t="s">
        <v>789</v>
      </c>
      <c r="H88" s="126">
        <v>4</v>
      </c>
      <c r="I88" s="127"/>
      <c r="J88" s="128">
        <f>ROUND(I88*H88,2)</f>
        <v>0</v>
      </c>
      <c r="K88" s="124" t="s">
        <v>271</v>
      </c>
      <c r="L88" s="33"/>
      <c r="M88" s="129" t="s">
        <v>19</v>
      </c>
      <c r="N88" s="130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272</v>
      </c>
      <c r="AT88" s="133" t="s">
        <v>267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5062</v>
      </c>
    </row>
    <row r="89" spans="2:65" s="14" customFormat="1" ht="11.25">
      <c r="B89" s="164"/>
      <c r="D89" s="136" t="s">
        <v>274</v>
      </c>
      <c r="E89" s="165" t="s">
        <v>19</v>
      </c>
      <c r="F89" s="166" t="s">
        <v>4883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1" customFormat="1" ht="11.25">
      <c r="B90" s="135"/>
      <c r="D90" s="136" t="s">
        <v>274</v>
      </c>
      <c r="E90" s="137" t="s">
        <v>19</v>
      </c>
      <c r="F90" s="138" t="s">
        <v>272</v>
      </c>
      <c r="H90" s="139">
        <v>4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83</v>
      </c>
      <c r="AY90" s="137" t="s">
        <v>266</v>
      </c>
    </row>
    <row r="91" spans="2:65" s="1" customFormat="1" ht="24.2" customHeight="1">
      <c r="B91" s="33"/>
      <c r="C91" s="122" t="s">
        <v>285</v>
      </c>
      <c r="D91" s="122" t="s">
        <v>267</v>
      </c>
      <c r="E91" s="123" t="s">
        <v>889</v>
      </c>
      <c r="F91" s="124" t="s">
        <v>890</v>
      </c>
      <c r="G91" s="125" t="s">
        <v>789</v>
      </c>
      <c r="H91" s="126">
        <v>2</v>
      </c>
      <c r="I91" s="127"/>
      <c r="J91" s="128">
        <f>ROUND(I91*H91,2)</f>
        <v>0</v>
      </c>
      <c r="K91" s="124" t="s">
        <v>271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5063</v>
      </c>
    </row>
    <row r="92" spans="2:65" s="14" customFormat="1" ht="11.25">
      <c r="B92" s="164"/>
      <c r="D92" s="136" t="s">
        <v>274</v>
      </c>
      <c r="E92" s="165" t="s">
        <v>19</v>
      </c>
      <c r="F92" s="166" t="s">
        <v>4883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85</v>
      </c>
      <c r="H93" s="139">
        <v>2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83</v>
      </c>
      <c r="AY93" s="137" t="s">
        <v>266</v>
      </c>
    </row>
    <row r="94" spans="2:65" s="1" customFormat="1" ht="24.2" customHeight="1">
      <c r="B94" s="33"/>
      <c r="C94" s="122" t="s">
        <v>272</v>
      </c>
      <c r="D94" s="122" t="s">
        <v>267</v>
      </c>
      <c r="E94" s="123" t="s">
        <v>4415</v>
      </c>
      <c r="F94" s="124" t="s">
        <v>4416</v>
      </c>
      <c r="G94" s="125" t="s">
        <v>291</v>
      </c>
      <c r="H94" s="126">
        <v>7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5064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4885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293</v>
      </c>
      <c r="H96" s="139">
        <v>7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37.9" customHeight="1">
      <c r="B97" s="33"/>
      <c r="C97" s="122" t="s">
        <v>264</v>
      </c>
      <c r="D97" s="122" t="s">
        <v>267</v>
      </c>
      <c r="E97" s="123" t="s">
        <v>5065</v>
      </c>
      <c r="F97" s="124" t="s">
        <v>5066</v>
      </c>
      <c r="G97" s="125" t="s">
        <v>291</v>
      </c>
      <c r="H97" s="126">
        <v>4</v>
      </c>
      <c r="I97" s="127"/>
      <c r="J97" s="128">
        <f>ROUND(I97*H97,2)</f>
        <v>0</v>
      </c>
      <c r="K97" s="124" t="s">
        <v>19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5067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5068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272</v>
      </c>
      <c r="H99" s="139">
        <v>4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33" customHeight="1">
      <c r="B100" s="33"/>
      <c r="C100" s="122" t="s">
        <v>295</v>
      </c>
      <c r="D100" s="122" t="s">
        <v>267</v>
      </c>
      <c r="E100" s="123" t="s">
        <v>878</v>
      </c>
      <c r="F100" s="124" t="s">
        <v>879</v>
      </c>
      <c r="G100" s="125" t="s">
        <v>291</v>
      </c>
      <c r="H100" s="126">
        <v>4.8</v>
      </c>
      <c r="I100" s="127"/>
      <c r="J100" s="128">
        <f>ROUND(I100*H100,2)</f>
        <v>0</v>
      </c>
      <c r="K100" s="124" t="s">
        <v>271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5069</v>
      </c>
    </row>
    <row r="101" spans="2:65" s="14" customFormat="1" ht="11.25">
      <c r="B101" s="164"/>
      <c r="D101" s="136" t="s">
        <v>274</v>
      </c>
      <c r="E101" s="165" t="s">
        <v>19</v>
      </c>
      <c r="F101" s="166" t="s">
        <v>4887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4438</v>
      </c>
      <c r="H102" s="139">
        <v>4.8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83</v>
      </c>
      <c r="AY102" s="137" t="s">
        <v>266</v>
      </c>
    </row>
    <row r="103" spans="2:65" s="1" customFormat="1" ht="16.5" customHeight="1">
      <c r="B103" s="33"/>
      <c r="C103" s="170" t="s">
        <v>293</v>
      </c>
      <c r="D103" s="170" t="s">
        <v>298</v>
      </c>
      <c r="E103" s="171" t="s">
        <v>4439</v>
      </c>
      <c r="F103" s="172" t="s">
        <v>4440</v>
      </c>
      <c r="G103" s="173" t="s">
        <v>291</v>
      </c>
      <c r="H103" s="174">
        <v>4.8</v>
      </c>
      <c r="I103" s="175"/>
      <c r="J103" s="176">
        <f>ROUND(I103*H103,2)</f>
        <v>0</v>
      </c>
      <c r="K103" s="172" t="s">
        <v>271</v>
      </c>
      <c r="L103" s="177"/>
      <c r="M103" s="178" t="s">
        <v>19</v>
      </c>
      <c r="N103" s="179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303</v>
      </c>
      <c r="AT103" s="133" t="s">
        <v>298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5070</v>
      </c>
    </row>
    <row r="104" spans="2:65" s="1" customFormat="1" ht="16.5" customHeight="1">
      <c r="B104" s="33"/>
      <c r="C104" s="170" t="s">
        <v>303</v>
      </c>
      <c r="D104" s="170" t="s">
        <v>298</v>
      </c>
      <c r="E104" s="171" t="s">
        <v>4442</v>
      </c>
      <c r="F104" s="172" t="s">
        <v>4443</v>
      </c>
      <c r="G104" s="173" t="s">
        <v>789</v>
      </c>
      <c r="H104" s="174">
        <v>8</v>
      </c>
      <c r="I104" s="175"/>
      <c r="J104" s="176">
        <f>ROUND(I104*H104,2)</f>
        <v>0</v>
      </c>
      <c r="K104" s="172" t="s">
        <v>271</v>
      </c>
      <c r="L104" s="177"/>
      <c r="M104" s="178" t="s">
        <v>19</v>
      </c>
      <c r="N104" s="179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303</v>
      </c>
      <c r="AT104" s="133" t="s">
        <v>298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5071</v>
      </c>
    </row>
    <row r="105" spans="2:65" s="1" customFormat="1" ht="16.5" customHeight="1">
      <c r="B105" s="33"/>
      <c r="C105" s="170" t="s">
        <v>307</v>
      </c>
      <c r="D105" s="170" t="s">
        <v>298</v>
      </c>
      <c r="E105" s="171" t="s">
        <v>4447</v>
      </c>
      <c r="F105" s="172" t="s">
        <v>4448</v>
      </c>
      <c r="G105" s="173" t="s">
        <v>789</v>
      </c>
      <c r="H105" s="174">
        <v>4</v>
      </c>
      <c r="I105" s="175"/>
      <c r="J105" s="176">
        <f>ROUND(I105*H105,2)</f>
        <v>0</v>
      </c>
      <c r="K105" s="172" t="s">
        <v>271</v>
      </c>
      <c r="L105" s="177"/>
      <c r="M105" s="178" t="s">
        <v>19</v>
      </c>
      <c r="N105" s="179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303</v>
      </c>
      <c r="AT105" s="133" t="s">
        <v>298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5072</v>
      </c>
    </row>
    <row r="106" spans="2:65" s="1" customFormat="1" ht="16.5" customHeight="1">
      <c r="B106" s="33"/>
      <c r="C106" s="170" t="s">
        <v>312</v>
      </c>
      <c r="D106" s="170" t="s">
        <v>298</v>
      </c>
      <c r="E106" s="171" t="s">
        <v>4450</v>
      </c>
      <c r="F106" s="172" t="s">
        <v>4451</v>
      </c>
      <c r="G106" s="173" t="s">
        <v>789</v>
      </c>
      <c r="H106" s="174">
        <v>2</v>
      </c>
      <c r="I106" s="175"/>
      <c r="J106" s="176">
        <f>ROUND(I106*H106,2)</f>
        <v>0</v>
      </c>
      <c r="K106" s="172" t="s">
        <v>271</v>
      </c>
      <c r="L106" s="177"/>
      <c r="M106" s="178" t="s">
        <v>19</v>
      </c>
      <c r="N106" s="179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303</v>
      </c>
      <c r="AT106" s="133" t="s">
        <v>298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5073</v>
      </c>
    </row>
    <row r="107" spans="2:65" s="1" customFormat="1" ht="44.25" customHeight="1">
      <c r="B107" s="33"/>
      <c r="C107" s="122" t="s">
        <v>351</v>
      </c>
      <c r="D107" s="122" t="s">
        <v>267</v>
      </c>
      <c r="E107" s="123" t="s">
        <v>4462</v>
      </c>
      <c r="F107" s="124" t="s">
        <v>4463</v>
      </c>
      <c r="G107" s="125" t="s">
        <v>895</v>
      </c>
      <c r="H107" s="126">
        <v>69.47</v>
      </c>
      <c r="I107" s="127"/>
      <c r="J107" s="128">
        <f>ROUND(I107*H107,2)</f>
        <v>0</v>
      </c>
      <c r="K107" s="124" t="s">
        <v>271</v>
      </c>
      <c r="L107" s="33"/>
      <c r="M107" s="129" t="s">
        <v>19</v>
      </c>
      <c r="N107" s="130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272</v>
      </c>
      <c r="AT107" s="133" t="s">
        <v>267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5074</v>
      </c>
    </row>
    <row r="108" spans="2:65" s="14" customFormat="1" ht="11.25">
      <c r="B108" s="164"/>
      <c r="D108" s="136" t="s">
        <v>274</v>
      </c>
      <c r="E108" s="165" t="s">
        <v>19</v>
      </c>
      <c r="F108" s="166" t="s">
        <v>4894</v>
      </c>
      <c r="H108" s="165" t="s">
        <v>19</v>
      </c>
      <c r="I108" s="167"/>
      <c r="L108" s="164"/>
      <c r="M108" s="168"/>
      <c r="T108" s="169"/>
      <c r="AT108" s="165" t="s">
        <v>274</v>
      </c>
      <c r="AU108" s="165" t="s">
        <v>85</v>
      </c>
      <c r="AV108" s="14" t="s">
        <v>83</v>
      </c>
      <c r="AW108" s="14" t="s">
        <v>37</v>
      </c>
      <c r="AX108" s="14" t="s">
        <v>75</v>
      </c>
      <c r="AY108" s="165" t="s">
        <v>266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5075</v>
      </c>
      <c r="H109" s="139">
        <v>69.47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83</v>
      </c>
      <c r="AY109" s="137" t="s">
        <v>266</v>
      </c>
    </row>
    <row r="110" spans="2:65" s="1" customFormat="1" ht="16.5" customHeight="1">
      <c r="B110" s="33"/>
      <c r="C110" s="170" t="s">
        <v>8</v>
      </c>
      <c r="D110" s="170" t="s">
        <v>298</v>
      </c>
      <c r="E110" s="171" t="s">
        <v>4468</v>
      </c>
      <c r="F110" s="172" t="s">
        <v>4469</v>
      </c>
      <c r="G110" s="173" t="s">
        <v>1079</v>
      </c>
      <c r="H110" s="174">
        <v>40</v>
      </c>
      <c r="I110" s="175"/>
      <c r="J110" s="176">
        <f>ROUND(I110*H110,2)</f>
        <v>0</v>
      </c>
      <c r="K110" s="172" t="s">
        <v>271</v>
      </c>
      <c r="L110" s="177"/>
      <c r="M110" s="178" t="s">
        <v>19</v>
      </c>
      <c r="N110" s="179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303</v>
      </c>
      <c r="AT110" s="133" t="s">
        <v>298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5076</v>
      </c>
    </row>
    <row r="111" spans="2:65" s="1" customFormat="1" ht="16.5" customHeight="1">
      <c r="B111" s="33"/>
      <c r="C111" s="170" t="s">
        <v>358</v>
      </c>
      <c r="D111" s="170" t="s">
        <v>298</v>
      </c>
      <c r="E111" s="171" t="s">
        <v>900</v>
      </c>
      <c r="F111" s="172" t="s">
        <v>901</v>
      </c>
      <c r="G111" s="173" t="s">
        <v>845</v>
      </c>
      <c r="H111" s="174">
        <v>7.9889999999999999</v>
      </c>
      <c r="I111" s="175"/>
      <c r="J111" s="176">
        <f>ROUND(I111*H111,2)</f>
        <v>0</v>
      </c>
      <c r="K111" s="172" t="s">
        <v>271</v>
      </c>
      <c r="L111" s="177"/>
      <c r="M111" s="178" t="s">
        <v>19</v>
      </c>
      <c r="N111" s="179" t="s">
        <v>46</v>
      </c>
      <c r="P111" s="131">
        <f>O111*H111</f>
        <v>0</v>
      </c>
      <c r="Q111" s="131">
        <v>0</v>
      </c>
      <c r="R111" s="131">
        <f>Q111*H111</f>
        <v>0</v>
      </c>
      <c r="S111" s="131">
        <v>0</v>
      </c>
      <c r="T111" s="132">
        <f>S111*H111</f>
        <v>0</v>
      </c>
      <c r="AR111" s="133" t="s">
        <v>303</v>
      </c>
      <c r="AT111" s="133" t="s">
        <v>298</v>
      </c>
      <c r="AU111" s="133" t="s">
        <v>85</v>
      </c>
      <c r="AY111" s="18" t="s">
        <v>266</v>
      </c>
      <c r="BE111" s="134">
        <f>IF(N111="základní",J111,0)</f>
        <v>0</v>
      </c>
      <c r="BF111" s="134">
        <f>IF(N111="snížená",J111,0)</f>
        <v>0</v>
      </c>
      <c r="BG111" s="134">
        <f>IF(N111="zákl. přenesená",J111,0)</f>
        <v>0</v>
      </c>
      <c r="BH111" s="134">
        <f>IF(N111="sníž. přenesená",J111,0)</f>
        <v>0</v>
      </c>
      <c r="BI111" s="134">
        <f>IF(N111="nulová",J111,0)</f>
        <v>0</v>
      </c>
      <c r="BJ111" s="18" t="s">
        <v>83</v>
      </c>
      <c r="BK111" s="134">
        <f>ROUND(I111*H111,2)</f>
        <v>0</v>
      </c>
      <c r="BL111" s="18" t="s">
        <v>272</v>
      </c>
      <c r="BM111" s="133" t="s">
        <v>5077</v>
      </c>
    </row>
    <row r="112" spans="2:65" s="11" customFormat="1" ht="11.25">
      <c r="B112" s="135"/>
      <c r="D112" s="136" t="s">
        <v>274</v>
      </c>
      <c r="E112" s="137" t="s">
        <v>19</v>
      </c>
      <c r="F112" s="138" t="s">
        <v>5078</v>
      </c>
      <c r="H112" s="139">
        <v>7.9889999999999999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83</v>
      </c>
      <c r="AY112" s="137" t="s">
        <v>266</v>
      </c>
    </row>
    <row r="113" spans="2:65" s="1" customFormat="1" ht="16.5" customHeight="1">
      <c r="B113" s="33"/>
      <c r="C113" s="170" t="s">
        <v>362</v>
      </c>
      <c r="D113" s="170" t="s">
        <v>298</v>
      </c>
      <c r="E113" s="171" t="s">
        <v>905</v>
      </c>
      <c r="F113" s="172" t="s">
        <v>906</v>
      </c>
      <c r="G113" s="173" t="s">
        <v>845</v>
      </c>
      <c r="H113" s="174">
        <v>11.984</v>
      </c>
      <c r="I113" s="175"/>
      <c r="J113" s="176">
        <f>ROUND(I113*H113,2)</f>
        <v>0</v>
      </c>
      <c r="K113" s="172" t="s">
        <v>271</v>
      </c>
      <c r="L113" s="177"/>
      <c r="M113" s="178" t="s">
        <v>19</v>
      </c>
      <c r="N113" s="179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303</v>
      </c>
      <c r="AT113" s="133" t="s">
        <v>298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5079</v>
      </c>
    </row>
    <row r="114" spans="2:65" s="11" customFormat="1" ht="11.25">
      <c r="B114" s="135"/>
      <c r="D114" s="136" t="s">
        <v>274</v>
      </c>
      <c r="E114" s="137" t="s">
        <v>19</v>
      </c>
      <c r="F114" s="138" t="s">
        <v>5080</v>
      </c>
      <c r="H114" s="139">
        <v>11.984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83</v>
      </c>
      <c r="AY114" s="137" t="s">
        <v>266</v>
      </c>
    </row>
    <row r="115" spans="2:65" s="1" customFormat="1" ht="16.5" customHeight="1">
      <c r="B115" s="33"/>
      <c r="C115" s="170" t="s">
        <v>370</v>
      </c>
      <c r="D115" s="170" t="s">
        <v>298</v>
      </c>
      <c r="E115" s="171" t="s">
        <v>2326</v>
      </c>
      <c r="F115" s="172" t="s">
        <v>2327</v>
      </c>
      <c r="G115" s="173" t="s">
        <v>1079</v>
      </c>
      <c r="H115" s="174">
        <v>138.94</v>
      </c>
      <c r="I115" s="175"/>
      <c r="J115" s="176">
        <f>ROUND(I115*H115,2)</f>
        <v>0</v>
      </c>
      <c r="K115" s="172" t="s">
        <v>19</v>
      </c>
      <c r="L115" s="177"/>
      <c r="M115" s="178" t="s">
        <v>19</v>
      </c>
      <c r="N115" s="179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303</v>
      </c>
      <c r="AT115" s="133" t="s">
        <v>298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5081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5082</v>
      </c>
      <c r="H116" s="139">
        <v>138.94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83</v>
      </c>
      <c r="AY116" s="137" t="s">
        <v>266</v>
      </c>
    </row>
    <row r="117" spans="2:65" s="1" customFormat="1" ht="24.2" customHeight="1">
      <c r="B117" s="33"/>
      <c r="C117" s="122" t="s">
        <v>366</v>
      </c>
      <c r="D117" s="122" t="s">
        <v>267</v>
      </c>
      <c r="E117" s="123" t="s">
        <v>4495</v>
      </c>
      <c r="F117" s="124" t="s">
        <v>1889</v>
      </c>
      <c r="G117" s="125" t="s">
        <v>895</v>
      </c>
      <c r="H117" s="126">
        <v>116.14</v>
      </c>
      <c r="I117" s="127"/>
      <c r="J117" s="128">
        <f>ROUND(I117*H117,2)</f>
        <v>0</v>
      </c>
      <c r="K117" s="124" t="s">
        <v>19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5083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4904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5075</v>
      </c>
      <c r="H119" s="139">
        <v>69.47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4" customFormat="1" ht="11.25">
      <c r="B120" s="164"/>
      <c r="D120" s="136" t="s">
        <v>274</v>
      </c>
      <c r="E120" s="165" t="s">
        <v>19</v>
      </c>
      <c r="F120" s="166" t="s">
        <v>4963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65" s="11" customFormat="1" ht="11.25">
      <c r="B121" s="135"/>
      <c r="D121" s="136" t="s">
        <v>274</v>
      </c>
      <c r="E121" s="137" t="s">
        <v>19</v>
      </c>
      <c r="F121" s="138" t="s">
        <v>5084</v>
      </c>
      <c r="H121" s="139">
        <v>46.67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2" customFormat="1" ht="11.25">
      <c r="B122" s="143"/>
      <c r="D122" s="136" t="s">
        <v>274</v>
      </c>
      <c r="E122" s="144" t="s">
        <v>19</v>
      </c>
      <c r="F122" s="145" t="s">
        <v>276</v>
      </c>
      <c r="H122" s="146">
        <v>116.14</v>
      </c>
      <c r="I122" s="147"/>
      <c r="L122" s="143"/>
      <c r="M122" s="148"/>
      <c r="T122" s="149"/>
      <c r="AT122" s="144" t="s">
        <v>274</v>
      </c>
      <c r="AU122" s="144" t="s">
        <v>85</v>
      </c>
      <c r="AV122" s="12" t="s">
        <v>272</v>
      </c>
      <c r="AW122" s="12" t="s">
        <v>37</v>
      </c>
      <c r="AX122" s="12" t="s">
        <v>83</v>
      </c>
      <c r="AY122" s="144" t="s">
        <v>266</v>
      </c>
    </row>
    <row r="123" spans="2:65" s="1" customFormat="1" ht="16.5" customHeight="1">
      <c r="B123" s="33"/>
      <c r="C123" s="170" t="s">
        <v>382</v>
      </c>
      <c r="D123" s="170" t="s">
        <v>298</v>
      </c>
      <c r="E123" s="171" t="s">
        <v>2265</v>
      </c>
      <c r="F123" s="172" t="s">
        <v>2266</v>
      </c>
      <c r="G123" s="173" t="s">
        <v>845</v>
      </c>
      <c r="H123" s="174">
        <v>23.966999999999999</v>
      </c>
      <c r="I123" s="175"/>
      <c r="J123" s="176">
        <f>ROUND(I123*H123,2)</f>
        <v>0</v>
      </c>
      <c r="K123" s="172" t="s">
        <v>271</v>
      </c>
      <c r="L123" s="177"/>
      <c r="M123" s="178" t="s">
        <v>19</v>
      </c>
      <c r="N123" s="179" t="s">
        <v>46</v>
      </c>
      <c r="P123" s="131">
        <f>O123*H123</f>
        <v>0</v>
      </c>
      <c r="Q123" s="131">
        <v>1</v>
      </c>
      <c r="R123" s="131">
        <f>Q123*H123</f>
        <v>23.966999999999999</v>
      </c>
      <c r="S123" s="131">
        <v>0</v>
      </c>
      <c r="T123" s="132">
        <f>S123*H123</f>
        <v>0</v>
      </c>
      <c r="AR123" s="133" t="s">
        <v>303</v>
      </c>
      <c r="AT123" s="133" t="s">
        <v>298</v>
      </c>
      <c r="AU123" s="133" t="s">
        <v>85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5085</v>
      </c>
    </row>
    <row r="124" spans="2:65" s="11" customFormat="1" ht="11.25">
      <c r="B124" s="135"/>
      <c r="D124" s="136" t="s">
        <v>274</v>
      </c>
      <c r="E124" s="137" t="s">
        <v>19</v>
      </c>
      <c r="F124" s="138" t="s">
        <v>5086</v>
      </c>
      <c r="H124" s="139">
        <v>23.966999999999999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83</v>
      </c>
      <c r="AY124" s="137" t="s">
        <v>266</v>
      </c>
    </row>
    <row r="125" spans="2:65" s="1" customFormat="1" ht="16.5" customHeight="1">
      <c r="B125" s="33"/>
      <c r="C125" s="170" t="s">
        <v>374</v>
      </c>
      <c r="D125" s="170" t="s">
        <v>298</v>
      </c>
      <c r="E125" s="171" t="s">
        <v>4508</v>
      </c>
      <c r="F125" s="172" t="s">
        <v>4509</v>
      </c>
      <c r="G125" s="173" t="s">
        <v>845</v>
      </c>
      <c r="H125" s="174">
        <v>13.686</v>
      </c>
      <c r="I125" s="175"/>
      <c r="J125" s="176">
        <f>ROUND(I125*H125,2)</f>
        <v>0</v>
      </c>
      <c r="K125" s="172" t="s">
        <v>19</v>
      </c>
      <c r="L125" s="177"/>
      <c r="M125" s="178" t="s">
        <v>19</v>
      </c>
      <c r="N125" s="179" t="s">
        <v>46</v>
      </c>
      <c r="P125" s="131">
        <f>O125*H125</f>
        <v>0</v>
      </c>
      <c r="Q125" s="131">
        <v>1</v>
      </c>
      <c r="R125" s="131">
        <f>Q125*H125</f>
        <v>13.686</v>
      </c>
      <c r="S125" s="131">
        <v>0</v>
      </c>
      <c r="T125" s="132">
        <f>S125*H125</f>
        <v>0</v>
      </c>
      <c r="AR125" s="133" t="s">
        <v>303</v>
      </c>
      <c r="AT125" s="133" t="s">
        <v>298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5087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5088</v>
      </c>
      <c r="H126" s="139">
        <v>13.686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83</v>
      </c>
      <c r="AY126" s="137" t="s">
        <v>266</v>
      </c>
    </row>
    <row r="127" spans="2:65" s="1" customFormat="1" ht="16.5" customHeight="1">
      <c r="B127" s="33"/>
      <c r="C127" s="122" t="s">
        <v>378</v>
      </c>
      <c r="D127" s="122" t="s">
        <v>267</v>
      </c>
      <c r="E127" s="123" t="s">
        <v>1888</v>
      </c>
      <c r="F127" s="124" t="s">
        <v>4513</v>
      </c>
      <c r="G127" s="125" t="s">
        <v>895</v>
      </c>
      <c r="H127" s="126">
        <v>116.14</v>
      </c>
      <c r="I127" s="127"/>
      <c r="J127" s="128">
        <f>ROUND(I127*H127,2)</f>
        <v>0</v>
      </c>
      <c r="K127" s="124" t="s">
        <v>19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85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5089</v>
      </c>
    </row>
    <row r="128" spans="2:65" s="14" customFormat="1" ht="11.25">
      <c r="B128" s="164"/>
      <c r="D128" s="136" t="s">
        <v>274</v>
      </c>
      <c r="E128" s="165" t="s">
        <v>19</v>
      </c>
      <c r="F128" s="166" t="s">
        <v>4894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5075</v>
      </c>
      <c r="H129" s="139">
        <v>69.47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4" customFormat="1" ht="11.25">
      <c r="B130" s="164"/>
      <c r="D130" s="136" t="s">
        <v>274</v>
      </c>
      <c r="E130" s="165" t="s">
        <v>19</v>
      </c>
      <c r="F130" s="166" t="s">
        <v>4970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5084</v>
      </c>
      <c r="H131" s="139">
        <v>46.67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75</v>
      </c>
      <c r="AY131" s="137" t="s">
        <v>266</v>
      </c>
    </row>
    <row r="132" spans="2:65" s="12" customFormat="1" ht="11.25">
      <c r="B132" s="143"/>
      <c r="D132" s="136" t="s">
        <v>274</v>
      </c>
      <c r="E132" s="144" t="s">
        <v>19</v>
      </c>
      <c r="F132" s="145" t="s">
        <v>276</v>
      </c>
      <c r="H132" s="146">
        <v>116.14</v>
      </c>
      <c r="I132" s="147"/>
      <c r="L132" s="143"/>
      <c r="M132" s="148"/>
      <c r="T132" s="149"/>
      <c r="AT132" s="144" t="s">
        <v>274</v>
      </c>
      <c r="AU132" s="144" t="s">
        <v>85</v>
      </c>
      <c r="AV132" s="12" t="s">
        <v>272</v>
      </c>
      <c r="AW132" s="12" t="s">
        <v>37</v>
      </c>
      <c r="AX132" s="12" t="s">
        <v>83</v>
      </c>
      <c r="AY132" s="144" t="s">
        <v>266</v>
      </c>
    </row>
    <row r="133" spans="2:65" s="1" customFormat="1" ht="16.5" customHeight="1">
      <c r="B133" s="33"/>
      <c r="C133" s="170" t="s">
        <v>386</v>
      </c>
      <c r="D133" s="170" t="s">
        <v>298</v>
      </c>
      <c r="E133" s="171" t="s">
        <v>4519</v>
      </c>
      <c r="F133" s="172" t="s">
        <v>4520</v>
      </c>
      <c r="G133" s="173" t="s">
        <v>845</v>
      </c>
      <c r="H133" s="174">
        <v>66.78</v>
      </c>
      <c r="I133" s="175"/>
      <c r="J133" s="176">
        <f>ROUND(I133*H133,2)</f>
        <v>0</v>
      </c>
      <c r="K133" s="172" t="s">
        <v>271</v>
      </c>
      <c r="L133" s="177"/>
      <c r="M133" s="178" t="s">
        <v>19</v>
      </c>
      <c r="N133" s="179" t="s">
        <v>46</v>
      </c>
      <c r="P133" s="131">
        <f>O133*H133</f>
        <v>0</v>
      </c>
      <c r="Q133" s="131">
        <v>1</v>
      </c>
      <c r="R133" s="131">
        <f>Q133*H133</f>
        <v>66.78</v>
      </c>
      <c r="S133" s="131">
        <v>0</v>
      </c>
      <c r="T133" s="132">
        <f>S133*H133</f>
        <v>0</v>
      </c>
      <c r="AR133" s="133" t="s">
        <v>303</v>
      </c>
      <c r="AT133" s="133" t="s">
        <v>298</v>
      </c>
      <c r="AU133" s="133" t="s">
        <v>85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5090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5091</v>
      </c>
      <c r="H134" s="139">
        <v>39.945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1" customFormat="1" ht="11.25">
      <c r="B135" s="135"/>
      <c r="D135" s="136" t="s">
        <v>274</v>
      </c>
      <c r="E135" s="137" t="s">
        <v>19</v>
      </c>
      <c r="F135" s="138" t="s">
        <v>5092</v>
      </c>
      <c r="H135" s="139">
        <v>26.835000000000001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2" customFormat="1" ht="11.25">
      <c r="B136" s="143"/>
      <c r="D136" s="136" t="s">
        <v>274</v>
      </c>
      <c r="E136" s="144" t="s">
        <v>19</v>
      </c>
      <c r="F136" s="145" t="s">
        <v>276</v>
      </c>
      <c r="H136" s="146">
        <v>66.78</v>
      </c>
      <c r="I136" s="147"/>
      <c r="L136" s="143"/>
      <c r="M136" s="148"/>
      <c r="T136" s="149"/>
      <c r="AT136" s="144" t="s">
        <v>274</v>
      </c>
      <c r="AU136" s="144" t="s">
        <v>85</v>
      </c>
      <c r="AV136" s="12" t="s">
        <v>272</v>
      </c>
      <c r="AW136" s="12" t="s">
        <v>37</v>
      </c>
      <c r="AX136" s="12" t="s">
        <v>83</v>
      </c>
      <c r="AY136" s="144" t="s">
        <v>266</v>
      </c>
    </row>
    <row r="137" spans="2:65" s="1" customFormat="1" ht="49.15" customHeight="1">
      <c r="B137" s="33"/>
      <c r="C137" s="122" t="s">
        <v>7</v>
      </c>
      <c r="D137" s="122" t="s">
        <v>267</v>
      </c>
      <c r="E137" s="123" t="s">
        <v>2134</v>
      </c>
      <c r="F137" s="124" t="s">
        <v>5093</v>
      </c>
      <c r="G137" s="125" t="s">
        <v>291</v>
      </c>
      <c r="H137" s="126">
        <v>4</v>
      </c>
      <c r="I137" s="127"/>
      <c r="J137" s="128">
        <f>ROUND(I137*H137,2)</f>
        <v>0</v>
      </c>
      <c r="K137" s="124" t="s">
        <v>19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5094</v>
      </c>
    </row>
    <row r="138" spans="2:65" s="14" customFormat="1" ht="11.25">
      <c r="B138" s="164"/>
      <c r="D138" s="136" t="s">
        <v>274</v>
      </c>
      <c r="E138" s="165" t="s">
        <v>19</v>
      </c>
      <c r="F138" s="166" t="s">
        <v>5095</v>
      </c>
      <c r="H138" s="165" t="s">
        <v>19</v>
      </c>
      <c r="I138" s="167"/>
      <c r="L138" s="164"/>
      <c r="M138" s="168"/>
      <c r="T138" s="169"/>
      <c r="AT138" s="165" t="s">
        <v>274</v>
      </c>
      <c r="AU138" s="165" t="s">
        <v>85</v>
      </c>
      <c r="AV138" s="14" t="s">
        <v>83</v>
      </c>
      <c r="AW138" s="14" t="s">
        <v>37</v>
      </c>
      <c r="AX138" s="14" t="s">
        <v>75</v>
      </c>
      <c r="AY138" s="165" t="s">
        <v>266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272</v>
      </c>
      <c r="H139" s="139">
        <v>4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83</v>
      </c>
      <c r="AY139" s="137" t="s">
        <v>266</v>
      </c>
    </row>
    <row r="140" spans="2:65" s="1" customFormat="1" ht="16.5" customHeight="1">
      <c r="B140" s="33"/>
      <c r="C140" s="170" t="s">
        <v>393</v>
      </c>
      <c r="D140" s="170" t="s">
        <v>298</v>
      </c>
      <c r="E140" s="171" t="s">
        <v>5096</v>
      </c>
      <c r="F140" s="172" t="s">
        <v>5097</v>
      </c>
      <c r="G140" s="173" t="s">
        <v>789</v>
      </c>
      <c r="H140" s="174">
        <v>4</v>
      </c>
      <c r="I140" s="175"/>
      <c r="J140" s="176">
        <f>ROUND(I140*H140,2)</f>
        <v>0</v>
      </c>
      <c r="K140" s="172" t="s">
        <v>271</v>
      </c>
      <c r="L140" s="177"/>
      <c r="M140" s="178" t="s">
        <v>19</v>
      </c>
      <c r="N140" s="179" t="s">
        <v>46</v>
      </c>
      <c r="P140" s="131">
        <f>O140*H140</f>
        <v>0</v>
      </c>
      <c r="Q140" s="131">
        <v>0</v>
      </c>
      <c r="R140" s="131">
        <f>Q140*H140</f>
        <v>0</v>
      </c>
      <c r="S140" s="131">
        <v>0</v>
      </c>
      <c r="T140" s="132">
        <f>S140*H140</f>
        <v>0</v>
      </c>
      <c r="AR140" s="133" t="s">
        <v>303</v>
      </c>
      <c r="AT140" s="133" t="s">
        <v>298</v>
      </c>
      <c r="AU140" s="133" t="s">
        <v>85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272</v>
      </c>
      <c r="BM140" s="133" t="s">
        <v>5098</v>
      </c>
    </row>
    <row r="141" spans="2:65" s="1" customFormat="1" ht="37.9" customHeight="1">
      <c r="B141" s="33"/>
      <c r="C141" s="122" t="s">
        <v>397</v>
      </c>
      <c r="D141" s="122" t="s">
        <v>267</v>
      </c>
      <c r="E141" s="123" t="s">
        <v>5099</v>
      </c>
      <c r="F141" s="124" t="s">
        <v>5100</v>
      </c>
      <c r="G141" s="125" t="s">
        <v>895</v>
      </c>
      <c r="H141" s="126">
        <v>0.61</v>
      </c>
      <c r="I141" s="127"/>
      <c r="J141" s="128">
        <f>ROUND(I141*H141,2)</f>
        <v>0</v>
      </c>
      <c r="K141" s="124" t="s">
        <v>19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5101</v>
      </c>
    </row>
    <row r="142" spans="2:65" s="14" customFormat="1" ht="11.25">
      <c r="B142" s="164"/>
      <c r="D142" s="136" t="s">
        <v>274</v>
      </c>
      <c r="E142" s="165" t="s">
        <v>19</v>
      </c>
      <c r="F142" s="166" t="s">
        <v>5102</v>
      </c>
      <c r="H142" s="165" t="s">
        <v>19</v>
      </c>
      <c r="I142" s="167"/>
      <c r="L142" s="164"/>
      <c r="M142" s="168"/>
      <c r="T142" s="169"/>
      <c r="AT142" s="165" t="s">
        <v>274</v>
      </c>
      <c r="AU142" s="165" t="s">
        <v>85</v>
      </c>
      <c r="AV142" s="14" t="s">
        <v>83</v>
      </c>
      <c r="AW142" s="14" t="s">
        <v>37</v>
      </c>
      <c r="AX142" s="14" t="s">
        <v>75</v>
      </c>
      <c r="AY142" s="165" t="s">
        <v>266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5103</v>
      </c>
      <c r="H143" s="139">
        <v>0.61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83</v>
      </c>
      <c r="AY143" s="137" t="s">
        <v>266</v>
      </c>
    </row>
    <row r="144" spans="2:65" s="1" customFormat="1" ht="24.2" customHeight="1">
      <c r="B144" s="33"/>
      <c r="C144" s="122" t="s">
        <v>401</v>
      </c>
      <c r="D144" s="122" t="s">
        <v>267</v>
      </c>
      <c r="E144" s="123" t="s">
        <v>2335</v>
      </c>
      <c r="F144" s="124" t="s">
        <v>2336</v>
      </c>
      <c r="G144" s="125" t="s">
        <v>279</v>
      </c>
      <c r="H144" s="126">
        <v>15.378</v>
      </c>
      <c r="I144" s="127"/>
      <c r="J144" s="128">
        <f>ROUND(I144*H144,2)</f>
        <v>0</v>
      </c>
      <c r="K144" s="124" t="s">
        <v>19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85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5104</v>
      </c>
    </row>
    <row r="145" spans="2:65" s="14" customFormat="1" ht="11.25">
      <c r="B145" s="164"/>
      <c r="D145" s="136" t="s">
        <v>274</v>
      </c>
      <c r="E145" s="165" t="s">
        <v>19</v>
      </c>
      <c r="F145" s="166" t="s">
        <v>5102</v>
      </c>
      <c r="H145" s="165" t="s">
        <v>19</v>
      </c>
      <c r="I145" s="167"/>
      <c r="L145" s="164"/>
      <c r="M145" s="168"/>
      <c r="T145" s="169"/>
      <c r="AT145" s="165" t="s">
        <v>274</v>
      </c>
      <c r="AU145" s="165" t="s">
        <v>85</v>
      </c>
      <c r="AV145" s="14" t="s">
        <v>83</v>
      </c>
      <c r="AW145" s="14" t="s">
        <v>37</v>
      </c>
      <c r="AX145" s="14" t="s">
        <v>75</v>
      </c>
      <c r="AY145" s="165" t="s">
        <v>266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5105</v>
      </c>
      <c r="H146" s="139">
        <v>12.204000000000001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4" customFormat="1" ht="11.25">
      <c r="B147" s="164"/>
      <c r="D147" s="136" t="s">
        <v>274</v>
      </c>
      <c r="E147" s="165" t="s">
        <v>19</v>
      </c>
      <c r="F147" s="166" t="s">
        <v>5095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85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>
      <c r="B148" s="135"/>
      <c r="D148" s="136" t="s">
        <v>274</v>
      </c>
      <c r="E148" s="137" t="s">
        <v>19</v>
      </c>
      <c r="F148" s="138" t="s">
        <v>5106</v>
      </c>
      <c r="H148" s="139">
        <v>3.1739999999999999</v>
      </c>
      <c r="I148" s="140"/>
      <c r="L148" s="135"/>
      <c r="M148" s="141"/>
      <c r="T148" s="14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75</v>
      </c>
      <c r="AY148" s="137" t="s">
        <v>266</v>
      </c>
    </row>
    <row r="149" spans="2:65" s="12" customFormat="1" ht="11.25">
      <c r="B149" s="143"/>
      <c r="D149" s="136" t="s">
        <v>274</v>
      </c>
      <c r="E149" s="144" t="s">
        <v>19</v>
      </c>
      <c r="F149" s="145" t="s">
        <v>276</v>
      </c>
      <c r="H149" s="146">
        <v>15.378</v>
      </c>
      <c r="I149" s="147"/>
      <c r="L149" s="143"/>
      <c r="M149" s="148"/>
      <c r="T149" s="149"/>
      <c r="AT149" s="144" t="s">
        <v>274</v>
      </c>
      <c r="AU149" s="144" t="s">
        <v>85</v>
      </c>
      <c r="AV149" s="12" t="s">
        <v>272</v>
      </c>
      <c r="AW149" s="12" t="s">
        <v>37</v>
      </c>
      <c r="AX149" s="12" t="s">
        <v>83</v>
      </c>
      <c r="AY149" s="144" t="s">
        <v>266</v>
      </c>
    </row>
    <row r="150" spans="2:65" s="1" customFormat="1" ht="16.5" customHeight="1">
      <c r="B150" s="33"/>
      <c r="C150" s="170" t="s">
        <v>405</v>
      </c>
      <c r="D150" s="170" t="s">
        <v>298</v>
      </c>
      <c r="E150" s="171" t="s">
        <v>4538</v>
      </c>
      <c r="F150" s="172" t="s">
        <v>4539</v>
      </c>
      <c r="G150" s="173" t="s">
        <v>279</v>
      </c>
      <c r="H150" s="174">
        <v>15.988</v>
      </c>
      <c r="I150" s="175"/>
      <c r="J150" s="176">
        <f>ROUND(I150*H150,2)</f>
        <v>0</v>
      </c>
      <c r="K150" s="172" t="s">
        <v>271</v>
      </c>
      <c r="L150" s="177"/>
      <c r="M150" s="178" t="s">
        <v>19</v>
      </c>
      <c r="N150" s="179" t="s">
        <v>46</v>
      </c>
      <c r="P150" s="131">
        <f>O150*H150</f>
        <v>0</v>
      </c>
      <c r="Q150" s="131">
        <v>2.4289999999999998</v>
      </c>
      <c r="R150" s="131">
        <f>Q150*H150</f>
        <v>38.834851999999998</v>
      </c>
      <c r="S150" s="131">
        <v>0</v>
      </c>
      <c r="T150" s="132">
        <f>S150*H150</f>
        <v>0</v>
      </c>
      <c r="AR150" s="133" t="s">
        <v>303</v>
      </c>
      <c r="AT150" s="133" t="s">
        <v>298</v>
      </c>
      <c r="AU150" s="133" t="s">
        <v>85</v>
      </c>
      <c r="AY150" s="18" t="s">
        <v>266</v>
      </c>
      <c r="BE150" s="134">
        <f>IF(N150="základní",J150,0)</f>
        <v>0</v>
      </c>
      <c r="BF150" s="134">
        <f>IF(N150="snížená",J150,0)</f>
        <v>0</v>
      </c>
      <c r="BG150" s="134">
        <f>IF(N150="zákl. přenesená",J150,0)</f>
        <v>0</v>
      </c>
      <c r="BH150" s="134">
        <f>IF(N150="sníž. přenesená",J150,0)</f>
        <v>0</v>
      </c>
      <c r="BI150" s="134">
        <f>IF(N150="nulová",J150,0)</f>
        <v>0</v>
      </c>
      <c r="BJ150" s="18" t="s">
        <v>83</v>
      </c>
      <c r="BK150" s="134">
        <f>ROUND(I150*H150,2)</f>
        <v>0</v>
      </c>
      <c r="BL150" s="18" t="s">
        <v>272</v>
      </c>
      <c r="BM150" s="133" t="s">
        <v>5107</v>
      </c>
    </row>
    <row r="151" spans="2:65" s="14" customFormat="1" ht="11.25">
      <c r="B151" s="164"/>
      <c r="D151" s="136" t="s">
        <v>274</v>
      </c>
      <c r="E151" s="165" t="s">
        <v>19</v>
      </c>
      <c r="F151" s="166" t="s">
        <v>5108</v>
      </c>
      <c r="H151" s="165" t="s">
        <v>19</v>
      </c>
      <c r="I151" s="167"/>
      <c r="L151" s="164"/>
      <c r="M151" s="168"/>
      <c r="T151" s="169"/>
      <c r="AT151" s="165" t="s">
        <v>274</v>
      </c>
      <c r="AU151" s="165" t="s">
        <v>85</v>
      </c>
      <c r="AV151" s="14" t="s">
        <v>83</v>
      </c>
      <c r="AW151" s="14" t="s">
        <v>37</v>
      </c>
      <c r="AX151" s="14" t="s">
        <v>75</v>
      </c>
      <c r="AY151" s="165" t="s">
        <v>266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5103</v>
      </c>
      <c r="H152" s="139">
        <v>0.61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4" customFormat="1" ht="11.25">
      <c r="B153" s="164"/>
      <c r="D153" s="136" t="s">
        <v>274</v>
      </c>
      <c r="E153" s="165" t="s">
        <v>19</v>
      </c>
      <c r="F153" s="166" t="s">
        <v>5102</v>
      </c>
      <c r="H153" s="165" t="s">
        <v>19</v>
      </c>
      <c r="I153" s="167"/>
      <c r="L153" s="164"/>
      <c r="M153" s="168"/>
      <c r="T153" s="169"/>
      <c r="AT153" s="165" t="s">
        <v>274</v>
      </c>
      <c r="AU153" s="165" t="s">
        <v>85</v>
      </c>
      <c r="AV153" s="14" t="s">
        <v>83</v>
      </c>
      <c r="AW153" s="14" t="s">
        <v>37</v>
      </c>
      <c r="AX153" s="14" t="s">
        <v>75</v>
      </c>
      <c r="AY153" s="165" t="s">
        <v>266</v>
      </c>
    </row>
    <row r="154" spans="2:65" s="11" customFormat="1" ht="11.25">
      <c r="B154" s="135"/>
      <c r="D154" s="136" t="s">
        <v>274</v>
      </c>
      <c r="E154" s="137" t="s">
        <v>19</v>
      </c>
      <c r="F154" s="138" t="s">
        <v>5105</v>
      </c>
      <c r="H154" s="139">
        <v>12.204000000000001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4" customFormat="1" ht="11.25">
      <c r="B155" s="164"/>
      <c r="D155" s="136" t="s">
        <v>274</v>
      </c>
      <c r="E155" s="165" t="s">
        <v>19</v>
      </c>
      <c r="F155" s="166" t="s">
        <v>5095</v>
      </c>
      <c r="H155" s="165" t="s">
        <v>19</v>
      </c>
      <c r="I155" s="167"/>
      <c r="L155" s="164"/>
      <c r="M155" s="168"/>
      <c r="T155" s="169"/>
      <c r="AT155" s="165" t="s">
        <v>274</v>
      </c>
      <c r="AU155" s="165" t="s">
        <v>85</v>
      </c>
      <c r="AV155" s="14" t="s">
        <v>83</v>
      </c>
      <c r="AW155" s="14" t="s">
        <v>37</v>
      </c>
      <c r="AX155" s="14" t="s">
        <v>75</v>
      </c>
      <c r="AY155" s="165" t="s">
        <v>266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5106</v>
      </c>
      <c r="H156" s="139">
        <v>3.1739999999999999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2" customFormat="1" ht="11.25">
      <c r="B157" s="143"/>
      <c r="D157" s="136" t="s">
        <v>274</v>
      </c>
      <c r="E157" s="144" t="s">
        <v>19</v>
      </c>
      <c r="F157" s="145" t="s">
        <v>276</v>
      </c>
      <c r="H157" s="146">
        <v>15.988</v>
      </c>
      <c r="I157" s="147"/>
      <c r="L157" s="143"/>
      <c r="M157" s="148"/>
      <c r="T157" s="149"/>
      <c r="AT157" s="144" t="s">
        <v>274</v>
      </c>
      <c r="AU157" s="144" t="s">
        <v>85</v>
      </c>
      <c r="AV157" s="12" t="s">
        <v>272</v>
      </c>
      <c r="AW157" s="12" t="s">
        <v>37</v>
      </c>
      <c r="AX157" s="12" t="s">
        <v>83</v>
      </c>
      <c r="AY157" s="144" t="s">
        <v>266</v>
      </c>
    </row>
    <row r="158" spans="2:65" s="1" customFormat="1" ht="37.9" customHeight="1">
      <c r="B158" s="33"/>
      <c r="C158" s="122" t="s">
        <v>409</v>
      </c>
      <c r="D158" s="122" t="s">
        <v>267</v>
      </c>
      <c r="E158" s="123" t="s">
        <v>5109</v>
      </c>
      <c r="F158" s="124" t="s">
        <v>5110</v>
      </c>
      <c r="G158" s="125" t="s">
        <v>895</v>
      </c>
      <c r="H158" s="126">
        <v>42.45</v>
      </c>
      <c r="I158" s="127"/>
      <c r="J158" s="128">
        <f>ROUND(I158*H158,2)</f>
        <v>0</v>
      </c>
      <c r="K158" s="124" t="s">
        <v>271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5111</v>
      </c>
    </row>
    <row r="159" spans="2:65" s="14" customFormat="1" ht="11.25">
      <c r="B159" s="164"/>
      <c r="D159" s="136" t="s">
        <v>274</v>
      </c>
      <c r="E159" s="165" t="s">
        <v>19</v>
      </c>
      <c r="F159" s="166" t="s">
        <v>5102</v>
      </c>
      <c r="H159" s="165" t="s">
        <v>19</v>
      </c>
      <c r="I159" s="167"/>
      <c r="L159" s="164"/>
      <c r="M159" s="168"/>
      <c r="T159" s="169"/>
      <c r="AT159" s="165" t="s">
        <v>274</v>
      </c>
      <c r="AU159" s="165" t="s">
        <v>85</v>
      </c>
      <c r="AV159" s="14" t="s">
        <v>83</v>
      </c>
      <c r="AW159" s="14" t="s">
        <v>37</v>
      </c>
      <c r="AX159" s="14" t="s">
        <v>75</v>
      </c>
      <c r="AY159" s="165" t="s">
        <v>266</v>
      </c>
    </row>
    <row r="160" spans="2:65" s="11" customFormat="1" ht="11.25">
      <c r="B160" s="135"/>
      <c r="D160" s="136" t="s">
        <v>274</v>
      </c>
      <c r="E160" s="137" t="s">
        <v>19</v>
      </c>
      <c r="F160" s="138" t="s">
        <v>5112</v>
      </c>
      <c r="H160" s="139">
        <v>42.45</v>
      </c>
      <c r="I160" s="140"/>
      <c r="L160" s="135"/>
      <c r="M160" s="141"/>
      <c r="T160" s="142"/>
      <c r="AT160" s="137" t="s">
        <v>274</v>
      </c>
      <c r="AU160" s="137" t="s">
        <v>85</v>
      </c>
      <c r="AV160" s="11" t="s">
        <v>85</v>
      </c>
      <c r="AW160" s="11" t="s">
        <v>37</v>
      </c>
      <c r="AX160" s="11" t="s">
        <v>83</v>
      </c>
      <c r="AY160" s="137" t="s">
        <v>266</v>
      </c>
    </row>
    <row r="161" spans="2:65" s="1" customFormat="1" ht="16.5" customHeight="1">
      <c r="B161" s="33"/>
      <c r="C161" s="170" t="s">
        <v>413</v>
      </c>
      <c r="D161" s="170" t="s">
        <v>298</v>
      </c>
      <c r="E161" s="171" t="s">
        <v>1962</v>
      </c>
      <c r="F161" s="172" t="s">
        <v>1963</v>
      </c>
      <c r="G161" s="173" t="s">
        <v>845</v>
      </c>
      <c r="H161" s="174">
        <v>25.629000000000001</v>
      </c>
      <c r="I161" s="175"/>
      <c r="J161" s="176">
        <f>ROUND(I161*H161,2)</f>
        <v>0</v>
      </c>
      <c r="K161" s="172" t="s">
        <v>271</v>
      </c>
      <c r="L161" s="177"/>
      <c r="M161" s="178" t="s">
        <v>19</v>
      </c>
      <c r="N161" s="179" t="s">
        <v>46</v>
      </c>
      <c r="P161" s="131">
        <f>O161*H161</f>
        <v>0</v>
      </c>
      <c r="Q161" s="131">
        <v>1</v>
      </c>
      <c r="R161" s="131">
        <f>Q161*H161</f>
        <v>25.629000000000001</v>
      </c>
      <c r="S161" s="131">
        <v>0</v>
      </c>
      <c r="T161" s="132">
        <f>S161*H161</f>
        <v>0</v>
      </c>
      <c r="AR161" s="133" t="s">
        <v>303</v>
      </c>
      <c r="AT161" s="133" t="s">
        <v>298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5113</v>
      </c>
    </row>
    <row r="162" spans="2:65" s="11" customFormat="1" ht="11.25">
      <c r="B162" s="135"/>
      <c r="D162" s="136" t="s">
        <v>274</v>
      </c>
      <c r="E162" s="137" t="s">
        <v>19</v>
      </c>
      <c r="F162" s="138" t="s">
        <v>5114</v>
      </c>
      <c r="H162" s="139">
        <v>25.629000000000001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83</v>
      </c>
      <c r="AY162" s="137" t="s">
        <v>266</v>
      </c>
    </row>
    <row r="163" spans="2:65" s="10" customFormat="1" ht="25.9" customHeight="1">
      <c r="B163" s="112"/>
      <c r="D163" s="113" t="s">
        <v>74</v>
      </c>
      <c r="E163" s="114" t="s">
        <v>849</v>
      </c>
      <c r="F163" s="114" t="s">
        <v>850</v>
      </c>
      <c r="I163" s="115"/>
      <c r="J163" s="116">
        <f>BK163</f>
        <v>0</v>
      </c>
      <c r="L163" s="112"/>
      <c r="M163" s="117"/>
      <c r="P163" s="118">
        <f>SUM(P164:P191)</f>
        <v>0</v>
      </c>
      <c r="R163" s="118">
        <f>SUM(R164:R191)</f>
        <v>0</v>
      </c>
      <c r="T163" s="119">
        <f>SUM(T164:T191)</f>
        <v>0</v>
      </c>
      <c r="AR163" s="113" t="s">
        <v>272</v>
      </c>
      <c r="AT163" s="120" t="s">
        <v>74</v>
      </c>
      <c r="AU163" s="120" t="s">
        <v>75</v>
      </c>
      <c r="AY163" s="113" t="s">
        <v>266</v>
      </c>
      <c r="BK163" s="121">
        <f>SUM(BK164:BK191)</f>
        <v>0</v>
      </c>
    </row>
    <row r="164" spans="2:65" s="1" customFormat="1" ht="55.5" customHeight="1">
      <c r="B164" s="33"/>
      <c r="C164" s="122" t="s">
        <v>316</v>
      </c>
      <c r="D164" s="122" t="s">
        <v>267</v>
      </c>
      <c r="E164" s="123" t="s">
        <v>851</v>
      </c>
      <c r="F164" s="124" t="s">
        <v>852</v>
      </c>
      <c r="G164" s="125" t="s">
        <v>845</v>
      </c>
      <c r="H164" s="126">
        <v>255.33099999999999</v>
      </c>
      <c r="I164" s="127"/>
      <c r="J164" s="128">
        <f>ROUND(I164*H164,2)</f>
        <v>0</v>
      </c>
      <c r="K164" s="124" t="s">
        <v>271</v>
      </c>
      <c r="L164" s="33"/>
      <c r="M164" s="129" t="s">
        <v>19</v>
      </c>
      <c r="N164" s="130" t="s">
        <v>46</v>
      </c>
      <c r="P164" s="131">
        <f>O164*H164</f>
        <v>0</v>
      </c>
      <c r="Q164" s="131">
        <v>0</v>
      </c>
      <c r="R164" s="131">
        <f>Q164*H164</f>
        <v>0</v>
      </c>
      <c r="S164" s="131">
        <v>0</v>
      </c>
      <c r="T164" s="132">
        <f>S164*H164</f>
        <v>0</v>
      </c>
      <c r="AR164" s="133" t="s">
        <v>853</v>
      </c>
      <c r="AT164" s="133" t="s">
        <v>267</v>
      </c>
      <c r="AU164" s="133" t="s">
        <v>83</v>
      </c>
      <c r="AY164" s="18" t="s">
        <v>266</v>
      </c>
      <c r="BE164" s="134">
        <f>IF(N164="základní",J164,0)</f>
        <v>0</v>
      </c>
      <c r="BF164" s="134">
        <f>IF(N164="snížená",J164,0)</f>
        <v>0</v>
      </c>
      <c r="BG164" s="134">
        <f>IF(N164="zákl. přenesená",J164,0)</f>
        <v>0</v>
      </c>
      <c r="BH164" s="134">
        <f>IF(N164="sníž. přenesená",J164,0)</f>
        <v>0</v>
      </c>
      <c r="BI164" s="134">
        <f>IF(N164="nulová",J164,0)</f>
        <v>0</v>
      </c>
      <c r="BJ164" s="18" t="s">
        <v>83</v>
      </c>
      <c r="BK164" s="134">
        <f>ROUND(I164*H164,2)</f>
        <v>0</v>
      </c>
      <c r="BL164" s="18" t="s">
        <v>853</v>
      </c>
      <c r="BM164" s="133" t="s">
        <v>5115</v>
      </c>
    </row>
    <row r="165" spans="2:65" s="14" customFormat="1" ht="11.25">
      <c r="B165" s="164"/>
      <c r="D165" s="136" t="s">
        <v>274</v>
      </c>
      <c r="E165" s="165" t="s">
        <v>19</v>
      </c>
      <c r="F165" s="166" t="s">
        <v>5116</v>
      </c>
      <c r="H165" s="165" t="s">
        <v>19</v>
      </c>
      <c r="I165" s="167"/>
      <c r="L165" s="164"/>
      <c r="M165" s="168"/>
      <c r="T165" s="169"/>
      <c r="AT165" s="165" t="s">
        <v>274</v>
      </c>
      <c r="AU165" s="165" t="s">
        <v>83</v>
      </c>
      <c r="AV165" s="14" t="s">
        <v>83</v>
      </c>
      <c r="AW165" s="14" t="s">
        <v>37</v>
      </c>
      <c r="AX165" s="14" t="s">
        <v>75</v>
      </c>
      <c r="AY165" s="165" t="s">
        <v>266</v>
      </c>
    </row>
    <row r="166" spans="2:65" s="11" customFormat="1" ht="11.25">
      <c r="B166" s="135"/>
      <c r="D166" s="136" t="s">
        <v>274</v>
      </c>
      <c r="E166" s="137" t="s">
        <v>19</v>
      </c>
      <c r="F166" s="138" t="s">
        <v>5117</v>
      </c>
      <c r="H166" s="139">
        <v>255.33099999999999</v>
      </c>
      <c r="I166" s="140"/>
      <c r="L166" s="135"/>
      <c r="M166" s="141"/>
      <c r="T166" s="142"/>
      <c r="AT166" s="137" t="s">
        <v>274</v>
      </c>
      <c r="AU166" s="137" t="s">
        <v>83</v>
      </c>
      <c r="AV166" s="11" t="s">
        <v>85</v>
      </c>
      <c r="AW166" s="11" t="s">
        <v>37</v>
      </c>
      <c r="AX166" s="11" t="s">
        <v>83</v>
      </c>
      <c r="AY166" s="137" t="s">
        <v>266</v>
      </c>
    </row>
    <row r="167" spans="2:65" s="1" customFormat="1" ht="55.5" customHeight="1">
      <c r="B167" s="33"/>
      <c r="C167" s="122" t="s">
        <v>328</v>
      </c>
      <c r="D167" s="122" t="s">
        <v>267</v>
      </c>
      <c r="E167" s="123" t="s">
        <v>857</v>
      </c>
      <c r="F167" s="124" t="s">
        <v>858</v>
      </c>
      <c r="G167" s="125" t="s">
        <v>845</v>
      </c>
      <c r="H167" s="126">
        <v>510.66199999999998</v>
      </c>
      <c r="I167" s="127"/>
      <c r="J167" s="128">
        <f>ROUND(I167*H167,2)</f>
        <v>0</v>
      </c>
      <c r="K167" s="124" t="s">
        <v>271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853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853</v>
      </c>
      <c r="BM167" s="133" t="s">
        <v>5118</v>
      </c>
    </row>
    <row r="168" spans="2:65" s="1" customFormat="1" ht="55.5" customHeight="1">
      <c r="B168" s="33"/>
      <c r="C168" s="122" t="s">
        <v>324</v>
      </c>
      <c r="D168" s="122" t="s">
        <v>267</v>
      </c>
      <c r="E168" s="123" t="s">
        <v>851</v>
      </c>
      <c r="F168" s="124" t="s">
        <v>852</v>
      </c>
      <c r="G168" s="125" t="s">
        <v>845</v>
      </c>
      <c r="H168" s="126">
        <v>33.838000000000001</v>
      </c>
      <c r="I168" s="127"/>
      <c r="J168" s="128">
        <f>ROUND(I168*H168,2)</f>
        <v>0</v>
      </c>
      <c r="K168" s="124" t="s">
        <v>271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853</v>
      </c>
      <c r="AT168" s="133" t="s">
        <v>267</v>
      </c>
      <c r="AU168" s="133" t="s">
        <v>83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853</v>
      </c>
      <c r="BM168" s="133" t="s">
        <v>5119</v>
      </c>
    </row>
    <row r="169" spans="2:65" s="14" customFormat="1" ht="11.25">
      <c r="B169" s="164"/>
      <c r="D169" s="136" t="s">
        <v>274</v>
      </c>
      <c r="E169" s="165" t="s">
        <v>19</v>
      </c>
      <c r="F169" s="166" t="s">
        <v>4553</v>
      </c>
      <c r="H169" s="165" t="s">
        <v>19</v>
      </c>
      <c r="I169" s="167"/>
      <c r="L169" s="164"/>
      <c r="M169" s="168"/>
      <c r="T169" s="169"/>
      <c r="AT169" s="165" t="s">
        <v>274</v>
      </c>
      <c r="AU169" s="165" t="s">
        <v>83</v>
      </c>
      <c r="AV169" s="14" t="s">
        <v>83</v>
      </c>
      <c r="AW169" s="14" t="s">
        <v>37</v>
      </c>
      <c r="AX169" s="14" t="s">
        <v>75</v>
      </c>
      <c r="AY169" s="165" t="s">
        <v>266</v>
      </c>
    </row>
    <row r="170" spans="2:65" s="11" customFormat="1" ht="11.25">
      <c r="B170" s="135"/>
      <c r="D170" s="136" t="s">
        <v>274</v>
      </c>
      <c r="E170" s="137" t="s">
        <v>19</v>
      </c>
      <c r="F170" s="138" t="s">
        <v>5120</v>
      </c>
      <c r="H170" s="139">
        <v>33.838000000000001</v>
      </c>
      <c r="I170" s="140"/>
      <c r="L170" s="135"/>
      <c r="M170" s="141"/>
      <c r="T170" s="142"/>
      <c r="AT170" s="137" t="s">
        <v>274</v>
      </c>
      <c r="AU170" s="137" t="s">
        <v>83</v>
      </c>
      <c r="AV170" s="11" t="s">
        <v>85</v>
      </c>
      <c r="AW170" s="11" t="s">
        <v>37</v>
      </c>
      <c r="AX170" s="11" t="s">
        <v>83</v>
      </c>
      <c r="AY170" s="137" t="s">
        <v>266</v>
      </c>
    </row>
    <row r="171" spans="2:65" s="1" customFormat="1" ht="55.5" customHeight="1">
      <c r="B171" s="33"/>
      <c r="C171" s="122" t="s">
        <v>320</v>
      </c>
      <c r="D171" s="122" t="s">
        <v>267</v>
      </c>
      <c r="E171" s="123" t="s">
        <v>857</v>
      </c>
      <c r="F171" s="124" t="s">
        <v>858</v>
      </c>
      <c r="G171" s="125" t="s">
        <v>845</v>
      </c>
      <c r="H171" s="126">
        <v>203.02799999999999</v>
      </c>
      <c r="I171" s="127"/>
      <c r="J171" s="128">
        <f>ROUND(I171*H171,2)</f>
        <v>0</v>
      </c>
      <c r="K171" s="124" t="s">
        <v>271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853</v>
      </c>
      <c r="AT171" s="133" t="s">
        <v>267</v>
      </c>
      <c r="AU171" s="133" t="s">
        <v>83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853</v>
      </c>
      <c r="BM171" s="133" t="s">
        <v>5121</v>
      </c>
    </row>
    <row r="172" spans="2:65" s="11" customFormat="1" ht="11.25">
      <c r="B172" s="135"/>
      <c r="D172" s="136" t="s">
        <v>274</v>
      </c>
      <c r="E172" s="137" t="s">
        <v>19</v>
      </c>
      <c r="F172" s="138" t="s">
        <v>5122</v>
      </c>
      <c r="H172" s="139">
        <v>203.02799999999999</v>
      </c>
      <c r="I172" s="140"/>
      <c r="L172" s="135"/>
      <c r="M172" s="141"/>
      <c r="T172" s="142"/>
      <c r="AT172" s="137" t="s">
        <v>274</v>
      </c>
      <c r="AU172" s="137" t="s">
        <v>83</v>
      </c>
      <c r="AV172" s="11" t="s">
        <v>85</v>
      </c>
      <c r="AW172" s="11" t="s">
        <v>37</v>
      </c>
      <c r="AX172" s="11" t="s">
        <v>83</v>
      </c>
      <c r="AY172" s="137" t="s">
        <v>266</v>
      </c>
    </row>
    <row r="173" spans="2:65" s="1" customFormat="1" ht="62.65" customHeight="1">
      <c r="B173" s="33"/>
      <c r="C173" s="122" t="s">
        <v>332</v>
      </c>
      <c r="D173" s="122" t="s">
        <v>267</v>
      </c>
      <c r="E173" s="123" t="s">
        <v>921</v>
      </c>
      <c r="F173" s="124" t="s">
        <v>922</v>
      </c>
      <c r="G173" s="125" t="s">
        <v>845</v>
      </c>
      <c r="H173" s="126">
        <v>6.9539999999999997</v>
      </c>
      <c r="I173" s="127"/>
      <c r="J173" s="128">
        <f>ROUND(I173*H173,2)</f>
        <v>0</v>
      </c>
      <c r="K173" s="124" t="s">
        <v>271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853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853</v>
      </c>
      <c r="BM173" s="133" t="s">
        <v>5123</v>
      </c>
    </row>
    <row r="174" spans="2:65" s="14" customFormat="1" ht="11.25">
      <c r="B174" s="164"/>
      <c r="D174" s="136" t="s">
        <v>274</v>
      </c>
      <c r="E174" s="165" t="s">
        <v>19</v>
      </c>
      <c r="F174" s="166" t="s">
        <v>5124</v>
      </c>
      <c r="H174" s="165" t="s">
        <v>19</v>
      </c>
      <c r="I174" s="167"/>
      <c r="L174" s="164"/>
      <c r="M174" s="168"/>
      <c r="T174" s="169"/>
      <c r="AT174" s="165" t="s">
        <v>274</v>
      </c>
      <c r="AU174" s="165" t="s">
        <v>83</v>
      </c>
      <c r="AV174" s="14" t="s">
        <v>83</v>
      </c>
      <c r="AW174" s="14" t="s">
        <v>37</v>
      </c>
      <c r="AX174" s="14" t="s">
        <v>75</v>
      </c>
      <c r="AY174" s="165" t="s">
        <v>266</v>
      </c>
    </row>
    <row r="175" spans="2:65" s="11" customFormat="1" ht="11.25">
      <c r="B175" s="135"/>
      <c r="D175" s="136" t="s">
        <v>274</v>
      </c>
      <c r="E175" s="137" t="s">
        <v>19</v>
      </c>
      <c r="F175" s="138" t="s">
        <v>5125</v>
      </c>
      <c r="H175" s="139">
        <v>6.9539999999999997</v>
      </c>
      <c r="I175" s="140"/>
      <c r="L175" s="135"/>
      <c r="M175" s="141"/>
      <c r="T175" s="142"/>
      <c r="AT175" s="137" t="s">
        <v>274</v>
      </c>
      <c r="AU175" s="137" t="s">
        <v>83</v>
      </c>
      <c r="AV175" s="11" t="s">
        <v>85</v>
      </c>
      <c r="AW175" s="11" t="s">
        <v>37</v>
      </c>
      <c r="AX175" s="11" t="s">
        <v>83</v>
      </c>
      <c r="AY175" s="137" t="s">
        <v>266</v>
      </c>
    </row>
    <row r="176" spans="2:65" s="1" customFormat="1" ht="62.65" customHeight="1">
      <c r="B176" s="33"/>
      <c r="C176" s="122" t="s">
        <v>417</v>
      </c>
      <c r="D176" s="122" t="s">
        <v>267</v>
      </c>
      <c r="E176" s="123" t="s">
        <v>926</v>
      </c>
      <c r="F176" s="124" t="s">
        <v>927</v>
      </c>
      <c r="G176" s="125" t="s">
        <v>845</v>
      </c>
      <c r="H176" s="126">
        <v>132.126</v>
      </c>
      <c r="I176" s="127"/>
      <c r="J176" s="128">
        <f>ROUND(I176*H176,2)</f>
        <v>0</v>
      </c>
      <c r="K176" s="124" t="s">
        <v>271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853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853</v>
      </c>
      <c r="BM176" s="133" t="s">
        <v>5126</v>
      </c>
    </row>
    <row r="177" spans="2:65" s="11" customFormat="1" ht="11.25">
      <c r="B177" s="135"/>
      <c r="D177" s="136" t="s">
        <v>274</v>
      </c>
      <c r="E177" s="137" t="s">
        <v>19</v>
      </c>
      <c r="F177" s="138" t="s">
        <v>5127</v>
      </c>
      <c r="H177" s="139">
        <v>132.126</v>
      </c>
      <c r="I177" s="140"/>
      <c r="L177" s="135"/>
      <c r="M177" s="141"/>
      <c r="T177" s="142"/>
      <c r="AT177" s="137" t="s">
        <v>274</v>
      </c>
      <c r="AU177" s="137" t="s">
        <v>83</v>
      </c>
      <c r="AV177" s="11" t="s">
        <v>85</v>
      </c>
      <c r="AW177" s="11" t="s">
        <v>37</v>
      </c>
      <c r="AX177" s="11" t="s">
        <v>83</v>
      </c>
      <c r="AY177" s="137" t="s">
        <v>266</v>
      </c>
    </row>
    <row r="178" spans="2:65" s="1" customFormat="1" ht="62.65" customHeight="1">
      <c r="B178" s="33"/>
      <c r="C178" s="122" t="s">
        <v>421</v>
      </c>
      <c r="D178" s="122" t="s">
        <v>267</v>
      </c>
      <c r="E178" s="123" t="s">
        <v>921</v>
      </c>
      <c r="F178" s="124" t="s">
        <v>922</v>
      </c>
      <c r="G178" s="125" t="s">
        <v>845</v>
      </c>
      <c r="H178" s="126">
        <v>5.28</v>
      </c>
      <c r="I178" s="127"/>
      <c r="J178" s="128">
        <f>ROUND(I178*H178,2)</f>
        <v>0</v>
      </c>
      <c r="K178" s="124" t="s">
        <v>271</v>
      </c>
      <c r="L178" s="33"/>
      <c r="M178" s="129" t="s">
        <v>19</v>
      </c>
      <c r="N178" s="130" t="s">
        <v>46</v>
      </c>
      <c r="P178" s="131">
        <f>O178*H178</f>
        <v>0</v>
      </c>
      <c r="Q178" s="131">
        <v>0</v>
      </c>
      <c r="R178" s="131">
        <f>Q178*H178</f>
        <v>0</v>
      </c>
      <c r="S178" s="131">
        <v>0</v>
      </c>
      <c r="T178" s="132">
        <f>S178*H178</f>
        <v>0</v>
      </c>
      <c r="AR178" s="133" t="s">
        <v>853</v>
      </c>
      <c r="AT178" s="133" t="s">
        <v>267</v>
      </c>
      <c r="AU178" s="133" t="s">
        <v>83</v>
      </c>
      <c r="AY178" s="18" t="s">
        <v>266</v>
      </c>
      <c r="BE178" s="134">
        <f>IF(N178="základní",J178,0)</f>
        <v>0</v>
      </c>
      <c r="BF178" s="134">
        <f>IF(N178="snížená",J178,0)</f>
        <v>0</v>
      </c>
      <c r="BG178" s="134">
        <f>IF(N178="zákl. přenesená",J178,0)</f>
        <v>0</v>
      </c>
      <c r="BH178" s="134">
        <f>IF(N178="sníž. přenesená",J178,0)</f>
        <v>0</v>
      </c>
      <c r="BI178" s="134">
        <f>IF(N178="nulová",J178,0)</f>
        <v>0</v>
      </c>
      <c r="BJ178" s="18" t="s">
        <v>83</v>
      </c>
      <c r="BK178" s="134">
        <f>ROUND(I178*H178,2)</f>
        <v>0</v>
      </c>
      <c r="BL178" s="18" t="s">
        <v>853</v>
      </c>
      <c r="BM178" s="133" t="s">
        <v>5128</v>
      </c>
    </row>
    <row r="179" spans="2:65" s="14" customFormat="1" ht="11.25">
      <c r="B179" s="164"/>
      <c r="D179" s="136" t="s">
        <v>274</v>
      </c>
      <c r="E179" s="165" t="s">
        <v>19</v>
      </c>
      <c r="F179" s="166" t="s">
        <v>5068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83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1" customFormat="1" ht="11.25">
      <c r="B180" s="135"/>
      <c r="D180" s="136" t="s">
        <v>274</v>
      </c>
      <c r="E180" s="137" t="s">
        <v>19</v>
      </c>
      <c r="F180" s="138" t="s">
        <v>5129</v>
      </c>
      <c r="H180" s="139">
        <v>5.28</v>
      </c>
      <c r="I180" s="140"/>
      <c r="L180" s="135"/>
      <c r="M180" s="141"/>
      <c r="T180" s="142"/>
      <c r="AT180" s="137" t="s">
        <v>274</v>
      </c>
      <c r="AU180" s="137" t="s">
        <v>83</v>
      </c>
      <c r="AV180" s="11" t="s">
        <v>85</v>
      </c>
      <c r="AW180" s="11" t="s">
        <v>37</v>
      </c>
      <c r="AX180" s="11" t="s">
        <v>75</v>
      </c>
      <c r="AY180" s="137" t="s">
        <v>266</v>
      </c>
    </row>
    <row r="181" spans="2:65" s="12" customFormat="1" ht="11.25">
      <c r="B181" s="143"/>
      <c r="D181" s="136" t="s">
        <v>274</v>
      </c>
      <c r="E181" s="144" t="s">
        <v>19</v>
      </c>
      <c r="F181" s="145" t="s">
        <v>276</v>
      </c>
      <c r="H181" s="146">
        <v>5.28</v>
      </c>
      <c r="I181" s="147"/>
      <c r="L181" s="143"/>
      <c r="M181" s="148"/>
      <c r="T181" s="149"/>
      <c r="AT181" s="144" t="s">
        <v>274</v>
      </c>
      <c r="AU181" s="144" t="s">
        <v>83</v>
      </c>
      <c r="AV181" s="12" t="s">
        <v>272</v>
      </c>
      <c r="AW181" s="12" t="s">
        <v>37</v>
      </c>
      <c r="AX181" s="12" t="s">
        <v>83</v>
      </c>
      <c r="AY181" s="144" t="s">
        <v>266</v>
      </c>
    </row>
    <row r="182" spans="2:65" s="1" customFormat="1" ht="62.65" customHeight="1">
      <c r="B182" s="33"/>
      <c r="C182" s="122" t="s">
        <v>425</v>
      </c>
      <c r="D182" s="122" t="s">
        <v>267</v>
      </c>
      <c r="E182" s="123" t="s">
        <v>926</v>
      </c>
      <c r="F182" s="124" t="s">
        <v>927</v>
      </c>
      <c r="G182" s="125" t="s">
        <v>845</v>
      </c>
      <c r="H182" s="126">
        <v>15.84</v>
      </c>
      <c r="I182" s="127"/>
      <c r="J182" s="128">
        <f>ROUND(I182*H182,2)</f>
        <v>0</v>
      </c>
      <c r="K182" s="124" t="s">
        <v>271</v>
      </c>
      <c r="L182" s="33"/>
      <c r="M182" s="129" t="s">
        <v>19</v>
      </c>
      <c r="N182" s="130" t="s">
        <v>46</v>
      </c>
      <c r="P182" s="131">
        <f>O182*H182</f>
        <v>0</v>
      </c>
      <c r="Q182" s="131">
        <v>0</v>
      </c>
      <c r="R182" s="131">
        <f>Q182*H182</f>
        <v>0</v>
      </c>
      <c r="S182" s="131">
        <v>0</v>
      </c>
      <c r="T182" s="132">
        <f>S182*H182</f>
        <v>0</v>
      </c>
      <c r="AR182" s="133" t="s">
        <v>853</v>
      </c>
      <c r="AT182" s="133" t="s">
        <v>267</v>
      </c>
      <c r="AU182" s="133" t="s">
        <v>83</v>
      </c>
      <c r="AY182" s="18" t="s">
        <v>266</v>
      </c>
      <c r="BE182" s="134">
        <f>IF(N182="základní",J182,0)</f>
        <v>0</v>
      </c>
      <c r="BF182" s="134">
        <f>IF(N182="snížená",J182,0)</f>
        <v>0</v>
      </c>
      <c r="BG182" s="134">
        <f>IF(N182="zákl. přenesená",J182,0)</f>
        <v>0</v>
      </c>
      <c r="BH182" s="134">
        <f>IF(N182="sníž. přenesená",J182,0)</f>
        <v>0</v>
      </c>
      <c r="BI182" s="134">
        <f>IF(N182="nulová",J182,0)</f>
        <v>0</v>
      </c>
      <c r="BJ182" s="18" t="s">
        <v>83</v>
      </c>
      <c r="BK182" s="134">
        <f>ROUND(I182*H182,2)</f>
        <v>0</v>
      </c>
      <c r="BL182" s="18" t="s">
        <v>853</v>
      </c>
      <c r="BM182" s="133" t="s">
        <v>5130</v>
      </c>
    </row>
    <row r="183" spans="2:65" s="11" customFormat="1" ht="11.25">
      <c r="B183" s="135"/>
      <c r="D183" s="136" t="s">
        <v>274</v>
      </c>
      <c r="E183" s="137" t="s">
        <v>19</v>
      </c>
      <c r="F183" s="138" t="s">
        <v>5131</v>
      </c>
      <c r="H183" s="139">
        <v>15.84</v>
      </c>
      <c r="I183" s="140"/>
      <c r="L183" s="135"/>
      <c r="M183" s="141"/>
      <c r="T183" s="142"/>
      <c r="AT183" s="137" t="s">
        <v>274</v>
      </c>
      <c r="AU183" s="137" t="s">
        <v>83</v>
      </c>
      <c r="AV183" s="11" t="s">
        <v>85</v>
      </c>
      <c r="AW183" s="11" t="s">
        <v>37</v>
      </c>
      <c r="AX183" s="11" t="s">
        <v>83</v>
      </c>
      <c r="AY183" s="137" t="s">
        <v>266</v>
      </c>
    </row>
    <row r="184" spans="2:65" s="1" customFormat="1" ht="49.15" customHeight="1">
      <c r="B184" s="33"/>
      <c r="C184" s="122" t="s">
        <v>433</v>
      </c>
      <c r="D184" s="122" t="s">
        <v>267</v>
      </c>
      <c r="E184" s="123" t="s">
        <v>2091</v>
      </c>
      <c r="F184" s="124" t="s">
        <v>2092</v>
      </c>
      <c r="G184" s="125" t="s">
        <v>845</v>
      </c>
      <c r="H184" s="126">
        <v>100.12</v>
      </c>
      <c r="I184" s="127"/>
      <c r="J184" s="128">
        <f>ROUND(I184*H184,2)</f>
        <v>0</v>
      </c>
      <c r="K184" s="124" t="s">
        <v>271</v>
      </c>
      <c r="L184" s="33"/>
      <c r="M184" s="129" t="s">
        <v>19</v>
      </c>
      <c r="N184" s="130" t="s">
        <v>46</v>
      </c>
      <c r="P184" s="131">
        <f>O184*H184</f>
        <v>0</v>
      </c>
      <c r="Q184" s="131">
        <v>0</v>
      </c>
      <c r="R184" s="131">
        <f>Q184*H184</f>
        <v>0</v>
      </c>
      <c r="S184" s="131">
        <v>0</v>
      </c>
      <c r="T184" s="132">
        <f>S184*H184</f>
        <v>0</v>
      </c>
      <c r="AR184" s="133" t="s">
        <v>853</v>
      </c>
      <c r="AT184" s="133" t="s">
        <v>267</v>
      </c>
      <c r="AU184" s="133" t="s">
        <v>83</v>
      </c>
      <c r="AY184" s="18" t="s">
        <v>266</v>
      </c>
      <c r="BE184" s="134">
        <f>IF(N184="základní",J184,0)</f>
        <v>0</v>
      </c>
      <c r="BF184" s="134">
        <f>IF(N184="snížená",J184,0)</f>
        <v>0</v>
      </c>
      <c r="BG184" s="134">
        <f>IF(N184="zákl. přenesená",J184,0)</f>
        <v>0</v>
      </c>
      <c r="BH184" s="134">
        <f>IF(N184="sníž. přenesená",J184,0)</f>
        <v>0</v>
      </c>
      <c r="BI184" s="134">
        <f>IF(N184="nulová",J184,0)</f>
        <v>0</v>
      </c>
      <c r="BJ184" s="18" t="s">
        <v>83</v>
      </c>
      <c r="BK184" s="134">
        <f>ROUND(I184*H184,2)</f>
        <v>0</v>
      </c>
      <c r="BL184" s="18" t="s">
        <v>853</v>
      </c>
      <c r="BM184" s="133" t="s">
        <v>5132</v>
      </c>
    </row>
    <row r="185" spans="2:65" s="1" customFormat="1" ht="19.5">
      <c r="B185" s="33"/>
      <c r="D185" s="136" t="s">
        <v>341</v>
      </c>
      <c r="F185" s="150" t="s">
        <v>946</v>
      </c>
      <c r="I185" s="151"/>
      <c r="L185" s="33"/>
      <c r="M185" s="152"/>
      <c r="T185" s="54"/>
      <c r="AT185" s="18" t="s">
        <v>341</v>
      </c>
      <c r="AU185" s="18" t="s">
        <v>83</v>
      </c>
    </row>
    <row r="186" spans="2:65" s="14" customFormat="1" ht="11.25">
      <c r="B186" s="164"/>
      <c r="D186" s="136" t="s">
        <v>274</v>
      </c>
      <c r="E186" s="165" t="s">
        <v>19</v>
      </c>
      <c r="F186" s="166" t="s">
        <v>4927</v>
      </c>
      <c r="H186" s="165" t="s">
        <v>19</v>
      </c>
      <c r="I186" s="167"/>
      <c r="L186" s="164"/>
      <c r="M186" s="168"/>
      <c r="T186" s="169"/>
      <c r="AT186" s="165" t="s">
        <v>274</v>
      </c>
      <c r="AU186" s="165" t="s">
        <v>83</v>
      </c>
      <c r="AV186" s="14" t="s">
        <v>83</v>
      </c>
      <c r="AW186" s="14" t="s">
        <v>37</v>
      </c>
      <c r="AX186" s="14" t="s">
        <v>75</v>
      </c>
      <c r="AY186" s="165" t="s">
        <v>266</v>
      </c>
    </row>
    <row r="187" spans="2:65" s="11" customFormat="1" ht="11.25">
      <c r="B187" s="135"/>
      <c r="D187" s="136" t="s">
        <v>274</v>
      </c>
      <c r="E187" s="137" t="s">
        <v>19</v>
      </c>
      <c r="F187" s="138" t="s">
        <v>5133</v>
      </c>
      <c r="H187" s="139">
        <v>100.12</v>
      </c>
      <c r="I187" s="140"/>
      <c r="L187" s="135"/>
      <c r="M187" s="141"/>
      <c r="T187" s="142"/>
      <c r="AT187" s="137" t="s">
        <v>274</v>
      </c>
      <c r="AU187" s="137" t="s">
        <v>83</v>
      </c>
      <c r="AV187" s="11" t="s">
        <v>85</v>
      </c>
      <c r="AW187" s="11" t="s">
        <v>37</v>
      </c>
      <c r="AX187" s="11" t="s">
        <v>83</v>
      </c>
      <c r="AY187" s="137" t="s">
        <v>266</v>
      </c>
    </row>
    <row r="188" spans="2:65" s="1" customFormat="1" ht="49.15" customHeight="1">
      <c r="B188" s="33"/>
      <c r="C188" s="122" t="s">
        <v>437</v>
      </c>
      <c r="D188" s="122" t="s">
        <v>267</v>
      </c>
      <c r="E188" s="123" t="s">
        <v>4574</v>
      </c>
      <c r="F188" s="124" t="s">
        <v>4575</v>
      </c>
      <c r="G188" s="125" t="s">
        <v>845</v>
      </c>
      <c r="H188" s="126">
        <v>5.28</v>
      </c>
      <c r="I188" s="127"/>
      <c r="J188" s="128">
        <f>ROUND(I188*H188,2)</f>
        <v>0</v>
      </c>
      <c r="K188" s="124" t="s">
        <v>271</v>
      </c>
      <c r="L188" s="33"/>
      <c r="M188" s="129" t="s">
        <v>19</v>
      </c>
      <c r="N188" s="130" t="s">
        <v>46</v>
      </c>
      <c r="P188" s="131">
        <f>O188*H188</f>
        <v>0</v>
      </c>
      <c r="Q188" s="131">
        <v>0</v>
      </c>
      <c r="R188" s="131">
        <f>Q188*H188</f>
        <v>0</v>
      </c>
      <c r="S188" s="131">
        <v>0</v>
      </c>
      <c r="T188" s="132">
        <f>S188*H188</f>
        <v>0</v>
      </c>
      <c r="AR188" s="133" t="s">
        <v>853</v>
      </c>
      <c r="AT188" s="133" t="s">
        <v>267</v>
      </c>
      <c r="AU188" s="133" t="s">
        <v>83</v>
      </c>
      <c r="AY188" s="18" t="s">
        <v>266</v>
      </c>
      <c r="BE188" s="134">
        <f>IF(N188="základní",J188,0)</f>
        <v>0</v>
      </c>
      <c r="BF188" s="134">
        <f>IF(N188="snížená",J188,0)</f>
        <v>0</v>
      </c>
      <c r="BG188" s="134">
        <f>IF(N188="zákl. přenesená",J188,0)</f>
        <v>0</v>
      </c>
      <c r="BH188" s="134">
        <f>IF(N188="sníž. přenesená",J188,0)</f>
        <v>0</v>
      </c>
      <c r="BI188" s="134">
        <f>IF(N188="nulová",J188,0)</f>
        <v>0</v>
      </c>
      <c r="BJ188" s="18" t="s">
        <v>83</v>
      </c>
      <c r="BK188" s="134">
        <f>ROUND(I188*H188,2)</f>
        <v>0</v>
      </c>
      <c r="BL188" s="18" t="s">
        <v>853</v>
      </c>
      <c r="BM188" s="133" t="s">
        <v>5134</v>
      </c>
    </row>
    <row r="189" spans="2:65" s="1" customFormat="1" ht="19.5">
      <c r="B189" s="33"/>
      <c r="D189" s="136" t="s">
        <v>341</v>
      </c>
      <c r="F189" s="150" t="s">
        <v>946</v>
      </c>
      <c r="I189" s="151"/>
      <c r="L189" s="33"/>
      <c r="M189" s="152"/>
      <c r="T189" s="54"/>
      <c r="AT189" s="18" t="s">
        <v>341</v>
      </c>
      <c r="AU189" s="18" t="s">
        <v>83</v>
      </c>
    </row>
    <row r="190" spans="2:65" s="14" customFormat="1" ht="11.25">
      <c r="B190" s="164"/>
      <c r="D190" s="136" t="s">
        <v>274</v>
      </c>
      <c r="E190" s="165" t="s">
        <v>19</v>
      </c>
      <c r="F190" s="166" t="s">
        <v>5068</v>
      </c>
      <c r="H190" s="165" t="s">
        <v>19</v>
      </c>
      <c r="I190" s="167"/>
      <c r="L190" s="164"/>
      <c r="M190" s="168"/>
      <c r="T190" s="169"/>
      <c r="AT190" s="165" t="s">
        <v>274</v>
      </c>
      <c r="AU190" s="165" t="s">
        <v>83</v>
      </c>
      <c r="AV190" s="14" t="s">
        <v>83</v>
      </c>
      <c r="AW190" s="14" t="s">
        <v>37</v>
      </c>
      <c r="AX190" s="14" t="s">
        <v>75</v>
      </c>
      <c r="AY190" s="165" t="s">
        <v>266</v>
      </c>
    </row>
    <row r="191" spans="2:65" s="11" customFormat="1" ht="11.25">
      <c r="B191" s="135"/>
      <c r="D191" s="136" t="s">
        <v>274</v>
      </c>
      <c r="E191" s="137" t="s">
        <v>19</v>
      </c>
      <c r="F191" s="138" t="s">
        <v>5135</v>
      </c>
      <c r="H191" s="139">
        <v>5.28</v>
      </c>
      <c r="I191" s="140"/>
      <c r="L191" s="135"/>
      <c r="M191" s="180"/>
      <c r="N191" s="181"/>
      <c r="O191" s="181"/>
      <c r="P191" s="181"/>
      <c r="Q191" s="181"/>
      <c r="R191" s="181"/>
      <c r="S191" s="181"/>
      <c r="T191" s="182"/>
      <c r="AT191" s="137" t="s">
        <v>274</v>
      </c>
      <c r="AU191" s="137" t="s">
        <v>83</v>
      </c>
      <c r="AV191" s="11" t="s">
        <v>85</v>
      </c>
      <c r="AW191" s="11" t="s">
        <v>37</v>
      </c>
      <c r="AX191" s="11" t="s">
        <v>83</v>
      </c>
      <c r="AY191" s="137" t="s">
        <v>266</v>
      </c>
    </row>
    <row r="192" spans="2:65" s="1" customFormat="1" ht="6.95" customHeight="1">
      <c r="B192" s="42"/>
      <c r="C192" s="43"/>
      <c r="D192" s="43"/>
      <c r="E192" s="43"/>
      <c r="F192" s="43"/>
      <c r="G192" s="43"/>
      <c r="H192" s="43"/>
      <c r="I192" s="43"/>
      <c r="J192" s="43"/>
      <c r="K192" s="43"/>
      <c r="L192" s="33"/>
    </row>
  </sheetData>
  <sheetProtection algorithmName="SHA-512" hashValue="CPk2+hTlsZ8hLLGvASJxJqvQRApdiF/L0b79/GMe8Vce9oiSs7zV/DAvUcqkUsaEE3V4oZ9pNTZr6yNL82X+eg==" saltValue="9YggDTOFM07HwZarvM7NKR5/GFxGkaYV/9xJAbfhSnrXyx0kUJ5pjDVI1aQftgmqAgj43YLd+Q9XOzuZt2711g==" spinCount="100000" sheet="1" objects="1" scenarios="1" formatColumns="0" formatRows="0" autoFilter="0"/>
  <autoFilter ref="C81:K191" xr:uid="{00000000-0009-0000-0000-000024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2:BM31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193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5136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ROUND(J88,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ROUND((SUM(BE88:BE317)),  2)</f>
        <v>0</v>
      </c>
      <c r="I33" s="90">
        <v>0.21</v>
      </c>
      <c r="J33" s="89">
        <f>ROUND(((SUM(BE88:BE317))*I33),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ROUND((SUM(BF88:BF317)),  2)</f>
        <v>0</v>
      </c>
      <c r="I34" s="90">
        <v>0.12</v>
      </c>
      <c r="J34" s="89">
        <f>ROUND(((SUM(BF88:BF317))*I34),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ROUND((SUM(BG88:BG317)),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ROUND((SUM(BH88:BH317)),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ROUND((SUM(BI88:BI317)),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12-20-01 - Oprava mostu, evid. km 16,335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J88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2579</v>
      </c>
      <c r="E60" s="102"/>
      <c r="F60" s="102"/>
      <c r="G60" s="102"/>
      <c r="H60" s="102"/>
      <c r="I60" s="102"/>
      <c r="J60" s="103">
        <f>J89</f>
        <v>0</v>
      </c>
      <c r="L60" s="100"/>
    </row>
    <row r="61" spans="2:47" s="8" customFormat="1" ht="24.95" customHeight="1">
      <c r="B61" s="100"/>
      <c r="D61" s="101" t="s">
        <v>2580</v>
      </c>
      <c r="E61" s="102"/>
      <c r="F61" s="102"/>
      <c r="G61" s="102"/>
      <c r="H61" s="102"/>
      <c r="I61" s="102"/>
      <c r="J61" s="103">
        <f>J98</f>
        <v>0</v>
      </c>
      <c r="L61" s="100"/>
    </row>
    <row r="62" spans="2:47" s="8" customFormat="1" ht="24.95" customHeight="1">
      <c r="B62" s="100"/>
      <c r="D62" s="101" t="s">
        <v>2581</v>
      </c>
      <c r="E62" s="102"/>
      <c r="F62" s="102"/>
      <c r="G62" s="102"/>
      <c r="H62" s="102"/>
      <c r="I62" s="102"/>
      <c r="J62" s="103">
        <f>J148</f>
        <v>0</v>
      </c>
      <c r="L62" s="100"/>
    </row>
    <row r="63" spans="2:47" s="8" customFormat="1" ht="24.95" customHeight="1">
      <c r="B63" s="100"/>
      <c r="D63" s="101" t="s">
        <v>2582</v>
      </c>
      <c r="E63" s="102"/>
      <c r="F63" s="102"/>
      <c r="G63" s="102"/>
      <c r="H63" s="102"/>
      <c r="I63" s="102"/>
      <c r="J63" s="103">
        <f>J161</f>
        <v>0</v>
      </c>
      <c r="L63" s="100"/>
    </row>
    <row r="64" spans="2:47" s="8" customFormat="1" ht="24.95" customHeight="1">
      <c r="B64" s="100"/>
      <c r="D64" s="101" t="s">
        <v>2583</v>
      </c>
      <c r="E64" s="102"/>
      <c r="F64" s="102"/>
      <c r="G64" s="102"/>
      <c r="H64" s="102"/>
      <c r="I64" s="102"/>
      <c r="J64" s="103">
        <f>J195</f>
        <v>0</v>
      </c>
      <c r="L64" s="100"/>
    </row>
    <row r="65" spans="2:12" s="8" customFormat="1" ht="24.95" customHeight="1">
      <c r="B65" s="100"/>
      <c r="D65" s="101" t="s">
        <v>249</v>
      </c>
      <c r="E65" s="102"/>
      <c r="F65" s="102"/>
      <c r="G65" s="102"/>
      <c r="H65" s="102"/>
      <c r="I65" s="102"/>
      <c r="J65" s="103">
        <f>J223</f>
        <v>0</v>
      </c>
      <c r="L65" s="100"/>
    </row>
    <row r="66" spans="2:12" s="8" customFormat="1" ht="24.95" customHeight="1">
      <c r="B66" s="100"/>
      <c r="D66" s="101" t="s">
        <v>2584</v>
      </c>
      <c r="E66" s="102"/>
      <c r="F66" s="102"/>
      <c r="G66" s="102"/>
      <c r="H66" s="102"/>
      <c r="I66" s="102"/>
      <c r="J66" s="103">
        <f>J232</f>
        <v>0</v>
      </c>
      <c r="L66" s="100"/>
    </row>
    <row r="67" spans="2:12" s="8" customFormat="1" ht="24.95" customHeight="1">
      <c r="B67" s="100"/>
      <c r="D67" s="101" t="s">
        <v>250</v>
      </c>
      <c r="E67" s="102"/>
      <c r="F67" s="102"/>
      <c r="G67" s="102"/>
      <c r="H67" s="102"/>
      <c r="I67" s="102"/>
      <c r="J67" s="103">
        <f>J236</f>
        <v>0</v>
      </c>
      <c r="L67" s="100"/>
    </row>
    <row r="68" spans="2:12" s="8" customFormat="1" ht="24.95" customHeight="1">
      <c r="B68" s="100"/>
      <c r="D68" s="101" t="s">
        <v>2586</v>
      </c>
      <c r="E68" s="102"/>
      <c r="F68" s="102"/>
      <c r="G68" s="102"/>
      <c r="H68" s="102"/>
      <c r="I68" s="102"/>
      <c r="J68" s="103">
        <f>J263</f>
        <v>0</v>
      </c>
      <c r="L68" s="100"/>
    </row>
    <row r="69" spans="2:12" s="1" customFormat="1" ht="21.75" customHeight="1">
      <c r="B69" s="33"/>
      <c r="L69" s="33"/>
    </row>
    <row r="70" spans="2:12" s="1" customFormat="1" ht="6.95" customHeight="1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>
      <c r="B75" s="33"/>
      <c r="C75" s="22" t="s">
        <v>251</v>
      </c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16</v>
      </c>
      <c r="L77" s="33"/>
    </row>
    <row r="78" spans="2:12" s="1" customFormat="1" ht="26.25" customHeight="1">
      <c r="B78" s="33"/>
      <c r="E78" s="319" t="str">
        <f>E7</f>
        <v>Odstranění havarijního stavu po povodních 2024 - komplexní oprava trati v úseku Vápenná - Javorník ve Slezsku - PD</v>
      </c>
      <c r="F78" s="320"/>
      <c r="G78" s="320"/>
      <c r="H78" s="320"/>
      <c r="L78" s="33"/>
    </row>
    <row r="79" spans="2:12" s="1" customFormat="1" ht="12" customHeight="1">
      <c r="B79" s="33"/>
      <c r="C79" s="28" t="s">
        <v>243</v>
      </c>
      <c r="L79" s="33"/>
    </row>
    <row r="80" spans="2:12" s="1" customFormat="1" ht="16.5" customHeight="1">
      <c r="B80" s="33"/>
      <c r="E80" s="315" t="str">
        <f>E9</f>
        <v>SO 12-20-01 - Oprava mostu, evid. km 16,335</v>
      </c>
      <c r="F80" s="321"/>
      <c r="G80" s="321"/>
      <c r="H80" s="321"/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21</v>
      </c>
      <c r="F82" s="26" t="str">
        <f>F12</f>
        <v xml:space="preserve"> </v>
      </c>
      <c r="I82" s="28" t="s">
        <v>23</v>
      </c>
      <c r="J82" s="50" t="str">
        <f>IF(J12="","",J12)</f>
        <v>10. 4. 2025</v>
      </c>
      <c r="L82" s="33"/>
    </row>
    <row r="83" spans="2:65" s="1" customFormat="1" ht="6.95" customHeight="1">
      <c r="B83" s="33"/>
      <c r="L83" s="33"/>
    </row>
    <row r="84" spans="2:65" s="1" customFormat="1" ht="15.2" customHeight="1">
      <c r="B84" s="33"/>
      <c r="C84" s="28" t="s">
        <v>25</v>
      </c>
      <c r="F84" s="26" t="str">
        <f>E15</f>
        <v xml:space="preserve">Správa železnic, státní organizace </v>
      </c>
      <c r="I84" s="28" t="s">
        <v>33</v>
      </c>
      <c r="J84" s="31" t="str">
        <f>E21</f>
        <v>Prodin a.s.</v>
      </c>
      <c r="L84" s="33"/>
    </row>
    <row r="85" spans="2:65" s="1" customFormat="1" ht="15.2" customHeight="1">
      <c r="B85" s="33"/>
      <c r="C85" s="28" t="s">
        <v>31</v>
      </c>
      <c r="F85" s="26" t="str">
        <f>IF(E18="","",E18)</f>
        <v>Vyplň údaj</v>
      </c>
      <c r="I85" s="28" t="s">
        <v>38</v>
      </c>
      <c r="J85" s="31" t="str">
        <f>E24</f>
        <v xml:space="preserve"> </v>
      </c>
      <c r="L85" s="33"/>
    </row>
    <row r="86" spans="2:65" s="1" customFormat="1" ht="10.35" customHeight="1">
      <c r="B86" s="33"/>
      <c r="L86" s="33"/>
    </row>
    <row r="87" spans="2:65" s="9" customFormat="1" ht="29.25" customHeight="1">
      <c r="B87" s="104"/>
      <c r="C87" s="105" t="s">
        <v>252</v>
      </c>
      <c r="D87" s="106" t="s">
        <v>60</v>
      </c>
      <c r="E87" s="106" t="s">
        <v>56</v>
      </c>
      <c r="F87" s="106" t="s">
        <v>57</v>
      </c>
      <c r="G87" s="106" t="s">
        <v>253</v>
      </c>
      <c r="H87" s="106" t="s">
        <v>254</v>
      </c>
      <c r="I87" s="106" t="s">
        <v>255</v>
      </c>
      <c r="J87" s="106" t="s">
        <v>247</v>
      </c>
      <c r="K87" s="107" t="s">
        <v>256</v>
      </c>
      <c r="L87" s="104"/>
      <c r="M87" s="57" t="s">
        <v>19</v>
      </c>
      <c r="N87" s="58" t="s">
        <v>45</v>
      </c>
      <c r="O87" s="58" t="s">
        <v>257</v>
      </c>
      <c r="P87" s="58" t="s">
        <v>258</v>
      </c>
      <c r="Q87" s="58" t="s">
        <v>259</v>
      </c>
      <c r="R87" s="58" t="s">
        <v>260</v>
      </c>
      <c r="S87" s="58" t="s">
        <v>261</v>
      </c>
      <c r="T87" s="59" t="s">
        <v>262</v>
      </c>
    </row>
    <row r="88" spans="2:65" s="1" customFormat="1" ht="22.9" customHeight="1">
      <c r="B88" s="33"/>
      <c r="C88" s="62" t="s">
        <v>263</v>
      </c>
      <c r="J88" s="108">
        <f>BK88</f>
        <v>0</v>
      </c>
      <c r="L88" s="33"/>
      <c r="M88" s="60"/>
      <c r="N88" s="51"/>
      <c r="O88" s="51"/>
      <c r="P88" s="109">
        <f>P89+P98+P148+P161+P195+P223+P232+P236+P263</f>
        <v>0</v>
      </c>
      <c r="Q88" s="51"/>
      <c r="R88" s="109">
        <f>R89+R98+R148+R161+R195+R223+R232+R236+R263</f>
        <v>0</v>
      </c>
      <c r="S88" s="51"/>
      <c r="T88" s="110">
        <f>T89+T98+T148+T161+T195+T223+T232+T236+T263</f>
        <v>0</v>
      </c>
      <c r="AT88" s="18" t="s">
        <v>74</v>
      </c>
      <c r="AU88" s="18" t="s">
        <v>248</v>
      </c>
      <c r="BK88" s="111">
        <f>BK89+BK98+BK148+BK161+BK195+BK223+BK232+BK236+BK263</f>
        <v>0</v>
      </c>
    </row>
    <row r="89" spans="2:65" s="10" customFormat="1" ht="25.9" customHeight="1">
      <c r="B89" s="112"/>
      <c r="D89" s="113" t="s">
        <v>74</v>
      </c>
      <c r="E89" s="114" t="s">
        <v>75</v>
      </c>
      <c r="F89" s="114" t="s">
        <v>2587</v>
      </c>
      <c r="I89" s="115"/>
      <c r="J89" s="116">
        <f>BK89</f>
        <v>0</v>
      </c>
      <c r="L89" s="112"/>
      <c r="M89" s="117"/>
      <c r="P89" s="118">
        <f>SUM(P90:P97)</f>
        <v>0</v>
      </c>
      <c r="R89" s="118">
        <f>SUM(R90:R97)</f>
        <v>0</v>
      </c>
      <c r="T89" s="119">
        <f>SUM(T90:T97)</f>
        <v>0</v>
      </c>
      <c r="AR89" s="113" t="s">
        <v>83</v>
      </c>
      <c r="AT89" s="120" t="s">
        <v>74</v>
      </c>
      <c r="AU89" s="120" t="s">
        <v>75</v>
      </c>
      <c r="AY89" s="113" t="s">
        <v>266</v>
      </c>
      <c r="BK89" s="121">
        <f>SUM(BK90:BK97)</f>
        <v>0</v>
      </c>
    </row>
    <row r="90" spans="2:65" s="1" customFormat="1" ht="16.5" customHeight="1">
      <c r="B90" s="33"/>
      <c r="C90" s="122" t="s">
        <v>83</v>
      </c>
      <c r="D90" s="122" t="s">
        <v>267</v>
      </c>
      <c r="E90" s="123" t="s">
        <v>2588</v>
      </c>
      <c r="F90" s="124" t="s">
        <v>2589</v>
      </c>
      <c r="G90" s="125" t="s">
        <v>310</v>
      </c>
      <c r="H90" s="126">
        <v>1</v>
      </c>
      <c r="I90" s="127"/>
      <c r="J90" s="128">
        <f>ROUND(I90*H90,2)</f>
        <v>0</v>
      </c>
      <c r="K90" s="124" t="s">
        <v>2590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5137</v>
      </c>
    </row>
    <row r="91" spans="2:65" s="1" customFormat="1" ht="48.75">
      <c r="B91" s="33"/>
      <c r="D91" s="136" t="s">
        <v>341</v>
      </c>
      <c r="F91" s="150" t="s">
        <v>2592</v>
      </c>
      <c r="I91" s="151"/>
      <c r="L91" s="33"/>
      <c r="M91" s="152"/>
      <c r="T91" s="54"/>
      <c r="AT91" s="18" t="s">
        <v>341</v>
      </c>
      <c r="AU91" s="18" t="s">
        <v>83</v>
      </c>
    </row>
    <row r="92" spans="2:65" s="1" customFormat="1" ht="16.5" customHeight="1">
      <c r="B92" s="33"/>
      <c r="C92" s="122" t="s">
        <v>85</v>
      </c>
      <c r="D92" s="122" t="s">
        <v>267</v>
      </c>
      <c r="E92" s="123" t="s">
        <v>2593</v>
      </c>
      <c r="F92" s="124" t="s">
        <v>2594</v>
      </c>
      <c r="G92" s="125" t="s">
        <v>2595</v>
      </c>
      <c r="H92" s="126">
        <v>1</v>
      </c>
      <c r="I92" s="127"/>
      <c r="J92" s="128">
        <f>ROUND(I92*H92,2)</f>
        <v>0</v>
      </c>
      <c r="K92" s="124" t="s">
        <v>1066</v>
      </c>
      <c r="L92" s="33"/>
      <c r="M92" s="129" t="s">
        <v>19</v>
      </c>
      <c r="N92" s="130" t="s">
        <v>46</v>
      </c>
      <c r="P92" s="131">
        <f>O92*H92</f>
        <v>0</v>
      </c>
      <c r="Q92" s="131">
        <v>0</v>
      </c>
      <c r="R92" s="131">
        <f>Q92*H92</f>
        <v>0</v>
      </c>
      <c r="S92" s="131">
        <v>0</v>
      </c>
      <c r="T92" s="132">
        <f>S92*H92</f>
        <v>0</v>
      </c>
      <c r="AR92" s="133" t="s">
        <v>272</v>
      </c>
      <c r="AT92" s="133" t="s">
        <v>267</v>
      </c>
      <c r="AU92" s="133" t="s">
        <v>83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5138</v>
      </c>
    </row>
    <row r="93" spans="2:65" s="1" customFormat="1" ht="11.25">
      <c r="B93" s="33"/>
      <c r="D93" s="186" t="s">
        <v>1068</v>
      </c>
      <c r="F93" s="187" t="s">
        <v>2597</v>
      </c>
      <c r="I93" s="151"/>
      <c r="L93" s="33"/>
      <c r="M93" s="152"/>
      <c r="T93" s="54"/>
      <c r="AT93" s="18" t="s">
        <v>1068</v>
      </c>
      <c r="AU93" s="18" t="s">
        <v>83</v>
      </c>
    </row>
    <row r="94" spans="2:65" s="1" customFormat="1" ht="19.5">
      <c r="B94" s="33"/>
      <c r="D94" s="136" t="s">
        <v>341</v>
      </c>
      <c r="F94" s="150" t="s">
        <v>2598</v>
      </c>
      <c r="I94" s="151"/>
      <c r="L94" s="33"/>
      <c r="M94" s="152"/>
      <c r="T94" s="54"/>
      <c r="AT94" s="18" t="s">
        <v>341</v>
      </c>
      <c r="AU94" s="18" t="s">
        <v>83</v>
      </c>
    </row>
    <row r="95" spans="2:65" s="1" customFormat="1" ht="16.5" customHeight="1">
      <c r="B95" s="33"/>
      <c r="C95" s="122" t="s">
        <v>285</v>
      </c>
      <c r="D95" s="122" t="s">
        <v>267</v>
      </c>
      <c r="E95" s="123" t="s">
        <v>2602</v>
      </c>
      <c r="F95" s="124" t="s">
        <v>2603</v>
      </c>
      <c r="G95" s="125" t="s">
        <v>310</v>
      </c>
      <c r="H95" s="126">
        <v>1</v>
      </c>
      <c r="I95" s="127"/>
      <c r="J95" s="128">
        <f>ROUND(I95*H95,2)</f>
        <v>0</v>
      </c>
      <c r="K95" s="124" t="s">
        <v>1066</v>
      </c>
      <c r="L95" s="33"/>
      <c r="M95" s="129" t="s">
        <v>19</v>
      </c>
      <c r="N95" s="130" t="s">
        <v>46</v>
      </c>
      <c r="P95" s="131">
        <f>O95*H95</f>
        <v>0</v>
      </c>
      <c r="Q95" s="131">
        <v>0</v>
      </c>
      <c r="R95" s="131">
        <f>Q95*H95</f>
        <v>0</v>
      </c>
      <c r="S95" s="131">
        <v>0</v>
      </c>
      <c r="T95" s="132">
        <f>S95*H95</f>
        <v>0</v>
      </c>
      <c r="AR95" s="133" t="s">
        <v>272</v>
      </c>
      <c r="AT95" s="133" t="s">
        <v>267</v>
      </c>
      <c r="AU95" s="133" t="s">
        <v>83</v>
      </c>
      <c r="AY95" s="18" t="s">
        <v>266</v>
      </c>
      <c r="BE95" s="134">
        <f>IF(N95="základní",J95,0)</f>
        <v>0</v>
      </c>
      <c r="BF95" s="134">
        <f>IF(N95="snížená",J95,0)</f>
        <v>0</v>
      </c>
      <c r="BG95" s="134">
        <f>IF(N95="zákl. přenesená",J95,0)</f>
        <v>0</v>
      </c>
      <c r="BH95" s="134">
        <f>IF(N95="sníž. přenesená",J95,0)</f>
        <v>0</v>
      </c>
      <c r="BI95" s="134">
        <f>IF(N95="nulová",J95,0)</f>
        <v>0</v>
      </c>
      <c r="BJ95" s="18" t="s">
        <v>83</v>
      </c>
      <c r="BK95" s="134">
        <f>ROUND(I95*H95,2)</f>
        <v>0</v>
      </c>
      <c r="BL95" s="18" t="s">
        <v>272</v>
      </c>
      <c r="BM95" s="133" t="s">
        <v>5139</v>
      </c>
    </row>
    <row r="96" spans="2:65" s="1" customFormat="1" ht="11.25">
      <c r="B96" s="33"/>
      <c r="D96" s="186" t="s">
        <v>1068</v>
      </c>
      <c r="F96" s="187" t="s">
        <v>2605</v>
      </c>
      <c r="I96" s="151"/>
      <c r="L96" s="33"/>
      <c r="M96" s="152"/>
      <c r="T96" s="54"/>
      <c r="AT96" s="18" t="s">
        <v>1068</v>
      </c>
      <c r="AU96" s="18" t="s">
        <v>83</v>
      </c>
    </row>
    <row r="97" spans="2:65" s="1" customFormat="1" ht="19.5">
      <c r="B97" s="33"/>
      <c r="D97" s="136" t="s">
        <v>341</v>
      </c>
      <c r="F97" s="150" t="s">
        <v>2606</v>
      </c>
      <c r="I97" s="151"/>
      <c r="L97" s="33"/>
      <c r="M97" s="152"/>
      <c r="T97" s="54"/>
      <c r="AT97" s="18" t="s">
        <v>341</v>
      </c>
      <c r="AU97" s="18" t="s">
        <v>83</v>
      </c>
    </row>
    <row r="98" spans="2:65" s="10" customFormat="1" ht="25.9" customHeight="1">
      <c r="B98" s="112"/>
      <c r="D98" s="113" t="s">
        <v>74</v>
      </c>
      <c r="E98" s="114" t="s">
        <v>83</v>
      </c>
      <c r="F98" s="114" t="s">
        <v>1143</v>
      </c>
      <c r="I98" s="115"/>
      <c r="J98" s="116">
        <f>BK98</f>
        <v>0</v>
      </c>
      <c r="L98" s="112"/>
      <c r="M98" s="117"/>
      <c r="P98" s="118">
        <f>SUM(P99:P147)</f>
        <v>0</v>
      </c>
      <c r="R98" s="118">
        <f>SUM(R99:R147)</f>
        <v>0</v>
      </c>
      <c r="T98" s="119">
        <f>SUM(T99:T147)</f>
        <v>0</v>
      </c>
      <c r="AR98" s="113" t="s">
        <v>83</v>
      </c>
      <c r="AT98" s="120" t="s">
        <v>74</v>
      </c>
      <c r="AU98" s="120" t="s">
        <v>75</v>
      </c>
      <c r="AY98" s="113" t="s">
        <v>266</v>
      </c>
      <c r="BK98" s="121">
        <f>SUM(BK99:BK147)</f>
        <v>0</v>
      </c>
    </row>
    <row r="99" spans="2:65" s="1" customFormat="1" ht="16.5" customHeight="1">
      <c r="B99" s="33"/>
      <c r="C99" s="122" t="s">
        <v>272</v>
      </c>
      <c r="D99" s="122" t="s">
        <v>267</v>
      </c>
      <c r="E99" s="123" t="s">
        <v>2607</v>
      </c>
      <c r="F99" s="124" t="s">
        <v>2608</v>
      </c>
      <c r="G99" s="125" t="s">
        <v>2609</v>
      </c>
      <c r="H99" s="126">
        <v>300</v>
      </c>
      <c r="I99" s="127"/>
      <c r="J99" s="128">
        <f>ROUND(I99*H99,2)</f>
        <v>0</v>
      </c>
      <c r="K99" s="124" t="s">
        <v>1066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83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5140</v>
      </c>
    </row>
    <row r="100" spans="2:65" s="1" customFormat="1" ht="11.25">
      <c r="B100" s="33"/>
      <c r="D100" s="186" t="s">
        <v>1068</v>
      </c>
      <c r="F100" s="187" t="s">
        <v>2611</v>
      </c>
      <c r="I100" s="151"/>
      <c r="L100" s="33"/>
      <c r="M100" s="152"/>
      <c r="T100" s="54"/>
      <c r="AT100" s="18" t="s">
        <v>1068</v>
      </c>
      <c r="AU100" s="18" t="s">
        <v>83</v>
      </c>
    </row>
    <row r="101" spans="2:65" s="1" customFormat="1" ht="29.25">
      <c r="B101" s="33"/>
      <c r="D101" s="136" t="s">
        <v>341</v>
      </c>
      <c r="F101" s="150" t="s">
        <v>2612</v>
      </c>
      <c r="I101" s="151"/>
      <c r="L101" s="33"/>
      <c r="M101" s="152"/>
      <c r="T101" s="54"/>
      <c r="AT101" s="18" t="s">
        <v>341</v>
      </c>
      <c r="AU101" s="18" t="s">
        <v>83</v>
      </c>
    </row>
    <row r="102" spans="2:65" s="1" customFormat="1" ht="16.5" customHeight="1">
      <c r="B102" s="33"/>
      <c r="C102" s="122" t="s">
        <v>264</v>
      </c>
      <c r="D102" s="122" t="s">
        <v>267</v>
      </c>
      <c r="E102" s="123" t="s">
        <v>2613</v>
      </c>
      <c r="F102" s="124" t="s">
        <v>2614</v>
      </c>
      <c r="G102" s="125" t="s">
        <v>270</v>
      </c>
      <c r="H102" s="126">
        <v>45</v>
      </c>
      <c r="I102" s="127"/>
      <c r="J102" s="128">
        <f>ROUND(I102*H102,2)</f>
        <v>0</v>
      </c>
      <c r="K102" s="124" t="s">
        <v>1066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83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5141</v>
      </c>
    </row>
    <row r="103" spans="2:65" s="1" customFormat="1" ht="11.25">
      <c r="B103" s="33"/>
      <c r="D103" s="186" t="s">
        <v>1068</v>
      </c>
      <c r="F103" s="187" t="s">
        <v>2616</v>
      </c>
      <c r="I103" s="151"/>
      <c r="L103" s="33"/>
      <c r="M103" s="152"/>
      <c r="T103" s="54"/>
      <c r="AT103" s="18" t="s">
        <v>1068</v>
      </c>
      <c r="AU103" s="18" t="s">
        <v>83</v>
      </c>
    </row>
    <row r="104" spans="2:65" s="1" customFormat="1" ht="29.25">
      <c r="B104" s="33"/>
      <c r="D104" s="136" t="s">
        <v>341</v>
      </c>
      <c r="F104" s="150" t="s">
        <v>2617</v>
      </c>
      <c r="I104" s="151"/>
      <c r="L104" s="33"/>
      <c r="M104" s="152"/>
      <c r="T104" s="54"/>
      <c r="AT104" s="18" t="s">
        <v>341</v>
      </c>
      <c r="AU104" s="18" t="s">
        <v>83</v>
      </c>
    </row>
    <row r="105" spans="2:65" s="1" customFormat="1" ht="16.5" customHeight="1">
      <c r="B105" s="33"/>
      <c r="C105" s="122" t="s">
        <v>295</v>
      </c>
      <c r="D105" s="122" t="s">
        <v>267</v>
      </c>
      <c r="E105" s="123" t="s">
        <v>2618</v>
      </c>
      <c r="F105" s="124" t="s">
        <v>2619</v>
      </c>
      <c r="G105" s="125" t="s">
        <v>339</v>
      </c>
      <c r="H105" s="126">
        <v>5760</v>
      </c>
      <c r="I105" s="127"/>
      <c r="J105" s="128">
        <f>ROUND(I105*H105,2)</f>
        <v>0</v>
      </c>
      <c r="K105" s="124" t="s">
        <v>1066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83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5142</v>
      </c>
    </row>
    <row r="106" spans="2:65" s="1" customFormat="1" ht="11.25">
      <c r="B106" s="33"/>
      <c r="D106" s="186" t="s">
        <v>1068</v>
      </c>
      <c r="F106" s="187" t="s">
        <v>2621</v>
      </c>
      <c r="I106" s="151"/>
      <c r="L106" s="33"/>
      <c r="M106" s="152"/>
      <c r="T106" s="54"/>
      <c r="AT106" s="18" t="s">
        <v>1068</v>
      </c>
      <c r="AU106" s="18" t="s">
        <v>83</v>
      </c>
    </row>
    <row r="107" spans="2:65" s="1" customFormat="1" ht="19.5">
      <c r="B107" s="33"/>
      <c r="D107" s="136" t="s">
        <v>341</v>
      </c>
      <c r="F107" s="150" t="s">
        <v>2622</v>
      </c>
      <c r="I107" s="151"/>
      <c r="L107" s="33"/>
      <c r="M107" s="152"/>
      <c r="T107" s="54"/>
      <c r="AT107" s="18" t="s">
        <v>341</v>
      </c>
      <c r="AU107" s="18" t="s">
        <v>83</v>
      </c>
    </row>
    <row r="108" spans="2:65" s="1" customFormat="1" ht="16.5" customHeight="1">
      <c r="B108" s="33"/>
      <c r="C108" s="122" t="s">
        <v>293</v>
      </c>
      <c r="D108" s="122" t="s">
        <v>267</v>
      </c>
      <c r="E108" s="123" t="s">
        <v>2623</v>
      </c>
      <c r="F108" s="124" t="s">
        <v>2624</v>
      </c>
      <c r="G108" s="125" t="s">
        <v>2625</v>
      </c>
      <c r="H108" s="126">
        <v>30</v>
      </c>
      <c r="I108" s="127"/>
      <c r="J108" s="128">
        <f>ROUND(I108*H108,2)</f>
        <v>0</v>
      </c>
      <c r="K108" s="124" t="s">
        <v>1066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83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5143</v>
      </c>
    </row>
    <row r="109" spans="2:65" s="1" customFormat="1" ht="11.25">
      <c r="B109" s="33"/>
      <c r="D109" s="186" t="s">
        <v>1068</v>
      </c>
      <c r="F109" s="187" t="s">
        <v>2627</v>
      </c>
      <c r="I109" s="151"/>
      <c r="L109" s="33"/>
      <c r="M109" s="152"/>
      <c r="T109" s="54"/>
      <c r="AT109" s="18" t="s">
        <v>1068</v>
      </c>
      <c r="AU109" s="18" t="s">
        <v>83</v>
      </c>
    </row>
    <row r="110" spans="2:65" s="1" customFormat="1" ht="19.5">
      <c r="B110" s="33"/>
      <c r="D110" s="136" t="s">
        <v>341</v>
      </c>
      <c r="F110" s="150" t="s">
        <v>2628</v>
      </c>
      <c r="I110" s="151"/>
      <c r="L110" s="33"/>
      <c r="M110" s="152"/>
      <c r="T110" s="54"/>
      <c r="AT110" s="18" t="s">
        <v>341</v>
      </c>
      <c r="AU110" s="18" t="s">
        <v>83</v>
      </c>
    </row>
    <row r="111" spans="2:65" s="1" customFormat="1" ht="21.75" customHeight="1">
      <c r="B111" s="33"/>
      <c r="C111" s="122" t="s">
        <v>303</v>
      </c>
      <c r="D111" s="122" t="s">
        <v>267</v>
      </c>
      <c r="E111" s="123" t="s">
        <v>2629</v>
      </c>
      <c r="F111" s="124" t="s">
        <v>2630</v>
      </c>
      <c r="G111" s="125" t="s">
        <v>270</v>
      </c>
      <c r="H111" s="126">
        <v>24</v>
      </c>
      <c r="I111" s="127"/>
      <c r="J111" s="128">
        <f>ROUND(I111*H111,2)</f>
        <v>0</v>
      </c>
      <c r="K111" s="124" t="s">
        <v>1066</v>
      </c>
      <c r="L111" s="33"/>
      <c r="M111" s="129" t="s">
        <v>19</v>
      </c>
      <c r="N111" s="130" t="s">
        <v>46</v>
      </c>
      <c r="P111" s="131">
        <f>O111*H111</f>
        <v>0</v>
      </c>
      <c r="Q111" s="131">
        <v>0</v>
      </c>
      <c r="R111" s="131">
        <f>Q111*H111</f>
        <v>0</v>
      </c>
      <c r="S111" s="131">
        <v>0</v>
      </c>
      <c r="T111" s="132">
        <f>S111*H111</f>
        <v>0</v>
      </c>
      <c r="AR111" s="133" t="s">
        <v>272</v>
      </c>
      <c r="AT111" s="133" t="s">
        <v>267</v>
      </c>
      <c r="AU111" s="133" t="s">
        <v>83</v>
      </c>
      <c r="AY111" s="18" t="s">
        <v>266</v>
      </c>
      <c r="BE111" s="134">
        <f>IF(N111="základní",J111,0)</f>
        <v>0</v>
      </c>
      <c r="BF111" s="134">
        <f>IF(N111="snížená",J111,0)</f>
        <v>0</v>
      </c>
      <c r="BG111" s="134">
        <f>IF(N111="zákl. přenesená",J111,0)</f>
        <v>0</v>
      </c>
      <c r="BH111" s="134">
        <f>IF(N111="sníž. přenesená",J111,0)</f>
        <v>0</v>
      </c>
      <c r="BI111" s="134">
        <f>IF(N111="nulová",J111,0)</f>
        <v>0</v>
      </c>
      <c r="BJ111" s="18" t="s">
        <v>83</v>
      </c>
      <c r="BK111" s="134">
        <f>ROUND(I111*H111,2)</f>
        <v>0</v>
      </c>
      <c r="BL111" s="18" t="s">
        <v>272</v>
      </c>
      <c r="BM111" s="133" t="s">
        <v>5144</v>
      </c>
    </row>
    <row r="112" spans="2:65" s="1" customFormat="1" ht="11.25">
      <c r="B112" s="33"/>
      <c r="D112" s="186" t="s">
        <v>1068</v>
      </c>
      <c r="F112" s="187" t="s">
        <v>2632</v>
      </c>
      <c r="I112" s="151"/>
      <c r="L112" s="33"/>
      <c r="M112" s="152"/>
      <c r="T112" s="54"/>
      <c r="AT112" s="18" t="s">
        <v>1068</v>
      </c>
      <c r="AU112" s="18" t="s">
        <v>83</v>
      </c>
    </row>
    <row r="113" spans="2:65" s="1" customFormat="1" ht="29.25">
      <c r="B113" s="33"/>
      <c r="D113" s="136" t="s">
        <v>341</v>
      </c>
      <c r="F113" s="150" t="s">
        <v>2633</v>
      </c>
      <c r="I113" s="151"/>
      <c r="L113" s="33"/>
      <c r="M113" s="152"/>
      <c r="T113" s="54"/>
      <c r="AT113" s="18" t="s">
        <v>341</v>
      </c>
      <c r="AU113" s="18" t="s">
        <v>83</v>
      </c>
    </row>
    <row r="114" spans="2:65" s="1" customFormat="1" ht="16.5" customHeight="1">
      <c r="B114" s="33"/>
      <c r="C114" s="122" t="s">
        <v>307</v>
      </c>
      <c r="D114" s="122" t="s">
        <v>267</v>
      </c>
      <c r="E114" s="123" t="s">
        <v>2642</v>
      </c>
      <c r="F114" s="124" t="s">
        <v>2643</v>
      </c>
      <c r="G114" s="125" t="s">
        <v>270</v>
      </c>
      <c r="H114" s="126">
        <v>220.4</v>
      </c>
      <c r="I114" s="127"/>
      <c r="J114" s="128">
        <f>ROUND(I114*H114,2)</f>
        <v>0</v>
      </c>
      <c r="K114" s="124" t="s">
        <v>1066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83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5145</v>
      </c>
    </row>
    <row r="115" spans="2:65" s="1" customFormat="1" ht="11.25">
      <c r="B115" s="33"/>
      <c r="D115" s="186" t="s">
        <v>1068</v>
      </c>
      <c r="F115" s="187" t="s">
        <v>2645</v>
      </c>
      <c r="I115" s="151"/>
      <c r="L115" s="33"/>
      <c r="M115" s="152"/>
      <c r="T115" s="54"/>
      <c r="AT115" s="18" t="s">
        <v>1068</v>
      </c>
      <c r="AU115" s="18" t="s">
        <v>83</v>
      </c>
    </row>
    <row r="116" spans="2:65" s="1" customFormat="1" ht="29.25">
      <c r="B116" s="33"/>
      <c r="D116" s="136" t="s">
        <v>341</v>
      </c>
      <c r="F116" s="150" t="s">
        <v>2646</v>
      </c>
      <c r="I116" s="151"/>
      <c r="L116" s="33"/>
      <c r="M116" s="152"/>
      <c r="T116" s="54"/>
      <c r="AT116" s="18" t="s">
        <v>341</v>
      </c>
      <c r="AU116" s="18" t="s">
        <v>83</v>
      </c>
    </row>
    <row r="117" spans="2:65" s="1" customFormat="1" ht="21.75" customHeight="1">
      <c r="B117" s="33"/>
      <c r="C117" s="122" t="s">
        <v>312</v>
      </c>
      <c r="D117" s="122" t="s">
        <v>267</v>
      </c>
      <c r="E117" s="123" t="s">
        <v>1296</v>
      </c>
      <c r="F117" s="124" t="s">
        <v>1297</v>
      </c>
      <c r="G117" s="125" t="s">
        <v>270</v>
      </c>
      <c r="H117" s="126">
        <v>244.4</v>
      </c>
      <c r="I117" s="127"/>
      <c r="J117" s="128">
        <f>ROUND(I117*H117,2)</f>
        <v>0</v>
      </c>
      <c r="K117" s="124" t="s">
        <v>1066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83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5146</v>
      </c>
    </row>
    <row r="118" spans="2:65" s="1" customFormat="1" ht="11.25">
      <c r="B118" s="33"/>
      <c r="D118" s="186" t="s">
        <v>1068</v>
      </c>
      <c r="F118" s="187" t="s">
        <v>1299</v>
      </c>
      <c r="I118" s="151"/>
      <c r="L118" s="33"/>
      <c r="M118" s="152"/>
      <c r="T118" s="54"/>
      <c r="AT118" s="18" t="s">
        <v>1068</v>
      </c>
      <c r="AU118" s="18" t="s">
        <v>83</v>
      </c>
    </row>
    <row r="119" spans="2:65" s="1" customFormat="1" ht="29.25">
      <c r="B119" s="33"/>
      <c r="D119" s="136" t="s">
        <v>341</v>
      </c>
      <c r="F119" s="150" t="s">
        <v>2712</v>
      </c>
      <c r="I119" s="151"/>
      <c r="L119" s="33"/>
      <c r="M119" s="152"/>
      <c r="T119" s="54"/>
      <c r="AT119" s="18" t="s">
        <v>341</v>
      </c>
      <c r="AU119" s="18" t="s">
        <v>83</v>
      </c>
    </row>
    <row r="120" spans="2:65" s="1" customFormat="1" ht="24.2" customHeight="1">
      <c r="B120" s="33"/>
      <c r="C120" s="122" t="s">
        <v>351</v>
      </c>
      <c r="D120" s="122" t="s">
        <v>267</v>
      </c>
      <c r="E120" s="123" t="s">
        <v>1300</v>
      </c>
      <c r="F120" s="124" t="s">
        <v>1301</v>
      </c>
      <c r="G120" s="125" t="s">
        <v>270</v>
      </c>
      <c r="H120" s="126">
        <v>2228</v>
      </c>
      <c r="I120" s="127"/>
      <c r="J120" s="128">
        <f>ROUND(I120*H120,2)</f>
        <v>0</v>
      </c>
      <c r="K120" s="124" t="s">
        <v>1066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83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5147</v>
      </c>
    </row>
    <row r="121" spans="2:65" s="1" customFormat="1" ht="11.25">
      <c r="B121" s="33"/>
      <c r="D121" s="186" t="s">
        <v>1068</v>
      </c>
      <c r="F121" s="187" t="s">
        <v>1303</v>
      </c>
      <c r="I121" s="151"/>
      <c r="L121" s="33"/>
      <c r="M121" s="152"/>
      <c r="T121" s="54"/>
      <c r="AT121" s="18" t="s">
        <v>1068</v>
      </c>
      <c r="AU121" s="18" t="s">
        <v>83</v>
      </c>
    </row>
    <row r="122" spans="2:65" s="1" customFormat="1" ht="39">
      <c r="B122" s="33"/>
      <c r="D122" s="136" t="s">
        <v>341</v>
      </c>
      <c r="F122" s="150" t="s">
        <v>2714</v>
      </c>
      <c r="I122" s="151"/>
      <c r="L122" s="33"/>
      <c r="M122" s="152"/>
      <c r="T122" s="54"/>
      <c r="AT122" s="18" t="s">
        <v>341</v>
      </c>
      <c r="AU122" s="18" t="s">
        <v>83</v>
      </c>
    </row>
    <row r="123" spans="2:65" s="1" customFormat="1" ht="16.5" customHeight="1">
      <c r="B123" s="33"/>
      <c r="C123" s="122" t="s">
        <v>8</v>
      </c>
      <c r="D123" s="122" t="s">
        <v>267</v>
      </c>
      <c r="E123" s="123" t="s">
        <v>5148</v>
      </c>
      <c r="F123" s="124" t="s">
        <v>5149</v>
      </c>
      <c r="G123" s="125" t="s">
        <v>270</v>
      </c>
      <c r="H123" s="126">
        <v>287.5</v>
      </c>
      <c r="I123" s="127"/>
      <c r="J123" s="128">
        <f>ROUND(I123*H123,2)</f>
        <v>0</v>
      </c>
      <c r="K123" s="124" t="s">
        <v>1066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83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5150</v>
      </c>
    </row>
    <row r="124" spans="2:65" s="1" customFormat="1" ht="11.25">
      <c r="B124" s="33"/>
      <c r="D124" s="186" t="s">
        <v>1068</v>
      </c>
      <c r="F124" s="187" t="s">
        <v>5151</v>
      </c>
      <c r="I124" s="151"/>
      <c r="L124" s="33"/>
      <c r="M124" s="152"/>
      <c r="T124" s="54"/>
      <c r="AT124" s="18" t="s">
        <v>1068</v>
      </c>
      <c r="AU124" s="18" t="s">
        <v>83</v>
      </c>
    </row>
    <row r="125" spans="2:65" s="1" customFormat="1" ht="29.25">
      <c r="B125" s="33"/>
      <c r="D125" s="136" t="s">
        <v>341</v>
      </c>
      <c r="F125" s="150" t="s">
        <v>5152</v>
      </c>
      <c r="I125" s="151"/>
      <c r="L125" s="33"/>
      <c r="M125" s="152"/>
      <c r="T125" s="54"/>
      <c r="AT125" s="18" t="s">
        <v>341</v>
      </c>
      <c r="AU125" s="18" t="s">
        <v>83</v>
      </c>
    </row>
    <row r="126" spans="2:65" s="1" customFormat="1" ht="16.5" customHeight="1">
      <c r="B126" s="33"/>
      <c r="C126" s="122" t="s">
        <v>358</v>
      </c>
      <c r="D126" s="122" t="s">
        <v>267</v>
      </c>
      <c r="E126" s="123" t="s">
        <v>2720</v>
      </c>
      <c r="F126" s="124" t="s">
        <v>2721</v>
      </c>
      <c r="G126" s="125" t="s">
        <v>2636</v>
      </c>
      <c r="H126" s="126">
        <v>498.4</v>
      </c>
      <c r="I126" s="127"/>
      <c r="J126" s="128">
        <f>ROUND(I126*H126,2)</f>
        <v>0</v>
      </c>
      <c r="K126" s="124" t="s">
        <v>1066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83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5153</v>
      </c>
    </row>
    <row r="127" spans="2:65" s="1" customFormat="1" ht="11.25">
      <c r="B127" s="33"/>
      <c r="D127" s="186" t="s">
        <v>1068</v>
      </c>
      <c r="F127" s="187" t="s">
        <v>2723</v>
      </c>
      <c r="I127" s="151"/>
      <c r="L127" s="33"/>
      <c r="M127" s="152"/>
      <c r="T127" s="54"/>
      <c r="AT127" s="18" t="s">
        <v>1068</v>
      </c>
      <c r="AU127" s="18" t="s">
        <v>83</v>
      </c>
    </row>
    <row r="128" spans="2:65" s="1" customFormat="1" ht="39">
      <c r="B128" s="33"/>
      <c r="D128" s="136" t="s">
        <v>341</v>
      </c>
      <c r="F128" s="150" t="s">
        <v>2724</v>
      </c>
      <c r="I128" s="151"/>
      <c r="L128" s="33"/>
      <c r="M128" s="152"/>
      <c r="T128" s="54"/>
      <c r="AT128" s="18" t="s">
        <v>341</v>
      </c>
      <c r="AU128" s="18" t="s">
        <v>83</v>
      </c>
    </row>
    <row r="129" spans="2:65" s="1" customFormat="1" ht="16.5" customHeight="1">
      <c r="B129" s="33"/>
      <c r="C129" s="122" t="s">
        <v>362</v>
      </c>
      <c r="D129" s="122" t="s">
        <v>267</v>
      </c>
      <c r="E129" s="123" t="s">
        <v>2725</v>
      </c>
      <c r="F129" s="124" t="s">
        <v>2726</v>
      </c>
      <c r="G129" s="125" t="s">
        <v>270</v>
      </c>
      <c r="H129" s="126">
        <v>244.4</v>
      </c>
      <c r="I129" s="127"/>
      <c r="J129" s="128">
        <f>ROUND(I129*H129,2)</f>
        <v>0</v>
      </c>
      <c r="K129" s="124" t="s">
        <v>1066</v>
      </c>
      <c r="L129" s="33"/>
      <c r="M129" s="129" t="s">
        <v>19</v>
      </c>
      <c r="N129" s="130" t="s">
        <v>46</v>
      </c>
      <c r="P129" s="131">
        <f>O129*H129</f>
        <v>0</v>
      </c>
      <c r="Q129" s="131">
        <v>0</v>
      </c>
      <c r="R129" s="131">
        <f>Q129*H129</f>
        <v>0</v>
      </c>
      <c r="S129" s="131">
        <v>0</v>
      </c>
      <c r="T129" s="132">
        <f>S129*H129</f>
        <v>0</v>
      </c>
      <c r="AR129" s="133" t="s">
        <v>272</v>
      </c>
      <c r="AT129" s="133" t="s">
        <v>267</v>
      </c>
      <c r="AU129" s="133" t="s">
        <v>83</v>
      </c>
      <c r="AY129" s="18" t="s">
        <v>266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8" t="s">
        <v>83</v>
      </c>
      <c r="BK129" s="134">
        <f>ROUND(I129*H129,2)</f>
        <v>0</v>
      </c>
      <c r="BL129" s="18" t="s">
        <v>272</v>
      </c>
      <c r="BM129" s="133" t="s">
        <v>5154</v>
      </c>
    </row>
    <row r="130" spans="2:65" s="1" customFormat="1" ht="11.25">
      <c r="B130" s="33"/>
      <c r="D130" s="186" t="s">
        <v>1068</v>
      </c>
      <c r="F130" s="187" t="s">
        <v>2728</v>
      </c>
      <c r="I130" s="151"/>
      <c r="L130" s="33"/>
      <c r="M130" s="152"/>
      <c r="T130" s="54"/>
      <c r="AT130" s="18" t="s">
        <v>1068</v>
      </c>
      <c r="AU130" s="18" t="s">
        <v>83</v>
      </c>
    </row>
    <row r="131" spans="2:65" s="1" customFormat="1" ht="19.5">
      <c r="B131" s="33"/>
      <c r="D131" s="136" t="s">
        <v>341</v>
      </c>
      <c r="F131" s="150" t="s">
        <v>2729</v>
      </c>
      <c r="I131" s="151"/>
      <c r="L131" s="33"/>
      <c r="M131" s="152"/>
      <c r="T131" s="54"/>
      <c r="AT131" s="18" t="s">
        <v>341</v>
      </c>
      <c r="AU131" s="18" t="s">
        <v>83</v>
      </c>
    </row>
    <row r="132" spans="2:65" s="1" customFormat="1" ht="16.5" customHeight="1">
      <c r="B132" s="33"/>
      <c r="C132" s="122" t="s">
        <v>370</v>
      </c>
      <c r="D132" s="122" t="s">
        <v>267</v>
      </c>
      <c r="E132" s="123" t="s">
        <v>2730</v>
      </c>
      <c r="F132" s="124" t="s">
        <v>2731</v>
      </c>
      <c r="G132" s="125" t="s">
        <v>270</v>
      </c>
      <c r="H132" s="126">
        <v>144</v>
      </c>
      <c r="I132" s="127"/>
      <c r="J132" s="128">
        <f>ROUND(I132*H132,2)</f>
        <v>0</v>
      </c>
      <c r="K132" s="124" t="s">
        <v>1066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83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5155</v>
      </c>
    </row>
    <row r="133" spans="2:65" s="1" customFormat="1" ht="11.25">
      <c r="B133" s="33"/>
      <c r="D133" s="186" t="s">
        <v>1068</v>
      </c>
      <c r="F133" s="187" t="s">
        <v>2733</v>
      </c>
      <c r="I133" s="151"/>
      <c r="L133" s="33"/>
      <c r="M133" s="152"/>
      <c r="T133" s="54"/>
      <c r="AT133" s="18" t="s">
        <v>1068</v>
      </c>
      <c r="AU133" s="18" t="s">
        <v>83</v>
      </c>
    </row>
    <row r="134" spans="2:65" s="1" customFormat="1" ht="29.25">
      <c r="B134" s="33"/>
      <c r="D134" s="136" t="s">
        <v>341</v>
      </c>
      <c r="F134" s="150" t="s">
        <v>2734</v>
      </c>
      <c r="I134" s="151"/>
      <c r="L134" s="33"/>
      <c r="M134" s="152"/>
      <c r="T134" s="54"/>
      <c r="AT134" s="18" t="s">
        <v>341</v>
      </c>
      <c r="AU134" s="18" t="s">
        <v>83</v>
      </c>
    </row>
    <row r="135" spans="2:65" s="1" customFormat="1" ht="16.5" customHeight="1">
      <c r="B135" s="33"/>
      <c r="C135" s="122" t="s">
        <v>366</v>
      </c>
      <c r="D135" s="122" t="s">
        <v>267</v>
      </c>
      <c r="E135" s="123" t="s">
        <v>2730</v>
      </c>
      <c r="F135" s="124" t="s">
        <v>2731</v>
      </c>
      <c r="G135" s="125" t="s">
        <v>270</v>
      </c>
      <c r="H135" s="126">
        <v>34.932000000000002</v>
      </c>
      <c r="I135" s="127"/>
      <c r="J135" s="128">
        <f>ROUND(I135*H135,2)</f>
        <v>0</v>
      </c>
      <c r="K135" s="124" t="s">
        <v>1066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272</v>
      </c>
      <c r="AT135" s="133" t="s">
        <v>267</v>
      </c>
      <c r="AU135" s="133" t="s">
        <v>83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5156</v>
      </c>
    </row>
    <row r="136" spans="2:65" s="1" customFormat="1" ht="11.25">
      <c r="B136" s="33"/>
      <c r="D136" s="186" t="s">
        <v>1068</v>
      </c>
      <c r="F136" s="187" t="s">
        <v>2733</v>
      </c>
      <c r="I136" s="151"/>
      <c r="L136" s="33"/>
      <c r="M136" s="152"/>
      <c r="T136" s="54"/>
      <c r="AT136" s="18" t="s">
        <v>1068</v>
      </c>
      <c r="AU136" s="18" t="s">
        <v>83</v>
      </c>
    </row>
    <row r="137" spans="2:65" s="1" customFormat="1" ht="29.25">
      <c r="B137" s="33"/>
      <c r="D137" s="136" t="s">
        <v>341</v>
      </c>
      <c r="F137" s="150" t="s">
        <v>2734</v>
      </c>
      <c r="I137" s="151"/>
      <c r="L137" s="33"/>
      <c r="M137" s="152"/>
      <c r="T137" s="54"/>
      <c r="AT137" s="18" t="s">
        <v>341</v>
      </c>
      <c r="AU137" s="18" t="s">
        <v>83</v>
      </c>
    </row>
    <row r="138" spans="2:65" s="1" customFormat="1" ht="16.5" customHeight="1">
      <c r="B138" s="33"/>
      <c r="C138" s="122" t="s">
        <v>382</v>
      </c>
      <c r="D138" s="122" t="s">
        <v>267</v>
      </c>
      <c r="E138" s="123" t="s">
        <v>2736</v>
      </c>
      <c r="F138" s="124" t="s">
        <v>2737</v>
      </c>
      <c r="G138" s="125" t="s">
        <v>270</v>
      </c>
      <c r="H138" s="126">
        <v>82.43</v>
      </c>
      <c r="I138" s="127"/>
      <c r="J138" s="128">
        <f>ROUND(I138*H138,2)</f>
        <v>0</v>
      </c>
      <c r="K138" s="124" t="s">
        <v>1066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83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5157</v>
      </c>
    </row>
    <row r="139" spans="2:65" s="1" customFormat="1" ht="11.25">
      <c r="B139" s="33"/>
      <c r="D139" s="186" t="s">
        <v>1068</v>
      </c>
      <c r="F139" s="187" t="s">
        <v>5158</v>
      </c>
      <c r="I139" s="151"/>
      <c r="L139" s="33"/>
      <c r="M139" s="152"/>
      <c r="T139" s="54"/>
      <c r="AT139" s="18" t="s">
        <v>1068</v>
      </c>
      <c r="AU139" s="18" t="s">
        <v>83</v>
      </c>
    </row>
    <row r="140" spans="2:65" s="1" customFormat="1" ht="107.25">
      <c r="B140" s="33"/>
      <c r="D140" s="136" t="s">
        <v>341</v>
      </c>
      <c r="F140" s="150" t="s">
        <v>2739</v>
      </c>
      <c r="I140" s="151"/>
      <c r="L140" s="33"/>
      <c r="M140" s="152"/>
      <c r="T140" s="54"/>
      <c r="AT140" s="18" t="s">
        <v>341</v>
      </c>
      <c r="AU140" s="18" t="s">
        <v>83</v>
      </c>
    </row>
    <row r="141" spans="2:65" s="1" customFormat="1" ht="16.5" customHeight="1">
      <c r="B141" s="33"/>
      <c r="C141" s="122" t="s">
        <v>374</v>
      </c>
      <c r="D141" s="122" t="s">
        <v>267</v>
      </c>
      <c r="E141" s="123" t="s">
        <v>2740</v>
      </c>
      <c r="F141" s="124" t="s">
        <v>2741</v>
      </c>
      <c r="G141" s="125" t="s">
        <v>2609</v>
      </c>
      <c r="H141" s="126">
        <v>300</v>
      </c>
      <c r="I141" s="127"/>
      <c r="J141" s="128">
        <f>ROUND(I141*H141,2)</f>
        <v>0</v>
      </c>
      <c r="K141" s="124" t="s">
        <v>1066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83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5159</v>
      </c>
    </row>
    <row r="142" spans="2:65" s="1" customFormat="1" ht="11.25">
      <c r="B142" s="33"/>
      <c r="D142" s="186" t="s">
        <v>1068</v>
      </c>
      <c r="F142" s="187" t="s">
        <v>2743</v>
      </c>
      <c r="I142" s="151"/>
      <c r="L142" s="33"/>
      <c r="M142" s="152"/>
      <c r="T142" s="54"/>
      <c r="AT142" s="18" t="s">
        <v>1068</v>
      </c>
      <c r="AU142" s="18" t="s">
        <v>83</v>
      </c>
    </row>
    <row r="143" spans="2:65" s="1" customFormat="1" ht="19.5">
      <c r="B143" s="33"/>
      <c r="D143" s="136" t="s">
        <v>341</v>
      </c>
      <c r="F143" s="150" t="s">
        <v>2744</v>
      </c>
      <c r="I143" s="151"/>
      <c r="L143" s="33"/>
      <c r="M143" s="152"/>
      <c r="T143" s="54"/>
      <c r="AT143" s="18" t="s">
        <v>341</v>
      </c>
      <c r="AU143" s="18" t="s">
        <v>83</v>
      </c>
    </row>
    <row r="144" spans="2:65" s="1" customFormat="1" ht="16.5" customHeight="1">
      <c r="B144" s="33"/>
      <c r="C144" s="122" t="s">
        <v>378</v>
      </c>
      <c r="D144" s="122" t="s">
        <v>267</v>
      </c>
      <c r="E144" s="123" t="s">
        <v>2745</v>
      </c>
      <c r="F144" s="124" t="s">
        <v>2746</v>
      </c>
      <c r="G144" s="125" t="s">
        <v>2636</v>
      </c>
      <c r="H144" s="126">
        <v>383.94400000000002</v>
      </c>
      <c r="I144" s="127"/>
      <c r="J144" s="128">
        <f>ROUND(I144*H144,2)</f>
        <v>0</v>
      </c>
      <c r="K144" s="124" t="s">
        <v>1066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83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5160</v>
      </c>
    </row>
    <row r="145" spans="2:65" s="1" customFormat="1" ht="11.25">
      <c r="B145" s="33"/>
      <c r="D145" s="186" t="s">
        <v>1068</v>
      </c>
      <c r="F145" s="187" t="s">
        <v>2748</v>
      </c>
      <c r="I145" s="151"/>
      <c r="L145" s="33"/>
      <c r="M145" s="152"/>
      <c r="T145" s="54"/>
      <c r="AT145" s="18" t="s">
        <v>1068</v>
      </c>
      <c r="AU145" s="18" t="s">
        <v>83</v>
      </c>
    </row>
    <row r="146" spans="2:65" s="1" customFormat="1" ht="16.5" customHeight="1">
      <c r="B146" s="33"/>
      <c r="C146" s="122" t="s">
        <v>386</v>
      </c>
      <c r="D146" s="122" t="s">
        <v>267</v>
      </c>
      <c r="E146" s="123" t="s">
        <v>5161</v>
      </c>
      <c r="F146" s="124" t="s">
        <v>5162</v>
      </c>
      <c r="G146" s="125" t="s">
        <v>2636</v>
      </c>
      <c r="H146" s="126">
        <v>27.6</v>
      </c>
      <c r="I146" s="127"/>
      <c r="J146" s="128">
        <f>ROUND(I146*H146,2)</f>
        <v>0</v>
      </c>
      <c r="K146" s="124" t="s">
        <v>1066</v>
      </c>
      <c r="L146" s="33"/>
      <c r="M146" s="129" t="s">
        <v>19</v>
      </c>
      <c r="N146" s="130" t="s">
        <v>46</v>
      </c>
      <c r="P146" s="131">
        <f>O146*H146</f>
        <v>0</v>
      </c>
      <c r="Q146" s="131">
        <v>0</v>
      </c>
      <c r="R146" s="131">
        <f>Q146*H146</f>
        <v>0</v>
      </c>
      <c r="S146" s="131">
        <v>0</v>
      </c>
      <c r="T146" s="132">
        <f>S146*H146</f>
        <v>0</v>
      </c>
      <c r="AR146" s="133" t="s">
        <v>272</v>
      </c>
      <c r="AT146" s="133" t="s">
        <v>267</v>
      </c>
      <c r="AU146" s="133" t="s">
        <v>83</v>
      </c>
      <c r="AY146" s="18" t="s">
        <v>266</v>
      </c>
      <c r="BE146" s="134">
        <f>IF(N146="základní",J146,0)</f>
        <v>0</v>
      </c>
      <c r="BF146" s="134">
        <f>IF(N146="snížená",J146,0)</f>
        <v>0</v>
      </c>
      <c r="BG146" s="134">
        <f>IF(N146="zákl. přenesená",J146,0)</f>
        <v>0</v>
      </c>
      <c r="BH146" s="134">
        <f>IF(N146="sníž. přenesená",J146,0)</f>
        <v>0</v>
      </c>
      <c r="BI146" s="134">
        <f>IF(N146="nulová",J146,0)</f>
        <v>0</v>
      </c>
      <c r="BJ146" s="18" t="s">
        <v>83</v>
      </c>
      <c r="BK146" s="134">
        <f>ROUND(I146*H146,2)</f>
        <v>0</v>
      </c>
      <c r="BL146" s="18" t="s">
        <v>272</v>
      </c>
      <c r="BM146" s="133" t="s">
        <v>5163</v>
      </c>
    </row>
    <row r="147" spans="2:65" s="1" customFormat="1" ht="11.25">
      <c r="B147" s="33"/>
      <c r="D147" s="186" t="s">
        <v>1068</v>
      </c>
      <c r="F147" s="187" t="s">
        <v>5164</v>
      </c>
      <c r="I147" s="151"/>
      <c r="L147" s="33"/>
      <c r="M147" s="152"/>
      <c r="T147" s="54"/>
      <c r="AT147" s="18" t="s">
        <v>1068</v>
      </c>
      <c r="AU147" s="18" t="s">
        <v>83</v>
      </c>
    </row>
    <row r="148" spans="2:65" s="10" customFormat="1" ht="25.9" customHeight="1">
      <c r="B148" s="112"/>
      <c r="D148" s="113" t="s">
        <v>74</v>
      </c>
      <c r="E148" s="114" t="s">
        <v>85</v>
      </c>
      <c r="F148" s="114" t="s">
        <v>2753</v>
      </c>
      <c r="I148" s="115"/>
      <c r="J148" s="116">
        <f>BK148</f>
        <v>0</v>
      </c>
      <c r="L148" s="112"/>
      <c r="M148" s="117"/>
      <c r="P148" s="118">
        <f>SUM(P149:P160)</f>
        <v>0</v>
      </c>
      <c r="R148" s="118">
        <f>SUM(R149:R160)</f>
        <v>0</v>
      </c>
      <c r="T148" s="119">
        <f>SUM(T149:T160)</f>
        <v>0</v>
      </c>
      <c r="AR148" s="113" t="s">
        <v>83</v>
      </c>
      <c r="AT148" s="120" t="s">
        <v>74</v>
      </c>
      <c r="AU148" s="120" t="s">
        <v>75</v>
      </c>
      <c r="AY148" s="113" t="s">
        <v>266</v>
      </c>
      <c r="BK148" s="121">
        <f>SUM(BK149:BK160)</f>
        <v>0</v>
      </c>
    </row>
    <row r="149" spans="2:65" s="1" customFormat="1" ht="16.5" customHeight="1">
      <c r="B149" s="33"/>
      <c r="C149" s="122" t="s">
        <v>7</v>
      </c>
      <c r="D149" s="122" t="s">
        <v>267</v>
      </c>
      <c r="E149" s="123" t="s">
        <v>2754</v>
      </c>
      <c r="F149" s="124" t="s">
        <v>2755</v>
      </c>
      <c r="G149" s="125" t="s">
        <v>298</v>
      </c>
      <c r="H149" s="126">
        <v>20</v>
      </c>
      <c r="I149" s="127"/>
      <c r="J149" s="128">
        <f>ROUND(I149*H149,2)</f>
        <v>0</v>
      </c>
      <c r="K149" s="124" t="s">
        <v>1066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83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5165</v>
      </c>
    </row>
    <row r="150" spans="2:65" s="1" customFormat="1" ht="11.25">
      <c r="B150" s="33"/>
      <c r="D150" s="186" t="s">
        <v>1068</v>
      </c>
      <c r="F150" s="187" t="s">
        <v>2757</v>
      </c>
      <c r="I150" s="151"/>
      <c r="L150" s="33"/>
      <c r="M150" s="152"/>
      <c r="T150" s="54"/>
      <c r="AT150" s="18" t="s">
        <v>1068</v>
      </c>
      <c r="AU150" s="18" t="s">
        <v>83</v>
      </c>
    </row>
    <row r="151" spans="2:65" s="1" customFormat="1" ht="19.5">
      <c r="B151" s="33"/>
      <c r="D151" s="136" t="s">
        <v>341</v>
      </c>
      <c r="F151" s="150" t="s">
        <v>2758</v>
      </c>
      <c r="I151" s="151"/>
      <c r="L151" s="33"/>
      <c r="M151" s="152"/>
      <c r="T151" s="54"/>
      <c r="AT151" s="18" t="s">
        <v>341</v>
      </c>
      <c r="AU151" s="18" t="s">
        <v>83</v>
      </c>
    </row>
    <row r="152" spans="2:65" s="1" customFormat="1" ht="16.5" customHeight="1">
      <c r="B152" s="33"/>
      <c r="C152" s="122" t="s">
        <v>393</v>
      </c>
      <c r="D152" s="122" t="s">
        <v>267</v>
      </c>
      <c r="E152" s="123" t="s">
        <v>2794</v>
      </c>
      <c r="F152" s="124" t="s">
        <v>2795</v>
      </c>
      <c r="G152" s="125" t="s">
        <v>310</v>
      </c>
      <c r="H152" s="126">
        <v>8</v>
      </c>
      <c r="I152" s="127"/>
      <c r="J152" s="128">
        <f>ROUND(I152*H152,2)</f>
        <v>0</v>
      </c>
      <c r="K152" s="124" t="s">
        <v>1066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272</v>
      </c>
      <c r="AT152" s="133" t="s">
        <v>267</v>
      </c>
      <c r="AU152" s="133" t="s">
        <v>83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272</v>
      </c>
      <c r="BM152" s="133" t="s">
        <v>5166</v>
      </c>
    </row>
    <row r="153" spans="2:65" s="1" customFormat="1" ht="11.25">
      <c r="B153" s="33"/>
      <c r="D153" s="186" t="s">
        <v>1068</v>
      </c>
      <c r="F153" s="187" t="s">
        <v>5167</v>
      </c>
      <c r="I153" s="151"/>
      <c r="L153" s="33"/>
      <c r="M153" s="152"/>
      <c r="T153" s="54"/>
      <c r="AT153" s="18" t="s">
        <v>1068</v>
      </c>
      <c r="AU153" s="18" t="s">
        <v>83</v>
      </c>
    </row>
    <row r="154" spans="2:65" s="1" customFormat="1" ht="29.25">
      <c r="B154" s="33"/>
      <c r="D154" s="136" t="s">
        <v>341</v>
      </c>
      <c r="F154" s="150" t="s">
        <v>2797</v>
      </c>
      <c r="I154" s="151"/>
      <c r="L154" s="33"/>
      <c r="M154" s="152"/>
      <c r="T154" s="54"/>
      <c r="AT154" s="18" t="s">
        <v>341</v>
      </c>
      <c r="AU154" s="18" t="s">
        <v>83</v>
      </c>
    </row>
    <row r="155" spans="2:65" s="1" customFormat="1" ht="16.5" customHeight="1">
      <c r="B155" s="33"/>
      <c r="C155" s="122" t="s">
        <v>397</v>
      </c>
      <c r="D155" s="122" t="s">
        <v>267</v>
      </c>
      <c r="E155" s="123" t="s">
        <v>2806</v>
      </c>
      <c r="F155" s="124" t="s">
        <v>2807</v>
      </c>
      <c r="G155" s="125" t="s">
        <v>270</v>
      </c>
      <c r="H155" s="126">
        <v>15</v>
      </c>
      <c r="I155" s="127"/>
      <c r="J155" s="128">
        <f>ROUND(I155*H155,2)</f>
        <v>0</v>
      </c>
      <c r="K155" s="124" t="s">
        <v>1066</v>
      </c>
      <c r="L155" s="33"/>
      <c r="M155" s="129" t="s">
        <v>19</v>
      </c>
      <c r="N155" s="130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272</v>
      </c>
      <c r="AT155" s="133" t="s">
        <v>267</v>
      </c>
      <c r="AU155" s="133" t="s">
        <v>83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5168</v>
      </c>
    </row>
    <row r="156" spans="2:65" s="1" customFormat="1" ht="11.25">
      <c r="B156" s="33"/>
      <c r="D156" s="186" t="s">
        <v>1068</v>
      </c>
      <c r="F156" s="187" t="s">
        <v>2809</v>
      </c>
      <c r="I156" s="151"/>
      <c r="L156" s="33"/>
      <c r="M156" s="152"/>
      <c r="T156" s="54"/>
      <c r="AT156" s="18" t="s">
        <v>1068</v>
      </c>
      <c r="AU156" s="18" t="s">
        <v>83</v>
      </c>
    </row>
    <row r="157" spans="2:65" s="1" customFormat="1" ht="19.5">
      <c r="B157" s="33"/>
      <c r="D157" s="136" t="s">
        <v>341</v>
      </c>
      <c r="F157" s="150" t="s">
        <v>2810</v>
      </c>
      <c r="I157" s="151"/>
      <c r="L157" s="33"/>
      <c r="M157" s="152"/>
      <c r="T157" s="54"/>
      <c r="AT157" s="18" t="s">
        <v>341</v>
      </c>
      <c r="AU157" s="18" t="s">
        <v>83</v>
      </c>
    </row>
    <row r="158" spans="2:65" s="1" customFormat="1" ht="16.5" customHeight="1">
      <c r="B158" s="33"/>
      <c r="C158" s="122" t="s">
        <v>401</v>
      </c>
      <c r="D158" s="122" t="s">
        <v>267</v>
      </c>
      <c r="E158" s="123" t="s">
        <v>5169</v>
      </c>
      <c r="F158" s="124" t="s">
        <v>5170</v>
      </c>
      <c r="G158" s="125" t="s">
        <v>270</v>
      </c>
      <c r="H158" s="126">
        <v>40</v>
      </c>
      <c r="I158" s="127"/>
      <c r="J158" s="128">
        <f>ROUND(I158*H158,2)</f>
        <v>0</v>
      </c>
      <c r="K158" s="124" t="s">
        <v>1066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83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5171</v>
      </c>
    </row>
    <row r="159" spans="2:65" s="1" customFormat="1" ht="11.25">
      <c r="B159" s="33"/>
      <c r="D159" s="186" t="s">
        <v>1068</v>
      </c>
      <c r="F159" s="187" t="s">
        <v>5172</v>
      </c>
      <c r="I159" s="151"/>
      <c r="L159" s="33"/>
      <c r="M159" s="152"/>
      <c r="T159" s="54"/>
      <c r="AT159" s="18" t="s">
        <v>1068</v>
      </c>
      <c r="AU159" s="18" t="s">
        <v>83</v>
      </c>
    </row>
    <row r="160" spans="2:65" s="1" customFormat="1" ht="19.5">
      <c r="B160" s="33"/>
      <c r="D160" s="136" t="s">
        <v>341</v>
      </c>
      <c r="F160" s="150" t="s">
        <v>5173</v>
      </c>
      <c r="I160" s="151"/>
      <c r="L160" s="33"/>
      <c r="M160" s="152"/>
      <c r="T160" s="54"/>
      <c r="AT160" s="18" t="s">
        <v>341</v>
      </c>
      <c r="AU160" s="18" t="s">
        <v>83</v>
      </c>
    </row>
    <row r="161" spans="2:65" s="10" customFormat="1" ht="25.9" customHeight="1">
      <c r="B161" s="112"/>
      <c r="D161" s="113" t="s">
        <v>74</v>
      </c>
      <c r="E161" s="114" t="s">
        <v>285</v>
      </c>
      <c r="F161" s="114" t="s">
        <v>2874</v>
      </c>
      <c r="I161" s="115"/>
      <c r="J161" s="116">
        <f>BK161</f>
        <v>0</v>
      </c>
      <c r="L161" s="112"/>
      <c r="M161" s="117"/>
      <c r="P161" s="118">
        <f>SUM(P162:P194)</f>
        <v>0</v>
      </c>
      <c r="R161" s="118">
        <f>SUM(R162:R194)</f>
        <v>0</v>
      </c>
      <c r="T161" s="119">
        <f>SUM(T162:T194)</f>
        <v>0</v>
      </c>
      <c r="AR161" s="113" t="s">
        <v>83</v>
      </c>
      <c r="AT161" s="120" t="s">
        <v>74</v>
      </c>
      <c r="AU161" s="120" t="s">
        <v>75</v>
      </c>
      <c r="AY161" s="113" t="s">
        <v>266</v>
      </c>
      <c r="BK161" s="121">
        <f>SUM(BK162:BK194)</f>
        <v>0</v>
      </c>
    </row>
    <row r="162" spans="2:65" s="1" customFormat="1" ht="16.5" customHeight="1">
      <c r="B162" s="33"/>
      <c r="C162" s="122" t="s">
        <v>405</v>
      </c>
      <c r="D162" s="122" t="s">
        <v>267</v>
      </c>
      <c r="E162" s="123" t="s">
        <v>2875</v>
      </c>
      <c r="F162" s="124" t="s">
        <v>2876</v>
      </c>
      <c r="G162" s="125" t="s">
        <v>270</v>
      </c>
      <c r="H162" s="126">
        <v>2.2000000000000002</v>
      </c>
      <c r="I162" s="127"/>
      <c r="J162" s="128">
        <f>ROUND(I162*H162,2)</f>
        <v>0</v>
      </c>
      <c r="K162" s="124" t="s">
        <v>1066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5174</v>
      </c>
    </row>
    <row r="163" spans="2:65" s="1" customFormat="1" ht="11.25">
      <c r="B163" s="33"/>
      <c r="D163" s="186" t="s">
        <v>1068</v>
      </c>
      <c r="F163" s="187" t="s">
        <v>2878</v>
      </c>
      <c r="I163" s="151"/>
      <c r="L163" s="33"/>
      <c r="M163" s="152"/>
      <c r="T163" s="54"/>
      <c r="AT163" s="18" t="s">
        <v>1068</v>
      </c>
      <c r="AU163" s="18" t="s">
        <v>83</v>
      </c>
    </row>
    <row r="164" spans="2:65" s="1" customFormat="1" ht="19.5">
      <c r="B164" s="33"/>
      <c r="D164" s="136" t="s">
        <v>341</v>
      </c>
      <c r="F164" s="150" t="s">
        <v>5175</v>
      </c>
      <c r="I164" s="151"/>
      <c r="L164" s="33"/>
      <c r="M164" s="152"/>
      <c r="T164" s="54"/>
      <c r="AT164" s="18" t="s">
        <v>341</v>
      </c>
      <c r="AU164" s="18" t="s">
        <v>83</v>
      </c>
    </row>
    <row r="165" spans="2:65" s="1" customFormat="1" ht="16.5" customHeight="1">
      <c r="B165" s="33"/>
      <c r="C165" s="122" t="s">
        <v>409</v>
      </c>
      <c r="D165" s="122" t="s">
        <v>267</v>
      </c>
      <c r="E165" s="123" t="s">
        <v>5176</v>
      </c>
      <c r="F165" s="124" t="s">
        <v>5177</v>
      </c>
      <c r="G165" s="125" t="s">
        <v>270</v>
      </c>
      <c r="H165" s="126">
        <v>2.2000000000000002</v>
      </c>
      <c r="I165" s="127"/>
      <c r="J165" s="128">
        <f>ROUND(I165*H165,2)</f>
        <v>0</v>
      </c>
      <c r="K165" s="124" t="s">
        <v>1066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5178</v>
      </c>
    </row>
    <row r="166" spans="2:65" s="1" customFormat="1" ht="11.25">
      <c r="B166" s="33"/>
      <c r="D166" s="186" t="s">
        <v>1068</v>
      </c>
      <c r="F166" s="187" t="s">
        <v>5179</v>
      </c>
      <c r="I166" s="151"/>
      <c r="L166" s="33"/>
      <c r="M166" s="152"/>
      <c r="T166" s="54"/>
      <c r="AT166" s="18" t="s">
        <v>1068</v>
      </c>
      <c r="AU166" s="18" t="s">
        <v>83</v>
      </c>
    </row>
    <row r="167" spans="2:65" s="1" customFormat="1" ht="19.5">
      <c r="B167" s="33"/>
      <c r="D167" s="136" t="s">
        <v>341</v>
      </c>
      <c r="F167" s="150" t="s">
        <v>5180</v>
      </c>
      <c r="I167" s="151"/>
      <c r="L167" s="33"/>
      <c r="M167" s="152"/>
      <c r="T167" s="54"/>
      <c r="AT167" s="18" t="s">
        <v>341</v>
      </c>
      <c r="AU167" s="18" t="s">
        <v>83</v>
      </c>
    </row>
    <row r="168" spans="2:65" s="1" customFormat="1" ht="16.5" customHeight="1">
      <c r="B168" s="33"/>
      <c r="C168" s="122" t="s">
        <v>413</v>
      </c>
      <c r="D168" s="122" t="s">
        <v>267</v>
      </c>
      <c r="E168" s="123" t="s">
        <v>2880</v>
      </c>
      <c r="F168" s="124" t="s">
        <v>2881</v>
      </c>
      <c r="G168" s="125" t="s">
        <v>2609</v>
      </c>
      <c r="H168" s="126">
        <v>11.5</v>
      </c>
      <c r="I168" s="127"/>
      <c r="J168" s="128">
        <f>ROUND(I168*H168,2)</f>
        <v>0</v>
      </c>
      <c r="K168" s="124" t="s">
        <v>1066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83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5181</v>
      </c>
    </row>
    <row r="169" spans="2:65" s="1" customFormat="1" ht="11.25">
      <c r="B169" s="33"/>
      <c r="D169" s="186" t="s">
        <v>1068</v>
      </c>
      <c r="F169" s="187" t="s">
        <v>2883</v>
      </c>
      <c r="I169" s="151"/>
      <c r="L169" s="33"/>
      <c r="M169" s="152"/>
      <c r="T169" s="54"/>
      <c r="AT169" s="18" t="s">
        <v>1068</v>
      </c>
      <c r="AU169" s="18" t="s">
        <v>83</v>
      </c>
    </row>
    <row r="170" spans="2:65" s="1" customFormat="1" ht="19.5">
      <c r="B170" s="33"/>
      <c r="D170" s="136" t="s">
        <v>341</v>
      </c>
      <c r="F170" s="150" t="s">
        <v>2884</v>
      </c>
      <c r="I170" s="151"/>
      <c r="L170" s="33"/>
      <c r="M170" s="152"/>
      <c r="T170" s="54"/>
      <c r="AT170" s="18" t="s">
        <v>341</v>
      </c>
      <c r="AU170" s="18" t="s">
        <v>83</v>
      </c>
    </row>
    <row r="171" spans="2:65" s="1" customFormat="1" ht="16.5" customHeight="1">
      <c r="B171" s="33"/>
      <c r="C171" s="122" t="s">
        <v>316</v>
      </c>
      <c r="D171" s="122" t="s">
        <v>267</v>
      </c>
      <c r="E171" s="123" t="s">
        <v>2885</v>
      </c>
      <c r="F171" s="124" t="s">
        <v>2886</v>
      </c>
      <c r="G171" s="125" t="s">
        <v>2609</v>
      </c>
      <c r="H171" s="126">
        <v>11.5</v>
      </c>
      <c r="I171" s="127"/>
      <c r="J171" s="128">
        <f>ROUND(I171*H171,2)</f>
        <v>0</v>
      </c>
      <c r="K171" s="124" t="s">
        <v>1066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83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5182</v>
      </c>
    </row>
    <row r="172" spans="2:65" s="1" customFormat="1" ht="11.25">
      <c r="B172" s="33"/>
      <c r="D172" s="186" t="s">
        <v>1068</v>
      </c>
      <c r="F172" s="187" t="s">
        <v>2888</v>
      </c>
      <c r="I172" s="151"/>
      <c r="L172" s="33"/>
      <c r="M172" s="152"/>
      <c r="T172" s="54"/>
      <c r="AT172" s="18" t="s">
        <v>1068</v>
      </c>
      <c r="AU172" s="18" t="s">
        <v>83</v>
      </c>
    </row>
    <row r="173" spans="2:65" s="1" customFormat="1" ht="19.5">
      <c r="B173" s="33"/>
      <c r="D173" s="136" t="s">
        <v>341</v>
      </c>
      <c r="F173" s="150" t="s">
        <v>2889</v>
      </c>
      <c r="I173" s="151"/>
      <c r="L173" s="33"/>
      <c r="M173" s="152"/>
      <c r="T173" s="54"/>
      <c r="AT173" s="18" t="s">
        <v>341</v>
      </c>
      <c r="AU173" s="18" t="s">
        <v>83</v>
      </c>
    </row>
    <row r="174" spans="2:65" s="1" customFormat="1" ht="16.5" customHeight="1">
      <c r="B174" s="33"/>
      <c r="C174" s="122" t="s">
        <v>328</v>
      </c>
      <c r="D174" s="122" t="s">
        <v>267</v>
      </c>
      <c r="E174" s="123" t="s">
        <v>2890</v>
      </c>
      <c r="F174" s="124" t="s">
        <v>2891</v>
      </c>
      <c r="G174" s="125" t="s">
        <v>2636</v>
      </c>
      <c r="H174" s="126">
        <v>0.48399999999999999</v>
      </c>
      <c r="I174" s="127"/>
      <c r="J174" s="128">
        <f>ROUND(I174*H174,2)</f>
        <v>0</v>
      </c>
      <c r="K174" s="124" t="s">
        <v>1066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5183</v>
      </c>
    </row>
    <row r="175" spans="2:65" s="1" customFormat="1" ht="11.25">
      <c r="B175" s="33"/>
      <c r="D175" s="186" t="s">
        <v>1068</v>
      </c>
      <c r="F175" s="187" t="s">
        <v>2893</v>
      </c>
      <c r="I175" s="151"/>
      <c r="L175" s="33"/>
      <c r="M175" s="152"/>
      <c r="T175" s="54"/>
      <c r="AT175" s="18" t="s">
        <v>1068</v>
      </c>
      <c r="AU175" s="18" t="s">
        <v>83</v>
      </c>
    </row>
    <row r="176" spans="2:65" s="1" customFormat="1" ht="19.5">
      <c r="B176" s="33"/>
      <c r="D176" s="136" t="s">
        <v>341</v>
      </c>
      <c r="F176" s="150" t="s">
        <v>2894</v>
      </c>
      <c r="I176" s="151"/>
      <c r="L176" s="33"/>
      <c r="M176" s="152"/>
      <c r="T176" s="54"/>
      <c r="AT176" s="18" t="s">
        <v>341</v>
      </c>
      <c r="AU176" s="18" t="s">
        <v>83</v>
      </c>
    </row>
    <row r="177" spans="2:65" s="1" customFormat="1" ht="16.5" customHeight="1">
      <c r="B177" s="33"/>
      <c r="C177" s="122" t="s">
        <v>324</v>
      </c>
      <c r="D177" s="122" t="s">
        <v>267</v>
      </c>
      <c r="E177" s="123" t="s">
        <v>5184</v>
      </c>
      <c r="F177" s="124" t="s">
        <v>5185</v>
      </c>
      <c r="G177" s="125" t="s">
        <v>310</v>
      </c>
      <c r="H177" s="126">
        <v>20</v>
      </c>
      <c r="I177" s="127"/>
      <c r="J177" s="128">
        <f>ROUND(I177*H177,2)</f>
        <v>0</v>
      </c>
      <c r="K177" s="124" t="s">
        <v>1066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83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5186</v>
      </c>
    </row>
    <row r="178" spans="2:65" s="1" customFormat="1" ht="11.25">
      <c r="B178" s="33"/>
      <c r="D178" s="186" t="s">
        <v>1068</v>
      </c>
      <c r="F178" s="187" t="s">
        <v>5187</v>
      </c>
      <c r="I178" s="151"/>
      <c r="L178" s="33"/>
      <c r="M178" s="152"/>
      <c r="T178" s="54"/>
      <c r="AT178" s="18" t="s">
        <v>1068</v>
      </c>
      <c r="AU178" s="18" t="s">
        <v>83</v>
      </c>
    </row>
    <row r="179" spans="2:65" s="1" customFormat="1" ht="19.5">
      <c r="B179" s="33"/>
      <c r="D179" s="136" t="s">
        <v>341</v>
      </c>
      <c r="F179" s="150" t="s">
        <v>5188</v>
      </c>
      <c r="I179" s="151"/>
      <c r="L179" s="33"/>
      <c r="M179" s="152"/>
      <c r="T179" s="54"/>
      <c r="AT179" s="18" t="s">
        <v>341</v>
      </c>
      <c r="AU179" s="18" t="s">
        <v>83</v>
      </c>
    </row>
    <row r="180" spans="2:65" s="1" customFormat="1" ht="16.5" customHeight="1">
      <c r="B180" s="33"/>
      <c r="C180" s="122" t="s">
        <v>320</v>
      </c>
      <c r="D180" s="122" t="s">
        <v>267</v>
      </c>
      <c r="E180" s="123" t="s">
        <v>5189</v>
      </c>
      <c r="F180" s="124" t="s">
        <v>5190</v>
      </c>
      <c r="G180" s="125" t="s">
        <v>270</v>
      </c>
      <c r="H180" s="126">
        <v>70.099999999999994</v>
      </c>
      <c r="I180" s="127"/>
      <c r="J180" s="128">
        <f>ROUND(I180*H180,2)</f>
        <v>0</v>
      </c>
      <c r="K180" s="124" t="s">
        <v>1066</v>
      </c>
      <c r="L180" s="33"/>
      <c r="M180" s="129" t="s">
        <v>19</v>
      </c>
      <c r="N180" s="130" t="s">
        <v>46</v>
      </c>
      <c r="P180" s="131">
        <f>O180*H180</f>
        <v>0</v>
      </c>
      <c r="Q180" s="131">
        <v>0</v>
      </c>
      <c r="R180" s="131">
        <f>Q180*H180</f>
        <v>0</v>
      </c>
      <c r="S180" s="131">
        <v>0</v>
      </c>
      <c r="T180" s="132">
        <f>S180*H180</f>
        <v>0</v>
      </c>
      <c r="AR180" s="133" t="s">
        <v>272</v>
      </c>
      <c r="AT180" s="133" t="s">
        <v>267</v>
      </c>
      <c r="AU180" s="133" t="s">
        <v>83</v>
      </c>
      <c r="AY180" s="18" t="s">
        <v>266</v>
      </c>
      <c r="BE180" s="134">
        <f>IF(N180="základní",J180,0)</f>
        <v>0</v>
      </c>
      <c r="BF180" s="134">
        <f>IF(N180="snížená",J180,0)</f>
        <v>0</v>
      </c>
      <c r="BG180" s="134">
        <f>IF(N180="zákl. přenesená",J180,0)</f>
        <v>0</v>
      </c>
      <c r="BH180" s="134">
        <f>IF(N180="sníž. přenesená",J180,0)</f>
        <v>0</v>
      </c>
      <c r="BI180" s="134">
        <f>IF(N180="nulová",J180,0)</f>
        <v>0</v>
      </c>
      <c r="BJ180" s="18" t="s">
        <v>83</v>
      </c>
      <c r="BK180" s="134">
        <f>ROUND(I180*H180,2)</f>
        <v>0</v>
      </c>
      <c r="BL180" s="18" t="s">
        <v>272</v>
      </c>
      <c r="BM180" s="133" t="s">
        <v>5191</v>
      </c>
    </row>
    <row r="181" spans="2:65" s="1" customFormat="1" ht="11.25">
      <c r="B181" s="33"/>
      <c r="D181" s="186" t="s">
        <v>1068</v>
      </c>
      <c r="F181" s="187" t="s">
        <v>5192</v>
      </c>
      <c r="I181" s="151"/>
      <c r="L181" s="33"/>
      <c r="M181" s="152"/>
      <c r="T181" s="54"/>
      <c r="AT181" s="18" t="s">
        <v>1068</v>
      </c>
      <c r="AU181" s="18" t="s">
        <v>83</v>
      </c>
    </row>
    <row r="182" spans="2:65" s="1" customFormat="1" ht="19.5">
      <c r="B182" s="33"/>
      <c r="D182" s="136" t="s">
        <v>341</v>
      </c>
      <c r="F182" s="150" t="s">
        <v>5193</v>
      </c>
      <c r="I182" s="151"/>
      <c r="L182" s="33"/>
      <c r="M182" s="152"/>
      <c r="T182" s="54"/>
      <c r="AT182" s="18" t="s">
        <v>341</v>
      </c>
      <c r="AU182" s="18" t="s">
        <v>83</v>
      </c>
    </row>
    <row r="183" spans="2:65" s="1" customFormat="1" ht="16.5" customHeight="1">
      <c r="B183" s="33"/>
      <c r="C183" s="122" t="s">
        <v>332</v>
      </c>
      <c r="D183" s="122" t="s">
        <v>267</v>
      </c>
      <c r="E183" s="123" t="s">
        <v>2900</v>
      </c>
      <c r="F183" s="124" t="s">
        <v>2901</v>
      </c>
      <c r="G183" s="125" t="s">
        <v>2609</v>
      </c>
      <c r="H183" s="126">
        <v>139</v>
      </c>
      <c r="I183" s="127"/>
      <c r="J183" s="128">
        <f>ROUND(I183*H183,2)</f>
        <v>0</v>
      </c>
      <c r="K183" s="124" t="s">
        <v>1066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272</v>
      </c>
      <c r="AT183" s="133" t="s">
        <v>267</v>
      </c>
      <c r="AU183" s="133" t="s">
        <v>83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5194</v>
      </c>
    </row>
    <row r="184" spans="2:65" s="1" customFormat="1" ht="11.25">
      <c r="B184" s="33"/>
      <c r="D184" s="186" t="s">
        <v>1068</v>
      </c>
      <c r="F184" s="187" t="s">
        <v>2903</v>
      </c>
      <c r="I184" s="151"/>
      <c r="L184" s="33"/>
      <c r="M184" s="152"/>
      <c r="T184" s="54"/>
      <c r="AT184" s="18" t="s">
        <v>1068</v>
      </c>
      <c r="AU184" s="18" t="s">
        <v>83</v>
      </c>
    </row>
    <row r="185" spans="2:65" s="1" customFormat="1" ht="19.5">
      <c r="B185" s="33"/>
      <c r="D185" s="136" t="s">
        <v>341</v>
      </c>
      <c r="F185" s="150" t="s">
        <v>2904</v>
      </c>
      <c r="I185" s="151"/>
      <c r="L185" s="33"/>
      <c r="M185" s="152"/>
      <c r="T185" s="54"/>
      <c r="AT185" s="18" t="s">
        <v>341</v>
      </c>
      <c r="AU185" s="18" t="s">
        <v>83</v>
      </c>
    </row>
    <row r="186" spans="2:65" s="1" customFormat="1" ht="16.5" customHeight="1">
      <c r="B186" s="33"/>
      <c r="C186" s="122" t="s">
        <v>417</v>
      </c>
      <c r="D186" s="122" t="s">
        <v>267</v>
      </c>
      <c r="E186" s="123" t="s">
        <v>2905</v>
      </c>
      <c r="F186" s="124" t="s">
        <v>2906</v>
      </c>
      <c r="G186" s="125" t="s">
        <v>2609</v>
      </c>
      <c r="H186" s="126">
        <v>139</v>
      </c>
      <c r="I186" s="127"/>
      <c r="J186" s="128">
        <f>ROUND(I186*H186,2)</f>
        <v>0</v>
      </c>
      <c r="K186" s="124" t="s">
        <v>1066</v>
      </c>
      <c r="L186" s="33"/>
      <c r="M186" s="129" t="s">
        <v>19</v>
      </c>
      <c r="N186" s="130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272</v>
      </c>
      <c r="AT186" s="133" t="s">
        <v>267</v>
      </c>
      <c r="AU186" s="133" t="s">
        <v>83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5195</v>
      </c>
    </row>
    <row r="187" spans="2:65" s="1" customFormat="1" ht="11.25">
      <c r="B187" s="33"/>
      <c r="D187" s="186" t="s">
        <v>1068</v>
      </c>
      <c r="F187" s="187" t="s">
        <v>2908</v>
      </c>
      <c r="I187" s="151"/>
      <c r="L187" s="33"/>
      <c r="M187" s="152"/>
      <c r="T187" s="54"/>
      <c r="AT187" s="18" t="s">
        <v>1068</v>
      </c>
      <c r="AU187" s="18" t="s">
        <v>83</v>
      </c>
    </row>
    <row r="188" spans="2:65" s="1" customFormat="1" ht="19.5">
      <c r="B188" s="33"/>
      <c r="D188" s="136" t="s">
        <v>341</v>
      </c>
      <c r="F188" s="150" t="s">
        <v>2909</v>
      </c>
      <c r="I188" s="151"/>
      <c r="L188" s="33"/>
      <c r="M188" s="152"/>
      <c r="T188" s="54"/>
      <c r="AT188" s="18" t="s">
        <v>341</v>
      </c>
      <c r="AU188" s="18" t="s">
        <v>83</v>
      </c>
    </row>
    <row r="189" spans="2:65" s="1" customFormat="1" ht="16.5" customHeight="1">
      <c r="B189" s="33"/>
      <c r="C189" s="122" t="s">
        <v>421</v>
      </c>
      <c r="D189" s="122" t="s">
        <v>267</v>
      </c>
      <c r="E189" s="123" t="s">
        <v>2910</v>
      </c>
      <c r="F189" s="124" t="s">
        <v>2911</v>
      </c>
      <c r="G189" s="125" t="s">
        <v>2636</v>
      </c>
      <c r="H189" s="126">
        <v>7.2009999999999996</v>
      </c>
      <c r="I189" s="127"/>
      <c r="J189" s="128">
        <f>ROUND(I189*H189,2)</f>
        <v>0</v>
      </c>
      <c r="K189" s="124" t="s">
        <v>1066</v>
      </c>
      <c r="L189" s="33"/>
      <c r="M189" s="129" t="s">
        <v>19</v>
      </c>
      <c r="N189" s="130" t="s">
        <v>46</v>
      </c>
      <c r="P189" s="131">
        <f>O189*H189</f>
        <v>0</v>
      </c>
      <c r="Q189" s="131">
        <v>0</v>
      </c>
      <c r="R189" s="131">
        <f>Q189*H189</f>
        <v>0</v>
      </c>
      <c r="S189" s="131">
        <v>0</v>
      </c>
      <c r="T189" s="132">
        <f>S189*H189</f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5196</v>
      </c>
    </row>
    <row r="190" spans="2:65" s="1" customFormat="1" ht="11.25">
      <c r="B190" s="33"/>
      <c r="D190" s="186" t="s">
        <v>1068</v>
      </c>
      <c r="F190" s="187" t="s">
        <v>2913</v>
      </c>
      <c r="I190" s="151"/>
      <c r="L190" s="33"/>
      <c r="M190" s="152"/>
      <c r="T190" s="54"/>
      <c r="AT190" s="18" t="s">
        <v>1068</v>
      </c>
      <c r="AU190" s="18" t="s">
        <v>83</v>
      </c>
    </row>
    <row r="191" spans="2:65" s="1" customFormat="1" ht="19.5">
      <c r="B191" s="33"/>
      <c r="D191" s="136" t="s">
        <v>341</v>
      </c>
      <c r="F191" s="150" t="s">
        <v>2914</v>
      </c>
      <c r="I191" s="151"/>
      <c r="L191" s="33"/>
      <c r="M191" s="152"/>
      <c r="T191" s="54"/>
      <c r="AT191" s="18" t="s">
        <v>341</v>
      </c>
      <c r="AU191" s="18" t="s">
        <v>83</v>
      </c>
    </row>
    <row r="192" spans="2:65" s="1" customFormat="1" ht="16.5" customHeight="1">
      <c r="B192" s="33"/>
      <c r="C192" s="122" t="s">
        <v>425</v>
      </c>
      <c r="D192" s="122" t="s">
        <v>267</v>
      </c>
      <c r="E192" s="123" t="s">
        <v>2915</v>
      </c>
      <c r="F192" s="124" t="s">
        <v>2916</v>
      </c>
      <c r="G192" s="125" t="s">
        <v>270</v>
      </c>
      <c r="H192" s="126">
        <v>5.2</v>
      </c>
      <c r="I192" s="127"/>
      <c r="J192" s="128">
        <f>ROUND(I192*H192,2)</f>
        <v>0</v>
      </c>
      <c r="K192" s="124" t="s">
        <v>1066</v>
      </c>
      <c r="L192" s="33"/>
      <c r="M192" s="129" t="s">
        <v>19</v>
      </c>
      <c r="N192" s="130" t="s">
        <v>46</v>
      </c>
      <c r="P192" s="131">
        <f>O192*H192</f>
        <v>0</v>
      </c>
      <c r="Q192" s="131">
        <v>0</v>
      </c>
      <c r="R192" s="131">
        <f>Q192*H192</f>
        <v>0</v>
      </c>
      <c r="S192" s="131">
        <v>0</v>
      </c>
      <c r="T192" s="132">
        <f>S192*H192</f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>IF(N192="základní",J192,0)</f>
        <v>0</v>
      </c>
      <c r="BF192" s="134">
        <f>IF(N192="snížená",J192,0)</f>
        <v>0</v>
      </c>
      <c r="BG192" s="134">
        <f>IF(N192="zákl. přenesená",J192,0)</f>
        <v>0</v>
      </c>
      <c r="BH192" s="134">
        <f>IF(N192="sníž. přenesená",J192,0)</f>
        <v>0</v>
      </c>
      <c r="BI192" s="134">
        <f>IF(N192="nulová",J192,0)</f>
        <v>0</v>
      </c>
      <c r="BJ192" s="18" t="s">
        <v>83</v>
      </c>
      <c r="BK192" s="134">
        <f>ROUND(I192*H192,2)</f>
        <v>0</v>
      </c>
      <c r="BL192" s="18" t="s">
        <v>272</v>
      </c>
      <c r="BM192" s="133" t="s">
        <v>5197</v>
      </c>
    </row>
    <row r="193" spans="2:65" s="1" customFormat="1" ht="11.25">
      <c r="B193" s="33"/>
      <c r="D193" s="186" t="s">
        <v>1068</v>
      </c>
      <c r="F193" s="187" t="s">
        <v>2918</v>
      </c>
      <c r="I193" s="151"/>
      <c r="L193" s="33"/>
      <c r="M193" s="152"/>
      <c r="T193" s="54"/>
      <c r="AT193" s="18" t="s">
        <v>1068</v>
      </c>
      <c r="AU193" s="18" t="s">
        <v>83</v>
      </c>
    </row>
    <row r="194" spans="2:65" s="1" customFormat="1" ht="29.25">
      <c r="B194" s="33"/>
      <c r="D194" s="136" t="s">
        <v>341</v>
      </c>
      <c r="F194" s="150" t="s">
        <v>2919</v>
      </c>
      <c r="I194" s="151"/>
      <c r="L194" s="33"/>
      <c r="M194" s="152"/>
      <c r="T194" s="54"/>
      <c r="AT194" s="18" t="s">
        <v>341</v>
      </c>
      <c r="AU194" s="18" t="s">
        <v>83</v>
      </c>
    </row>
    <row r="195" spans="2:65" s="10" customFormat="1" ht="25.9" customHeight="1">
      <c r="B195" s="112"/>
      <c r="D195" s="113" t="s">
        <v>74</v>
      </c>
      <c r="E195" s="114" t="s">
        <v>272</v>
      </c>
      <c r="F195" s="114" t="s">
        <v>1211</v>
      </c>
      <c r="I195" s="115"/>
      <c r="J195" s="116">
        <f>BK195</f>
        <v>0</v>
      </c>
      <c r="L195" s="112"/>
      <c r="M195" s="117"/>
      <c r="P195" s="118">
        <f>SUM(P196:P222)</f>
        <v>0</v>
      </c>
      <c r="R195" s="118">
        <f>SUM(R196:R222)</f>
        <v>0</v>
      </c>
      <c r="T195" s="119">
        <f>SUM(T196:T222)</f>
        <v>0</v>
      </c>
      <c r="AR195" s="113" t="s">
        <v>83</v>
      </c>
      <c r="AT195" s="120" t="s">
        <v>74</v>
      </c>
      <c r="AU195" s="120" t="s">
        <v>75</v>
      </c>
      <c r="AY195" s="113" t="s">
        <v>266</v>
      </c>
      <c r="BK195" s="121">
        <f>SUM(BK196:BK222)</f>
        <v>0</v>
      </c>
    </row>
    <row r="196" spans="2:65" s="1" customFormat="1" ht="16.5" customHeight="1">
      <c r="B196" s="33"/>
      <c r="C196" s="122" t="s">
        <v>433</v>
      </c>
      <c r="D196" s="122" t="s">
        <v>267</v>
      </c>
      <c r="E196" s="123" t="s">
        <v>2920</v>
      </c>
      <c r="F196" s="124" t="s">
        <v>2921</v>
      </c>
      <c r="G196" s="125" t="s">
        <v>2609</v>
      </c>
      <c r="H196" s="126">
        <v>104.4</v>
      </c>
      <c r="I196" s="127"/>
      <c r="J196" s="128">
        <f>ROUND(I196*H196,2)</f>
        <v>0</v>
      </c>
      <c r="K196" s="124" t="s">
        <v>1066</v>
      </c>
      <c r="L196" s="33"/>
      <c r="M196" s="129" t="s">
        <v>19</v>
      </c>
      <c r="N196" s="130" t="s">
        <v>46</v>
      </c>
      <c r="P196" s="131">
        <f>O196*H196</f>
        <v>0</v>
      </c>
      <c r="Q196" s="131">
        <v>0</v>
      </c>
      <c r="R196" s="131">
        <f>Q196*H196</f>
        <v>0</v>
      </c>
      <c r="S196" s="131">
        <v>0</v>
      </c>
      <c r="T196" s="132">
        <f>S196*H196</f>
        <v>0</v>
      </c>
      <c r="AR196" s="133" t="s">
        <v>272</v>
      </c>
      <c r="AT196" s="133" t="s">
        <v>267</v>
      </c>
      <c r="AU196" s="133" t="s">
        <v>83</v>
      </c>
      <c r="AY196" s="18" t="s">
        <v>266</v>
      </c>
      <c r="BE196" s="134">
        <f>IF(N196="základní",J196,0)</f>
        <v>0</v>
      </c>
      <c r="BF196" s="134">
        <f>IF(N196="snížená",J196,0)</f>
        <v>0</v>
      </c>
      <c r="BG196" s="134">
        <f>IF(N196="zákl. přenesená",J196,0)</f>
        <v>0</v>
      </c>
      <c r="BH196" s="134">
        <f>IF(N196="sníž. přenesená",J196,0)</f>
        <v>0</v>
      </c>
      <c r="BI196" s="134">
        <f>IF(N196="nulová",J196,0)</f>
        <v>0</v>
      </c>
      <c r="BJ196" s="18" t="s">
        <v>83</v>
      </c>
      <c r="BK196" s="134">
        <f>ROUND(I196*H196,2)</f>
        <v>0</v>
      </c>
      <c r="BL196" s="18" t="s">
        <v>272</v>
      </c>
      <c r="BM196" s="133" t="s">
        <v>5198</v>
      </c>
    </row>
    <row r="197" spans="2:65" s="1" customFormat="1" ht="11.25">
      <c r="B197" s="33"/>
      <c r="D197" s="186" t="s">
        <v>1068</v>
      </c>
      <c r="F197" s="187" t="s">
        <v>2923</v>
      </c>
      <c r="I197" s="151"/>
      <c r="L197" s="33"/>
      <c r="M197" s="152"/>
      <c r="T197" s="54"/>
      <c r="AT197" s="18" t="s">
        <v>1068</v>
      </c>
      <c r="AU197" s="18" t="s">
        <v>83</v>
      </c>
    </row>
    <row r="198" spans="2:65" s="1" customFormat="1" ht="19.5">
      <c r="B198" s="33"/>
      <c r="D198" s="136" t="s">
        <v>341</v>
      </c>
      <c r="F198" s="150" t="s">
        <v>2924</v>
      </c>
      <c r="I198" s="151"/>
      <c r="L198" s="33"/>
      <c r="M198" s="152"/>
      <c r="T198" s="54"/>
      <c r="AT198" s="18" t="s">
        <v>341</v>
      </c>
      <c r="AU198" s="18" t="s">
        <v>83</v>
      </c>
    </row>
    <row r="199" spans="2:65" s="1" customFormat="1" ht="16.5" customHeight="1">
      <c r="B199" s="33"/>
      <c r="C199" s="122" t="s">
        <v>437</v>
      </c>
      <c r="D199" s="122" t="s">
        <v>267</v>
      </c>
      <c r="E199" s="123" t="s">
        <v>1212</v>
      </c>
      <c r="F199" s="124" t="s">
        <v>1213</v>
      </c>
      <c r="G199" s="125" t="s">
        <v>2609</v>
      </c>
      <c r="H199" s="126">
        <v>128</v>
      </c>
      <c r="I199" s="127"/>
      <c r="J199" s="128">
        <f>ROUND(I199*H199,2)</f>
        <v>0</v>
      </c>
      <c r="K199" s="124" t="s">
        <v>1066</v>
      </c>
      <c r="L199" s="33"/>
      <c r="M199" s="129" t="s">
        <v>19</v>
      </c>
      <c r="N199" s="130" t="s">
        <v>46</v>
      </c>
      <c r="P199" s="131">
        <f>O199*H199</f>
        <v>0</v>
      </c>
      <c r="Q199" s="131">
        <v>0</v>
      </c>
      <c r="R199" s="131">
        <f>Q199*H199</f>
        <v>0</v>
      </c>
      <c r="S199" s="131">
        <v>0</v>
      </c>
      <c r="T199" s="132">
        <f>S199*H199</f>
        <v>0</v>
      </c>
      <c r="AR199" s="133" t="s">
        <v>272</v>
      </c>
      <c r="AT199" s="133" t="s">
        <v>267</v>
      </c>
      <c r="AU199" s="133" t="s">
        <v>83</v>
      </c>
      <c r="AY199" s="18" t="s">
        <v>266</v>
      </c>
      <c r="BE199" s="134">
        <f>IF(N199="základní",J199,0)</f>
        <v>0</v>
      </c>
      <c r="BF199" s="134">
        <f>IF(N199="snížená",J199,0)</f>
        <v>0</v>
      </c>
      <c r="BG199" s="134">
        <f>IF(N199="zákl. přenesená",J199,0)</f>
        <v>0</v>
      </c>
      <c r="BH199" s="134">
        <f>IF(N199="sníž. přenesená",J199,0)</f>
        <v>0</v>
      </c>
      <c r="BI199" s="134">
        <f>IF(N199="nulová",J199,0)</f>
        <v>0</v>
      </c>
      <c r="BJ199" s="18" t="s">
        <v>83</v>
      </c>
      <c r="BK199" s="134">
        <f>ROUND(I199*H199,2)</f>
        <v>0</v>
      </c>
      <c r="BL199" s="18" t="s">
        <v>272</v>
      </c>
      <c r="BM199" s="133" t="s">
        <v>5199</v>
      </c>
    </row>
    <row r="200" spans="2:65" s="1" customFormat="1" ht="11.25">
      <c r="B200" s="33"/>
      <c r="D200" s="186" t="s">
        <v>1068</v>
      </c>
      <c r="F200" s="187" t="s">
        <v>1215</v>
      </c>
      <c r="I200" s="151"/>
      <c r="L200" s="33"/>
      <c r="M200" s="152"/>
      <c r="T200" s="54"/>
      <c r="AT200" s="18" t="s">
        <v>1068</v>
      </c>
      <c r="AU200" s="18" t="s">
        <v>83</v>
      </c>
    </row>
    <row r="201" spans="2:65" s="1" customFormat="1" ht="19.5">
      <c r="B201" s="33"/>
      <c r="D201" s="136" t="s">
        <v>341</v>
      </c>
      <c r="F201" s="150" t="s">
        <v>2941</v>
      </c>
      <c r="I201" s="151"/>
      <c r="L201" s="33"/>
      <c r="M201" s="152"/>
      <c r="T201" s="54"/>
      <c r="AT201" s="18" t="s">
        <v>341</v>
      </c>
      <c r="AU201" s="18" t="s">
        <v>83</v>
      </c>
    </row>
    <row r="202" spans="2:65" s="1" customFormat="1" ht="16.5" customHeight="1">
      <c r="B202" s="33"/>
      <c r="C202" s="122" t="s">
        <v>441</v>
      </c>
      <c r="D202" s="122" t="s">
        <v>267</v>
      </c>
      <c r="E202" s="123" t="s">
        <v>5200</v>
      </c>
      <c r="F202" s="124" t="s">
        <v>5201</v>
      </c>
      <c r="G202" s="125" t="s">
        <v>270</v>
      </c>
      <c r="H202" s="126">
        <v>2.8</v>
      </c>
      <c r="I202" s="127"/>
      <c r="J202" s="128">
        <f>ROUND(I202*H202,2)</f>
        <v>0</v>
      </c>
      <c r="K202" s="124" t="s">
        <v>1066</v>
      </c>
      <c r="L202" s="33"/>
      <c r="M202" s="129" t="s">
        <v>19</v>
      </c>
      <c r="N202" s="130" t="s">
        <v>46</v>
      </c>
      <c r="P202" s="131">
        <f>O202*H202</f>
        <v>0</v>
      </c>
      <c r="Q202" s="131">
        <v>0</v>
      </c>
      <c r="R202" s="131">
        <f>Q202*H202</f>
        <v>0</v>
      </c>
      <c r="S202" s="131">
        <v>0</v>
      </c>
      <c r="T202" s="132">
        <f>S202*H202</f>
        <v>0</v>
      </c>
      <c r="AR202" s="133" t="s">
        <v>272</v>
      </c>
      <c r="AT202" s="133" t="s">
        <v>267</v>
      </c>
      <c r="AU202" s="133" t="s">
        <v>83</v>
      </c>
      <c r="AY202" s="18" t="s">
        <v>266</v>
      </c>
      <c r="BE202" s="134">
        <f>IF(N202="základní",J202,0)</f>
        <v>0</v>
      </c>
      <c r="BF202" s="134">
        <f>IF(N202="snížená",J202,0)</f>
        <v>0</v>
      </c>
      <c r="BG202" s="134">
        <f>IF(N202="zákl. přenesená",J202,0)</f>
        <v>0</v>
      </c>
      <c r="BH202" s="134">
        <f>IF(N202="sníž. přenesená",J202,0)</f>
        <v>0</v>
      </c>
      <c r="BI202" s="134">
        <f>IF(N202="nulová",J202,0)</f>
        <v>0</v>
      </c>
      <c r="BJ202" s="18" t="s">
        <v>83</v>
      </c>
      <c r="BK202" s="134">
        <f>ROUND(I202*H202,2)</f>
        <v>0</v>
      </c>
      <c r="BL202" s="18" t="s">
        <v>272</v>
      </c>
      <c r="BM202" s="133" t="s">
        <v>5202</v>
      </c>
    </row>
    <row r="203" spans="2:65" s="1" customFormat="1" ht="11.25">
      <c r="B203" s="33"/>
      <c r="D203" s="186" t="s">
        <v>1068</v>
      </c>
      <c r="F203" s="187" t="s">
        <v>5203</v>
      </c>
      <c r="I203" s="151"/>
      <c r="L203" s="33"/>
      <c r="M203" s="152"/>
      <c r="T203" s="54"/>
      <c r="AT203" s="18" t="s">
        <v>1068</v>
      </c>
      <c r="AU203" s="18" t="s">
        <v>83</v>
      </c>
    </row>
    <row r="204" spans="2:65" s="1" customFormat="1" ht="29.25">
      <c r="B204" s="33"/>
      <c r="D204" s="136" t="s">
        <v>341</v>
      </c>
      <c r="F204" s="150" t="s">
        <v>5204</v>
      </c>
      <c r="I204" s="151"/>
      <c r="L204" s="33"/>
      <c r="M204" s="152"/>
      <c r="T204" s="54"/>
      <c r="AT204" s="18" t="s">
        <v>341</v>
      </c>
      <c r="AU204" s="18" t="s">
        <v>83</v>
      </c>
    </row>
    <row r="205" spans="2:65" s="1" customFormat="1" ht="16.5" customHeight="1">
      <c r="B205" s="33"/>
      <c r="C205" s="122" t="s">
        <v>445</v>
      </c>
      <c r="D205" s="122" t="s">
        <v>267</v>
      </c>
      <c r="E205" s="123" t="s">
        <v>1222</v>
      </c>
      <c r="F205" s="124" t="s">
        <v>1223</v>
      </c>
      <c r="G205" s="125" t="s">
        <v>2636</v>
      </c>
      <c r="H205" s="126">
        <v>0.38</v>
      </c>
      <c r="I205" s="127"/>
      <c r="J205" s="128">
        <f>ROUND(I205*H205,2)</f>
        <v>0</v>
      </c>
      <c r="K205" s="124" t="s">
        <v>1066</v>
      </c>
      <c r="L205" s="33"/>
      <c r="M205" s="129" t="s">
        <v>19</v>
      </c>
      <c r="N205" s="130" t="s">
        <v>46</v>
      </c>
      <c r="P205" s="131">
        <f>O205*H205</f>
        <v>0</v>
      </c>
      <c r="Q205" s="131">
        <v>0</v>
      </c>
      <c r="R205" s="131">
        <f>Q205*H205</f>
        <v>0</v>
      </c>
      <c r="S205" s="131">
        <v>0</v>
      </c>
      <c r="T205" s="132">
        <f>S205*H205</f>
        <v>0</v>
      </c>
      <c r="AR205" s="133" t="s">
        <v>272</v>
      </c>
      <c r="AT205" s="133" t="s">
        <v>267</v>
      </c>
      <c r="AU205" s="133" t="s">
        <v>83</v>
      </c>
      <c r="AY205" s="18" t="s">
        <v>266</v>
      </c>
      <c r="BE205" s="134">
        <f>IF(N205="základní",J205,0)</f>
        <v>0</v>
      </c>
      <c r="BF205" s="134">
        <f>IF(N205="snížená",J205,0)</f>
        <v>0</v>
      </c>
      <c r="BG205" s="134">
        <f>IF(N205="zákl. přenesená",J205,0)</f>
        <v>0</v>
      </c>
      <c r="BH205" s="134">
        <f>IF(N205="sníž. přenesená",J205,0)</f>
        <v>0</v>
      </c>
      <c r="BI205" s="134">
        <f>IF(N205="nulová",J205,0)</f>
        <v>0</v>
      </c>
      <c r="BJ205" s="18" t="s">
        <v>83</v>
      </c>
      <c r="BK205" s="134">
        <f>ROUND(I205*H205,2)</f>
        <v>0</v>
      </c>
      <c r="BL205" s="18" t="s">
        <v>272</v>
      </c>
      <c r="BM205" s="133" t="s">
        <v>5205</v>
      </c>
    </row>
    <row r="206" spans="2:65" s="1" customFormat="1" ht="11.25">
      <c r="B206" s="33"/>
      <c r="D206" s="186" t="s">
        <v>1068</v>
      </c>
      <c r="F206" s="187" t="s">
        <v>1225</v>
      </c>
      <c r="I206" s="151"/>
      <c r="L206" s="33"/>
      <c r="M206" s="152"/>
      <c r="T206" s="54"/>
      <c r="AT206" s="18" t="s">
        <v>1068</v>
      </c>
      <c r="AU206" s="18" t="s">
        <v>83</v>
      </c>
    </row>
    <row r="207" spans="2:65" s="1" customFormat="1" ht="19.5">
      <c r="B207" s="33"/>
      <c r="D207" s="136" t="s">
        <v>341</v>
      </c>
      <c r="F207" s="150" t="s">
        <v>2943</v>
      </c>
      <c r="I207" s="151"/>
      <c r="L207" s="33"/>
      <c r="M207" s="152"/>
      <c r="T207" s="54"/>
      <c r="AT207" s="18" t="s">
        <v>341</v>
      </c>
      <c r="AU207" s="18" t="s">
        <v>83</v>
      </c>
    </row>
    <row r="208" spans="2:65" s="1" customFormat="1" ht="21.75" customHeight="1">
      <c r="B208" s="33"/>
      <c r="C208" s="122" t="s">
        <v>449</v>
      </c>
      <c r="D208" s="122" t="s">
        <v>267</v>
      </c>
      <c r="E208" s="123" t="s">
        <v>5206</v>
      </c>
      <c r="F208" s="124" t="s">
        <v>5207</v>
      </c>
      <c r="G208" s="125" t="s">
        <v>270</v>
      </c>
      <c r="H208" s="126">
        <v>2.4</v>
      </c>
      <c r="I208" s="127"/>
      <c r="J208" s="128">
        <f>ROUND(I208*H208,2)</f>
        <v>0</v>
      </c>
      <c r="K208" s="124" t="s">
        <v>1066</v>
      </c>
      <c r="L208" s="33"/>
      <c r="M208" s="129" t="s">
        <v>19</v>
      </c>
      <c r="N208" s="130" t="s">
        <v>46</v>
      </c>
      <c r="P208" s="131">
        <f>O208*H208</f>
        <v>0</v>
      </c>
      <c r="Q208" s="131">
        <v>0</v>
      </c>
      <c r="R208" s="131">
        <f>Q208*H208</f>
        <v>0</v>
      </c>
      <c r="S208" s="131">
        <v>0</v>
      </c>
      <c r="T208" s="132">
        <f>S208*H208</f>
        <v>0</v>
      </c>
      <c r="AR208" s="133" t="s">
        <v>272</v>
      </c>
      <c r="AT208" s="133" t="s">
        <v>267</v>
      </c>
      <c r="AU208" s="133" t="s">
        <v>83</v>
      </c>
      <c r="AY208" s="18" t="s">
        <v>266</v>
      </c>
      <c r="BE208" s="134">
        <f>IF(N208="základní",J208,0)</f>
        <v>0</v>
      </c>
      <c r="BF208" s="134">
        <f>IF(N208="snížená",J208,0)</f>
        <v>0</v>
      </c>
      <c r="BG208" s="134">
        <f>IF(N208="zákl. přenesená",J208,0)</f>
        <v>0</v>
      </c>
      <c r="BH208" s="134">
        <f>IF(N208="sníž. přenesená",J208,0)</f>
        <v>0</v>
      </c>
      <c r="BI208" s="134">
        <f>IF(N208="nulová",J208,0)</f>
        <v>0</v>
      </c>
      <c r="BJ208" s="18" t="s">
        <v>83</v>
      </c>
      <c r="BK208" s="134">
        <f>ROUND(I208*H208,2)</f>
        <v>0</v>
      </c>
      <c r="BL208" s="18" t="s">
        <v>272</v>
      </c>
      <c r="BM208" s="133" t="s">
        <v>5208</v>
      </c>
    </row>
    <row r="209" spans="2:65" s="1" customFormat="1" ht="11.25">
      <c r="B209" s="33"/>
      <c r="D209" s="186" t="s">
        <v>1068</v>
      </c>
      <c r="F209" s="187" t="s">
        <v>5209</v>
      </c>
      <c r="I209" s="151"/>
      <c r="L209" s="33"/>
      <c r="M209" s="152"/>
      <c r="T209" s="54"/>
      <c r="AT209" s="18" t="s">
        <v>1068</v>
      </c>
      <c r="AU209" s="18" t="s">
        <v>83</v>
      </c>
    </row>
    <row r="210" spans="2:65" s="1" customFormat="1" ht="29.25">
      <c r="B210" s="33"/>
      <c r="D210" s="136" t="s">
        <v>341</v>
      </c>
      <c r="F210" s="150" t="s">
        <v>5210</v>
      </c>
      <c r="I210" s="151"/>
      <c r="L210" s="33"/>
      <c r="M210" s="152"/>
      <c r="T210" s="54"/>
      <c r="AT210" s="18" t="s">
        <v>341</v>
      </c>
      <c r="AU210" s="18" t="s">
        <v>83</v>
      </c>
    </row>
    <row r="211" spans="2:65" s="1" customFormat="1" ht="16.5" customHeight="1">
      <c r="B211" s="33"/>
      <c r="C211" s="122" t="s">
        <v>453</v>
      </c>
      <c r="D211" s="122" t="s">
        <v>267</v>
      </c>
      <c r="E211" s="123" t="s">
        <v>2953</v>
      </c>
      <c r="F211" s="124" t="s">
        <v>2954</v>
      </c>
      <c r="G211" s="125" t="s">
        <v>270</v>
      </c>
      <c r="H211" s="126">
        <v>14.13</v>
      </c>
      <c r="I211" s="127"/>
      <c r="J211" s="128">
        <f>ROUND(I211*H211,2)</f>
        <v>0</v>
      </c>
      <c r="K211" s="124" t="s">
        <v>1066</v>
      </c>
      <c r="L211" s="33"/>
      <c r="M211" s="129" t="s">
        <v>19</v>
      </c>
      <c r="N211" s="130" t="s">
        <v>46</v>
      </c>
      <c r="P211" s="131">
        <f>O211*H211</f>
        <v>0</v>
      </c>
      <c r="Q211" s="131">
        <v>0</v>
      </c>
      <c r="R211" s="131">
        <f>Q211*H211</f>
        <v>0</v>
      </c>
      <c r="S211" s="131">
        <v>0</v>
      </c>
      <c r="T211" s="132">
        <f>S211*H211</f>
        <v>0</v>
      </c>
      <c r="AR211" s="133" t="s">
        <v>272</v>
      </c>
      <c r="AT211" s="133" t="s">
        <v>267</v>
      </c>
      <c r="AU211" s="133" t="s">
        <v>83</v>
      </c>
      <c r="AY211" s="18" t="s">
        <v>266</v>
      </c>
      <c r="BE211" s="134">
        <f>IF(N211="základní",J211,0)</f>
        <v>0</v>
      </c>
      <c r="BF211" s="134">
        <f>IF(N211="snížená",J211,0)</f>
        <v>0</v>
      </c>
      <c r="BG211" s="134">
        <f>IF(N211="zákl. přenesená",J211,0)</f>
        <v>0</v>
      </c>
      <c r="BH211" s="134">
        <f>IF(N211="sníž. přenesená",J211,0)</f>
        <v>0</v>
      </c>
      <c r="BI211" s="134">
        <f>IF(N211="nulová",J211,0)</f>
        <v>0</v>
      </c>
      <c r="BJ211" s="18" t="s">
        <v>83</v>
      </c>
      <c r="BK211" s="134">
        <f>ROUND(I211*H211,2)</f>
        <v>0</v>
      </c>
      <c r="BL211" s="18" t="s">
        <v>272</v>
      </c>
      <c r="BM211" s="133" t="s">
        <v>5211</v>
      </c>
    </row>
    <row r="212" spans="2:65" s="1" customFormat="1" ht="11.25">
      <c r="B212" s="33"/>
      <c r="D212" s="186" t="s">
        <v>1068</v>
      </c>
      <c r="F212" s="187" t="s">
        <v>2956</v>
      </c>
      <c r="I212" s="151"/>
      <c r="L212" s="33"/>
      <c r="M212" s="152"/>
      <c r="T212" s="54"/>
      <c r="AT212" s="18" t="s">
        <v>1068</v>
      </c>
      <c r="AU212" s="18" t="s">
        <v>83</v>
      </c>
    </row>
    <row r="213" spans="2:65" s="1" customFormat="1" ht="19.5">
      <c r="B213" s="33"/>
      <c r="D213" s="136" t="s">
        <v>341</v>
      </c>
      <c r="F213" s="150" t="s">
        <v>2957</v>
      </c>
      <c r="I213" s="151"/>
      <c r="L213" s="33"/>
      <c r="M213" s="152"/>
      <c r="T213" s="54"/>
      <c r="AT213" s="18" t="s">
        <v>341</v>
      </c>
      <c r="AU213" s="18" t="s">
        <v>83</v>
      </c>
    </row>
    <row r="214" spans="2:65" s="1" customFormat="1" ht="16.5" customHeight="1">
      <c r="B214" s="33"/>
      <c r="C214" s="122" t="s">
        <v>457</v>
      </c>
      <c r="D214" s="122" t="s">
        <v>267</v>
      </c>
      <c r="E214" s="123" t="s">
        <v>5212</v>
      </c>
      <c r="F214" s="124" t="s">
        <v>5213</v>
      </c>
      <c r="G214" s="125" t="s">
        <v>270</v>
      </c>
      <c r="H214" s="126">
        <v>23.5</v>
      </c>
      <c r="I214" s="127"/>
      <c r="J214" s="128">
        <f>ROUND(I214*H214,2)</f>
        <v>0</v>
      </c>
      <c r="K214" s="124" t="s">
        <v>1066</v>
      </c>
      <c r="L214" s="33"/>
      <c r="M214" s="129" t="s">
        <v>19</v>
      </c>
      <c r="N214" s="130" t="s">
        <v>46</v>
      </c>
      <c r="P214" s="131">
        <f>O214*H214</f>
        <v>0</v>
      </c>
      <c r="Q214" s="131">
        <v>0</v>
      </c>
      <c r="R214" s="131">
        <f>Q214*H214</f>
        <v>0</v>
      </c>
      <c r="S214" s="131">
        <v>0</v>
      </c>
      <c r="T214" s="132">
        <f>S214*H214</f>
        <v>0</v>
      </c>
      <c r="AR214" s="133" t="s">
        <v>272</v>
      </c>
      <c r="AT214" s="133" t="s">
        <v>267</v>
      </c>
      <c r="AU214" s="133" t="s">
        <v>83</v>
      </c>
      <c r="AY214" s="18" t="s">
        <v>266</v>
      </c>
      <c r="BE214" s="134">
        <f>IF(N214="základní",J214,0)</f>
        <v>0</v>
      </c>
      <c r="BF214" s="134">
        <f>IF(N214="snížená",J214,0)</f>
        <v>0</v>
      </c>
      <c r="BG214" s="134">
        <f>IF(N214="zákl. přenesená",J214,0)</f>
        <v>0</v>
      </c>
      <c r="BH214" s="134">
        <f>IF(N214="sníž. přenesená",J214,0)</f>
        <v>0</v>
      </c>
      <c r="BI214" s="134">
        <f>IF(N214="nulová",J214,0)</f>
        <v>0</v>
      </c>
      <c r="BJ214" s="18" t="s">
        <v>83</v>
      </c>
      <c r="BK214" s="134">
        <f>ROUND(I214*H214,2)</f>
        <v>0</v>
      </c>
      <c r="BL214" s="18" t="s">
        <v>272</v>
      </c>
      <c r="BM214" s="133" t="s">
        <v>5214</v>
      </c>
    </row>
    <row r="215" spans="2:65" s="1" customFormat="1" ht="11.25">
      <c r="B215" s="33"/>
      <c r="D215" s="186" t="s">
        <v>1068</v>
      </c>
      <c r="F215" s="187" t="s">
        <v>5215</v>
      </c>
      <c r="I215" s="151"/>
      <c r="L215" s="33"/>
      <c r="M215" s="152"/>
      <c r="T215" s="54"/>
      <c r="AT215" s="18" t="s">
        <v>1068</v>
      </c>
      <c r="AU215" s="18" t="s">
        <v>83</v>
      </c>
    </row>
    <row r="216" spans="2:65" s="1" customFormat="1" ht="29.25">
      <c r="B216" s="33"/>
      <c r="D216" s="136" t="s">
        <v>341</v>
      </c>
      <c r="F216" s="150" t="s">
        <v>5216</v>
      </c>
      <c r="I216" s="151"/>
      <c r="L216" s="33"/>
      <c r="M216" s="152"/>
      <c r="T216" s="54"/>
      <c r="AT216" s="18" t="s">
        <v>341</v>
      </c>
      <c r="AU216" s="18" t="s">
        <v>83</v>
      </c>
    </row>
    <row r="217" spans="2:65" s="1" customFormat="1" ht="16.5" customHeight="1">
      <c r="B217" s="33"/>
      <c r="C217" s="122" t="s">
        <v>461</v>
      </c>
      <c r="D217" s="122" t="s">
        <v>267</v>
      </c>
      <c r="E217" s="123" t="s">
        <v>2958</v>
      </c>
      <c r="F217" s="124" t="s">
        <v>2959</v>
      </c>
      <c r="G217" s="125" t="s">
        <v>270</v>
      </c>
      <c r="H217" s="126">
        <v>4</v>
      </c>
      <c r="I217" s="127"/>
      <c r="J217" s="128">
        <f>ROUND(I217*H217,2)</f>
        <v>0</v>
      </c>
      <c r="K217" s="124" t="s">
        <v>1066</v>
      </c>
      <c r="L217" s="33"/>
      <c r="M217" s="129" t="s">
        <v>19</v>
      </c>
      <c r="N217" s="130" t="s">
        <v>46</v>
      </c>
      <c r="P217" s="131">
        <f>O217*H217</f>
        <v>0</v>
      </c>
      <c r="Q217" s="131">
        <v>0</v>
      </c>
      <c r="R217" s="131">
        <f>Q217*H217</f>
        <v>0</v>
      </c>
      <c r="S217" s="131">
        <v>0</v>
      </c>
      <c r="T217" s="132">
        <f>S217*H217</f>
        <v>0</v>
      </c>
      <c r="AR217" s="133" t="s">
        <v>272</v>
      </c>
      <c r="AT217" s="133" t="s">
        <v>267</v>
      </c>
      <c r="AU217" s="133" t="s">
        <v>83</v>
      </c>
      <c r="AY217" s="18" t="s">
        <v>266</v>
      </c>
      <c r="BE217" s="134">
        <f>IF(N217="základní",J217,0)</f>
        <v>0</v>
      </c>
      <c r="BF217" s="134">
        <f>IF(N217="snížená",J217,0)</f>
        <v>0</v>
      </c>
      <c r="BG217" s="134">
        <f>IF(N217="zákl. přenesená",J217,0)</f>
        <v>0</v>
      </c>
      <c r="BH217" s="134">
        <f>IF(N217="sníž. přenesená",J217,0)</f>
        <v>0</v>
      </c>
      <c r="BI217" s="134">
        <f>IF(N217="nulová",J217,0)</f>
        <v>0</v>
      </c>
      <c r="BJ217" s="18" t="s">
        <v>83</v>
      </c>
      <c r="BK217" s="134">
        <f>ROUND(I217*H217,2)</f>
        <v>0</v>
      </c>
      <c r="BL217" s="18" t="s">
        <v>272</v>
      </c>
      <c r="BM217" s="133" t="s">
        <v>5217</v>
      </c>
    </row>
    <row r="218" spans="2:65" s="1" customFormat="1" ht="11.25">
      <c r="B218" s="33"/>
      <c r="D218" s="186" t="s">
        <v>1068</v>
      </c>
      <c r="F218" s="187" t="s">
        <v>2961</v>
      </c>
      <c r="I218" s="151"/>
      <c r="L218" s="33"/>
      <c r="M218" s="152"/>
      <c r="T218" s="54"/>
      <c r="AT218" s="18" t="s">
        <v>1068</v>
      </c>
      <c r="AU218" s="18" t="s">
        <v>83</v>
      </c>
    </row>
    <row r="219" spans="2:65" s="1" customFormat="1" ht="19.5">
      <c r="B219" s="33"/>
      <c r="D219" s="136" t="s">
        <v>341</v>
      </c>
      <c r="F219" s="150" t="s">
        <v>2962</v>
      </c>
      <c r="I219" s="151"/>
      <c r="L219" s="33"/>
      <c r="M219" s="152"/>
      <c r="T219" s="54"/>
      <c r="AT219" s="18" t="s">
        <v>341</v>
      </c>
      <c r="AU219" s="18" t="s">
        <v>83</v>
      </c>
    </row>
    <row r="220" spans="2:65" s="1" customFormat="1" ht="21.75" customHeight="1">
      <c r="B220" s="33"/>
      <c r="C220" s="122" t="s">
        <v>522</v>
      </c>
      <c r="D220" s="122" t="s">
        <v>267</v>
      </c>
      <c r="E220" s="123" t="s">
        <v>2963</v>
      </c>
      <c r="F220" s="124" t="s">
        <v>2964</v>
      </c>
      <c r="G220" s="125" t="s">
        <v>2609</v>
      </c>
      <c r="H220" s="126">
        <v>104.4</v>
      </c>
      <c r="I220" s="127"/>
      <c r="J220" s="128">
        <f>ROUND(I220*H220,2)</f>
        <v>0</v>
      </c>
      <c r="K220" s="124" t="s">
        <v>1066</v>
      </c>
      <c r="L220" s="33"/>
      <c r="M220" s="129" t="s">
        <v>19</v>
      </c>
      <c r="N220" s="130" t="s">
        <v>46</v>
      </c>
      <c r="P220" s="131">
        <f>O220*H220</f>
        <v>0</v>
      </c>
      <c r="Q220" s="131">
        <v>0</v>
      </c>
      <c r="R220" s="131">
        <f>Q220*H220</f>
        <v>0</v>
      </c>
      <c r="S220" s="131">
        <v>0</v>
      </c>
      <c r="T220" s="132">
        <f>S220*H220</f>
        <v>0</v>
      </c>
      <c r="AR220" s="133" t="s">
        <v>272</v>
      </c>
      <c r="AT220" s="133" t="s">
        <v>267</v>
      </c>
      <c r="AU220" s="133" t="s">
        <v>83</v>
      </c>
      <c r="AY220" s="18" t="s">
        <v>266</v>
      </c>
      <c r="BE220" s="134">
        <f>IF(N220="základní",J220,0)</f>
        <v>0</v>
      </c>
      <c r="BF220" s="134">
        <f>IF(N220="snížená",J220,0)</f>
        <v>0</v>
      </c>
      <c r="BG220" s="134">
        <f>IF(N220="zákl. přenesená",J220,0)</f>
        <v>0</v>
      </c>
      <c r="BH220" s="134">
        <f>IF(N220="sníž. přenesená",J220,0)</f>
        <v>0</v>
      </c>
      <c r="BI220" s="134">
        <f>IF(N220="nulová",J220,0)</f>
        <v>0</v>
      </c>
      <c r="BJ220" s="18" t="s">
        <v>83</v>
      </c>
      <c r="BK220" s="134">
        <f>ROUND(I220*H220,2)</f>
        <v>0</v>
      </c>
      <c r="BL220" s="18" t="s">
        <v>272</v>
      </c>
      <c r="BM220" s="133" t="s">
        <v>5218</v>
      </c>
    </row>
    <row r="221" spans="2:65" s="1" customFormat="1" ht="11.25">
      <c r="B221" s="33"/>
      <c r="D221" s="186" t="s">
        <v>1068</v>
      </c>
      <c r="F221" s="187" t="s">
        <v>2966</v>
      </c>
      <c r="I221" s="151"/>
      <c r="L221" s="33"/>
      <c r="M221" s="152"/>
      <c r="T221" s="54"/>
      <c r="AT221" s="18" t="s">
        <v>1068</v>
      </c>
      <c r="AU221" s="18" t="s">
        <v>83</v>
      </c>
    </row>
    <row r="222" spans="2:65" s="1" customFormat="1" ht="29.25">
      <c r="B222" s="33"/>
      <c r="D222" s="136" t="s">
        <v>341</v>
      </c>
      <c r="F222" s="150" t="s">
        <v>2967</v>
      </c>
      <c r="I222" s="151"/>
      <c r="L222" s="33"/>
      <c r="M222" s="152"/>
      <c r="T222" s="54"/>
      <c r="AT222" s="18" t="s">
        <v>341</v>
      </c>
      <c r="AU222" s="18" t="s">
        <v>83</v>
      </c>
    </row>
    <row r="223" spans="2:65" s="10" customFormat="1" ht="25.9" customHeight="1">
      <c r="B223" s="112"/>
      <c r="D223" s="113" t="s">
        <v>74</v>
      </c>
      <c r="E223" s="114" t="s">
        <v>264</v>
      </c>
      <c r="F223" s="114" t="s">
        <v>265</v>
      </c>
      <c r="I223" s="115"/>
      <c r="J223" s="116">
        <f>BK223</f>
        <v>0</v>
      </c>
      <c r="L223" s="112"/>
      <c r="M223" s="117"/>
      <c r="P223" s="118">
        <f>SUM(P224:P231)</f>
        <v>0</v>
      </c>
      <c r="R223" s="118">
        <f>SUM(R224:R231)</f>
        <v>0</v>
      </c>
      <c r="T223" s="119">
        <f>SUM(T224:T231)</f>
        <v>0</v>
      </c>
      <c r="AR223" s="113" t="s">
        <v>83</v>
      </c>
      <c r="AT223" s="120" t="s">
        <v>74</v>
      </c>
      <c r="AU223" s="120" t="s">
        <v>75</v>
      </c>
      <c r="AY223" s="113" t="s">
        <v>266</v>
      </c>
      <c r="BK223" s="121">
        <f>SUM(BK224:BK231)</f>
        <v>0</v>
      </c>
    </row>
    <row r="224" spans="2:65" s="1" customFormat="1" ht="16.5" customHeight="1">
      <c r="B224" s="33"/>
      <c r="C224" s="122" t="s">
        <v>518</v>
      </c>
      <c r="D224" s="122" t="s">
        <v>267</v>
      </c>
      <c r="E224" s="123" t="s">
        <v>2968</v>
      </c>
      <c r="F224" s="124" t="s">
        <v>2969</v>
      </c>
      <c r="G224" s="125" t="s">
        <v>2609</v>
      </c>
      <c r="H224" s="126">
        <v>300</v>
      </c>
      <c r="I224" s="127"/>
      <c r="J224" s="128">
        <f>ROUND(I224*H224,2)</f>
        <v>0</v>
      </c>
      <c r="K224" s="124" t="s">
        <v>1066</v>
      </c>
      <c r="L224" s="33"/>
      <c r="M224" s="129" t="s">
        <v>19</v>
      </c>
      <c r="N224" s="130" t="s">
        <v>46</v>
      </c>
      <c r="P224" s="131">
        <f>O224*H224</f>
        <v>0</v>
      </c>
      <c r="Q224" s="131">
        <v>0</v>
      </c>
      <c r="R224" s="131">
        <f>Q224*H224</f>
        <v>0</v>
      </c>
      <c r="S224" s="131">
        <v>0</v>
      </c>
      <c r="T224" s="132">
        <f>S224*H224</f>
        <v>0</v>
      </c>
      <c r="AR224" s="133" t="s">
        <v>272</v>
      </c>
      <c r="AT224" s="133" t="s">
        <v>267</v>
      </c>
      <c r="AU224" s="133" t="s">
        <v>83</v>
      </c>
      <c r="AY224" s="18" t="s">
        <v>266</v>
      </c>
      <c r="BE224" s="134">
        <f>IF(N224="základní",J224,0)</f>
        <v>0</v>
      </c>
      <c r="BF224" s="134">
        <f>IF(N224="snížená",J224,0)</f>
        <v>0</v>
      </c>
      <c r="BG224" s="134">
        <f>IF(N224="zákl. přenesená",J224,0)</f>
        <v>0</v>
      </c>
      <c r="BH224" s="134">
        <f>IF(N224="sníž. přenesená",J224,0)</f>
        <v>0</v>
      </c>
      <c r="BI224" s="134">
        <f>IF(N224="nulová",J224,0)</f>
        <v>0</v>
      </c>
      <c r="BJ224" s="18" t="s">
        <v>83</v>
      </c>
      <c r="BK224" s="134">
        <f>ROUND(I224*H224,2)</f>
        <v>0</v>
      </c>
      <c r="BL224" s="18" t="s">
        <v>272</v>
      </c>
      <c r="BM224" s="133" t="s">
        <v>5219</v>
      </c>
    </row>
    <row r="225" spans="2:65" s="1" customFormat="1" ht="11.25">
      <c r="B225" s="33"/>
      <c r="D225" s="186" t="s">
        <v>1068</v>
      </c>
      <c r="F225" s="187" t="s">
        <v>2971</v>
      </c>
      <c r="I225" s="151"/>
      <c r="L225" s="33"/>
      <c r="M225" s="152"/>
      <c r="T225" s="54"/>
      <c r="AT225" s="18" t="s">
        <v>1068</v>
      </c>
      <c r="AU225" s="18" t="s">
        <v>83</v>
      </c>
    </row>
    <row r="226" spans="2:65" s="1" customFormat="1" ht="29.25">
      <c r="B226" s="33"/>
      <c r="D226" s="136" t="s">
        <v>341</v>
      </c>
      <c r="F226" s="150" t="s">
        <v>2972</v>
      </c>
      <c r="I226" s="151"/>
      <c r="L226" s="33"/>
      <c r="M226" s="152"/>
      <c r="T226" s="54"/>
      <c r="AT226" s="18" t="s">
        <v>341</v>
      </c>
      <c r="AU226" s="18" t="s">
        <v>83</v>
      </c>
    </row>
    <row r="227" spans="2:65" s="1" customFormat="1" ht="16.5" customHeight="1">
      <c r="B227" s="33"/>
      <c r="C227" s="122" t="s">
        <v>526</v>
      </c>
      <c r="D227" s="122" t="s">
        <v>267</v>
      </c>
      <c r="E227" s="123" t="s">
        <v>2973</v>
      </c>
      <c r="F227" s="124" t="s">
        <v>2974</v>
      </c>
      <c r="G227" s="125" t="s">
        <v>2609</v>
      </c>
      <c r="H227" s="126">
        <v>300</v>
      </c>
      <c r="I227" s="127"/>
      <c r="J227" s="128">
        <f>ROUND(I227*H227,2)</f>
        <v>0</v>
      </c>
      <c r="K227" s="124" t="s">
        <v>1066</v>
      </c>
      <c r="L227" s="33"/>
      <c r="M227" s="129" t="s">
        <v>19</v>
      </c>
      <c r="N227" s="130" t="s">
        <v>46</v>
      </c>
      <c r="P227" s="131">
        <f>O227*H227</f>
        <v>0</v>
      </c>
      <c r="Q227" s="131">
        <v>0</v>
      </c>
      <c r="R227" s="131">
        <f>Q227*H227</f>
        <v>0</v>
      </c>
      <c r="S227" s="131">
        <v>0</v>
      </c>
      <c r="T227" s="132">
        <f>S227*H227</f>
        <v>0</v>
      </c>
      <c r="AR227" s="133" t="s">
        <v>272</v>
      </c>
      <c r="AT227" s="133" t="s">
        <v>267</v>
      </c>
      <c r="AU227" s="133" t="s">
        <v>83</v>
      </c>
      <c r="AY227" s="18" t="s">
        <v>266</v>
      </c>
      <c r="BE227" s="134">
        <f>IF(N227="základní",J227,0)</f>
        <v>0</v>
      </c>
      <c r="BF227" s="134">
        <f>IF(N227="snížená",J227,0)</f>
        <v>0</v>
      </c>
      <c r="BG227" s="134">
        <f>IF(N227="zákl. přenesená",J227,0)</f>
        <v>0</v>
      </c>
      <c r="BH227" s="134">
        <f>IF(N227="sníž. přenesená",J227,0)</f>
        <v>0</v>
      </c>
      <c r="BI227" s="134">
        <f>IF(N227="nulová",J227,0)</f>
        <v>0</v>
      </c>
      <c r="BJ227" s="18" t="s">
        <v>83</v>
      </c>
      <c r="BK227" s="134">
        <f>ROUND(I227*H227,2)</f>
        <v>0</v>
      </c>
      <c r="BL227" s="18" t="s">
        <v>272</v>
      </c>
      <c r="BM227" s="133" t="s">
        <v>5220</v>
      </c>
    </row>
    <row r="228" spans="2:65" s="1" customFormat="1" ht="11.25">
      <c r="B228" s="33"/>
      <c r="D228" s="186" t="s">
        <v>1068</v>
      </c>
      <c r="F228" s="187" t="s">
        <v>2976</v>
      </c>
      <c r="I228" s="151"/>
      <c r="L228" s="33"/>
      <c r="M228" s="152"/>
      <c r="T228" s="54"/>
      <c r="AT228" s="18" t="s">
        <v>1068</v>
      </c>
      <c r="AU228" s="18" t="s">
        <v>83</v>
      </c>
    </row>
    <row r="229" spans="2:65" s="1" customFormat="1" ht="29.25">
      <c r="B229" s="33"/>
      <c r="D229" s="136" t="s">
        <v>341</v>
      </c>
      <c r="F229" s="150" t="s">
        <v>2977</v>
      </c>
      <c r="I229" s="151"/>
      <c r="L229" s="33"/>
      <c r="M229" s="152"/>
      <c r="T229" s="54"/>
      <c r="AT229" s="18" t="s">
        <v>341</v>
      </c>
      <c r="AU229" s="18" t="s">
        <v>83</v>
      </c>
    </row>
    <row r="230" spans="2:65" s="1" customFormat="1" ht="16.5" customHeight="1">
      <c r="B230" s="33"/>
      <c r="C230" s="122" t="s">
        <v>530</v>
      </c>
      <c r="D230" s="122" t="s">
        <v>267</v>
      </c>
      <c r="E230" s="123" t="s">
        <v>2978</v>
      </c>
      <c r="F230" s="124" t="s">
        <v>2979</v>
      </c>
      <c r="G230" s="125" t="s">
        <v>310</v>
      </c>
      <c r="H230" s="126">
        <v>100</v>
      </c>
      <c r="I230" s="127"/>
      <c r="J230" s="128">
        <f>ROUND(I230*H230,2)</f>
        <v>0</v>
      </c>
      <c r="K230" s="124" t="s">
        <v>1066</v>
      </c>
      <c r="L230" s="33"/>
      <c r="M230" s="129" t="s">
        <v>19</v>
      </c>
      <c r="N230" s="130" t="s">
        <v>46</v>
      </c>
      <c r="P230" s="131">
        <f>O230*H230</f>
        <v>0</v>
      </c>
      <c r="Q230" s="131">
        <v>0</v>
      </c>
      <c r="R230" s="131">
        <f>Q230*H230</f>
        <v>0</v>
      </c>
      <c r="S230" s="131">
        <v>0</v>
      </c>
      <c r="T230" s="132">
        <f>S230*H230</f>
        <v>0</v>
      </c>
      <c r="AR230" s="133" t="s">
        <v>272</v>
      </c>
      <c r="AT230" s="133" t="s">
        <v>267</v>
      </c>
      <c r="AU230" s="133" t="s">
        <v>83</v>
      </c>
      <c r="AY230" s="18" t="s">
        <v>266</v>
      </c>
      <c r="BE230" s="134">
        <f>IF(N230="základní",J230,0)</f>
        <v>0</v>
      </c>
      <c r="BF230" s="134">
        <f>IF(N230="snížená",J230,0)</f>
        <v>0</v>
      </c>
      <c r="BG230" s="134">
        <f>IF(N230="zákl. přenesená",J230,0)</f>
        <v>0</v>
      </c>
      <c r="BH230" s="134">
        <f>IF(N230="sníž. přenesená",J230,0)</f>
        <v>0</v>
      </c>
      <c r="BI230" s="134">
        <f>IF(N230="nulová",J230,0)</f>
        <v>0</v>
      </c>
      <c r="BJ230" s="18" t="s">
        <v>83</v>
      </c>
      <c r="BK230" s="134">
        <f>ROUND(I230*H230,2)</f>
        <v>0</v>
      </c>
      <c r="BL230" s="18" t="s">
        <v>272</v>
      </c>
      <c r="BM230" s="133" t="s">
        <v>5221</v>
      </c>
    </row>
    <row r="231" spans="2:65" s="1" customFormat="1" ht="11.25">
      <c r="B231" s="33"/>
      <c r="D231" s="186" t="s">
        <v>1068</v>
      </c>
      <c r="F231" s="187" t="s">
        <v>2981</v>
      </c>
      <c r="I231" s="151"/>
      <c r="L231" s="33"/>
      <c r="M231" s="152"/>
      <c r="T231" s="54"/>
      <c r="AT231" s="18" t="s">
        <v>1068</v>
      </c>
      <c r="AU231" s="18" t="s">
        <v>83</v>
      </c>
    </row>
    <row r="232" spans="2:65" s="10" customFormat="1" ht="25.9" customHeight="1">
      <c r="B232" s="112"/>
      <c r="D232" s="113" t="s">
        <v>74</v>
      </c>
      <c r="E232" s="114" t="s">
        <v>295</v>
      </c>
      <c r="F232" s="114" t="s">
        <v>2982</v>
      </c>
      <c r="I232" s="115"/>
      <c r="J232" s="116">
        <f>BK232</f>
        <v>0</v>
      </c>
      <c r="L232" s="112"/>
      <c r="M232" s="117"/>
      <c r="P232" s="118">
        <f>SUM(P233:P235)</f>
        <v>0</v>
      </c>
      <c r="R232" s="118">
        <f>SUM(R233:R235)</f>
        <v>0</v>
      </c>
      <c r="T232" s="119">
        <f>SUM(T233:T235)</f>
        <v>0</v>
      </c>
      <c r="AR232" s="113" t="s">
        <v>83</v>
      </c>
      <c r="AT232" s="120" t="s">
        <v>74</v>
      </c>
      <c r="AU232" s="120" t="s">
        <v>75</v>
      </c>
      <c r="AY232" s="113" t="s">
        <v>266</v>
      </c>
      <c r="BK232" s="121">
        <f>SUM(BK233:BK235)</f>
        <v>0</v>
      </c>
    </row>
    <row r="233" spans="2:65" s="1" customFormat="1" ht="21.75" customHeight="1">
      <c r="B233" s="33"/>
      <c r="C233" s="122" t="s">
        <v>534</v>
      </c>
      <c r="D233" s="122" t="s">
        <v>267</v>
      </c>
      <c r="E233" s="123" t="s">
        <v>2987</v>
      </c>
      <c r="F233" s="124" t="s">
        <v>2988</v>
      </c>
      <c r="G233" s="125" t="s">
        <v>2609</v>
      </c>
      <c r="H233" s="126">
        <v>26</v>
      </c>
      <c r="I233" s="127"/>
      <c r="J233" s="128">
        <f>ROUND(I233*H233,2)</f>
        <v>0</v>
      </c>
      <c r="K233" s="124" t="s">
        <v>1066</v>
      </c>
      <c r="L233" s="33"/>
      <c r="M233" s="129" t="s">
        <v>19</v>
      </c>
      <c r="N233" s="130" t="s">
        <v>46</v>
      </c>
      <c r="P233" s="131">
        <f>O233*H233</f>
        <v>0</v>
      </c>
      <c r="Q233" s="131">
        <v>0</v>
      </c>
      <c r="R233" s="131">
        <f>Q233*H233</f>
        <v>0</v>
      </c>
      <c r="S233" s="131">
        <v>0</v>
      </c>
      <c r="T233" s="132">
        <f>S233*H233</f>
        <v>0</v>
      </c>
      <c r="AR233" s="133" t="s">
        <v>272</v>
      </c>
      <c r="AT233" s="133" t="s">
        <v>267</v>
      </c>
      <c r="AU233" s="133" t="s">
        <v>83</v>
      </c>
      <c r="AY233" s="18" t="s">
        <v>266</v>
      </c>
      <c r="BE233" s="134">
        <f>IF(N233="základní",J233,0)</f>
        <v>0</v>
      </c>
      <c r="BF233" s="134">
        <f>IF(N233="snížená",J233,0)</f>
        <v>0</v>
      </c>
      <c r="BG233" s="134">
        <f>IF(N233="zákl. přenesená",J233,0)</f>
        <v>0</v>
      </c>
      <c r="BH233" s="134">
        <f>IF(N233="sníž. přenesená",J233,0)</f>
        <v>0</v>
      </c>
      <c r="BI233" s="134">
        <f>IF(N233="nulová",J233,0)</f>
        <v>0</v>
      </c>
      <c r="BJ233" s="18" t="s">
        <v>83</v>
      </c>
      <c r="BK233" s="134">
        <f>ROUND(I233*H233,2)</f>
        <v>0</v>
      </c>
      <c r="BL233" s="18" t="s">
        <v>272</v>
      </c>
      <c r="BM233" s="133" t="s">
        <v>5222</v>
      </c>
    </row>
    <row r="234" spans="2:65" s="1" customFormat="1" ht="11.25">
      <c r="B234" s="33"/>
      <c r="D234" s="186" t="s">
        <v>1068</v>
      </c>
      <c r="F234" s="187" t="s">
        <v>2990</v>
      </c>
      <c r="I234" s="151"/>
      <c r="L234" s="33"/>
      <c r="M234" s="152"/>
      <c r="T234" s="54"/>
      <c r="AT234" s="18" t="s">
        <v>1068</v>
      </c>
      <c r="AU234" s="18" t="s">
        <v>83</v>
      </c>
    </row>
    <row r="235" spans="2:65" s="1" customFormat="1" ht="29.25">
      <c r="B235" s="33"/>
      <c r="D235" s="136" t="s">
        <v>341</v>
      </c>
      <c r="F235" s="150" t="s">
        <v>2991</v>
      </c>
      <c r="I235" s="151"/>
      <c r="L235" s="33"/>
      <c r="M235" s="152"/>
      <c r="T235" s="54"/>
      <c r="AT235" s="18" t="s">
        <v>341</v>
      </c>
      <c r="AU235" s="18" t="s">
        <v>83</v>
      </c>
    </row>
    <row r="236" spans="2:65" s="10" customFormat="1" ht="25.9" customHeight="1">
      <c r="B236" s="112"/>
      <c r="D236" s="113" t="s">
        <v>74</v>
      </c>
      <c r="E236" s="114" t="s">
        <v>293</v>
      </c>
      <c r="F236" s="114" t="s">
        <v>294</v>
      </c>
      <c r="I236" s="115"/>
      <c r="J236" s="116">
        <f>BK236</f>
        <v>0</v>
      </c>
      <c r="L236" s="112"/>
      <c r="M236" s="117"/>
      <c r="P236" s="118">
        <f>SUM(P237:P262)</f>
        <v>0</v>
      </c>
      <c r="R236" s="118">
        <f>SUM(R237:R262)</f>
        <v>0</v>
      </c>
      <c r="T236" s="119">
        <f>SUM(T237:T262)</f>
        <v>0</v>
      </c>
      <c r="AR236" s="113" t="s">
        <v>83</v>
      </c>
      <c r="AT236" s="120" t="s">
        <v>74</v>
      </c>
      <c r="AU236" s="120" t="s">
        <v>75</v>
      </c>
      <c r="AY236" s="113" t="s">
        <v>266</v>
      </c>
      <c r="BK236" s="121">
        <f>SUM(BK237:BK262)</f>
        <v>0</v>
      </c>
    </row>
    <row r="237" spans="2:65" s="1" customFormat="1" ht="16.5" customHeight="1">
      <c r="B237" s="33"/>
      <c r="C237" s="122" t="s">
        <v>538</v>
      </c>
      <c r="D237" s="122" t="s">
        <v>267</v>
      </c>
      <c r="E237" s="123" t="s">
        <v>2992</v>
      </c>
      <c r="F237" s="124" t="s">
        <v>2993</v>
      </c>
      <c r="G237" s="125" t="s">
        <v>2636</v>
      </c>
      <c r="H237" s="126">
        <v>0.129</v>
      </c>
      <c r="I237" s="127"/>
      <c r="J237" s="128">
        <f>ROUND(I237*H237,2)</f>
        <v>0</v>
      </c>
      <c r="K237" s="124" t="s">
        <v>1066</v>
      </c>
      <c r="L237" s="33"/>
      <c r="M237" s="129" t="s">
        <v>19</v>
      </c>
      <c r="N237" s="130" t="s">
        <v>46</v>
      </c>
      <c r="P237" s="131">
        <f>O237*H237</f>
        <v>0</v>
      </c>
      <c r="Q237" s="131">
        <v>0</v>
      </c>
      <c r="R237" s="131">
        <f>Q237*H237</f>
        <v>0</v>
      </c>
      <c r="S237" s="131">
        <v>0</v>
      </c>
      <c r="T237" s="132">
        <f>S237*H237</f>
        <v>0</v>
      </c>
      <c r="AR237" s="133" t="s">
        <v>272</v>
      </c>
      <c r="AT237" s="133" t="s">
        <v>267</v>
      </c>
      <c r="AU237" s="133" t="s">
        <v>83</v>
      </c>
      <c r="AY237" s="18" t="s">
        <v>266</v>
      </c>
      <c r="BE237" s="134">
        <f>IF(N237="základní",J237,0)</f>
        <v>0</v>
      </c>
      <c r="BF237" s="134">
        <f>IF(N237="snížená",J237,0)</f>
        <v>0</v>
      </c>
      <c r="BG237" s="134">
        <f>IF(N237="zákl. přenesená",J237,0)</f>
        <v>0</v>
      </c>
      <c r="BH237" s="134">
        <f>IF(N237="sníž. přenesená",J237,0)</f>
        <v>0</v>
      </c>
      <c r="BI237" s="134">
        <f>IF(N237="nulová",J237,0)</f>
        <v>0</v>
      </c>
      <c r="BJ237" s="18" t="s">
        <v>83</v>
      </c>
      <c r="BK237" s="134">
        <f>ROUND(I237*H237,2)</f>
        <v>0</v>
      </c>
      <c r="BL237" s="18" t="s">
        <v>272</v>
      </c>
      <c r="BM237" s="133" t="s">
        <v>5223</v>
      </c>
    </row>
    <row r="238" spans="2:65" s="1" customFormat="1" ht="11.25">
      <c r="B238" s="33"/>
      <c r="D238" s="186" t="s">
        <v>1068</v>
      </c>
      <c r="F238" s="187" t="s">
        <v>2995</v>
      </c>
      <c r="I238" s="151"/>
      <c r="L238" s="33"/>
      <c r="M238" s="152"/>
      <c r="T238" s="54"/>
      <c r="AT238" s="18" t="s">
        <v>1068</v>
      </c>
      <c r="AU238" s="18" t="s">
        <v>83</v>
      </c>
    </row>
    <row r="239" spans="2:65" s="1" customFormat="1" ht="16.5" customHeight="1">
      <c r="B239" s="33"/>
      <c r="C239" s="122" t="s">
        <v>542</v>
      </c>
      <c r="D239" s="122" t="s">
        <v>267</v>
      </c>
      <c r="E239" s="123" t="s">
        <v>2996</v>
      </c>
      <c r="F239" s="124" t="s">
        <v>2997</v>
      </c>
      <c r="G239" s="125" t="s">
        <v>2636</v>
      </c>
      <c r="H239" s="126">
        <v>0.3</v>
      </c>
      <c r="I239" s="127"/>
      <c r="J239" s="128">
        <f>ROUND(I239*H239,2)</f>
        <v>0</v>
      </c>
      <c r="K239" s="124" t="s">
        <v>1066</v>
      </c>
      <c r="L239" s="33"/>
      <c r="M239" s="129" t="s">
        <v>19</v>
      </c>
      <c r="N239" s="130" t="s">
        <v>46</v>
      </c>
      <c r="P239" s="131">
        <f>O239*H239</f>
        <v>0</v>
      </c>
      <c r="Q239" s="131">
        <v>0</v>
      </c>
      <c r="R239" s="131">
        <f>Q239*H239</f>
        <v>0</v>
      </c>
      <c r="S239" s="131">
        <v>0</v>
      </c>
      <c r="T239" s="132">
        <f>S239*H239</f>
        <v>0</v>
      </c>
      <c r="AR239" s="133" t="s">
        <v>272</v>
      </c>
      <c r="AT239" s="133" t="s">
        <v>267</v>
      </c>
      <c r="AU239" s="133" t="s">
        <v>83</v>
      </c>
      <c r="AY239" s="18" t="s">
        <v>266</v>
      </c>
      <c r="BE239" s="134">
        <f>IF(N239="základní",J239,0)</f>
        <v>0</v>
      </c>
      <c r="BF239" s="134">
        <f>IF(N239="snížená",J239,0)</f>
        <v>0</v>
      </c>
      <c r="BG239" s="134">
        <f>IF(N239="zákl. přenesená",J239,0)</f>
        <v>0</v>
      </c>
      <c r="BH239" s="134">
        <f>IF(N239="sníž. přenesená",J239,0)</f>
        <v>0</v>
      </c>
      <c r="BI239" s="134">
        <f>IF(N239="nulová",J239,0)</f>
        <v>0</v>
      </c>
      <c r="BJ239" s="18" t="s">
        <v>83</v>
      </c>
      <c r="BK239" s="134">
        <f>ROUND(I239*H239,2)</f>
        <v>0</v>
      </c>
      <c r="BL239" s="18" t="s">
        <v>272</v>
      </c>
      <c r="BM239" s="133" t="s">
        <v>5224</v>
      </c>
    </row>
    <row r="240" spans="2:65" s="1" customFormat="1" ht="11.25">
      <c r="B240" s="33"/>
      <c r="D240" s="186" t="s">
        <v>1068</v>
      </c>
      <c r="F240" s="187" t="s">
        <v>2999</v>
      </c>
      <c r="I240" s="151"/>
      <c r="L240" s="33"/>
      <c r="M240" s="152"/>
      <c r="T240" s="54"/>
      <c r="AT240" s="18" t="s">
        <v>1068</v>
      </c>
      <c r="AU240" s="18" t="s">
        <v>83</v>
      </c>
    </row>
    <row r="241" spans="2:65" s="1" customFormat="1" ht="16.5" customHeight="1">
      <c r="B241" s="33"/>
      <c r="C241" s="122" t="s">
        <v>546</v>
      </c>
      <c r="D241" s="122" t="s">
        <v>267</v>
      </c>
      <c r="E241" s="123" t="s">
        <v>3000</v>
      </c>
      <c r="F241" s="124" t="s">
        <v>3001</v>
      </c>
      <c r="G241" s="125" t="s">
        <v>2609</v>
      </c>
      <c r="H241" s="126">
        <v>101.2</v>
      </c>
      <c r="I241" s="127"/>
      <c r="J241" s="128">
        <f>ROUND(I241*H241,2)</f>
        <v>0</v>
      </c>
      <c r="K241" s="124" t="s">
        <v>1066</v>
      </c>
      <c r="L241" s="33"/>
      <c r="M241" s="129" t="s">
        <v>19</v>
      </c>
      <c r="N241" s="130" t="s">
        <v>46</v>
      </c>
      <c r="P241" s="131">
        <f>O241*H241</f>
        <v>0</v>
      </c>
      <c r="Q241" s="131">
        <v>0</v>
      </c>
      <c r="R241" s="131">
        <f>Q241*H241</f>
        <v>0</v>
      </c>
      <c r="S241" s="131">
        <v>0</v>
      </c>
      <c r="T241" s="132">
        <f>S241*H241</f>
        <v>0</v>
      </c>
      <c r="AR241" s="133" t="s">
        <v>272</v>
      </c>
      <c r="AT241" s="133" t="s">
        <v>267</v>
      </c>
      <c r="AU241" s="133" t="s">
        <v>83</v>
      </c>
      <c r="AY241" s="18" t="s">
        <v>266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8" t="s">
        <v>83</v>
      </c>
      <c r="BK241" s="134">
        <f>ROUND(I241*H241,2)</f>
        <v>0</v>
      </c>
      <c r="BL241" s="18" t="s">
        <v>272</v>
      </c>
      <c r="BM241" s="133" t="s">
        <v>5225</v>
      </c>
    </row>
    <row r="242" spans="2:65" s="1" customFormat="1" ht="11.25">
      <c r="B242" s="33"/>
      <c r="D242" s="186" t="s">
        <v>1068</v>
      </c>
      <c r="F242" s="187" t="s">
        <v>5226</v>
      </c>
      <c r="I242" s="151"/>
      <c r="L242" s="33"/>
      <c r="M242" s="152"/>
      <c r="T242" s="54"/>
      <c r="AT242" s="18" t="s">
        <v>1068</v>
      </c>
      <c r="AU242" s="18" t="s">
        <v>83</v>
      </c>
    </row>
    <row r="243" spans="2:65" s="1" customFormat="1" ht="16.5" customHeight="1">
      <c r="B243" s="33"/>
      <c r="C243" s="122" t="s">
        <v>550</v>
      </c>
      <c r="D243" s="122" t="s">
        <v>267</v>
      </c>
      <c r="E243" s="123" t="s">
        <v>5227</v>
      </c>
      <c r="F243" s="124" t="s">
        <v>5228</v>
      </c>
      <c r="G243" s="125" t="s">
        <v>2609</v>
      </c>
      <c r="H243" s="126">
        <v>239.2</v>
      </c>
      <c r="I243" s="127"/>
      <c r="J243" s="128">
        <f>ROUND(I243*H243,2)</f>
        <v>0</v>
      </c>
      <c r="K243" s="124" t="s">
        <v>1066</v>
      </c>
      <c r="L243" s="33"/>
      <c r="M243" s="129" t="s">
        <v>19</v>
      </c>
      <c r="N243" s="130" t="s">
        <v>46</v>
      </c>
      <c r="P243" s="131">
        <f>O243*H243</f>
        <v>0</v>
      </c>
      <c r="Q243" s="131">
        <v>0</v>
      </c>
      <c r="R243" s="131">
        <f>Q243*H243</f>
        <v>0</v>
      </c>
      <c r="S243" s="131">
        <v>0</v>
      </c>
      <c r="T243" s="132">
        <f>S243*H243</f>
        <v>0</v>
      </c>
      <c r="AR243" s="133" t="s">
        <v>272</v>
      </c>
      <c r="AT243" s="133" t="s">
        <v>267</v>
      </c>
      <c r="AU243" s="133" t="s">
        <v>83</v>
      </c>
      <c r="AY243" s="18" t="s">
        <v>266</v>
      </c>
      <c r="BE243" s="134">
        <f>IF(N243="základní",J243,0)</f>
        <v>0</v>
      </c>
      <c r="BF243" s="134">
        <f>IF(N243="snížená",J243,0)</f>
        <v>0</v>
      </c>
      <c r="BG243" s="134">
        <f>IF(N243="zákl. přenesená",J243,0)</f>
        <v>0</v>
      </c>
      <c r="BH243" s="134">
        <f>IF(N243="sníž. přenesená",J243,0)</f>
        <v>0</v>
      </c>
      <c r="BI243" s="134">
        <f>IF(N243="nulová",J243,0)</f>
        <v>0</v>
      </c>
      <c r="BJ243" s="18" t="s">
        <v>83</v>
      </c>
      <c r="BK243" s="134">
        <f>ROUND(I243*H243,2)</f>
        <v>0</v>
      </c>
      <c r="BL243" s="18" t="s">
        <v>272</v>
      </c>
      <c r="BM243" s="133" t="s">
        <v>5229</v>
      </c>
    </row>
    <row r="244" spans="2:65" s="1" customFormat="1" ht="11.25">
      <c r="B244" s="33"/>
      <c r="D244" s="186" t="s">
        <v>1068</v>
      </c>
      <c r="F244" s="187" t="s">
        <v>5230</v>
      </c>
      <c r="I244" s="151"/>
      <c r="L244" s="33"/>
      <c r="M244" s="152"/>
      <c r="T244" s="54"/>
      <c r="AT244" s="18" t="s">
        <v>1068</v>
      </c>
      <c r="AU244" s="18" t="s">
        <v>83</v>
      </c>
    </row>
    <row r="245" spans="2:65" s="1" customFormat="1" ht="16.5" customHeight="1">
      <c r="B245" s="33"/>
      <c r="C245" s="122" t="s">
        <v>554</v>
      </c>
      <c r="D245" s="122" t="s">
        <v>267</v>
      </c>
      <c r="E245" s="123" t="s">
        <v>3022</v>
      </c>
      <c r="F245" s="124" t="s">
        <v>3023</v>
      </c>
      <c r="G245" s="125" t="s">
        <v>2609</v>
      </c>
      <c r="H245" s="126">
        <v>429</v>
      </c>
      <c r="I245" s="127"/>
      <c r="J245" s="128">
        <f>ROUND(I245*H245,2)</f>
        <v>0</v>
      </c>
      <c r="K245" s="124" t="s">
        <v>1066</v>
      </c>
      <c r="L245" s="33"/>
      <c r="M245" s="129" t="s">
        <v>19</v>
      </c>
      <c r="N245" s="130" t="s">
        <v>46</v>
      </c>
      <c r="P245" s="131">
        <f>O245*H245</f>
        <v>0</v>
      </c>
      <c r="Q245" s="131">
        <v>0</v>
      </c>
      <c r="R245" s="131">
        <f>Q245*H245</f>
        <v>0</v>
      </c>
      <c r="S245" s="131">
        <v>0</v>
      </c>
      <c r="T245" s="132">
        <f>S245*H245</f>
        <v>0</v>
      </c>
      <c r="AR245" s="133" t="s">
        <v>272</v>
      </c>
      <c r="AT245" s="133" t="s">
        <v>267</v>
      </c>
      <c r="AU245" s="133" t="s">
        <v>83</v>
      </c>
      <c r="AY245" s="18" t="s">
        <v>266</v>
      </c>
      <c r="BE245" s="134">
        <f>IF(N245="základní",J245,0)</f>
        <v>0</v>
      </c>
      <c r="BF245" s="134">
        <f>IF(N245="snížená",J245,0)</f>
        <v>0</v>
      </c>
      <c r="BG245" s="134">
        <f>IF(N245="zákl. přenesená",J245,0)</f>
        <v>0</v>
      </c>
      <c r="BH245" s="134">
        <f>IF(N245="sníž. přenesená",J245,0)</f>
        <v>0</v>
      </c>
      <c r="BI245" s="134">
        <f>IF(N245="nulová",J245,0)</f>
        <v>0</v>
      </c>
      <c r="BJ245" s="18" t="s">
        <v>83</v>
      </c>
      <c r="BK245" s="134">
        <f>ROUND(I245*H245,2)</f>
        <v>0</v>
      </c>
      <c r="BL245" s="18" t="s">
        <v>272</v>
      </c>
      <c r="BM245" s="133" t="s">
        <v>5231</v>
      </c>
    </row>
    <row r="246" spans="2:65" s="1" customFormat="1" ht="11.25">
      <c r="B246" s="33"/>
      <c r="D246" s="186" t="s">
        <v>1068</v>
      </c>
      <c r="F246" s="187" t="s">
        <v>3025</v>
      </c>
      <c r="I246" s="151"/>
      <c r="L246" s="33"/>
      <c r="M246" s="152"/>
      <c r="T246" s="54"/>
      <c r="AT246" s="18" t="s">
        <v>1068</v>
      </c>
      <c r="AU246" s="18" t="s">
        <v>83</v>
      </c>
    </row>
    <row r="247" spans="2:65" s="1" customFormat="1" ht="19.5">
      <c r="B247" s="33"/>
      <c r="D247" s="136" t="s">
        <v>341</v>
      </c>
      <c r="F247" s="150" t="s">
        <v>3026</v>
      </c>
      <c r="I247" s="151"/>
      <c r="L247" s="33"/>
      <c r="M247" s="152"/>
      <c r="T247" s="54"/>
      <c r="AT247" s="18" t="s">
        <v>341</v>
      </c>
      <c r="AU247" s="18" t="s">
        <v>83</v>
      </c>
    </row>
    <row r="248" spans="2:65" s="1" customFormat="1" ht="16.5" customHeight="1">
      <c r="B248" s="33"/>
      <c r="C248" s="122" t="s">
        <v>558</v>
      </c>
      <c r="D248" s="122" t="s">
        <v>267</v>
      </c>
      <c r="E248" s="123" t="s">
        <v>3028</v>
      </c>
      <c r="F248" s="124" t="s">
        <v>3029</v>
      </c>
      <c r="G248" s="125" t="s">
        <v>2609</v>
      </c>
      <c r="H248" s="126">
        <v>858</v>
      </c>
      <c r="I248" s="127"/>
      <c r="J248" s="128">
        <f>ROUND(I248*H248,2)</f>
        <v>0</v>
      </c>
      <c r="K248" s="124" t="s">
        <v>1066</v>
      </c>
      <c r="L248" s="33"/>
      <c r="M248" s="129" t="s">
        <v>19</v>
      </c>
      <c r="N248" s="130" t="s">
        <v>46</v>
      </c>
      <c r="P248" s="131">
        <f>O248*H248</f>
        <v>0</v>
      </c>
      <c r="Q248" s="131">
        <v>0</v>
      </c>
      <c r="R248" s="131">
        <f>Q248*H248</f>
        <v>0</v>
      </c>
      <c r="S248" s="131">
        <v>0</v>
      </c>
      <c r="T248" s="132">
        <f>S248*H248</f>
        <v>0</v>
      </c>
      <c r="AR248" s="133" t="s">
        <v>272</v>
      </c>
      <c r="AT248" s="133" t="s">
        <v>267</v>
      </c>
      <c r="AU248" s="133" t="s">
        <v>83</v>
      </c>
      <c r="AY248" s="18" t="s">
        <v>266</v>
      </c>
      <c r="BE248" s="134">
        <f>IF(N248="základní",J248,0)</f>
        <v>0</v>
      </c>
      <c r="BF248" s="134">
        <f>IF(N248="snížená",J248,0)</f>
        <v>0</v>
      </c>
      <c r="BG248" s="134">
        <f>IF(N248="zákl. přenesená",J248,0)</f>
        <v>0</v>
      </c>
      <c r="BH248" s="134">
        <f>IF(N248="sníž. přenesená",J248,0)</f>
        <v>0</v>
      </c>
      <c r="BI248" s="134">
        <f>IF(N248="nulová",J248,0)</f>
        <v>0</v>
      </c>
      <c r="BJ248" s="18" t="s">
        <v>83</v>
      </c>
      <c r="BK248" s="134">
        <f>ROUND(I248*H248,2)</f>
        <v>0</v>
      </c>
      <c r="BL248" s="18" t="s">
        <v>272</v>
      </c>
      <c r="BM248" s="133" t="s">
        <v>5232</v>
      </c>
    </row>
    <row r="249" spans="2:65" s="1" customFormat="1" ht="11.25">
      <c r="B249" s="33"/>
      <c r="D249" s="186" t="s">
        <v>1068</v>
      </c>
      <c r="F249" s="187" t="s">
        <v>3031</v>
      </c>
      <c r="I249" s="151"/>
      <c r="L249" s="33"/>
      <c r="M249" s="152"/>
      <c r="T249" s="54"/>
      <c r="AT249" s="18" t="s">
        <v>1068</v>
      </c>
      <c r="AU249" s="18" t="s">
        <v>83</v>
      </c>
    </row>
    <row r="250" spans="2:65" s="1" customFormat="1" ht="19.5">
      <c r="B250" s="33"/>
      <c r="D250" s="136" t="s">
        <v>341</v>
      </c>
      <c r="F250" s="150" t="s">
        <v>3032</v>
      </c>
      <c r="I250" s="151"/>
      <c r="L250" s="33"/>
      <c r="M250" s="152"/>
      <c r="T250" s="54"/>
      <c r="AT250" s="18" t="s">
        <v>341</v>
      </c>
      <c r="AU250" s="18" t="s">
        <v>83</v>
      </c>
    </row>
    <row r="251" spans="2:65" s="1" customFormat="1" ht="16.5" customHeight="1">
      <c r="B251" s="33"/>
      <c r="C251" s="122" t="s">
        <v>562</v>
      </c>
      <c r="D251" s="122" t="s">
        <v>267</v>
      </c>
      <c r="E251" s="123" t="s">
        <v>3034</v>
      </c>
      <c r="F251" s="124" t="s">
        <v>3035</v>
      </c>
      <c r="G251" s="125" t="s">
        <v>2609</v>
      </c>
      <c r="H251" s="126">
        <v>92</v>
      </c>
      <c r="I251" s="127"/>
      <c r="J251" s="128">
        <f>ROUND(I251*H251,2)</f>
        <v>0</v>
      </c>
      <c r="K251" s="124" t="s">
        <v>1066</v>
      </c>
      <c r="L251" s="33"/>
      <c r="M251" s="129" t="s">
        <v>19</v>
      </c>
      <c r="N251" s="130" t="s">
        <v>46</v>
      </c>
      <c r="P251" s="131">
        <f>O251*H251</f>
        <v>0</v>
      </c>
      <c r="Q251" s="131">
        <v>0</v>
      </c>
      <c r="R251" s="131">
        <f>Q251*H251</f>
        <v>0</v>
      </c>
      <c r="S251" s="131">
        <v>0</v>
      </c>
      <c r="T251" s="132">
        <f>S251*H251</f>
        <v>0</v>
      </c>
      <c r="AR251" s="133" t="s">
        <v>272</v>
      </c>
      <c r="AT251" s="133" t="s">
        <v>267</v>
      </c>
      <c r="AU251" s="133" t="s">
        <v>83</v>
      </c>
      <c r="AY251" s="18" t="s">
        <v>266</v>
      </c>
      <c r="BE251" s="134">
        <f>IF(N251="základní",J251,0)</f>
        <v>0</v>
      </c>
      <c r="BF251" s="134">
        <f>IF(N251="snížená",J251,0)</f>
        <v>0</v>
      </c>
      <c r="BG251" s="134">
        <f>IF(N251="zákl. přenesená",J251,0)</f>
        <v>0</v>
      </c>
      <c r="BH251" s="134">
        <f>IF(N251="sníž. přenesená",J251,0)</f>
        <v>0</v>
      </c>
      <c r="BI251" s="134">
        <f>IF(N251="nulová",J251,0)</f>
        <v>0</v>
      </c>
      <c r="BJ251" s="18" t="s">
        <v>83</v>
      </c>
      <c r="BK251" s="134">
        <f>ROUND(I251*H251,2)</f>
        <v>0</v>
      </c>
      <c r="BL251" s="18" t="s">
        <v>272</v>
      </c>
      <c r="BM251" s="133" t="s">
        <v>5233</v>
      </c>
    </row>
    <row r="252" spans="2:65" s="1" customFormat="1" ht="11.25">
      <c r="B252" s="33"/>
      <c r="D252" s="186" t="s">
        <v>1068</v>
      </c>
      <c r="F252" s="187" t="s">
        <v>3037</v>
      </c>
      <c r="I252" s="151"/>
      <c r="L252" s="33"/>
      <c r="M252" s="152"/>
      <c r="T252" s="54"/>
      <c r="AT252" s="18" t="s">
        <v>1068</v>
      </c>
      <c r="AU252" s="18" t="s">
        <v>83</v>
      </c>
    </row>
    <row r="253" spans="2:65" s="1" customFormat="1" ht="19.5">
      <c r="B253" s="33"/>
      <c r="D253" s="136" t="s">
        <v>341</v>
      </c>
      <c r="F253" s="150" t="s">
        <v>3038</v>
      </c>
      <c r="I253" s="151"/>
      <c r="L253" s="33"/>
      <c r="M253" s="152"/>
      <c r="T253" s="54"/>
      <c r="AT253" s="18" t="s">
        <v>341</v>
      </c>
      <c r="AU253" s="18" t="s">
        <v>83</v>
      </c>
    </row>
    <row r="254" spans="2:65" s="1" customFormat="1" ht="16.5" customHeight="1">
      <c r="B254" s="33"/>
      <c r="C254" s="122" t="s">
        <v>566</v>
      </c>
      <c r="D254" s="122" t="s">
        <v>267</v>
      </c>
      <c r="E254" s="123" t="s">
        <v>3973</v>
      </c>
      <c r="F254" s="124" t="s">
        <v>3974</v>
      </c>
      <c r="G254" s="125" t="s">
        <v>2609</v>
      </c>
      <c r="H254" s="126">
        <v>208</v>
      </c>
      <c r="I254" s="127"/>
      <c r="J254" s="128">
        <f>ROUND(I254*H254,2)</f>
        <v>0</v>
      </c>
      <c r="K254" s="124" t="s">
        <v>1066</v>
      </c>
      <c r="L254" s="33"/>
      <c r="M254" s="129" t="s">
        <v>19</v>
      </c>
      <c r="N254" s="130" t="s">
        <v>46</v>
      </c>
      <c r="P254" s="131">
        <f>O254*H254</f>
        <v>0</v>
      </c>
      <c r="Q254" s="131">
        <v>0</v>
      </c>
      <c r="R254" s="131">
        <f>Q254*H254</f>
        <v>0</v>
      </c>
      <c r="S254" s="131">
        <v>0</v>
      </c>
      <c r="T254" s="132">
        <f>S254*H254</f>
        <v>0</v>
      </c>
      <c r="AR254" s="133" t="s">
        <v>272</v>
      </c>
      <c r="AT254" s="133" t="s">
        <v>267</v>
      </c>
      <c r="AU254" s="133" t="s">
        <v>83</v>
      </c>
      <c r="AY254" s="18" t="s">
        <v>266</v>
      </c>
      <c r="BE254" s="134">
        <f>IF(N254="základní",J254,0)</f>
        <v>0</v>
      </c>
      <c r="BF254" s="134">
        <f>IF(N254="snížená",J254,0)</f>
        <v>0</v>
      </c>
      <c r="BG254" s="134">
        <f>IF(N254="zákl. přenesená",J254,0)</f>
        <v>0</v>
      </c>
      <c r="BH254" s="134">
        <f>IF(N254="sníž. přenesená",J254,0)</f>
        <v>0</v>
      </c>
      <c r="BI254" s="134">
        <f>IF(N254="nulová",J254,0)</f>
        <v>0</v>
      </c>
      <c r="BJ254" s="18" t="s">
        <v>83</v>
      </c>
      <c r="BK254" s="134">
        <f>ROUND(I254*H254,2)</f>
        <v>0</v>
      </c>
      <c r="BL254" s="18" t="s">
        <v>272</v>
      </c>
      <c r="BM254" s="133" t="s">
        <v>5234</v>
      </c>
    </row>
    <row r="255" spans="2:65" s="1" customFormat="1" ht="11.25">
      <c r="B255" s="33"/>
      <c r="D255" s="186" t="s">
        <v>1068</v>
      </c>
      <c r="F255" s="187" t="s">
        <v>3976</v>
      </c>
      <c r="I255" s="151"/>
      <c r="L255" s="33"/>
      <c r="M255" s="152"/>
      <c r="T255" s="54"/>
      <c r="AT255" s="18" t="s">
        <v>1068</v>
      </c>
      <c r="AU255" s="18" t="s">
        <v>83</v>
      </c>
    </row>
    <row r="256" spans="2:65" s="1" customFormat="1" ht="19.5">
      <c r="B256" s="33"/>
      <c r="D256" s="136" t="s">
        <v>341</v>
      </c>
      <c r="F256" s="150" t="s">
        <v>5235</v>
      </c>
      <c r="I256" s="151"/>
      <c r="L256" s="33"/>
      <c r="M256" s="152"/>
      <c r="T256" s="54"/>
      <c r="AT256" s="18" t="s">
        <v>341</v>
      </c>
      <c r="AU256" s="18" t="s">
        <v>83</v>
      </c>
    </row>
    <row r="257" spans="2:65" s="1" customFormat="1" ht="16.5" customHeight="1">
      <c r="B257" s="33"/>
      <c r="C257" s="122" t="s">
        <v>429</v>
      </c>
      <c r="D257" s="122" t="s">
        <v>267</v>
      </c>
      <c r="E257" s="123" t="s">
        <v>5236</v>
      </c>
      <c r="F257" s="124" t="s">
        <v>5237</v>
      </c>
      <c r="G257" s="125" t="s">
        <v>298</v>
      </c>
      <c r="H257" s="126">
        <v>3.3</v>
      </c>
      <c r="I257" s="127"/>
      <c r="J257" s="128">
        <f>ROUND(I257*H257,2)</f>
        <v>0</v>
      </c>
      <c r="K257" s="124" t="s">
        <v>1066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83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5238</v>
      </c>
    </row>
    <row r="258" spans="2:65" s="1" customFormat="1" ht="11.25">
      <c r="B258" s="33"/>
      <c r="D258" s="186" t="s">
        <v>1068</v>
      </c>
      <c r="F258" s="187" t="s">
        <v>5239</v>
      </c>
      <c r="I258" s="151"/>
      <c r="L258" s="33"/>
      <c r="M258" s="152"/>
      <c r="T258" s="54"/>
      <c r="AT258" s="18" t="s">
        <v>1068</v>
      </c>
      <c r="AU258" s="18" t="s">
        <v>83</v>
      </c>
    </row>
    <row r="259" spans="2:65" s="1" customFormat="1" ht="19.5">
      <c r="B259" s="33"/>
      <c r="D259" s="136" t="s">
        <v>341</v>
      </c>
      <c r="F259" s="150" t="s">
        <v>5240</v>
      </c>
      <c r="I259" s="151"/>
      <c r="L259" s="33"/>
      <c r="M259" s="152"/>
      <c r="T259" s="54"/>
      <c r="AT259" s="18" t="s">
        <v>341</v>
      </c>
      <c r="AU259" s="18" t="s">
        <v>83</v>
      </c>
    </row>
    <row r="260" spans="2:65" s="1" customFormat="1" ht="16.5" customHeight="1">
      <c r="B260" s="33"/>
      <c r="C260" s="122" t="s">
        <v>336</v>
      </c>
      <c r="D260" s="122" t="s">
        <v>267</v>
      </c>
      <c r="E260" s="123" t="s">
        <v>3069</v>
      </c>
      <c r="F260" s="124" t="s">
        <v>3070</v>
      </c>
      <c r="G260" s="125" t="s">
        <v>2636</v>
      </c>
      <c r="H260" s="126">
        <v>0.65700000000000003</v>
      </c>
      <c r="I260" s="127"/>
      <c r="J260" s="128">
        <f>ROUND(I260*H260,2)</f>
        <v>0</v>
      </c>
      <c r="K260" s="124" t="s">
        <v>1066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83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5241</v>
      </c>
    </row>
    <row r="261" spans="2:65" s="1" customFormat="1" ht="11.25">
      <c r="B261" s="33"/>
      <c r="D261" s="186" t="s">
        <v>1068</v>
      </c>
      <c r="F261" s="187" t="s">
        <v>3072</v>
      </c>
      <c r="I261" s="151"/>
      <c r="L261" s="33"/>
      <c r="M261" s="152"/>
      <c r="T261" s="54"/>
      <c r="AT261" s="18" t="s">
        <v>1068</v>
      </c>
      <c r="AU261" s="18" t="s">
        <v>83</v>
      </c>
    </row>
    <row r="262" spans="2:65" s="1" customFormat="1" ht="29.25">
      <c r="B262" s="33"/>
      <c r="D262" s="136" t="s">
        <v>341</v>
      </c>
      <c r="F262" s="150" t="s">
        <v>3073</v>
      </c>
      <c r="I262" s="151"/>
      <c r="L262" s="33"/>
      <c r="M262" s="152"/>
      <c r="T262" s="54"/>
      <c r="AT262" s="18" t="s">
        <v>341</v>
      </c>
      <c r="AU262" s="18" t="s">
        <v>83</v>
      </c>
    </row>
    <row r="263" spans="2:65" s="10" customFormat="1" ht="25.9" customHeight="1">
      <c r="B263" s="112"/>
      <c r="D263" s="113" t="s">
        <v>74</v>
      </c>
      <c r="E263" s="114" t="s">
        <v>307</v>
      </c>
      <c r="F263" s="114" t="s">
        <v>3080</v>
      </c>
      <c r="I263" s="115"/>
      <c r="J263" s="116">
        <f>BK263</f>
        <v>0</v>
      </c>
      <c r="L263" s="112"/>
      <c r="M263" s="117"/>
      <c r="P263" s="118">
        <f>SUM(P264:P317)</f>
        <v>0</v>
      </c>
      <c r="R263" s="118">
        <f>SUM(R264:R317)</f>
        <v>0</v>
      </c>
      <c r="T263" s="119">
        <f>SUM(T264:T317)</f>
        <v>0</v>
      </c>
      <c r="AR263" s="113" t="s">
        <v>83</v>
      </c>
      <c r="AT263" s="120" t="s">
        <v>74</v>
      </c>
      <c r="AU263" s="120" t="s">
        <v>75</v>
      </c>
      <c r="AY263" s="113" t="s">
        <v>266</v>
      </c>
      <c r="BK263" s="121">
        <f>SUM(BK264:BK317)</f>
        <v>0</v>
      </c>
    </row>
    <row r="264" spans="2:65" s="1" customFormat="1" ht="16.5" customHeight="1">
      <c r="B264" s="33"/>
      <c r="C264" s="122" t="s">
        <v>343</v>
      </c>
      <c r="D264" s="122" t="s">
        <v>267</v>
      </c>
      <c r="E264" s="123" t="s">
        <v>3112</v>
      </c>
      <c r="F264" s="124" t="s">
        <v>3113</v>
      </c>
      <c r="G264" s="125" t="s">
        <v>2609</v>
      </c>
      <c r="H264" s="126">
        <v>9.6</v>
      </c>
      <c r="I264" s="127"/>
      <c r="J264" s="128">
        <f>ROUND(I264*H264,2)</f>
        <v>0</v>
      </c>
      <c r="K264" s="124" t="s">
        <v>1066</v>
      </c>
      <c r="L264" s="33"/>
      <c r="M264" s="129" t="s">
        <v>19</v>
      </c>
      <c r="N264" s="130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272</v>
      </c>
      <c r="AT264" s="133" t="s">
        <v>267</v>
      </c>
      <c r="AU264" s="133" t="s">
        <v>83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272</v>
      </c>
      <c r="BM264" s="133" t="s">
        <v>5242</v>
      </c>
    </row>
    <row r="265" spans="2:65" s="1" customFormat="1" ht="11.25">
      <c r="B265" s="33"/>
      <c r="D265" s="186" t="s">
        <v>1068</v>
      </c>
      <c r="F265" s="187" t="s">
        <v>3115</v>
      </c>
      <c r="I265" s="151"/>
      <c r="L265" s="33"/>
      <c r="M265" s="152"/>
      <c r="T265" s="54"/>
      <c r="AT265" s="18" t="s">
        <v>1068</v>
      </c>
      <c r="AU265" s="18" t="s">
        <v>83</v>
      </c>
    </row>
    <row r="266" spans="2:65" s="1" customFormat="1" ht="19.5">
      <c r="B266" s="33"/>
      <c r="D266" s="136" t="s">
        <v>341</v>
      </c>
      <c r="F266" s="150" t="s">
        <v>3116</v>
      </c>
      <c r="I266" s="151"/>
      <c r="L266" s="33"/>
      <c r="M266" s="152"/>
      <c r="T266" s="54"/>
      <c r="AT266" s="18" t="s">
        <v>341</v>
      </c>
      <c r="AU266" s="18" t="s">
        <v>83</v>
      </c>
    </row>
    <row r="267" spans="2:65" s="1" customFormat="1" ht="16.5" customHeight="1">
      <c r="B267" s="33"/>
      <c r="C267" s="122" t="s">
        <v>578</v>
      </c>
      <c r="D267" s="122" t="s">
        <v>267</v>
      </c>
      <c r="E267" s="123" t="s">
        <v>3124</v>
      </c>
      <c r="F267" s="124" t="s">
        <v>3125</v>
      </c>
      <c r="G267" s="125" t="s">
        <v>298</v>
      </c>
      <c r="H267" s="126">
        <v>21.6</v>
      </c>
      <c r="I267" s="127"/>
      <c r="J267" s="128">
        <f>ROUND(I267*H267,2)</f>
        <v>0</v>
      </c>
      <c r="K267" s="124" t="s">
        <v>1066</v>
      </c>
      <c r="L267" s="33"/>
      <c r="M267" s="129" t="s">
        <v>19</v>
      </c>
      <c r="N267" s="130" t="s">
        <v>46</v>
      </c>
      <c r="P267" s="131">
        <f>O267*H267</f>
        <v>0</v>
      </c>
      <c r="Q267" s="131">
        <v>0</v>
      </c>
      <c r="R267" s="131">
        <f>Q267*H267</f>
        <v>0</v>
      </c>
      <c r="S267" s="131">
        <v>0</v>
      </c>
      <c r="T267" s="132">
        <f>S267*H267</f>
        <v>0</v>
      </c>
      <c r="AR267" s="133" t="s">
        <v>272</v>
      </c>
      <c r="AT267" s="133" t="s">
        <v>267</v>
      </c>
      <c r="AU267" s="133" t="s">
        <v>83</v>
      </c>
      <c r="AY267" s="18" t="s">
        <v>266</v>
      </c>
      <c r="BE267" s="134">
        <f>IF(N267="základní",J267,0)</f>
        <v>0</v>
      </c>
      <c r="BF267" s="134">
        <f>IF(N267="snížená",J267,0)</f>
        <v>0</v>
      </c>
      <c r="BG267" s="134">
        <f>IF(N267="zákl. přenesená",J267,0)</f>
        <v>0</v>
      </c>
      <c r="BH267" s="134">
        <f>IF(N267="sníž. přenesená",J267,0)</f>
        <v>0</v>
      </c>
      <c r="BI267" s="134">
        <f>IF(N267="nulová",J267,0)</f>
        <v>0</v>
      </c>
      <c r="BJ267" s="18" t="s">
        <v>83</v>
      </c>
      <c r="BK267" s="134">
        <f>ROUND(I267*H267,2)</f>
        <v>0</v>
      </c>
      <c r="BL267" s="18" t="s">
        <v>272</v>
      </c>
      <c r="BM267" s="133" t="s">
        <v>5243</v>
      </c>
    </row>
    <row r="268" spans="2:65" s="1" customFormat="1" ht="11.25">
      <c r="B268" s="33"/>
      <c r="D268" s="186" t="s">
        <v>1068</v>
      </c>
      <c r="F268" s="187" t="s">
        <v>3127</v>
      </c>
      <c r="I268" s="151"/>
      <c r="L268" s="33"/>
      <c r="M268" s="152"/>
      <c r="T268" s="54"/>
      <c r="AT268" s="18" t="s">
        <v>1068</v>
      </c>
      <c r="AU268" s="18" t="s">
        <v>83</v>
      </c>
    </row>
    <row r="269" spans="2:65" s="1" customFormat="1" ht="19.5">
      <c r="B269" s="33"/>
      <c r="D269" s="136" t="s">
        <v>341</v>
      </c>
      <c r="F269" s="150" t="s">
        <v>3128</v>
      </c>
      <c r="I269" s="151"/>
      <c r="L269" s="33"/>
      <c r="M269" s="152"/>
      <c r="T269" s="54"/>
      <c r="AT269" s="18" t="s">
        <v>341</v>
      </c>
      <c r="AU269" s="18" t="s">
        <v>83</v>
      </c>
    </row>
    <row r="270" spans="2:65" s="1" customFormat="1" ht="16.5" customHeight="1">
      <c r="B270" s="33"/>
      <c r="C270" s="122" t="s">
        <v>582</v>
      </c>
      <c r="D270" s="122" t="s">
        <v>267</v>
      </c>
      <c r="E270" s="123" t="s">
        <v>3130</v>
      </c>
      <c r="F270" s="124" t="s">
        <v>3131</v>
      </c>
      <c r="G270" s="125" t="s">
        <v>298</v>
      </c>
      <c r="H270" s="126">
        <v>21.6</v>
      </c>
      <c r="I270" s="127"/>
      <c r="J270" s="128">
        <f>ROUND(I270*H270,2)</f>
        <v>0</v>
      </c>
      <c r="K270" s="124" t="s">
        <v>1066</v>
      </c>
      <c r="L270" s="33"/>
      <c r="M270" s="129" t="s">
        <v>19</v>
      </c>
      <c r="N270" s="130" t="s">
        <v>46</v>
      </c>
      <c r="P270" s="131">
        <f>O270*H270</f>
        <v>0</v>
      </c>
      <c r="Q270" s="131">
        <v>0</v>
      </c>
      <c r="R270" s="131">
        <f>Q270*H270</f>
        <v>0</v>
      </c>
      <c r="S270" s="131">
        <v>0</v>
      </c>
      <c r="T270" s="132">
        <f>S270*H270</f>
        <v>0</v>
      </c>
      <c r="AR270" s="133" t="s">
        <v>272</v>
      </c>
      <c r="AT270" s="133" t="s">
        <v>267</v>
      </c>
      <c r="AU270" s="133" t="s">
        <v>83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272</v>
      </c>
      <c r="BM270" s="133" t="s">
        <v>5244</v>
      </c>
    </row>
    <row r="271" spans="2:65" s="1" customFormat="1" ht="11.25">
      <c r="B271" s="33"/>
      <c r="D271" s="186" t="s">
        <v>1068</v>
      </c>
      <c r="F271" s="187" t="s">
        <v>3133</v>
      </c>
      <c r="I271" s="151"/>
      <c r="L271" s="33"/>
      <c r="M271" s="152"/>
      <c r="T271" s="54"/>
      <c r="AT271" s="18" t="s">
        <v>1068</v>
      </c>
      <c r="AU271" s="18" t="s">
        <v>83</v>
      </c>
    </row>
    <row r="272" spans="2:65" s="1" customFormat="1" ht="19.5">
      <c r="B272" s="33"/>
      <c r="D272" s="136" t="s">
        <v>341</v>
      </c>
      <c r="F272" s="150" t="s">
        <v>3134</v>
      </c>
      <c r="I272" s="151"/>
      <c r="L272" s="33"/>
      <c r="M272" s="152"/>
      <c r="T272" s="54"/>
      <c r="AT272" s="18" t="s">
        <v>341</v>
      </c>
      <c r="AU272" s="18" t="s">
        <v>83</v>
      </c>
    </row>
    <row r="273" spans="2:65" s="1" customFormat="1" ht="16.5" customHeight="1">
      <c r="B273" s="33"/>
      <c r="C273" s="122" t="s">
        <v>586</v>
      </c>
      <c r="D273" s="122" t="s">
        <v>267</v>
      </c>
      <c r="E273" s="123" t="s">
        <v>3152</v>
      </c>
      <c r="F273" s="124" t="s">
        <v>3153</v>
      </c>
      <c r="G273" s="125" t="s">
        <v>3096</v>
      </c>
      <c r="H273" s="126">
        <v>79.2</v>
      </c>
      <c r="I273" s="127"/>
      <c r="J273" s="128">
        <f>ROUND(I273*H273,2)</f>
        <v>0</v>
      </c>
      <c r="K273" s="124" t="s">
        <v>1066</v>
      </c>
      <c r="L273" s="33"/>
      <c r="M273" s="129" t="s">
        <v>19</v>
      </c>
      <c r="N273" s="130" t="s">
        <v>46</v>
      </c>
      <c r="P273" s="131">
        <f>O273*H273</f>
        <v>0</v>
      </c>
      <c r="Q273" s="131">
        <v>0</v>
      </c>
      <c r="R273" s="131">
        <f>Q273*H273</f>
        <v>0</v>
      </c>
      <c r="S273" s="131">
        <v>0</v>
      </c>
      <c r="T273" s="132">
        <f>S273*H273</f>
        <v>0</v>
      </c>
      <c r="AR273" s="133" t="s">
        <v>272</v>
      </c>
      <c r="AT273" s="133" t="s">
        <v>267</v>
      </c>
      <c r="AU273" s="133" t="s">
        <v>83</v>
      </c>
      <c r="AY273" s="18" t="s">
        <v>266</v>
      </c>
      <c r="BE273" s="134">
        <f>IF(N273="základní",J273,0)</f>
        <v>0</v>
      </c>
      <c r="BF273" s="134">
        <f>IF(N273="snížená",J273,0)</f>
        <v>0</v>
      </c>
      <c r="BG273" s="134">
        <f>IF(N273="zákl. přenesená",J273,0)</f>
        <v>0</v>
      </c>
      <c r="BH273" s="134">
        <f>IF(N273="sníž. přenesená",J273,0)</f>
        <v>0</v>
      </c>
      <c r="BI273" s="134">
        <f>IF(N273="nulová",J273,0)</f>
        <v>0</v>
      </c>
      <c r="BJ273" s="18" t="s">
        <v>83</v>
      </c>
      <c r="BK273" s="134">
        <f>ROUND(I273*H273,2)</f>
        <v>0</v>
      </c>
      <c r="BL273" s="18" t="s">
        <v>272</v>
      </c>
      <c r="BM273" s="133" t="s">
        <v>5245</v>
      </c>
    </row>
    <row r="274" spans="2:65" s="1" customFormat="1" ht="11.25">
      <c r="B274" s="33"/>
      <c r="D274" s="186" t="s">
        <v>1068</v>
      </c>
      <c r="F274" s="187" t="s">
        <v>5246</v>
      </c>
      <c r="I274" s="151"/>
      <c r="L274" s="33"/>
      <c r="M274" s="152"/>
      <c r="T274" s="54"/>
      <c r="AT274" s="18" t="s">
        <v>1068</v>
      </c>
      <c r="AU274" s="18" t="s">
        <v>83</v>
      </c>
    </row>
    <row r="275" spans="2:65" s="1" customFormat="1" ht="126.75">
      <c r="B275" s="33"/>
      <c r="D275" s="136" t="s">
        <v>341</v>
      </c>
      <c r="F275" s="150" t="s">
        <v>3155</v>
      </c>
      <c r="I275" s="151"/>
      <c r="L275" s="33"/>
      <c r="M275" s="152"/>
      <c r="T275" s="54"/>
      <c r="AT275" s="18" t="s">
        <v>341</v>
      </c>
      <c r="AU275" s="18" t="s">
        <v>83</v>
      </c>
    </row>
    <row r="276" spans="2:65" s="1" customFormat="1" ht="16.5" customHeight="1">
      <c r="B276" s="33"/>
      <c r="C276" s="122" t="s">
        <v>591</v>
      </c>
      <c r="D276" s="122" t="s">
        <v>267</v>
      </c>
      <c r="E276" s="123" t="s">
        <v>3157</v>
      </c>
      <c r="F276" s="124" t="s">
        <v>3158</v>
      </c>
      <c r="G276" s="125" t="s">
        <v>310</v>
      </c>
      <c r="H276" s="126">
        <v>1</v>
      </c>
      <c r="I276" s="127"/>
      <c r="J276" s="128">
        <f>ROUND(I276*H276,2)</f>
        <v>0</v>
      </c>
      <c r="K276" s="124" t="s">
        <v>1066</v>
      </c>
      <c r="L276" s="33"/>
      <c r="M276" s="129" t="s">
        <v>19</v>
      </c>
      <c r="N276" s="130" t="s">
        <v>46</v>
      </c>
      <c r="P276" s="131">
        <f>O276*H276</f>
        <v>0</v>
      </c>
      <c r="Q276" s="131">
        <v>0</v>
      </c>
      <c r="R276" s="131">
        <f>Q276*H276</f>
        <v>0</v>
      </c>
      <c r="S276" s="131">
        <v>0</v>
      </c>
      <c r="T276" s="132">
        <f>S276*H276</f>
        <v>0</v>
      </c>
      <c r="AR276" s="133" t="s">
        <v>272</v>
      </c>
      <c r="AT276" s="133" t="s">
        <v>267</v>
      </c>
      <c r="AU276" s="133" t="s">
        <v>83</v>
      </c>
      <c r="AY276" s="18" t="s">
        <v>266</v>
      </c>
      <c r="BE276" s="134">
        <f>IF(N276="základní",J276,0)</f>
        <v>0</v>
      </c>
      <c r="BF276" s="134">
        <f>IF(N276="snížená",J276,0)</f>
        <v>0</v>
      </c>
      <c r="BG276" s="134">
        <f>IF(N276="zákl. přenesená",J276,0)</f>
        <v>0</v>
      </c>
      <c r="BH276" s="134">
        <f>IF(N276="sníž. přenesená",J276,0)</f>
        <v>0</v>
      </c>
      <c r="BI276" s="134">
        <f>IF(N276="nulová",J276,0)</f>
        <v>0</v>
      </c>
      <c r="BJ276" s="18" t="s">
        <v>83</v>
      </c>
      <c r="BK276" s="134">
        <f>ROUND(I276*H276,2)</f>
        <v>0</v>
      </c>
      <c r="BL276" s="18" t="s">
        <v>272</v>
      </c>
      <c r="BM276" s="133" t="s">
        <v>5247</v>
      </c>
    </row>
    <row r="277" spans="2:65" s="1" customFormat="1" ht="11.25">
      <c r="B277" s="33"/>
      <c r="D277" s="186" t="s">
        <v>1068</v>
      </c>
      <c r="F277" s="187" t="s">
        <v>3160</v>
      </c>
      <c r="I277" s="151"/>
      <c r="L277" s="33"/>
      <c r="M277" s="152"/>
      <c r="T277" s="54"/>
      <c r="AT277" s="18" t="s">
        <v>1068</v>
      </c>
      <c r="AU277" s="18" t="s">
        <v>83</v>
      </c>
    </row>
    <row r="278" spans="2:65" s="1" customFormat="1" ht="19.5">
      <c r="B278" s="33"/>
      <c r="D278" s="136" t="s">
        <v>341</v>
      </c>
      <c r="F278" s="150" t="s">
        <v>3161</v>
      </c>
      <c r="I278" s="151"/>
      <c r="L278" s="33"/>
      <c r="M278" s="152"/>
      <c r="T278" s="54"/>
      <c r="AT278" s="18" t="s">
        <v>341</v>
      </c>
      <c r="AU278" s="18" t="s">
        <v>83</v>
      </c>
    </row>
    <row r="279" spans="2:65" s="1" customFormat="1" ht="16.5" customHeight="1">
      <c r="B279" s="33"/>
      <c r="C279" s="122" t="s">
        <v>595</v>
      </c>
      <c r="D279" s="122" t="s">
        <v>267</v>
      </c>
      <c r="E279" s="123" t="s">
        <v>1330</v>
      </c>
      <c r="F279" s="124" t="s">
        <v>1331</v>
      </c>
      <c r="G279" s="125" t="s">
        <v>310</v>
      </c>
      <c r="H279" s="126">
        <v>4</v>
      </c>
      <c r="I279" s="127"/>
      <c r="J279" s="128">
        <f>ROUND(I279*H279,2)</f>
        <v>0</v>
      </c>
      <c r="K279" s="124" t="s">
        <v>1066</v>
      </c>
      <c r="L279" s="33"/>
      <c r="M279" s="129" t="s">
        <v>19</v>
      </c>
      <c r="N279" s="130" t="s">
        <v>46</v>
      </c>
      <c r="P279" s="131">
        <f>O279*H279</f>
        <v>0</v>
      </c>
      <c r="Q279" s="131">
        <v>0</v>
      </c>
      <c r="R279" s="131">
        <f>Q279*H279</f>
        <v>0</v>
      </c>
      <c r="S279" s="131">
        <v>0</v>
      </c>
      <c r="T279" s="132">
        <f>S279*H279</f>
        <v>0</v>
      </c>
      <c r="AR279" s="133" t="s">
        <v>272</v>
      </c>
      <c r="AT279" s="133" t="s">
        <v>267</v>
      </c>
      <c r="AU279" s="133" t="s">
        <v>83</v>
      </c>
      <c r="AY279" s="18" t="s">
        <v>266</v>
      </c>
      <c r="BE279" s="134">
        <f>IF(N279="základní",J279,0)</f>
        <v>0</v>
      </c>
      <c r="BF279" s="134">
        <f>IF(N279="snížená",J279,0)</f>
        <v>0</v>
      </c>
      <c r="BG279" s="134">
        <f>IF(N279="zákl. přenesená",J279,0)</f>
        <v>0</v>
      </c>
      <c r="BH279" s="134">
        <f>IF(N279="sníž. přenesená",J279,0)</f>
        <v>0</v>
      </c>
      <c r="BI279" s="134">
        <f>IF(N279="nulová",J279,0)</f>
        <v>0</v>
      </c>
      <c r="BJ279" s="18" t="s">
        <v>83</v>
      </c>
      <c r="BK279" s="134">
        <f>ROUND(I279*H279,2)</f>
        <v>0</v>
      </c>
      <c r="BL279" s="18" t="s">
        <v>272</v>
      </c>
      <c r="BM279" s="133" t="s">
        <v>5248</v>
      </c>
    </row>
    <row r="280" spans="2:65" s="1" customFormat="1" ht="11.25">
      <c r="B280" s="33"/>
      <c r="D280" s="186" t="s">
        <v>1068</v>
      </c>
      <c r="F280" s="187" t="s">
        <v>1333</v>
      </c>
      <c r="I280" s="151"/>
      <c r="L280" s="33"/>
      <c r="M280" s="152"/>
      <c r="T280" s="54"/>
      <c r="AT280" s="18" t="s">
        <v>1068</v>
      </c>
      <c r="AU280" s="18" t="s">
        <v>83</v>
      </c>
    </row>
    <row r="281" spans="2:65" s="1" customFormat="1" ht="19.5">
      <c r="B281" s="33"/>
      <c r="D281" s="136" t="s">
        <v>341</v>
      </c>
      <c r="F281" s="150" t="s">
        <v>5249</v>
      </c>
      <c r="I281" s="151"/>
      <c r="L281" s="33"/>
      <c r="M281" s="152"/>
      <c r="T281" s="54"/>
      <c r="AT281" s="18" t="s">
        <v>341</v>
      </c>
      <c r="AU281" s="18" t="s">
        <v>83</v>
      </c>
    </row>
    <row r="282" spans="2:65" s="1" customFormat="1" ht="16.5" customHeight="1">
      <c r="B282" s="33"/>
      <c r="C282" s="122" t="s">
        <v>470</v>
      </c>
      <c r="D282" s="122" t="s">
        <v>267</v>
      </c>
      <c r="E282" s="123" t="s">
        <v>1334</v>
      </c>
      <c r="F282" s="124" t="s">
        <v>1335</v>
      </c>
      <c r="G282" s="125" t="s">
        <v>310</v>
      </c>
      <c r="H282" s="126">
        <v>4</v>
      </c>
      <c r="I282" s="127"/>
      <c r="J282" s="128">
        <f>ROUND(I282*H282,2)</f>
        <v>0</v>
      </c>
      <c r="K282" s="124" t="s">
        <v>1066</v>
      </c>
      <c r="L282" s="33"/>
      <c r="M282" s="129" t="s">
        <v>19</v>
      </c>
      <c r="N282" s="130" t="s">
        <v>46</v>
      </c>
      <c r="P282" s="131">
        <f>O282*H282</f>
        <v>0</v>
      </c>
      <c r="Q282" s="131">
        <v>0</v>
      </c>
      <c r="R282" s="131">
        <f>Q282*H282</f>
        <v>0</v>
      </c>
      <c r="S282" s="131">
        <v>0</v>
      </c>
      <c r="T282" s="132">
        <f>S282*H282</f>
        <v>0</v>
      </c>
      <c r="AR282" s="133" t="s">
        <v>272</v>
      </c>
      <c r="AT282" s="133" t="s">
        <v>267</v>
      </c>
      <c r="AU282" s="133" t="s">
        <v>83</v>
      </c>
      <c r="AY282" s="18" t="s">
        <v>266</v>
      </c>
      <c r="BE282" s="134">
        <f>IF(N282="základní",J282,0)</f>
        <v>0</v>
      </c>
      <c r="BF282" s="134">
        <f>IF(N282="snížená",J282,0)</f>
        <v>0</v>
      </c>
      <c r="BG282" s="134">
        <f>IF(N282="zákl. přenesená",J282,0)</f>
        <v>0</v>
      </c>
      <c r="BH282" s="134">
        <f>IF(N282="sníž. přenesená",J282,0)</f>
        <v>0</v>
      </c>
      <c r="BI282" s="134">
        <f>IF(N282="nulová",J282,0)</f>
        <v>0</v>
      </c>
      <c r="BJ282" s="18" t="s">
        <v>83</v>
      </c>
      <c r="BK282" s="134">
        <f>ROUND(I282*H282,2)</f>
        <v>0</v>
      </c>
      <c r="BL282" s="18" t="s">
        <v>272</v>
      </c>
      <c r="BM282" s="133" t="s">
        <v>5250</v>
      </c>
    </row>
    <row r="283" spans="2:65" s="1" customFormat="1" ht="11.25">
      <c r="B283" s="33"/>
      <c r="D283" s="186" t="s">
        <v>1068</v>
      </c>
      <c r="F283" s="187" t="s">
        <v>1337</v>
      </c>
      <c r="I283" s="151"/>
      <c r="L283" s="33"/>
      <c r="M283" s="152"/>
      <c r="T283" s="54"/>
      <c r="AT283" s="18" t="s">
        <v>1068</v>
      </c>
      <c r="AU283" s="18" t="s">
        <v>83</v>
      </c>
    </row>
    <row r="284" spans="2:65" s="1" customFormat="1" ht="29.25">
      <c r="B284" s="33"/>
      <c r="D284" s="136" t="s">
        <v>341</v>
      </c>
      <c r="F284" s="150" t="s">
        <v>5251</v>
      </c>
      <c r="I284" s="151"/>
      <c r="L284" s="33"/>
      <c r="M284" s="152"/>
      <c r="T284" s="54"/>
      <c r="AT284" s="18" t="s">
        <v>341</v>
      </c>
      <c r="AU284" s="18" t="s">
        <v>83</v>
      </c>
    </row>
    <row r="285" spans="2:65" s="1" customFormat="1" ht="16.5" customHeight="1">
      <c r="B285" s="33"/>
      <c r="C285" s="122" t="s">
        <v>465</v>
      </c>
      <c r="D285" s="122" t="s">
        <v>267</v>
      </c>
      <c r="E285" s="123" t="s">
        <v>3217</v>
      </c>
      <c r="F285" s="124" t="s">
        <v>3218</v>
      </c>
      <c r="G285" s="125" t="s">
        <v>270</v>
      </c>
      <c r="H285" s="126">
        <v>17</v>
      </c>
      <c r="I285" s="127"/>
      <c r="J285" s="128">
        <f>ROUND(I285*H285,2)</f>
        <v>0</v>
      </c>
      <c r="K285" s="124" t="s">
        <v>1066</v>
      </c>
      <c r="L285" s="33"/>
      <c r="M285" s="129" t="s">
        <v>19</v>
      </c>
      <c r="N285" s="130" t="s">
        <v>46</v>
      </c>
      <c r="P285" s="131">
        <f>O285*H285</f>
        <v>0</v>
      </c>
      <c r="Q285" s="131">
        <v>0</v>
      </c>
      <c r="R285" s="131">
        <f>Q285*H285</f>
        <v>0</v>
      </c>
      <c r="S285" s="131">
        <v>0</v>
      </c>
      <c r="T285" s="132">
        <f>S285*H285</f>
        <v>0</v>
      </c>
      <c r="AR285" s="133" t="s">
        <v>272</v>
      </c>
      <c r="AT285" s="133" t="s">
        <v>267</v>
      </c>
      <c r="AU285" s="133" t="s">
        <v>83</v>
      </c>
      <c r="AY285" s="18" t="s">
        <v>266</v>
      </c>
      <c r="BE285" s="134">
        <f>IF(N285="základní",J285,0)</f>
        <v>0</v>
      </c>
      <c r="BF285" s="134">
        <f>IF(N285="snížená",J285,0)</f>
        <v>0</v>
      </c>
      <c r="BG285" s="134">
        <f>IF(N285="zákl. přenesená",J285,0)</f>
        <v>0</v>
      </c>
      <c r="BH285" s="134">
        <f>IF(N285="sníž. přenesená",J285,0)</f>
        <v>0</v>
      </c>
      <c r="BI285" s="134">
        <f>IF(N285="nulová",J285,0)</f>
        <v>0</v>
      </c>
      <c r="BJ285" s="18" t="s">
        <v>83</v>
      </c>
      <c r="BK285" s="134">
        <f>ROUND(I285*H285,2)</f>
        <v>0</v>
      </c>
      <c r="BL285" s="18" t="s">
        <v>272</v>
      </c>
      <c r="BM285" s="133" t="s">
        <v>5252</v>
      </c>
    </row>
    <row r="286" spans="2:65" s="1" customFormat="1" ht="11.25">
      <c r="B286" s="33"/>
      <c r="D286" s="186" t="s">
        <v>1068</v>
      </c>
      <c r="F286" s="187" t="s">
        <v>3220</v>
      </c>
      <c r="I286" s="151"/>
      <c r="L286" s="33"/>
      <c r="M286" s="152"/>
      <c r="T286" s="54"/>
      <c r="AT286" s="18" t="s">
        <v>1068</v>
      </c>
      <c r="AU286" s="18" t="s">
        <v>83</v>
      </c>
    </row>
    <row r="287" spans="2:65" s="1" customFormat="1" ht="19.5">
      <c r="B287" s="33"/>
      <c r="D287" s="136" t="s">
        <v>341</v>
      </c>
      <c r="F287" s="150" t="s">
        <v>3221</v>
      </c>
      <c r="I287" s="151"/>
      <c r="L287" s="33"/>
      <c r="M287" s="152"/>
      <c r="T287" s="54"/>
      <c r="AT287" s="18" t="s">
        <v>341</v>
      </c>
      <c r="AU287" s="18" t="s">
        <v>83</v>
      </c>
    </row>
    <row r="288" spans="2:65" s="1" customFormat="1" ht="16.5" customHeight="1">
      <c r="B288" s="33"/>
      <c r="C288" s="122" t="s">
        <v>574</v>
      </c>
      <c r="D288" s="122" t="s">
        <v>267</v>
      </c>
      <c r="E288" s="123" t="s">
        <v>1087</v>
      </c>
      <c r="F288" s="124" t="s">
        <v>1088</v>
      </c>
      <c r="G288" s="125" t="s">
        <v>2609</v>
      </c>
      <c r="H288" s="126">
        <v>126</v>
      </c>
      <c r="I288" s="127"/>
      <c r="J288" s="128">
        <f>ROUND(I288*H288,2)</f>
        <v>0</v>
      </c>
      <c r="K288" s="124" t="s">
        <v>1066</v>
      </c>
      <c r="L288" s="33"/>
      <c r="M288" s="129" t="s">
        <v>19</v>
      </c>
      <c r="N288" s="130" t="s">
        <v>46</v>
      </c>
      <c r="P288" s="131">
        <f>O288*H288</f>
        <v>0</v>
      </c>
      <c r="Q288" s="131">
        <v>0</v>
      </c>
      <c r="R288" s="131">
        <f>Q288*H288</f>
        <v>0</v>
      </c>
      <c r="S288" s="131">
        <v>0</v>
      </c>
      <c r="T288" s="132">
        <f>S288*H288</f>
        <v>0</v>
      </c>
      <c r="AR288" s="133" t="s">
        <v>272</v>
      </c>
      <c r="AT288" s="133" t="s">
        <v>267</v>
      </c>
      <c r="AU288" s="133" t="s">
        <v>83</v>
      </c>
      <c r="AY288" s="18" t="s">
        <v>266</v>
      </c>
      <c r="BE288" s="134">
        <f>IF(N288="základní",J288,0)</f>
        <v>0</v>
      </c>
      <c r="BF288" s="134">
        <f>IF(N288="snížená",J288,0)</f>
        <v>0</v>
      </c>
      <c r="BG288" s="134">
        <f>IF(N288="zákl. přenesená",J288,0)</f>
        <v>0</v>
      </c>
      <c r="BH288" s="134">
        <f>IF(N288="sníž. přenesená",J288,0)</f>
        <v>0</v>
      </c>
      <c r="BI288" s="134">
        <f>IF(N288="nulová",J288,0)</f>
        <v>0</v>
      </c>
      <c r="BJ288" s="18" t="s">
        <v>83</v>
      </c>
      <c r="BK288" s="134">
        <f>ROUND(I288*H288,2)</f>
        <v>0</v>
      </c>
      <c r="BL288" s="18" t="s">
        <v>272</v>
      </c>
      <c r="BM288" s="133" t="s">
        <v>5253</v>
      </c>
    </row>
    <row r="289" spans="2:65" s="1" customFormat="1" ht="11.25">
      <c r="B289" s="33"/>
      <c r="D289" s="186" t="s">
        <v>1068</v>
      </c>
      <c r="F289" s="187" t="s">
        <v>1090</v>
      </c>
      <c r="I289" s="151"/>
      <c r="L289" s="33"/>
      <c r="M289" s="152"/>
      <c r="T289" s="54"/>
      <c r="AT289" s="18" t="s">
        <v>1068</v>
      </c>
      <c r="AU289" s="18" t="s">
        <v>83</v>
      </c>
    </row>
    <row r="290" spans="2:65" s="1" customFormat="1" ht="19.5">
      <c r="B290" s="33"/>
      <c r="D290" s="136" t="s">
        <v>341</v>
      </c>
      <c r="F290" s="150" t="s">
        <v>3224</v>
      </c>
      <c r="I290" s="151"/>
      <c r="L290" s="33"/>
      <c r="M290" s="152"/>
      <c r="T290" s="54"/>
      <c r="AT290" s="18" t="s">
        <v>341</v>
      </c>
      <c r="AU290" s="18" t="s">
        <v>83</v>
      </c>
    </row>
    <row r="291" spans="2:65" s="1" customFormat="1" ht="21.75" customHeight="1">
      <c r="B291" s="33"/>
      <c r="C291" s="122" t="s">
        <v>570</v>
      </c>
      <c r="D291" s="122" t="s">
        <v>267</v>
      </c>
      <c r="E291" s="123" t="s">
        <v>3226</v>
      </c>
      <c r="F291" s="124" t="s">
        <v>3227</v>
      </c>
      <c r="G291" s="125" t="s">
        <v>2636</v>
      </c>
      <c r="H291" s="126">
        <v>44.2</v>
      </c>
      <c r="I291" s="127"/>
      <c r="J291" s="128">
        <f>ROUND(I291*H291,2)</f>
        <v>0</v>
      </c>
      <c r="K291" s="124" t="s">
        <v>1066</v>
      </c>
      <c r="L291" s="33"/>
      <c r="M291" s="129" t="s">
        <v>19</v>
      </c>
      <c r="N291" s="130" t="s">
        <v>46</v>
      </c>
      <c r="P291" s="131">
        <f>O291*H291</f>
        <v>0</v>
      </c>
      <c r="Q291" s="131">
        <v>0</v>
      </c>
      <c r="R291" s="131">
        <f>Q291*H291</f>
        <v>0</v>
      </c>
      <c r="S291" s="131">
        <v>0</v>
      </c>
      <c r="T291" s="132">
        <f>S291*H291</f>
        <v>0</v>
      </c>
      <c r="AR291" s="133" t="s">
        <v>272</v>
      </c>
      <c r="AT291" s="133" t="s">
        <v>267</v>
      </c>
      <c r="AU291" s="133" t="s">
        <v>83</v>
      </c>
      <c r="AY291" s="18" t="s">
        <v>266</v>
      </c>
      <c r="BE291" s="134">
        <f>IF(N291="základní",J291,0)</f>
        <v>0</v>
      </c>
      <c r="BF291" s="134">
        <f>IF(N291="snížená",J291,0)</f>
        <v>0</v>
      </c>
      <c r="BG291" s="134">
        <f>IF(N291="zákl. přenesená",J291,0)</f>
        <v>0</v>
      </c>
      <c r="BH291" s="134">
        <f>IF(N291="sníž. přenesená",J291,0)</f>
        <v>0</v>
      </c>
      <c r="BI291" s="134">
        <f>IF(N291="nulová",J291,0)</f>
        <v>0</v>
      </c>
      <c r="BJ291" s="18" t="s">
        <v>83</v>
      </c>
      <c r="BK291" s="134">
        <f>ROUND(I291*H291,2)</f>
        <v>0</v>
      </c>
      <c r="BL291" s="18" t="s">
        <v>272</v>
      </c>
      <c r="BM291" s="133" t="s">
        <v>5254</v>
      </c>
    </row>
    <row r="292" spans="2:65" s="1" customFormat="1" ht="11.25">
      <c r="B292" s="33"/>
      <c r="D292" s="186" t="s">
        <v>1068</v>
      </c>
      <c r="F292" s="187" t="s">
        <v>3229</v>
      </c>
      <c r="I292" s="151"/>
      <c r="L292" s="33"/>
      <c r="M292" s="152"/>
      <c r="T292" s="54"/>
      <c r="AT292" s="18" t="s">
        <v>1068</v>
      </c>
      <c r="AU292" s="18" t="s">
        <v>83</v>
      </c>
    </row>
    <row r="293" spans="2:65" s="1" customFormat="1" ht="39">
      <c r="B293" s="33"/>
      <c r="D293" s="136" t="s">
        <v>341</v>
      </c>
      <c r="F293" s="150" t="s">
        <v>3230</v>
      </c>
      <c r="I293" s="151"/>
      <c r="L293" s="33"/>
      <c r="M293" s="152"/>
      <c r="T293" s="54"/>
      <c r="AT293" s="18" t="s">
        <v>341</v>
      </c>
      <c r="AU293" s="18" t="s">
        <v>83</v>
      </c>
    </row>
    <row r="294" spans="2:65" s="1" customFormat="1" ht="24.2" customHeight="1">
      <c r="B294" s="33"/>
      <c r="C294" s="122" t="s">
        <v>474</v>
      </c>
      <c r="D294" s="122" t="s">
        <v>267</v>
      </c>
      <c r="E294" s="123" t="s">
        <v>3232</v>
      </c>
      <c r="F294" s="124" t="s">
        <v>3233</v>
      </c>
      <c r="G294" s="125" t="s">
        <v>2636</v>
      </c>
      <c r="H294" s="126">
        <v>90</v>
      </c>
      <c r="I294" s="127"/>
      <c r="J294" s="128">
        <f>ROUND(I294*H294,2)</f>
        <v>0</v>
      </c>
      <c r="K294" s="124" t="s">
        <v>1066</v>
      </c>
      <c r="L294" s="33"/>
      <c r="M294" s="129" t="s">
        <v>19</v>
      </c>
      <c r="N294" s="130" t="s">
        <v>46</v>
      </c>
      <c r="P294" s="131">
        <f>O294*H294</f>
        <v>0</v>
      </c>
      <c r="Q294" s="131">
        <v>0</v>
      </c>
      <c r="R294" s="131">
        <f>Q294*H294</f>
        <v>0</v>
      </c>
      <c r="S294" s="131">
        <v>0</v>
      </c>
      <c r="T294" s="132">
        <f>S294*H294</f>
        <v>0</v>
      </c>
      <c r="AR294" s="133" t="s">
        <v>272</v>
      </c>
      <c r="AT294" s="133" t="s">
        <v>267</v>
      </c>
      <c r="AU294" s="133" t="s">
        <v>83</v>
      </c>
      <c r="AY294" s="18" t="s">
        <v>266</v>
      </c>
      <c r="BE294" s="134">
        <f>IF(N294="základní",J294,0)</f>
        <v>0</v>
      </c>
      <c r="BF294" s="134">
        <f>IF(N294="snížená",J294,0)</f>
        <v>0</v>
      </c>
      <c r="BG294" s="134">
        <f>IF(N294="zákl. přenesená",J294,0)</f>
        <v>0</v>
      </c>
      <c r="BH294" s="134">
        <f>IF(N294="sníž. přenesená",J294,0)</f>
        <v>0</v>
      </c>
      <c r="BI294" s="134">
        <f>IF(N294="nulová",J294,0)</f>
        <v>0</v>
      </c>
      <c r="BJ294" s="18" t="s">
        <v>83</v>
      </c>
      <c r="BK294" s="134">
        <f>ROUND(I294*H294,2)</f>
        <v>0</v>
      </c>
      <c r="BL294" s="18" t="s">
        <v>272</v>
      </c>
      <c r="BM294" s="133" t="s">
        <v>5255</v>
      </c>
    </row>
    <row r="295" spans="2:65" s="1" customFormat="1" ht="11.25">
      <c r="B295" s="33"/>
      <c r="D295" s="186" t="s">
        <v>1068</v>
      </c>
      <c r="F295" s="187" t="s">
        <v>3235</v>
      </c>
      <c r="I295" s="151"/>
      <c r="L295" s="33"/>
      <c r="M295" s="152"/>
      <c r="T295" s="54"/>
      <c r="AT295" s="18" t="s">
        <v>1068</v>
      </c>
      <c r="AU295" s="18" t="s">
        <v>83</v>
      </c>
    </row>
    <row r="296" spans="2:65" s="1" customFormat="1" ht="39">
      <c r="B296" s="33"/>
      <c r="D296" s="136" t="s">
        <v>341</v>
      </c>
      <c r="F296" s="150" t="s">
        <v>2724</v>
      </c>
      <c r="I296" s="151"/>
      <c r="L296" s="33"/>
      <c r="M296" s="152"/>
      <c r="T296" s="54"/>
      <c r="AT296" s="18" t="s">
        <v>341</v>
      </c>
      <c r="AU296" s="18" t="s">
        <v>83</v>
      </c>
    </row>
    <row r="297" spans="2:65" s="1" customFormat="1" ht="16.5" customHeight="1">
      <c r="B297" s="33"/>
      <c r="C297" s="122" t="s">
        <v>347</v>
      </c>
      <c r="D297" s="122" t="s">
        <v>267</v>
      </c>
      <c r="E297" s="123" t="s">
        <v>1111</v>
      </c>
      <c r="F297" s="124" t="s">
        <v>1112</v>
      </c>
      <c r="G297" s="125" t="s">
        <v>2636</v>
      </c>
      <c r="H297" s="126">
        <v>90</v>
      </c>
      <c r="I297" s="127"/>
      <c r="J297" s="128">
        <f>ROUND(I297*H297,2)</f>
        <v>0</v>
      </c>
      <c r="K297" s="124" t="s">
        <v>1066</v>
      </c>
      <c r="L297" s="33"/>
      <c r="M297" s="129" t="s">
        <v>19</v>
      </c>
      <c r="N297" s="130" t="s">
        <v>46</v>
      </c>
      <c r="P297" s="131">
        <f>O297*H297</f>
        <v>0</v>
      </c>
      <c r="Q297" s="131">
        <v>0</v>
      </c>
      <c r="R297" s="131">
        <f>Q297*H297</f>
        <v>0</v>
      </c>
      <c r="S297" s="131">
        <v>0</v>
      </c>
      <c r="T297" s="132">
        <f>S297*H297</f>
        <v>0</v>
      </c>
      <c r="AR297" s="133" t="s">
        <v>272</v>
      </c>
      <c r="AT297" s="133" t="s">
        <v>267</v>
      </c>
      <c r="AU297" s="133" t="s">
        <v>83</v>
      </c>
      <c r="AY297" s="18" t="s">
        <v>266</v>
      </c>
      <c r="BE297" s="134">
        <f>IF(N297="základní",J297,0)</f>
        <v>0</v>
      </c>
      <c r="BF297" s="134">
        <f>IF(N297="snížená",J297,0)</f>
        <v>0</v>
      </c>
      <c r="BG297" s="134">
        <f>IF(N297="zákl. přenesená",J297,0)</f>
        <v>0</v>
      </c>
      <c r="BH297" s="134">
        <f>IF(N297="sníž. přenesená",J297,0)</f>
        <v>0</v>
      </c>
      <c r="BI297" s="134">
        <f>IF(N297="nulová",J297,0)</f>
        <v>0</v>
      </c>
      <c r="BJ297" s="18" t="s">
        <v>83</v>
      </c>
      <c r="BK297" s="134">
        <f>ROUND(I297*H297,2)</f>
        <v>0</v>
      </c>
      <c r="BL297" s="18" t="s">
        <v>272</v>
      </c>
      <c r="BM297" s="133" t="s">
        <v>5256</v>
      </c>
    </row>
    <row r="298" spans="2:65" s="1" customFormat="1" ht="11.25">
      <c r="B298" s="33"/>
      <c r="D298" s="186" t="s">
        <v>1068</v>
      </c>
      <c r="F298" s="187" t="s">
        <v>1114</v>
      </c>
      <c r="I298" s="151"/>
      <c r="L298" s="33"/>
      <c r="M298" s="152"/>
      <c r="T298" s="54"/>
      <c r="AT298" s="18" t="s">
        <v>1068</v>
      </c>
      <c r="AU298" s="18" t="s">
        <v>83</v>
      </c>
    </row>
    <row r="299" spans="2:65" s="1" customFormat="1" ht="19.5">
      <c r="B299" s="33"/>
      <c r="D299" s="136" t="s">
        <v>341</v>
      </c>
      <c r="F299" s="150" t="s">
        <v>3238</v>
      </c>
      <c r="I299" s="151"/>
      <c r="L299" s="33"/>
      <c r="M299" s="152"/>
      <c r="T299" s="54"/>
      <c r="AT299" s="18" t="s">
        <v>341</v>
      </c>
      <c r="AU299" s="18" t="s">
        <v>83</v>
      </c>
    </row>
    <row r="300" spans="2:65" s="1" customFormat="1" ht="16.5" customHeight="1">
      <c r="B300" s="33"/>
      <c r="C300" s="122" t="s">
        <v>478</v>
      </c>
      <c r="D300" s="122" t="s">
        <v>267</v>
      </c>
      <c r="E300" s="123" t="s">
        <v>1115</v>
      </c>
      <c r="F300" s="124" t="s">
        <v>1116</v>
      </c>
      <c r="G300" s="125" t="s">
        <v>2636</v>
      </c>
      <c r="H300" s="126">
        <v>1800</v>
      </c>
      <c r="I300" s="127"/>
      <c r="J300" s="128">
        <f>ROUND(I300*H300,2)</f>
        <v>0</v>
      </c>
      <c r="K300" s="124" t="s">
        <v>1066</v>
      </c>
      <c r="L300" s="33"/>
      <c r="M300" s="129" t="s">
        <v>19</v>
      </c>
      <c r="N300" s="130" t="s">
        <v>46</v>
      </c>
      <c r="P300" s="131">
        <f>O300*H300</f>
        <v>0</v>
      </c>
      <c r="Q300" s="131">
        <v>0</v>
      </c>
      <c r="R300" s="131">
        <f>Q300*H300</f>
        <v>0</v>
      </c>
      <c r="S300" s="131">
        <v>0</v>
      </c>
      <c r="T300" s="132">
        <f>S300*H300</f>
        <v>0</v>
      </c>
      <c r="AR300" s="133" t="s">
        <v>272</v>
      </c>
      <c r="AT300" s="133" t="s">
        <v>267</v>
      </c>
      <c r="AU300" s="133" t="s">
        <v>83</v>
      </c>
      <c r="AY300" s="18" t="s">
        <v>266</v>
      </c>
      <c r="BE300" s="134">
        <f>IF(N300="základní",J300,0)</f>
        <v>0</v>
      </c>
      <c r="BF300" s="134">
        <f>IF(N300="snížená",J300,0)</f>
        <v>0</v>
      </c>
      <c r="BG300" s="134">
        <f>IF(N300="zákl. přenesená",J300,0)</f>
        <v>0</v>
      </c>
      <c r="BH300" s="134">
        <f>IF(N300="sníž. přenesená",J300,0)</f>
        <v>0</v>
      </c>
      <c r="BI300" s="134">
        <f>IF(N300="nulová",J300,0)</f>
        <v>0</v>
      </c>
      <c r="BJ300" s="18" t="s">
        <v>83</v>
      </c>
      <c r="BK300" s="134">
        <f>ROUND(I300*H300,2)</f>
        <v>0</v>
      </c>
      <c r="BL300" s="18" t="s">
        <v>272</v>
      </c>
      <c r="BM300" s="133" t="s">
        <v>5257</v>
      </c>
    </row>
    <row r="301" spans="2:65" s="1" customFormat="1" ht="11.25">
      <c r="B301" s="33"/>
      <c r="D301" s="186" t="s">
        <v>1068</v>
      </c>
      <c r="F301" s="187" t="s">
        <v>1118</v>
      </c>
      <c r="I301" s="151"/>
      <c r="L301" s="33"/>
      <c r="M301" s="152"/>
      <c r="T301" s="54"/>
      <c r="AT301" s="18" t="s">
        <v>1068</v>
      </c>
      <c r="AU301" s="18" t="s">
        <v>83</v>
      </c>
    </row>
    <row r="302" spans="2:65" s="1" customFormat="1" ht="29.25">
      <c r="B302" s="33"/>
      <c r="D302" s="136" t="s">
        <v>341</v>
      </c>
      <c r="F302" s="150" t="s">
        <v>3241</v>
      </c>
      <c r="I302" s="151"/>
      <c r="L302" s="33"/>
      <c r="M302" s="152"/>
      <c r="T302" s="54"/>
      <c r="AT302" s="18" t="s">
        <v>341</v>
      </c>
      <c r="AU302" s="18" t="s">
        <v>83</v>
      </c>
    </row>
    <row r="303" spans="2:65" s="1" customFormat="1" ht="16.5" customHeight="1">
      <c r="B303" s="33"/>
      <c r="C303" s="122" t="s">
        <v>498</v>
      </c>
      <c r="D303" s="122" t="s">
        <v>267</v>
      </c>
      <c r="E303" s="123" t="s">
        <v>3243</v>
      </c>
      <c r="F303" s="124" t="s">
        <v>3244</v>
      </c>
      <c r="G303" s="125" t="s">
        <v>2636</v>
      </c>
      <c r="H303" s="126">
        <v>195.8</v>
      </c>
      <c r="I303" s="127"/>
      <c r="J303" s="128">
        <f>ROUND(I303*H303,2)</f>
        <v>0</v>
      </c>
      <c r="K303" s="124" t="s">
        <v>1066</v>
      </c>
      <c r="L303" s="33"/>
      <c r="M303" s="129" t="s">
        <v>19</v>
      </c>
      <c r="N303" s="130" t="s">
        <v>46</v>
      </c>
      <c r="P303" s="131">
        <f>O303*H303</f>
        <v>0</v>
      </c>
      <c r="Q303" s="131">
        <v>0</v>
      </c>
      <c r="R303" s="131">
        <f>Q303*H303</f>
        <v>0</v>
      </c>
      <c r="S303" s="131">
        <v>0</v>
      </c>
      <c r="T303" s="132">
        <f>S303*H303</f>
        <v>0</v>
      </c>
      <c r="AR303" s="133" t="s">
        <v>272</v>
      </c>
      <c r="AT303" s="133" t="s">
        <v>267</v>
      </c>
      <c r="AU303" s="133" t="s">
        <v>83</v>
      </c>
      <c r="AY303" s="18" t="s">
        <v>266</v>
      </c>
      <c r="BE303" s="134">
        <f>IF(N303="základní",J303,0)</f>
        <v>0</v>
      </c>
      <c r="BF303" s="134">
        <f>IF(N303="snížená",J303,0)</f>
        <v>0</v>
      </c>
      <c r="BG303" s="134">
        <f>IF(N303="zákl. přenesená",J303,0)</f>
        <v>0</v>
      </c>
      <c r="BH303" s="134">
        <f>IF(N303="sníž. přenesená",J303,0)</f>
        <v>0</v>
      </c>
      <c r="BI303" s="134">
        <f>IF(N303="nulová",J303,0)</f>
        <v>0</v>
      </c>
      <c r="BJ303" s="18" t="s">
        <v>83</v>
      </c>
      <c r="BK303" s="134">
        <f>ROUND(I303*H303,2)</f>
        <v>0</v>
      </c>
      <c r="BL303" s="18" t="s">
        <v>272</v>
      </c>
      <c r="BM303" s="133" t="s">
        <v>5258</v>
      </c>
    </row>
    <row r="304" spans="2:65" s="1" customFormat="1" ht="11.25">
      <c r="B304" s="33"/>
      <c r="D304" s="186" t="s">
        <v>1068</v>
      </c>
      <c r="F304" s="187" t="s">
        <v>3246</v>
      </c>
      <c r="I304" s="151"/>
      <c r="L304" s="33"/>
      <c r="M304" s="152"/>
      <c r="T304" s="54"/>
      <c r="AT304" s="18" t="s">
        <v>1068</v>
      </c>
      <c r="AU304" s="18" t="s">
        <v>83</v>
      </c>
    </row>
    <row r="305" spans="2:65" s="1" customFormat="1" ht="19.5">
      <c r="B305" s="33"/>
      <c r="D305" s="136" t="s">
        <v>341</v>
      </c>
      <c r="F305" s="150" t="s">
        <v>3247</v>
      </c>
      <c r="I305" s="151"/>
      <c r="L305" s="33"/>
      <c r="M305" s="152"/>
      <c r="T305" s="54"/>
      <c r="AT305" s="18" t="s">
        <v>341</v>
      </c>
      <c r="AU305" s="18" t="s">
        <v>83</v>
      </c>
    </row>
    <row r="306" spans="2:65" s="1" customFormat="1" ht="16.5" customHeight="1">
      <c r="B306" s="33"/>
      <c r="C306" s="122" t="s">
        <v>490</v>
      </c>
      <c r="D306" s="122" t="s">
        <v>267</v>
      </c>
      <c r="E306" s="123" t="s">
        <v>3249</v>
      </c>
      <c r="F306" s="124" t="s">
        <v>3250</v>
      </c>
      <c r="G306" s="125" t="s">
        <v>2636</v>
      </c>
      <c r="H306" s="126">
        <v>8419.7999999999993</v>
      </c>
      <c r="I306" s="127"/>
      <c r="J306" s="128">
        <f>ROUND(I306*H306,2)</f>
        <v>0</v>
      </c>
      <c r="K306" s="124" t="s">
        <v>1066</v>
      </c>
      <c r="L306" s="33"/>
      <c r="M306" s="129" t="s">
        <v>19</v>
      </c>
      <c r="N306" s="130" t="s">
        <v>46</v>
      </c>
      <c r="P306" s="131">
        <f>O306*H306</f>
        <v>0</v>
      </c>
      <c r="Q306" s="131">
        <v>0</v>
      </c>
      <c r="R306" s="131">
        <f>Q306*H306</f>
        <v>0</v>
      </c>
      <c r="S306" s="131">
        <v>0</v>
      </c>
      <c r="T306" s="132">
        <f>S306*H306</f>
        <v>0</v>
      </c>
      <c r="AR306" s="133" t="s">
        <v>272</v>
      </c>
      <c r="AT306" s="133" t="s">
        <v>267</v>
      </c>
      <c r="AU306" s="133" t="s">
        <v>83</v>
      </c>
      <c r="AY306" s="18" t="s">
        <v>266</v>
      </c>
      <c r="BE306" s="134">
        <f>IF(N306="základní",J306,0)</f>
        <v>0</v>
      </c>
      <c r="BF306" s="134">
        <f>IF(N306="snížená",J306,0)</f>
        <v>0</v>
      </c>
      <c r="BG306" s="134">
        <f>IF(N306="zákl. přenesená",J306,0)</f>
        <v>0</v>
      </c>
      <c r="BH306" s="134">
        <f>IF(N306="sníž. přenesená",J306,0)</f>
        <v>0</v>
      </c>
      <c r="BI306" s="134">
        <f>IF(N306="nulová",J306,0)</f>
        <v>0</v>
      </c>
      <c r="BJ306" s="18" t="s">
        <v>83</v>
      </c>
      <c r="BK306" s="134">
        <f>ROUND(I306*H306,2)</f>
        <v>0</v>
      </c>
      <c r="BL306" s="18" t="s">
        <v>272</v>
      </c>
      <c r="BM306" s="133" t="s">
        <v>5259</v>
      </c>
    </row>
    <row r="307" spans="2:65" s="1" customFormat="1" ht="11.25">
      <c r="B307" s="33"/>
      <c r="D307" s="186" t="s">
        <v>1068</v>
      </c>
      <c r="F307" s="187" t="s">
        <v>3252</v>
      </c>
      <c r="I307" s="151"/>
      <c r="L307" s="33"/>
      <c r="M307" s="152"/>
      <c r="T307" s="54"/>
      <c r="AT307" s="18" t="s">
        <v>1068</v>
      </c>
      <c r="AU307" s="18" t="s">
        <v>83</v>
      </c>
    </row>
    <row r="308" spans="2:65" s="1" customFormat="1" ht="29.25">
      <c r="B308" s="33"/>
      <c r="D308" s="136" t="s">
        <v>341</v>
      </c>
      <c r="F308" s="150" t="s">
        <v>3253</v>
      </c>
      <c r="I308" s="151"/>
      <c r="L308" s="33"/>
      <c r="M308" s="152"/>
      <c r="T308" s="54"/>
      <c r="AT308" s="18" t="s">
        <v>341</v>
      </c>
      <c r="AU308" s="18" t="s">
        <v>83</v>
      </c>
    </row>
    <row r="309" spans="2:65" s="1" customFormat="1" ht="16.5" customHeight="1">
      <c r="B309" s="33"/>
      <c r="C309" s="122" t="s">
        <v>494</v>
      </c>
      <c r="D309" s="122" t="s">
        <v>267</v>
      </c>
      <c r="E309" s="123" t="s">
        <v>1120</v>
      </c>
      <c r="F309" s="124" t="s">
        <v>1121</v>
      </c>
      <c r="G309" s="125" t="s">
        <v>2636</v>
      </c>
      <c r="H309" s="126">
        <v>90</v>
      </c>
      <c r="I309" s="127"/>
      <c r="J309" s="128">
        <f>ROUND(I309*H309,2)</f>
        <v>0</v>
      </c>
      <c r="K309" s="124" t="s">
        <v>1066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83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5260</v>
      </c>
    </row>
    <row r="310" spans="2:65" s="1" customFormat="1" ht="11.25">
      <c r="B310" s="33"/>
      <c r="D310" s="186" t="s">
        <v>1068</v>
      </c>
      <c r="F310" s="187" t="s">
        <v>1123</v>
      </c>
      <c r="I310" s="151"/>
      <c r="L310" s="33"/>
      <c r="M310" s="152"/>
      <c r="T310" s="54"/>
      <c r="AT310" s="18" t="s">
        <v>1068</v>
      </c>
      <c r="AU310" s="18" t="s">
        <v>83</v>
      </c>
    </row>
    <row r="311" spans="2:65" s="1" customFormat="1" ht="19.5">
      <c r="B311" s="33"/>
      <c r="D311" s="136" t="s">
        <v>341</v>
      </c>
      <c r="F311" s="150" t="s">
        <v>3256</v>
      </c>
      <c r="I311" s="151"/>
      <c r="L311" s="33"/>
      <c r="M311" s="152"/>
      <c r="T311" s="54"/>
      <c r="AT311" s="18" t="s">
        <v>341</v>
      </c>
      <c r="AU311" s="18" t="s">
        <v>83</v>
      </c>
    </row>
    <row r="312" spans="2:65" s="1" customFormat="1" ht="16.5" customHeight="1">
      <c r="B312" s="33"/>
      <c r="C312" s="122" t="s">
        <v>482</v>
      </c>
      <c r="D312" s="122" t="s">
        <v>267</v>
      </c>
      <c r="E312" s="123" t="s">
        <v>3258</v>
      </c>
      <c r="F312" s="124" t="s">
        <v>3259</v>
      </c>
      <c r="G312" s="125" t="s">
        <v>2636</v>
      </c>
      <c r="H312" s="126">
        <v>195.8</v>
      </c>
      <c r="I312" s="127"/>
      <c r="J312" s="128">
        <f>ROUND(I312*H312,2)</f>
        <v>0</v>
      </c>
      <c r="K312" s="124" t="s">
        <v>1066</v>
      </c>
      <c r="L312" s="33"/>
      <c r="M312" s="129" t="s">
        <v>19</v>
      </c>
      <c r="N312" s="130" t="s">
        <v>46</v>
      </c>
      <c r="P312" s="131">
        <f>O312*H312</f>
        <v>0</v>
      </c>
      <c r="Q312" s="131">
        <v>0</v>
      </c>
      <c r="R312" s="131">
        <f>Q312*H312</f>
        <v>0</v>
      </c>
      <c r="S312" s="131">
        <v>0</v>
      </c>
      <c r="T312" s="132">
        <f>S312*H312</f>
        <v>0</v>
      </c>
      <c r="AR312" s="133" t="s">
        <v>272</v>
      </c>
      <c r="AT312" s="133" t="s">
        <v>267</v>
      </c>
      <c r="AU312" s="133" t="s">
        <v>83</v>
      </c>
      <c r="AY312" s="18" t="s">
        <v>266</v>
      </c>
      <c r="BE312" s="134">
        <f>IF(N312="základní",J312,0)</f>
        <v>0</v>
      </c>
      <c r="BF312" s="134">
        <f>IF(N312="snížená",J312,0)</f>
        <v>0</v>
      </c>
      <c r="BG312" s="134">
        <f>IF(N312="zákl. přenesená",J312,0)</f>
        <v>0</v>
      </c>
      <c r="BH312" s="134">
        <f>IF(N312="sníž. přenesená",J312,0)</f>
        <v>0</v>
      </c>
      <c r="BI312" s="134">
        <f>IF(N312="nulová",J312,0)</f>
        <v>0</v>
      </c>
      <c r="BJ312" s="18" t="s">
        <v>83</v>
      </c>
      <c r="BK312" s="134">
        <f>ROUND(I312*H312,2)</f>
        <v>0</v>
      </c>
      <c r="BL312" s="18" t="s">
        <v>272</v>
      </c>
      <c r="BM312" s="133" t="s">
        <v>5261</v>
      </c>
    </row>
    <row r="313" spans="2:65" s="1" customFormat="1" ht="11.25">
      <c r="B313" s="33"/>
      <c r="D313" s="186" t="s">
        <v>1068</v>
      </c>
      <c r="F313" s="187" t="s">
        <v>3261</v>
      </c>
      <c r="I313" s="151"/>
      <c r="L313" s="33"/>
      <c r="M313" s="152"/>
      <c r="T313" s="54"/>
      <c r="AT313" s="18" t="s">
        <v>1068</v>
      </c>
      <c r="AU313" s="18" t="s">
        <v>83</v>
      </c>
    </row>
    <row r="314" spans="2:65" s="1" customFormat="1" ht="19.5">
      <c r="B314" s="33"/>
      <c r="D314" s="136" t="s">
        <v>341</v>
      </c>
      <c r="F314" s="150" t="s">
        <v>3262</v>
      </c>
      <c r="I314" s="151"/>
      <c r="L314" s="33"/>
      <c r="M314" s="152"/>
      <c r="T314" s="54"/>
      <c r="AT314" s="18" t="s">
        <v>341</v>
      </c>
      <c r="AU314" s="18" t="s">
        <v>83</v>
      </c>
    </row>
    <row r="315" spans="2:65" s="1" customFormat="1" ht="16.5" customHeight="1">
      <c r="B315" s="33"/>
      <c r="C315" s="122" t="s">
        <v>486</v>
      </c>
      <c r="D315" s="122" t="s">
        <v>267</v>
      </c>
      <c r="E315" s="123" t="s">
        <v>1126</v>
      </c>
      <c r="F315" s="124" t="s">
        <v>1127</v>
      </c>
      <c r="G315" s="125" t="s">
        <v>2636</v>
      </c>
      <c r="H315" s="126">
        <v>1313.1980000000001</v>
      </c>
      <c r="I315" s="127"/>
      <c r="J315" s="128">
        <f>ROUND(I315*H315,2)</f>
        <v>0</v>
      </c>
      <c r="K315" s="124" t="s">
        <v>1066</v>
      </c>
      <c r="L315" s="33"/>
      <c r="M315" s="129" t="s">
        <v>19</v>
      </c>
      <c r="N315" s="130" t="s">
        <v>46</v>
      </c>
      <c r="P315" s="131">
        <f>O315*H315</f>
        <v>0</v>
      </c>
      <c r="Q315" s="131">
        <v>0</v>
      </c>
      <c r="R315" s="131">
        <f>Q315*H315</f>
        <v>0</v>
      </c>
      <c r="S315" s="131">
        <v>0</v>
      </c>
      <c r="T315" s="132">
        <f>S315*H315</f>
        <v>0</v>
      </c>
      <c r="AR315" s="133" t="s">
        <v>272</v>
      </c>
      <c r="AT315" s="133" t="s">
        <v>267</v>
      </c>
      <c r="AU315" s="133" t="s">
        <v>83</v>
      </c>
      <c r="AY315" s="18" t="s">
        <v>266</v>
      </c>
      <c r="BE315" s="134">
        <f>IF(N315="základní",J315,0)</f>
        <v>0</v>
      </c>
      <c r="BF315" s="134">
        <f>IF(N315="snížená",J315,0)</f>
        <v>0</v>
      </c>
      <c r="BG315" s="134">
        <f>IF(N315="zákl. přenesená",J315,0)</f>
        <v>0</v>
      </c>
      <c r="BH315" s="134">
        <f>IF(N315="sníž. přenesená",J315,0)</f>
        <v>0</v>
      </c>
      <c r="BI315" s="134">
        <f>IF(N315="nulová",J315,0)</f>
        <v>0</v>
      </c>
      <c r="BJ315" s="18" t="s">
        <v>83</v>
      </c>
      <c r="BK315" s="134">
        <f>ROUND(I315*H315,2)</f>
        <v>0</v>
      </c>
      <c r="BL315" s="18" t="s">
        <v>272</v>
      </c>
      <c r="BM315" s="133" t="s">
        <v>5262</v>
      </c>
    </row>
    <row r="316" spans="2:65" s="1" customFormat="1" ht="11.25">
      <c r="B316" s="33"/>
      <c r="D316" s="186" t="s">
        <v>1068</v>
      </c>
      <c r="F316" s="187" t="s">
        <v>1129</v>
      </c>
      <c r="I316" s="151"/>
      <c r="L316" s="33"/>
      <c r="M316" s="152"/>
      <c r="T316" s="54"/>
      <c r="AT316" s="18" t="s">
        <v>1068</v>
      </c>
      <c r="AU316" s="18" t="s">
        <v>83</v>
      </c>
    </row>
    <row r="317" spans="2:65" s="1" customFormat="1" ht="29.25">
      <c r="B317" s="33"/>
      <c r="D317" s="136" t="s">
        <v>341</v>
      </c>
      <c r="F317" s="150" t="s">
        <v>3265</v>
      </c>
      <c r="I317" s="151"/>
      <c r="L317" s="33"/>
      <c r="M317" s="188"/>
      <c r="N317" s="155"/>
      <c r="O317" s="155"/>
      <c r="P317" s="155"/>
      <c r="Q317" s="155"/>
      <c r="R317" s="155"/>
      <c r="S317" s="155"/>
      <c r="T317" s="189"/>
      <c r="AT317" s="18" t="s">
        <v>341</v>
      </c>
      <c r="AU317" s="18" t="s">
        <v>83</v>
      </c>
    </row>
    <row r="318" spans="2:65" s="1" customFormat="1" ht="6.95" customHeight="1">
      <c r="B318" s="42"/>
      <c r="C318" s="43"/>
      <c r="D318" s="43"/>
      <c r="E318" s="43"/>
      <c r="F318" s="43"/>
      <c r="G318" s="43"/>
      <c r="H318" s="43"/>
      <c r="I318" s="43"/>
      <c r="J318" s="43"/>
      <c r="K318" s="43"/>
      <c r="L318" s="33"/>
    </row>
  </sheetData>
  <sheetProtection algorithmName="SHA-512" hashValue="T2h8KXMH+6ydTxM7I4p2WMHI5F/XHg5X0zGgV7mRPtGcCoWrppMctXjpBql2FgK3ymCeV9CsK/NDddacopkSQg==" saltValue="nfApVpV5RMp+wQh9IQ4wnqN3GB11C6NvtmWEPNF/3vM7pkgID6xzI3w6xib0X8A+lBSuvFj4sWsfaxx1/IiLng==" spinCount="100000" sheet="1" objects="1" scenarios="1" formatColumns="0" formatRows="0" autoFilter="0"/>
  <autoFilter ref="C87:K317" xr:uid="{00000000-0009-0000-0000-000025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3" r:id="rId1" xr:uid="{00000000-0004-0000-2500-000000000000}"/>
    <hyperlink ref="F96" r:id="rId2" xr:uid="{00000000-0004-0000-2500-000001000000}"/>
    <hyperlink ref="F100" r:id="rId3" xr:uid="{00000000-0004-0000-2500-000002000000}"/>
    <hyperlink ref="F103" r:id="rId4" xr:uid="{00000000-0004-0000-2500-000003000000}"/>
    <hyperlink ref="F106" r:id="rId5" xr:uid="{00000000-0004-0000-2500-000004000000}"/>
    <hyperlink ref="F109" r:id="rId6" xr:uid="{00000000-0004-0000-2500-000005000000}"/>
    <hyperlink ref="F112" r:id="rId7" xr:uid="{00000000-0004-0000-2500-000006000000}"/>
    <hyperlink ref="F115" r:id="rId8" xr:uid="{00000000-0004-0000-2500-000007000000}"/>
    <hyperlink ref="F118" r:id="rId9" xr:uid="{00000000-0004-0000-2500-000008000000}"/>
    <hyperlink ref="F121" r:id="rId10" xr:uid="{00000000-0004-0000-2500-000009000000}"/>
    <hyperlink ref="F124" r:id="rId11" xr:uid="{00000000-0004-0000-2500-00000A000000}"/>
    <hyperlink ref="F127" r:id="rId12" xr:uid="{00000000-0004-0000-2500-00000B000000}"/>
    <hyperlink ref="F130" r:id="rId13" xr:uid="{00000000-0004-0000-2500-00000C000000}"/>
    <hyperlink ref="F133" r:id="rId14" xr:uid="{00000000-0004-0000-2500-00000D000000}"/>
    <hyperlink ref="F136" r:id="rId15" xr:uid="{00000000-0004-0000-2500-00000E000000}"/>
    <hyperlink ref="F139" r:id="rId16" xr:uid="{00000000-0004-0000-2500-00000F000000}"/>
    <hyperlink ref="F142" r:id="rId17" xr:uid="{00000000-0004-0000-2500-000010000000}"/>
    <hyperlink ref="F145" r:id="rId18" xr:uid="{00000000-0004-0000-2500-000011000000}"/>
    <hyperlink ref="F147" r:id="rId19" xr:uid="{00000000-0004-0000-2500-000012000000}"/>
    <hyperlink ref="F150" r:id="rId20" xr:uid="{00000000-0004-0000-2500-000013000000}"/>
    <hyperlink ref="F153" r:id="rId21" xr:uid="{00000000-0004-0000-2500-000014000000}"/>
    <hyperlink ref="F156" r:id="rId22" xr:uid="{00000000-0004-0000-2500-000015000000}"/>
    <hyperlink ref="F159" r:id="rId23" xr:uid="{00000000-0004-0000-2500-000016000000}"/>
    <hyperlink ref="F163" r:id="rId24" xr:uid="{00000000-0004-0000-2500-000017000000}"/>
    <hyperlink ref="F166" r:id="rId25" xr:uid="{00000000-0004-0000-2500-000018000000}"/>
    <hyperlink ref="F169" r:id="rId26" xr:uid="{00000000-0004-0000-2500-000019000000}"/>
    <hyperlink ref="F172" r:id="rId27" xr:uid="{00000000-0004-0000-2500-00001A000000}"/>
    <hyperlink ref="F175" r:id="rId28" xr:uid="{00000000-0004-0000-2500-00001B000000}"/>
    <hyperlink ref="F178" r:id="rId29" xr:uid="{00000000-0004-0000-2500-00001C000000}"/>
    <hyperlink ref="F181" r:id="rId30" xr:uid="{00000000-0004-0000-2500-00001D000000}"/>
    <hyperlink ref="F184" r:id="rId31" xr:uid="{00000000-0004-0000-2500-00001E000000}"/>
    <hyperlink ref="F187" r:id="rId32" xr:uid="{00000000-0004-0000-2500-00001F000000}"/>
    <hyperlink ref="F190" r:id="rId33" xr:uid="{00000000-0004-0000-2500-000020000000}"/>
    <hyperlink ref="F193" r:id="rId34" xr:uid="{00000000-0004-0000-2500-000021000000}"/>
    <hyperlink ref="F197" r:id="rId35" xr:uid="{00000000-0004-0000-2500-000022000000}"/>
    <hyperlink ref="F200" r:id="rId36" xr:uid="{00000000-0004-0000-2500-000023000000}"/>
    <hyperlink ref="F203" r:id="rId37" xr:uid="{00000000-0004-0000-2500-000024000000}"/>
    <hyperlink ref="F206" r:id="rId38" xr:uid="{00000000-0004-0000-2500-000025000000}"/>
    <hyperlink ref="F209" r:id="rId39" xr:uid="{00000000-0004-0000-2500-000026000000}"/>
    <hyperlink ref="F212" r:id="rId40" xr:uid="{00000000-0004-0000-2500-000027000000}"/>
    <hyperlink ref="F215" r:id="rId41" xr:uid="{00000000-0004-0000-2500-000028000000}"/>
    <hyperlink ref="F218" r:id="rId42" xr:uid="{00000000-0004-0000-2500-000029000000}"/>
    <hyperlink ref="F221" r:id="rId43" xr:uid="{00000000-0004-0000-2500-00002A000000}"/>
    <hyperlink ref="F225" r:id="rId44" xr:uid="{00000000-0004-0000-2500-00002B000000}"/>
    <hyperlink ref="F228" r:id="rId45" xr:uid="{00000000-0004-0000-2500-00002C000000}"/>
    <hyperlink ref="F231" r:id="rId46" xr:uid="{00000000-0004-0000-2500-00002D000000}"/>
    <hyperlink ref="F234" r:id="rId47" xr:uid="{00000000-0004-0000-2500-00002E000000}"/>
    <hyperlink ref="F238" r:id="rId48" xr:uid="{00000000-0004-0000-2500-00002F000000}"/>
    <hyperlink ref="F240" r:id="rId49" xr:uid="{00000000-0004-0000-2500-000030000000}"/>
    <hyperlink ref="F242" r:id="rId50" xr:uid="{00000000-0004-0000-2500-000031000000}"/>
    <hyperlink ref="F244" r:id="rId51" xr:uid="{00000000-0004-0000-2500-000032000000}"/>
    <hyperlink ref="F246" r:id="rId52" xr:uid="{00000000-0004-0000-2500-000033000000}"/>
    <hyperlink ref="F249" r:id="rId53" xr:uid="{00000000-0004-0000-2500-000034000000}"/>
    <hyperlink ref="F252" r:id="rId54" xr:uid="{00000000-0004-0000-2500-000035000000}"/>
    <hyperlink ref="F255" r:id="rId55" xr:uid="{00000000-0004-0000-2500-000036000000}"/>
    <hyperlink ref="F258" r:id="rId56" xr:uid="{00000000-0004-0000-2500-000037000000}"/>
    <hyperlink ref="F261" r:id="rId57" xr:uid="{00000000-0004-0000-2500-000038000000}"/>
    <hyperlink ref="F265" r:id="rId58" xr:uid="{00000000-0004-0000-2500-000039000000}"/>
    <hyperlink ref="F268" r:id="rId59" xr:uid="{00000000-0004-0000-2500-00003A000000}"/>
    <hyperlink ref="F271" r:id="rId60" xr:uid="{00000000-0004-0000-2500-00003B000000}"/>
    <hyperlink ref="F274" r:id="rId61" xr:uid="{00000000-0004-0000-2500-00003C000000}"/>
    <hyperlink ref="F277" r:id="rId62" xr:uid="{00000000-0004-0000-2500-00003D000000}"/>
    <hyperlink ref="F280" r:id="rId63" xr:uid="{00000000-0004-0000-2500-00003E000000}"/>
    <hyperlink ref="F283" r:id="rId64" xr:uid="{00000000-0004-0000-2500-00003F000000}"/>
    <hyperlink ref="F286" r:id="rId65" xr:uid="{00000000-0004-0000-2500-000040000000}"/>
    <hyperlink ref="F289" r:id="rId66" xr:uid="{00000000-0004-0000-2500-000041000000}"/>
    <hyperlink ref="F292" r:id="rId67" xr:uid="{00000000-0004-0000-2500-000042000000}"/>
    <hyperlink ref="F295" r:id="rId68" xr:uid="{00000000-0004-0000-2500-000043000000}"/>
    <hyperlink ref="F298" r:id="rId69" xr:uid="{00000000-0004-0000-2500-000044000000}"/>
    <hyperlink ref="F301" r:id="rId70" xr:uid="{00000000-0004-0000-2500-000045000000}"/>
    <hyperlink ref="F304" r:id="rId71" xr:uid="{00000000-0004-0000-2500-000046000000}"/>
    <hyperlink ref="F307" r:id="rId72" xr:uid="{00000000-0004-0000-2500-000047000000}"/>
    <hyperlink ref="F310" r:id="rId73" xr:uid="{00000000-0004-0000-2500-000048000000}"/>
    <hyperlink ref="F313" r:id="rId74" xr:uid="{00000000-0004-0000-2500-000049000000}"/>
    <hyperlink ref="F316" r:id="rId75" xr:uid="{00000000-0004-0000-2500-00004A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6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2:BM50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196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5263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ROUND(J93,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ROUND((SUM(BE93:BE505)),  2)</f>
        <v>0</v>
      </c>
      <c r="I33" s="90">
        <v>0.21</v>
      </c>
      <c r="J33" s="89">
        <f>ROUND(((SUM(BE93:BE505))*I33),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ROUND((SUM(BF93:BF505)),  2)</f>
        <v>0</v>
      </c>
      <c r="I34" s="90">
        <v>0.12</v>
      </c>
      <c r="J34" s="89">
        <f>ROUND(((SUM(BF93:BF505))*I34),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ROUND((SUM(BG93:BG505)),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ROUND((SUM(BH93:BH505)),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ROUND((SUM(BI93:BI505)),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12-21-01 - Obnova propustku, evid.km 18,268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J93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J94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J95</f>
        <v>0</v>
      </c>
      <c r="L61" s="158"/>
    </row>
    <row r="62" spans="2:47" s="13" customFormat="1" ht="19.899999999999999" customHeight="1">
      <c r="B62" s="158"/>
      <c r="D62" s="159" t="s">
        <v>1140</v>
      </c>
      <c r="E62" s="160"/>
      <c r="F62" s="160"/>
      <c r="G62" s="160"/>
      <c r="H62" s="160"/>
      <c r="I62" s="160"/>
      <c r="J62" s="161">
        <f>J167</f>
        <v>0</v>
      </c>
      <c r="L62" s="158"/>
    </row>
    <row r="63" spans="2:47" s="13" customFormat="1" ht="19.899999999999999" customHeight="1">
      <c r="B63" s="158"/>
      <c r="D63" s="159" t="s">
        <v>1141</v>
      </c>
      <c r="E63" s="160"/>
      <c r="F63" s="160"/>
      <c r="G63" s="160"/>
      <c r="H63" s="160"/>
      <c r="I63" s="160"/>
      <c r="J63" s="161">
        <f>J219</f>
        <v>0</v>
      </c>
      <c r="L63" s="158"/>
    </row>
    <row r="64" spans="2:47" s="13" customFormat="1" ht="19.899999999999999" customHeight="1">
      <c r="B64" s="158"/>
      <c r="D64" s="159" t="s">
        <v>1142</v>
      </c>
      <c r="E64" s="160"/>
      <c r="F64" s="160"/>
      <c r="G64" s="160"/>
      <c r="H64" s="160"/>
      <c r="I64" s="160"/>
      <c r="J64" s="161">
        <f>J273</f>
        <v>0</v>
      </c>
      <c r="L64" s="158"/>
    </row>
    <row r="65" spans="2:12" s="13" customFormat="1" ht="19.899999999999999" customHeight="1">
      <c r="B65" s="158"/>
      <c r="D65" s="159" t="s">
        <v>1057</v>
      </c>
      <c r="E65" s="160"/>
      <c r="F65" s="160"/>
      <c r="G65" s="160"/>
      <c r="H65" s="160"/>
      <c r="I65" s="160"/>
      <c r="J65" s="161">
        <f>J333</f>
        <v>0</v>
      </c>
      <c r="L65" s="158"/>
    </row>
    <row r="66" spans="2:12" s="13" customFormat="1" ht="19.899999999999999" customHeight="1">
      <c r="B66" s="158"/>
      <c r="D66" s="159" t="s">
        <v>1058</v>
      </c>
      <c r="E66" s="160"/>
      <c r="F66" s="160"/>
      <c r="G66" s="160"/>
      <c r="H66" s="160"/>
      <c r="I66" s="160"/>
      <c r="J66" s="161">
        <f>J340</f>
        <v>0</v>
      </c>
      <c r="L66" s="158"/>
    </row>
    <row r="67" spans="2:12" s="13" customFormat="1" ht="19.899999999999999" customHeight="1">
      <c r="B67" s="158"/>
      <c r="D67" s="159" t="s">
        <v>1059</v>
      </c>
      <c r="E67" s="160"/>
      <c r="F67" s="160"/>
      <c r="G67" s="160"/>
      <c r="H67" s="160"/>
      <c r="I67" s="160"/>
      <c r="J67" s="161">
        <f>J420</f>
        <v>0</v>
      </c>
      <c r="L67" s="158"/>
    </row>
    <row r="68" spans="2:12" s="13" customFormat="1" ht="19.899999999999999" customHeight="1">
      <c r="B68" s="158"/>
      <c r="D68" s="159" t="s">
        <v>1060</v>
      </c>
      <c r="E68" s="160"/>
      <c r="F68" s="160"/>
      <c r="G68" s="160"/>
      <c r="H68" s="160"/>
      <c r="I68" s="160"/>
      <c r="J68" s="161">
        <f>J429</f>
        <v>0</v>
      </c>
      <c r="L68" s="158"/>
    </row>
    <row r="69" spans="2:12" s="8" customFormat="1" ht="24.95" customHeight="1">
      <c r="B69" s="100"/>
      <c r="D69" s="101" t="s">
        <v>1061</v>
      </c>
      <c r="E69" s="102"/>
      <c r="F69" s="102"/>
      <c r="G69" s="102"/>
      <c r="H69" s="102"/>
      <c r="I69" s="102"/>
      <c r="J69" s="103">
        <f>J432</f>
        <v>0</v>
      </c>
      <c r="L69" s="100"/>
    </row>
    <row r="70" spans="2:12" s="13" customFormat="1" ht="19.899999999999999" customHeight="1">
      <c r="B70" s="158"/>
      <c r="D70" s="159" t="s">
        <v>3267</v>
      </c>
      <c r="E70" s="160"/>
      <c r="F70" s="160"/>
      <c r="G70" s="160"/>
      <c r="H70" s="160"/>
      <c r="I70" s="160"/>
      <c r="J70" s="161">
        <f>J433</f>
        <v>0</v>
      </c>
      <c r="L70" s="158"/>
    </row>
    <row r="71" spans="2:12" s="8" customFormat="1" ht="24.95" customHeight="1">
      <c r="B71" s="100"/>
      <c r="D71" s="101" t="s">
        <v>2402</v>
      </c>
      <c r="E71" s="102"/>
      <c r="F71" s="102"/>
      <c r="G71" s="102"/>
      <c r="H71" s="102"/>
      <c r="I71" s="102"/>
      <c r="J71" s="103">
        <f>J491</f>
        <v>0</v>
      </c>
      <c r="L71" s="100"/>
    </row>
    <row r="72" spans="2:12" s="13" customFormat="1" ht="19.899999999999999" customHeight="1">
      <c r="B72" s="158"/>
      <c r="D72" s="159" t="s">
        <v>3268</v>
      </c>
      <c r="E72" s="160"/>
      <c r="F72" s="160"/>
      <c r="G72" s="160"/>
      <c r="H72" s="160"/>
      <c r="I72" s="160"/>
      <c r="J72" s="161">
        <f>J492</f>
        <v>0</v>
      </c>
      <c r="L72" s="158"/>
    </row>
    <row r="73" spans="2:12" s="13" customFormat="1" ht="19.899999999999999" customHeight="1">
      <c r="B73" s="158"/>
      <c r="D73" s="159" t="s">
        <v>3269</v>
      </c>
      <c r="E73" s="160"/>
      <c r="F73" s="160"/>
      <c r="G73" s="160"/>
      <c r="H73" s="160"/>
      <c r="I73" s="160"/>
      <c r="J73" s="161">
        <f>J501</f>
        <v>0</v>
      </c>
      <c r="L73" s="158"/>
    </row>
    <row r="74" spans="2:12" s="1" customFormat="1" ht="21.75" customHeight="1">
      <c r="B74" s="33"/>
      <c r="L74" s="33"/>
    </row>
    <row r="75" spans="2:12" s="1" customFormat="1" ht="6.95" customHeight="1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12" s="1" customFormat="1" ht="6.95" customHeight="1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12" s="1" customFormat="1" ht="24.95" customHeight="1">
      <c r="B80" s="33"/>
      <c r="C80" s="22" t="s">
        <v>251</v>
      </c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16</v>
      </c>
      <c r="L82" s="33"/>
    </row>
    <row r="83" spans="2:65" s="1" customFormat="1" ht="26.25" customHeight="1">
      <c r="B83" s="33"/>
      <c r="E83" s="319" t="str">
        <f>E7</f>
        <v>Odstranění havarijního stavu po povodních 2024 - komplexní oprava trati v úseku Vápenná - Javorník ve Slezsku - PD</v>
      </c>
      <c r="F83" s="320"/>
      <c r="G83" s="320"/>
      <c r="H83" s="320"/>
      <c r="L83" s="33"/>
    </row>
    <row r="84" spans="2:65" s="1" customFormat="1" ht="12" customHeight="1">
      <c r="B84" s="33"/>
      <c r="C84" s="28" t="s">
        <v>243</v>
      </c>
      <c r="L84" s="33"/>
    </row>
    <row r="85" spans="2:65" s="1" customFormat="1" ht="16.5" customHeight="1">
      <c r="B85" s="33"/>
      <c r="E85" s="315" t="str">
        <f>E9</f>
        <v>SO 12-21-01 - Obnova propustku, evid.km 18,268</v>
      </c>
      <c r="F85" s="321"/>
      <c r="G85" s="321"/>
      <c r="H85" s="321"/>
      <c r="L85" s="33"/>
    </row>
    <row r="86" spans="2:65" s="1" customFormat="1" ht="6.95" customHeight="1">
      <c r="B86" s="33"/>
      <c r="L86" s="33"/>
    </row>
    <row r="87" spans="2:65" s="1" customFormat="1" ht="12" customHeight="1">
      <c r="B87" s="33"/>
      <c r="C87" s="28" t="s">
        <v>21</v>
      </c>
      <c r="F87" s="26" t="str">
        <f>F12</f>
        <v xml:space="preserve"> </v>
      </c>
      <c r="I87" s="28" t="s">
        <v>23</v>
      </c>
      <c r="J87" s="50" t="str">
        <f>IF(J12="","",J12)</f>
        <v>10. 4. 2025</v>
      </c>
      <c r="L87" s="33"/>
    </row>
    <row r="88" spans="2:65" s="1" customFormat="1" ht="6.95" customHeight="1">
      <c r="B88" s="33"/>
      <c r="L88" s="33"/>
    </row>
    <row r="89" spans="2:65" s="1" customFormat="1" ht="15.2" customHeight="1">
      <c r="B89" s="33"/>
      <c r="C89" s="28" t="s">
        <v>25</v>
      </c>
      <c r="F89" s="26" t="str">
        <f>E15</f>
        <v xml:space="preserve">Správa železnic, státní organizace </v>
      </c>
      <c r="I89" s="28" t="s">
        <v>33</v>
      </c>
      <c r="J89" s="31" t="str">
        <f>E21</f>
        <v>Prodin a.s.</v>
      </c>
      <c r="L89" s="33"/>
    </row>
    <row r="90" spans="2:65" s="1" customFormat="1" ht="15.2" customHeight="1">
      <c r="B90" s="33"/>
      <c r="C90" s="28" t="s">
        <v>31</v>
      </c>
      <c r="F90" s="26" t="str">
        <f>IF(E18="","",E18)</f>
        <v>Vyplň údaj</v>
      </c>
      <c r="I90" s="28" t="s">
        <v>38</v>
      </c>
      <c r="J90" s="31" t="str">
        <f>E24</f>
        <v xml:space="preserve"> </v>
      </c>
      <c r="L90" s="33"/>
    </row>
    <row r="91" spans="2:65" s="1" customFormat="1" ht="10.35" customHeight="1">
      <c r="B91" s="33"/>
      <c r="L91" s="33"/>
    </row>
    <row r="92" spans="2:65" s="9" customFormat="1" ht="29.25" customHeight="1">
      <c r="B92" s="104"/>
      <c r="C92" s="105" t="s">
        <v>252</v>
      </c>
      <c r="D92" s="106" t="s">
        <v>60</v>
      </c>
      <c r="E92" s="106" t="s">
        <v>56</v>
      </c>
      <c r="F92" s="106" t="s">
        <v>57</v>
      </c>
      <c r="G92" s="106" t="s">
        <v>253</v>
      </c>
      <c r="H92" s="106" t="s">
        <v>254</v>
      </c>
      <c r="I92" s="106" t="s">
        <v>255</v>
      </c>
      <c r="J92" s="106" t="s">
        <v>247</v>
      </c>
      <c r="K92" s="107" t="s">
        <v>256</v>
      </c>
      <c r="L92" s="104"/>
      <c r="M92" s="57" t="s">
        <v>19</v>
      </c>
      <c r="N92" s="58" t="s">
        <v>45</v>
      </c>
      <c r="O92" s="58" t="s">
        <v>257</v>
      </c>
      <c r="P92" s="58" t="s">
        <v>258</v>
      </c>
      <c r="Q92" s="58" t="s">
        <v>259</v>
      </c>
      <c r="R92" s="58" t="s">
        <v>260</v>
      </c>
      <c r="S92" s="58" t="s">
        <v>261</v>
      </c>
      <c r="T92" s="59" t="s">
        <v>262</v>
      </c>
    </row>
    <row r="93" spans="2:65" s="1" customFormat="1" ht="22.9" customHeight="1">
      <c r="B93" s="33"/>
      <c r="C93" s="62" t="s">
        <v>263</v>
      </c>
      <c r="J93" s="108">
        <f>BK93</f>
        <v>0</v>
      </c>
      <c r="L93" s="33"/>
      <c r="M93" s="60"/>
      <c r="N93" s="51"/>
      <c r="O93" s="51"/>
      <c r="P93" s="109">
        <f>P94+P432+P491</f>
        <v>0</v>
      </c>
      <c r="Q93" s="51"/>
      <c r="R93" s="109">
        <f>R94+R432+R491</f>
        <v>0</v>
      </c>
      <c r="S93" s="51"/>
      <c r="T93" s="110">
        <f>T94+T432+T491</f>
        <v>0</v>
      </c>
      <c r="AT93" s="18" t="s">
        <v>74</v>
      </c>
      <c r="AU93" s="18" t="s">
        <v>248</v>
      </c>
      <c r="BK93" s="111">
        <f>BK94+BK432+BK491</f>
        <v>0</v>
      </c>
    </row>
    <row r="94" spans="2:65" s="10" customFormat="1" ht="25.9" customHeight="1">
      <c r="B94" s="112"/>
      <c r="D94" s="113" t="s">
        <v>74</v>
      </c>
      <c r="E94" s="114" t="s">
        <v>828</v>
      </c>
      <c r="F94" s="114" t="s">
        <v>829</v>
      </c>
      <c r="I94" s="115"/>
      <c r="J94" s="116">
        <f>BK94</f>
        <v>0</v>
      </c>
      <c r="L94" s="112"/>
      <c r="M94" s="117"/>
      <c r="P94" s="118">
        <f>P95+P167+P219+P273+P333+P340+P420+P429</f>
        <v>0</v>
      </c>
      <c r="R94" s="118">
        <f>R95+R167+R219+R273+R333+R340+R420+R429</f>
        <v>0</v>
      </c>
      <c r="T94" s="119">
        <f>T95+T167+T219+T273+T333+T340+T420+T429</f>
        <v>0</v>
      </c>
      <c r="AR94" s="113" t="s">
        <v>83</v>
      </c>
      <c r="AT94" s="120" t="s">
        <v>74</v>
      </c>
      <c r="AU94" s="120" t="s">
        <v>75</v>
      </c>
      <c r="AY94" s="113" t="s">
        <v>266</v>
      </c>
      <c r="BK94" s="121">
        <f>BK95+BK167+BK219+BK273+BK333+BK340+BK420+BK429</f>
        <v>0</v>
      </c>
    </row>
    <row r="95" spans="2:65" s="10" customFormat="1" ht="22.9" customHeight="1">
      <c r="B95" s="112"/>
      <c r="D95" s="113" t="s">
        <v>74</v>
      </c>
      <c r="E95" s="162" t="s">
        <v>83</v>
      </c>
      <c r="F95" s="162" t="s">
        <v>1143</v>
      </c>
      <c r="I95" s="115"/>
      <c r="J95" s="163">
        <f>BK95</f>
        <v>0</v>
      </c>
      <c r="L95" s="112"/>
      <c r="M95" s="117"/>
      <c r="P95" s="118">
        <f>SUM(P96:P166)</f>
        <v>0</v>
      </c>
      <c r="R95" s="118">
        <f>SUM(R96:R166)</f>
        <v>0</v>
      </c>
      <c r="T95" s="119">
        <f>SUM(T96:T166)</f>
        <v>0</v>
      </c>
      <c r="AR95" s="113" t="s">
        <v>83</v>
      </c>
      <c r="AT95" s="120" t="s">
        <v>74</v>
      </c>
      <c r="AU95" s="120" t="s">
        <v>83</v>
      </c>
      <c r="AY95" s="113" t="s">
        <v>266</v>
      </c>
      <c r="BK95" s="121">
        <f>SUM(BK96:BK166)</f>
        <v>0</v>
      </c>
    </row>
    <row r="96" spans="2:65" s="1" customFormat="1" ht="16.5" customHeight="1">
      <c r="B96" s="33"/>
      <c r="C96" s="122" t="s">
        <v>83</v>
      </c>
      <c r="D96" s="122" t="s">
        <v>267</v>
      </c>
      <c r="E96" s="123" t="s">
        <v>1154</v>
      </c>
      <c r="F96" s="124" t="s">
        <v>1155</v>
      </c>
      <c r="G96" s="125" t="s">
        <v>639</v>
      </c>
      <c r="H96" s="126">
        <v>50</v>
      </c>
      <c r="I96" s="127"/>
      <c r="J96" s="128">
        <f>ROUND(I96*H96,2)</f>
        <v>0</v>
      </c>
      <c r="K96" s="124" t="s">
        <v>3272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5264</v>
      </c>
    </row>
    <row r="97" spans="2:65" s="1" customFormat="1" ht="11.25">
      <c r="B97" s="33"/>
      <c r="D97" s="186" t="s">
        <v>1068</v>
      </c>
      <c r="F97" s="187" t="s">
        <v>1157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5265</v>
      </c>
      <c r="H98" s="139">
        <v>50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2" customFormat="1" ht="11.25">
      <c r="B99" s="143"/>
      <c r="D99" s="136" t="s">
        <v>274</v>
      </c>
      <c r="E99" s="144" t="s">
        <v>19</v>
      </c>
      <c r="F99" s="145" t="s">
        <v>276</v>
      </c>
      <c r="H99" s="146">
        <v>50</v>
      </c>
      <c r="I99" s="147"/>
      <c r="L99" s="143"/>
      <c r="M99" s="148"/>
      <c r="T99" s="149"/>
      <c r="AT99" s="144" t="s">
        <v>274</v>
      </c>
      <c r="AU99" s="144" t="s">
        <v>85</v>
      </c>
      <c r="AV99" s="12" t="s">
        <v>272</v>
      </c>
      <c r="AW99" s="12" t="s">
        <v>37</v>
      </c>
      <c r="AX99" s="12" t="s">
        <v>83</v>
      </c>
      <c r="AY99" s="144" t="s">
        <v>266</v>
      </c>
    </row>
    <row r="100" spans="2:65" s="1" customFormat="1" ht="16.5" customHeight="1">
      <c r="B100" s="33"/>
      <c r="C100" s="122" t="s">
        <v>85</v>
      </c>
      <c r="D100" s="122" t="s">
        <v>267</v>
      </c>
      <c r="E100" s="123" t="s">
        <v>1159</v>
      </c>
      <c r="F100" s="124" t="s">
        <v>1160</v>
      </c>
      <c r="G100" s="125" t="s">
        <v>1161</v>
      </c>
      <c r="H100" s="126">
        <v>30</v>
      </c>
      <c r="I100" s="127"/>
      <c r="J100" s="128">
        <f>ROUND(I100*H100,2)</f>
        <v>0</v>
      </c>
      <c r="K100" s="124" t="s">
        <v>3272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5266</v>
      </c>
    </row>
    <row r="101" spans="2:65" s="1" customFormat="1" ht="11.25">
      <c r="B101" s="33"/>
      <c r="D101" s="186" t="s">
        <v>1068</v>
      </c>
      <c r="F101" s="187" t="s">
        <v>1163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" customFormat="1" ht="24.2" customHeight="1">
      <c r="B102" s="33"/>
      <c r="C102" s="122" t="s">
        <v>285</v>
      </c>
      <c r="D102" s="122" t="s">
        <v>267</v>
      </c>
      <c r="E102" s="123" t="s">
        <v>5267</v>
      </c>
      <c r="F102" s="124" t="s">
        <v>5268</v>
      </c>
      <c r="G102" s="125" t="s">
        <v>279</v>
      </c>
      <c r="H102" s="126">
        <v>13.4</v>
      </c>
      <c r="I102" s="127"/>
      <c r="J102" s="128">
        <f>ROUND(I102*H102,2)</f>
        <v>0</v>
      </c>
      <c r="K102" s="124" t="s">
        <v>3272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5269</v>
      </c>
    </row>
    <row r="103" spans="2:65" s="1" customFormat="1" ht="11.25">
      <c r="B103" s="33"/>
      <c r="D103" s="186" t="s">
        <v>1068</v>
      </c>
      <c r="F103" s="187" t="s">
        <v>5270</v>
      </c>
      <c r="I103" s="151"/>
      <c r="L103" s="33"/>
      <c r="M103" s="152"/>
      <c r="T103" s="54"/>
      <c r="AT103" s="18" t="s">
        <v>1068</v>
      </c>
      <c r="AU103" s="18" t="s">
        <v>85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5271</v>
      </c>
      <c r="H104" s="139">
        <v>13.4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2" customFormat="1" ht="11.25">
      <c r="B105" s="143"/>
      <c r="D105" s="136" t="s">
        <v>274</v>
      </c>
      <c r="E105" s="144" t="s">
        <v>19</v>
      </c>
      <c r="F105" s="145" t="s">
        <v>276</v>
      </c>
      <c r="H105" s="146">
        <v>13.4</v>
      </c>
      <c r="I105" s="147"/>
      <c r="L105" s="143"/>
      <c r="M105" s="148"/>
      <c r="T105" s="149"/>
      <c r="AT105" s="144" t="s">
        <v>274</v>
      </c>
      <c r="AU105" s="144" t="s">
        <v>85</v>
      </c>
      <c r="AV105" s="12" t="s">
        <v>272</v>
      </c>
      <c r="AW105" s="12" t="s">
        <v>37</v>
      </c>
      <c r="AX105" s="12" t="s">
        <v>83</v>
      </c>
      <c r="AY105" s="144" t="s">
        <v>266</v>
      </c>
    </row>
    <row r="106" spans="2:65" s="1" customFormat="1" ht="16.5" customHeight="1">
      <c r="B106" s="33"/>
      <c r="C106" s="122" t="s">
        <v>272</v>
      </c>
      <c r="D106" s="122" t="s">
        <v>267</v>
      </c>
      <c r="E106" s="123" t="s">
        <v>5272</v>
      </c>
      <c r="F106" s="124" t="s">
        <v>5273</v>
      </c>
      <c r="G106" s="125" t="s">
        <v>279</v>
      </c>
      <c r="H106" s="126">
        <v>453.53300000000002</v>
      </c>
      <c r="I106" s="127"/>
      <c r="J106" s="128">
        <f>ROUND(I106*H106,2)</f>
        <v>0</v>
      </c>
      <c r="K106" s="124" t="s">
        <v>3272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5274</v>
      </c>
    </row>
    <row r="107" spans="2:65" s="1" customFormat="1" ht="11.25">
      <c r="B107" s="33"/>
      <c r="D107" s="186" t="s">
        <v>1068</v>
      </c>
      <c r="F107" s="187" t="s">
        <v>5275</v>
      </c>
      <c r="I107" s="151"/>
      <c r="L107" s="33"/>
      <c r="M107" s="152"/>
      <c r="T107" s="54"/>
      <c r="AT107" s="18" t="s">
        <v>1068</v>
      </c>
      <c r="AU107" s="18" t="s">
        <v>85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5276</v>
      </c>
      <c r="H108" s="139">
        <v>329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5277</v>
      </c>
      <c r="H109" s="139">
        <v>9.2390000000000008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5278</v>
      </c>
      <c r="H110" s="139">
        <v>19.202999999999999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5279</v>
      </c>
      <c r="H111" s="139">
        <v>10.755000000000001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1" customFormat="1" ht="11.25">
      <c r="B112" s="135"/>
      <c r="D112" s="136" t="s">
        <v>274</v>
      </c>
      <c r="E112" s="137" t="s">
        <v>19</v>
      </c>
      <c r="F112" s="138" t="s">
        <v>5280</v>
      </c>
      <c r="H112" s="139">
        <v>58.65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75</v>
      </c>
      <c r="AY112" s="137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5281</v>
      </c>
      <c r="H113" s="139">
        <v>15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1" customFormat="1" ht="11.25">
      <c r="B114" s="135"/>
      <c r="D114" s="136" t="s">
        <v>274</v>
      </c>
      <c r="E114" s="137" t="s">
        <v>19</v>
      </c>
      <c r="F114" s="138" t="s">
        <v>5282</v>
      </c>
      <c r="H114" s="139">
        <v>3.2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75</v>
      </c>
      <c r="AY114" s="137" t="s">
        <v>266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5283</v>
      </c>
      <c r="H115" s="139">
        <v>1.75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5284</v>
      </c>
      <c r="H116" s="139">
        <v>1.6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75</v>
      </c>
      <c r="AY116" s="137" t="s">
        <v>266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5285</v>
      </c>
      <c r="H117" s="139">
        <v>3.6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1" customFormat="1" ht="11.25">
      <c r="B118" s="135"/>
      <c r="D118" s="136" t="s">
        <v>274</v>
      </c>
      <c r="E118" s="137" t="s">
        <v>19</v>
      </c>
      <c r="F118" s="138" t="s">
        <v>5286</v>
      </c>
      <c r="H118" s="139">
        <v>1.536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75</v>
      </c>
      <c r="AY118" s="137" t="s">
        <v>266</v>
      </c>
    </row>
    <row r="119" spans="2:65" s="14" customFormat="1" ht="11.25">
      <c r="B119" s="164"/>
      <c r="D119" s="136" t="s">
        <v>274</v>
      </c>
      <c r="E119" s="165" t="s">
        <v>19</v>
      </c>
      <c r="F119" s="166" t="s">
        <v>3285</v>
      </c>
      <c r="H119" s="165" t="s">
        <v>19</v>
      </c>
      <c r="I119" s="167"/>
      <c r="L119" s="164"/>
      <c r="M119" s="168"/>
      <c r="T119" s="169"/>
      <c r="AT119" s="165" t="s">
        <v>274</v>
      </c>
      <c r="AU119" s="165" t="s">
        <v>85</v>
      </c>
      <c r="AV119" s="14" t="s">
        <v>83</v>
      </c>
      <c r="AW119" s="14" t="s">
        <v>37</v>
      </c>
      <c r="AX119" s="14" t="s">
        <v>75</v>
      </c>
      <c r="AY119" s="165" t="s">
        <v>266</v>
      </c>
    </row>
    <row r="120" spans="2:65" s="12" customFormat="1" ht="11.25">
      <c r="B120" s="143"/>
      <c r="D120" s="136" t="s">
        <v>274</v>
      </c>
      <c r="E120" s="144" t="s">
        <v>19</v>
      </c>
      <c r="F120" s="145" t="s">
        <v>276</v>
      </c>
      <c r="H120" s="146">
        <v>453.53299999999996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16.5" customHeight="1">
      <c r="B121" s="33"/>
      <c r="C121" s="122" t="s">
        <v>264</v>
      </c>
      <c r="D121" s="122" t="s">
        <v>267</v>
      </c>
      <c r="E121" s="123" t="s">
        <v>1164</v>
      </c>
      <c r="F121" s="124" t="s">
        <v>1165</v>
      </c>
      <c r="G121" s="125" t="s">
        <v>895</v>
      </c>
      <c r="H121" s="126">
        <v>174</v>
      </c>
      <c r="I121" s="127"/>
      <c r="J121" s="128">
        <f>ROUND(I121*H121,2)</f>
        <v>0</v>
      </c>
      <c r="K121" s="124" t="s">
        <v>3272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5287</v>
      </c>
    </row>
    <row r="122" spans="2:65" s="1" customFormat="1" ht="11.25">
      <c r="B122" s="33"/>
      <c r="D122" s="186" t="s">
        <v>1068</v>
      </c>
      <c r="F122" s="187" t="s">
        <v>1167</v>
      </c>
      <c r="I122" s="151"/>
      <c r="L122" s="33"/>
      <c r="M122" s="152"/>
      <c r="T122" s="54"/>
      <c r="AT122" s="18" t="s">
        <v>1068</v>
      </c>
      <c r="AU122" s="18" t="s">
        <v>85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5288</v>
      </c>
      <c r="H123" s="139">
        <v>174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2" customFormat="1" ht="11.25">
      <c r="B124" s="143"/>
      <c r="D124" s="136" t="s">
        <v>274</v>
      </c>
      <c r="E124" s="144" t="s">
        <v>19</v>
      </c>
      <c r="F124" s="145" t="s">
        <v>276</v>
      </c>
      <c r="H124" s="146">
        <v>174</v>
      </c>
      <c r="I124" s="147"/>
      <c r="L124" s="143"/>
      <c r="M124" s="148"/>
      <c r="T124" s="149"/>
      <c r="AT124" s="144" t="s">
        <v>274</v>
      </c>
      <c r="AU124" s="144" t="s">
        <v>85</v>
      </c>
      <c r="AV124" s="12" t="s">
        <v>272</v>
      </c>
      <c r="AW124" s="12" t="s">
        <v>37</v>
      </c>
      <c r="AX124" s="12" t="s">
        <v>83</v>
      </c>
      <c r="AY124" s="144" t="s">
        <v>266</v>
      </c>
    </row>
    <row r="125" spans="2:65" s="1" customFormat="1" ht="16.5" customHeight="1">
      <c r="B125" s="33"/>
      <c r="C125" s="170" t="s">
        <v>295</v>
      </c>
      <c r="D125" s="170" t="s">
        <v>298</v>
      </c>
      <c r="E125" s="171" t="s">
        <v>1169</v>
      </c>
      <c r="F125" s="172" t="s">
        <v>1170</v>
      </c>
      <c r="G125" s="173" t="s">
        <v>845</v>
      </c>
      <c r="H125" s="174">
        <v>21.489000000000001</v>
      </c>
      <c r="I125" s="175"/>
      <c r="J125" s="176">
        <f>ROUND(I125*H125,2)</f>
        <v>0</v>
      </c>
      <c r="K125" s="172" t="s">
        <v>3272</v>
      </c>
      <c r="L125" s="177"/>
      <c r="M125" s="178" t="s">
        <v>19</v>
      </c>
      <c r="N125" s="179" t="s">
        <v>46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303</v>
      </c>
      <c r="AT125" s="133" t="s">
        <v>298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5289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5290</v>
      </c>
      <c r="H126" s="139">
        <v>21.489000000000001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2" customFormat="1" ht="11.25">
      <c r="B127" s="143"/>
      <c r="D127" s="136" t="s">
        <v>274</v>
      </c>
      <c r="E127" s="144" t="s">
        <v>19</v>
      </c>
      <c r="F127" s="145" t="s">
        <v>276</v>
      </c>
      <c r="H127" s="146">
        <v>21.489000000000001</v>
      </c>
      <c r="I127" s="147"/>
      <c r="L127" s="143"/>
      <c r="M127" s="148"/>
      <c r="T127" s="149"/>
      <c r="AT127" s="144" t="s">
        <v>274</v>
      </c>
      <c r="AU127" s="144" t="s">
        <v>85</v>
      </c>
      <c r="AV127" s="12" t="s">
        <v>272</v>
      </c>
      <c r="AW127" s="12" t="s">
        <v>37</v>
      </c>
      <c r="AX127" s="12" t="s">
        <v>83</v>
      </c>
      <c r="AY127" s="144" t="s">
        <v>266</v>
      </c>
    </row>
    <row r="128" spans="2:65" s="1" customFormat="1" ht="21.75" customHeight="1">
      <c r="B128" s="33"/>
      <c r="C128" s="122" t="s">
        <v>293</v>
      </c>
      <c r="D128" s="122" t="s">
        <v>267</v>
      </c>
      <c r="E128" s="123" t="s">
        <v>1173</v>
      </c>
      <c r="F128" s="124" t="s">
        <v>1174</v>
      </c>
      <c r="G128" s="125" t="s">
        <v>895</v>
      </c>
      <c r="H128" s="126">
        <v>174</v>
      </c>
      <c r="I128" s="127"/>
      <c r="J128" s="128">
        <f>ROUND(I128*H128,2)</f>
        <v>0</v>
      </c>
      <c r="K128" s="124" t="s">
        <v>3272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272</v>
      </c>
      <c r="AT128" s="133" t="s">
        <v>267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5291</v>
      </c>
    </row>
    <row r="129" spans="2:65" s="1" customFormat="1" ht="11.25">
      <c r="B129" s="33"/>
      <c r="D129" s="186" t="s">
        <v>1068</v>
      </c>
      <c r="F129" s="187" t="s">
        <v>1176</v>
      </c>
      <c r="I129" s="151"/>
      <c r="L129" s="33"/>
      <c r="M129" s="152"/>
      <c r="T129" s="54"/>
      <c r="AT129" s="18" t="s">
        <v>1068</v>
      </c>
      <c r="AU129" s="18" t="s">
        <v>85</v>
      </c>
    </row>
    <row r="130" spans="2:65" s="1" customFormat="1" ht="21.75" customHeight="1">
      <c r="B130" s="33"/>
      <c r="C130" s="122" t="s">
        <v>303</v>
      </c>
      <c r="D130" s="122" t="s">
        <v>267</v>
      </c>
      <c r="E130" s="123" t="s">
        <v>2706</v>
      </c>
      <c r="F130" s="124" t="s">
        <v>2707</v>
      </c>
      <c r="G130" s="125" t="s">
        <v>279</v>
      </c>
      <c r="H130" s="126">
        <v>294.39999999999998</v>
      </c>
      <c r="I130" s="127"/>
      <c r="J130" s="128">
        <f>ROUND(I130*H130,2)</f>
        <v>0</v>
      </c>
      <c r="K130" s="124" t="s">
        <v>3272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85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5292</v>
      </c>
    </row>
    <row r="131" spans="2:65" s="1" customFormat="1" ht="11.25">
      <c r="B131" s="33"/>
      <c r="D131" s="186" t="s">
        <v>1068</v>
      </c>
      <c r="F131" s="187" t="s">
        <v>2709</v>
      </c>
      <c r="I131" s="151"/>
      <c r="L131" s="33"/>
      <c r="M131" s="152"/>
      <c r="T131" s="54"/>
      <c r="AT131" s="18" t="s">
        <v>1068</v>
      </c>
      <c r="AU131" s="18" t="s">
        <v>85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5293</v>
      </c>
      <c r="H132" s="139">
        <v>294.39999999999998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2" customFormat="1" ht="11.25">
      <c r="B133" s="143"/>
      <c r="D133" s="136" t="s">
        <v>274</v>
      </c>
      <c r="E133" s="144" t="s">
        <v>19</v>
      </c>
      <c r="F133" s="145" t="s">
        <v>276</v>
      </c>
      <c r="H133" s="146">
        <v>294.39999999999998</v>
      </c>
      <c r="I133" s="147"/>
      <c r="L133" s="143"/>
      <c r="M133" s="148"/>
      <c r="T133" s="149"/>
      <c r="AT133" s="144" t="s">
        <v>274</v>
      </c>
      <c r="AU133" s="144" t="s">
        <v>85</v>
      </c>
      <c r="AV133" s="12" t="s">
        <v>272</v>
      </c>
      <c r="AW133" s="12" t="s">
        <v>37</v>
      </c>
      <c r="AX133" s="12" t="s">
        <v>83</v>
      </c>
      <c r="AY133" s="144" t="s">
        <v>266</v>
      </c>
    </row>
    <row r="134" spans="2:65" s="1" customFormat="1" ht="21.75" customHeight="1">
      <c r="B134" s="33"/>
      <c r="C134" s="122" t="s">
        <v>307</v>
      </c>
      <c r="D134" s="122" t="s">
        <v>267</v>
      </c>
      <c r="E134" s="123" t="s">
        <v>1296</v>
      </c>
      <c r="F134" s="124" t="s">
        <v>1297</v>
      </c>
      <c r="G134" s="125" t="s">
        <v>279</v>
      </c>
      <c r="H134" s="126">
        <v>319.7</v>
      </c>
      <c r="I134" s="127"/>
      <c r="J134" s="128">
        <f>ROUND(I134*H134,2)</f>
        <v>0</v>
      </c>
      <c r="K134" s="124" t="s">
        <v>3272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5294</v>
      </c>
    </row>
    <row r="135" spans="2:65" s="1" customFormat="1" ht="11.25">
      <c r="B135" s="33"/>
      <c r="D135" s="186" t="s">
        <v>1068</v>
      </c>
      <c r="F135" s="187" t="s">
        <v>1299</v>
      </c>
      <c r="I135" s="151"/>
      <c r="L135" s="33"/>
      <c r="M135" s="152"/>
      <c r="T135" s="54"/>
      <c r="AT135" s="18" t="s">
        <v>1068</v>
      </c>
      <c r="AU135" s="18" t="s">
        <v>85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5295</v>
      </c>
      <c r="H136" s="139">
        <v>306.3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5296</v>
      </c>
      <c r="H137" s="139">
        <v>13.4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2" customFormat="1" ht="11.25">
      <c r="B138" s="143"/>
      <c r="D138" s="136" t="s">
        <v>274</v>
      </c>
      <c r="E138" s="144" t="s">
        <v>19</v>
      </c>
      <c r="F138" s="145" t="s">
        <v>276</v>
      </c>
      <c r="H138" s="146">
        <v>319.7</v>
      </c>
      <c r="I138" s="147"/>
      <c r="L138" s="143"/>
      <c r="M138" s="148"/>
      <c r="T138" s="149"/>
      <c r="AT138" s="144" t="s">
        <v>274</v>
      </c>
      <c r="AU138" s="144" t="s">
        <v>85</v>
      </c>
      <c r="AV138" s="12" t="s">
        <v>272</v>
      </c>
      <c r="AW138" s="12" t="s">
        <v>37</v>
      </c>
      <c r="AX138" s="12" t="s">
        <v>83</v>
      </c>
      <c r="AY138" s="144" t="s">
        <v>266</v>
      </c>
    </row>
    <row r="139" spans="2:65" s="1" customFormat="1" ht="24.2" customHeight="1">
      <c r="B139" s="33"/>
      <c r="C139" s="122" t="s">
        <v>312</v>
      </c>
      <c r="D139" s="122" t="s">
        <v>267</v>
      </c>
      <c r="E139" s="123" t="s">
        <v>1300</v>
      </c>
      <c r="F139" s="124" t="s">
        <v>1301</v>
      </c>
      <c r="G139" s="125" t="s">
        <v>279</v>
      </c>
      <c r="H139" s="126">
        <v>3197</v>
      </c>
      <c r="I139" s="127"/>
      <c r="J139" s="128">
        <f>ROUND(I139*H139,2)</f>
        <v>0</v>
      </c>
      <c r="K139" s="124" t="s">
        <v>3272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5297</v>
      </c>
    </row>
    <row r="140" spans="2:65" s="1" customFormat="1" ht="11.25">
      <c r="B140" s="33"/>
      <c r="D140" s="186" t="s">
        <v>1068</v>
      </c>
      <c r="F140" s="187" t="s">
        <v>1303</v>
      </c>
      <c r="I140" s="151"/>
      <c r="L140" s="33"/>
      <c r="M140" s="152"/>
      <c r="T140" s="54"/>
      <c r="AT140" s="18" t="s">
        <v>1068</v>
      </c>
      <c r="AU140" s="18" t="s">
        <v>85</v>
      </c>
    </row>
    <row r="141" spans="2:65" s="1" customFormat="1" ht="16.5" customHeight="1">
      <c r="B141" s="33"/>
      <c r="C141" s="122" t="s">
        <v>351</v>
      </c>
      <c r="D141" s="122" t="s">
        <v>267</v>
      </c>
      <c r="E141" s="123" t="s">
        <v>2715</v>
      </c>
      <c r="F141" s="124" t="s">
        <v>2716</v>
      </c>
      <c r="G141" s="125" t="s">
        <v>279</v>
      </c>
      <c r="H141" s="126">
        <v>147.19999999999999</v>
      </c>
      <c r="I141" s="127"/>
      <c r="J141" s="128">
        <f>ROUND(I141*H141,2)</f>
        <v>0</v>
      </c>
      <c r="K141" s="124" t="s">
        <v>3272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5298</v>
      </c>
    </row>
    <row r="142" spans="2:65" s="1" customFormat="1" ht="11.25">
      <c r="B142" s="33"/>
      <c r="D142" s="186" t="s">
        <v>1068</v>
      </c>
      <c r="F142" s="187" t="s">
        <v>2718</v>
      </c>
      <c r="I142" s="151"/>
      <c r="L142" s="33"/>
      <c r="M142" s="152"/>
      <c r="T142" s="54"/>
      <c r="AT142" s="18" t="s">
        <v>1068</v>
      </c>
      <c r="AU142" s="18" t="s">
        <v>85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5299</v>
      </c>
      <c r="H143" s="139">
        <v>147.19999999999999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2" customFormat="1" ht="11.25">
      <c r="B144" s="143"/>
      <c r="D144" s="136" t="s">
        <v>274</v>
      </c>
      <c r="E144" s="144" t="s">
        <v>19</v>
      </c>
      <c r="F144" s="145" t="s">
        <v>276</v>
      </c>
      <c r="H144" s="146">
        <v>147.19999999999999</v>
      </c>
      <c r="I144" s="147"/>
      <c r="L144" s="143"/>
      <c r="M144" s="148"/>
      <c r="T144" s="149"/>
      <c r="AT144" s="144" t="s">
        <v>274</v>
      </c>
      <c r="AU144" s="144" t="s">
        <v>85</v>
      </c>
      <c r="AV144" s="12" t="s">
        <v>272</v>
      </c>
      <c r="AW144" s="12" t="s">
        <v>37</v>
      </c>
      <c r="AX144" s="12" t="s">
        <v>83</v>
      </c>
      <c r="AY144" s="144" t="s">
        <v>266</v>
      </c>
    </row>
    <row r="145" spans="2:65" s="1" customFormat="1" ht="16.5" customHeight="1">
      <c r="B145" s="33"/>
      <c r="C145" s="122" t="s">
        <v>8</v>
      </c>
      <c r="D145" s="122" t="s">
        <v>267</v>
      </c>
      <c r="E145" s="123" t="s">
        <v>5300</v>
      </c>
      <c r="F145" s="124" t="s">
        <v>5301</v>
      </c>
      <c r="G145" s="125" t="s">
        <v>279</v>
      </c>
      <c r="H145" s="126">
        <v>13.4</v>
      </c>
      <c r="I145" s="127"/>
      <c r="J145" s="128">
        <f>ROUND(I145*H145,2)</f>
        <v>0</v>
      </c>
      <c r="K145" s="124" t="s">
        <v>3272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85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5302</v>
      </c>
    </row>
    <row r="146" spans="2:65" s="1" customFormat="1" ht="11.25">
      <c r="B146" s="33"/>
      <c r="D146" s="186" t="s">
        <v>1068</v>
      </c>
      <c r="F146" s="187" t="s">
        <v>5303</v>
      </c>
      <c r="I146" s="151"/>
      <c r="L146" s="33"/>
      <c r="M146" s="152"/>
      <c r="T146" s="54"/>
      <c r="AT146" s="18" t="s">
        <v>1068</v>
      </c>
      <c r="AU146" s="18" t="s">
        <v>85</v>
      </c>
    </row>
    <row r="147" spans="2:65" s="11" customFormat="1" ht="11.25">
      <c r="B147" s="135"/>
      <c r="D147" s="136" t="s">
        <v>274</v>
      </c>
      <c r="E147" s="137" t="s">
        <v>19</v>
      </c>
      <c r="F147" s="138" t="s">
        <v>5304</v>
      </c>
      <c r="H147" s="139">
        <v>13.4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2" customFormat="1" ht="11.25">
      <c r="B148" s="143"/>
      <c r="D148" s="136" t="s">
        <v>274</v>
      </c>
      <c r="E148" s="144" t="s">
        <v>19</v>
      </c>
      <c r="F148" s="145" t="s">
        <v>276</v>
      </c>
      <c r="H148" s="146">
        <v>13.4</v>
      </c>
      <c r="I148" s="147"/>
      <c r="L148" s="143"/>
      <c r="M148" s="148"/>
      <c r="T148" s="149"/>
      <c r="AT148" s="144" t="s">
        <v>274</v>
      </c>
      <c r="AU148" s="144" t="s">
        <v>85</v>
      </c>
      <c r="AV148" s="12" t="s">
        <v>272</v>
      </c>
      <c r="AW148" s="12" t="s">
        <v>37</v>
      </c>
      <c r="AX148" s="12" t="s">
        <v>83</v>
      </c>
      <c r="AY148" s="144" t="s">
        <v>266</v>
      </c>
    </row>
    <row r="149" spans="2:65" s="1" customFormat="1" ht="16.5" customHeight="1">
      <c r="B149" s="33"/>
      <c r="C149" s="122" t="s">
        <v>358</v>
      </c>
      <c r="D149" s="122" t="s">
        <v>267</v>
      </c>
      <c r="E149" s="123" t="s">
        <v>2720</v>
      </c>
      <c r="F149" s="124" t="s">
        <v>2721</v>
      </c>
      <c r="G149" s="125" t="s">
        <v>845</v>
      </c>
      <c r="H149" s="126">
        <v>639.4</v>
      </c>
      <c r="I149" s="127"/>
      <c r="J149" s="128">
        <f>ROUND(I149*H149,2)</f>
        <v>0</v>
      </c>
      <c r="K149" s="124" t="s">
        <v>3272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5305</v>
      </c>
    </row>
    <row r="150" spans="2:65" s="1" customFormat="1" ht="11.25">
      <c r="B150" s="33"/>
      <c r="D150" s="186" t="s">
        <v>1068</v>
      </c>
      <c r="F150" s="187" t="s">
        <v>2723</v>
      </c>
      <c r="I150" s="151"/>
      <c r="L150" s="33"/>
      <c r="M150" s="152"/>
      <c r="T150" s="54"/>
      <c r="AT150" s="18" t="s">
        <v>1068</v>
      </c>
      <c r="AU150" s="18" t="s">
        <v>85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5306</v>
      </c>
      <c r="H151" s="139">
        <v>639.4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2" customFormat="1" ht="11.25">
      <c r="B152" s="143"/>
      <c r="D152" s="136" t="s">
        <v>274</v>
      </c>
      <c r="E152" s="144" t="s">
        <v>19</v>
      </c>
      <c r="F152" s="145" t="s">
        <v>276</v>
      </c>
      <c r="H152" s="146">
        <v>639.4</v>
      </c>
      <c r="I152" s="147"/>
      <c r="L152" s="143"/>
      <c r="M152" s="148"/>
      <c r="T152" s="149"/>
      <c r="AT152" s="144" t="s">
        <v>274</v>
      </c>
      <c r="AU152" s="144" t="s">
        <v>85</v>
      </c>
      <c r="AV152" s="12" t="s">
        <v>272</v>
      </c>
      <c r="AW152" s="12" t="s">
        <v>37</v>
      </c>
      <c r="AX152" s="12" t="s">
        <v>83</v>
      </c>
      <c r="AY152" s="144" t="s">
        <v>266</v>
      </c>
    </row>
    <row r="153" spans="2:65" s="1" customFormat="1" ht="16.5" customHeight="1">
      <c r="B153" s="33"/>
      <c r="C153" s="122" t="s">
        <v>362</v>
      </c>
      <c r="D153" s="122" t="s">
        <v>267</v>
      </c>
      <c r="E153" s="123" t="s">
        <v>2725</v>
      </c>
      <c r="F153" s="124" t="s">
        <v>2726</v>
      </c>
      <c r="G153" s="125" t="s">
        <v>279</v>
      </c>
      <c r="H153" s="126">
        <v>466.9</v>
      </c>
      <c r="I153" s="127"/>
      <c r="J153" s="128">
        <f>ROUND(I153*H153,2)</f>
        <v>0</v>
      </c>
      <c r="K153" s="124" t="s">
        <v>3272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5307</v>
      </c>
    </row>
    <row r="154" spans="2:65" s="1" customFormat="1" ht="11.25">
      <c r="B154" s="33"/>
      <c r="D154" s="186" t="s">
        <v>1068</v>
      </c>
      <c r="F154" s="187" t="s">
        <v>2728</v>
      </c>
      <c r="I154" s="151"/>
      <c r="L154" s="33"/>
      <c r="M154" s="152"/>
      <c r="T154" s="54"/>
      <c r="AT154" s="18" t="s">
        <v>1068</v>
      </c>
      <c r="AU154" s="18" t="s">
        <v>85</v>
      </c>
    </row>
    <row r="155" spans="2:65" s="11" customFormat="1" ht="11.25">
      <c r="B155" s="135"/>
      <c r="D155" s="136" t="s">
        <v>274</v>
      </c>
      <c r="E155" s="137" t="s">
        <v>19</v>
      </c>
      <c r="F155" s="138" t="s">
        <v>5308</v>
      </c>
      <c r="H155" s="139">
        <v>319.7</v>
      </c>
      <c r="I155" s="140"/>
      <c r="L155" s="135"/>
      <c r="M155" s="141"/>
      <c r="T155" s="142"/>
      <c r="AT155" s="137" t="s">
        <v>274</v>
      </c>
      <c r="AU155" s="137" t="s">
        <v>85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5309</v>
      </c>
      <c r="H156" s="139">
        <v>147.19999999999999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2" customFormat="1" ht="11.25">
      <c r="B157" s="143"/>
      <c r="D157" s="136" t="s">
        <v>274</v>
      </c>
      <c r="E157" s="144" t="s">
        <v>19</v>
      </c>
      <c r="F157" s="145" t="s">
        <v>276</v>
      </c>
      <c r="H157" s="146">
        <v>466.9</v>
      </c>
      <c r="I157" s="147"/>
      <c r="L157" s="143"/>
      <c r="M157" s="148"/>
      <c r="T157" s="149"/>
      <c r="AT157" s="144" t="s">
        <v>274</v>
      </c>
      <c r="AU157" s="144" t="s">
        <v>85</v>
      </c>
      <c r="AV157" s="12" t="s">
        <v>272</v>
      </c>
      <c r="AW157" s="12" t="s">
        <v>37</v>
      </c>
      <c r="AX157" s="12" t="s">
        <v>83</v>
      </c>
      <c r="AY157" s="144" t="s">
        <v>266</v>
      </c>
    </row>
    <row r="158" spans="2:65" s="1" customFormat="1" ht="16.5" customHeight="1">
      <c r="B158" s="33"/>
      <c r="C158" s="122" t="s">
        <v>370</v>
      </c>
      <c r="D158" s="122" t="s">
        <v>267</v>
      </c>
      <c r="E158" s="123" t="s">
        <v>3620</v>
      </c>
      <c r="F158" s="124" t="s">
        <v>3621</v>
      </c>
      <c r="G158" s="125" t="s">
        <v>279</v>
      </c>
      <c r="H158" s="126">
        <v>147.22499999999999</v>
      </c>
      <c r="I158" s="127"/>
      <c r="J158" s="128">
        <f>ROUND(I158*H158,2)</f>
        <v>0</v>
      </c>
      <c r="K158" s="124" t="s">
        <v>3272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5310</v>
      </c>
    </row>
    <row r="159" spans="2:65" s="1" customFormat="1" ht="11.25">
      <c r="B159" s="33"/>
      <c r="D159" s="186" t="s">
        <v>1068</v>
      </c>
      <c r="F159" s="187" t="s">
        <v>3623</v>
      </c>
      <c r="I159" s="151"/>
      <c r="L159" s="33"/>
      <c r="M159" s="152"/>
      <c r="T159" s="54"/>
      <c r="AT159" s="18" t="s">
        <v>1068</v>
      </c>
      <c r="AU159" s="18" t="s">
        <v>85</v>
      </c>
    </row>
    <row r="160" spans="2:65" s="11" customFormat="1" ht="11.25">
      <c r="B160" s="135"/>
      <c r="D160" s="136" t="s">
        <v>274</v>
      </c>
      <c r="E160" s="137" t="s">
        <v>19</v>
      </c>
      <c r="F160" s="138" t="s">
        <v>5311</v>
      </c>
      <c r="H160" s="139">
        <v>18.725000000000001</v>
      </c>
      <c r="I160" s="140"/>
      <c r="L160" s="135"/>
      <c r="M160" s="141"/>
      <c r="T160" s="142"/>
      <c r="AT160" s="137" t="s">
        <v>274</v>
      </c>
      <c r="AU160" s="137" t="s">
        <v>85</v>
      </c>
      <c r="AV160" s="11" t="s">
        <v>85</v>
      </c>
      <c r="AW160" s="11" t="s">
        <v>37</v>
      </c>
      <c r="AX160" s="11" t="s">
        <v>75</v>
      </c>
      <c r="AY160" s="137" t="s">
        <v>266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5312</v>
      </c>
      <c r="H161" s="139">
        <v>17.8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1" customFormat="1" ht="11.25">
      <c r="B162" s="135"/>
      <c r="D162" s="136" t="s">
        <v>274</v>
      </c>
      <c r="E162" s="137" t="s">
        <v>19</v>
      </c>
      <c r="F162" s="138" t="s">
        <v>5313</v>
      </c>
      <c r="H162" s="139">
        <v>18.8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75</v>
      </c>
      <c r="AY162" s="137" t="s">
        <v>266</v>
      </c>
    </row>
    <row r="163" spans="2:65" s="11" customFormat="1" ht="11.25">
      <c r="B163" s="135"/>
      <c r="D163" s="136" t="s">
        <v>274</v>
      </c>
      <c r="E163" s="137" t="s">
        <v>19</v>
      </c>
      <c r="F163" s="138" t="s">
        <v>5314</v>
      </c>
      <c r="H163" s="139">
        <v>18.25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1" customFormat="1" ht="11.25">
      <c r="B164" s="135"/>
      <c r="D164" s="136" t="s">
        <v>274</v>
      </c>
      <c r="E164" s="137" t="s">
        <v>19</v>
      </c>
      <c r="F164" s="138" t="s">
        <v>5280</v>
      </c>
      <c r="H164" s="139">
        <v>58.65</v>
      </c>
      <c r="I164" s="140"/>
      <c r="L164" s="135"/>
      <c r="M164" s="141"/>
      <c r="T164" s="142"/>
      <c r="AT164" s="137" t="s">
        <v>274</v>
      </c>
      <c r="AU164" s="137" t="s">
        <v>85</v>
      </c>
      <c r="AV164" s="11" t="s">
        <v>85</v>
      </c>
      <c r="AW164" s="11" t="s">
        <v>37</v>
      </c>
      <c r="AX164" s="11" t="s">
        <v>75</v>
      </c>
      <c r="AY164" s="137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5315</v>
      </c>
      <c r="H165" s="139">
        <v>15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2" customFormat="1" ht="11.25">
      <c r="B166" s="143"/>
      <c r="D166" s="136" t="s">
        <v>274</v>
      </c>
      <c r="E166" s="144" t="s">
        <v>19</v>
      </c>
      <c r="F166" s="145" t="s">
        <v>276</v>
      </c>
      <c r="H166" s="146">
        <v>147.22499999999999</v>
      </c>
      <c r="I166" s="147"/>
      <c r="L166" s="143"/>
      <c r="M166" s="148"/>
      <c r="T166" s="149"/>
      <c r="AT166" s="144" t="s">
        <v>274</v>
      </c>
      <c r="AU166" s="144" t="s">
        <v>85</v>
      </c>
      <c r="AV166" s="12" t="s">
        <v>272</v>
      </c>
      <c r="AW166" s="12" t="s">
        <v>37</v>
      </c>
      <c r="AX166" s="12" t="s">
        <v>83</v>
      </c>
      <c r="AY166" s="144" t="s">
        <v>266</v>
      </c>
    </row>
    <row r="167" spans="2:65" s="10" customFormat="1" ht="22.9" customHeight="1">
      <c r="B167" s="112"/>
      <c r="D167" s="113" t="s">
        <v>74</v>
      </c>
      <c r="E167" s="162" t="s">
        <v>85</v>
      </c>
      <c r="F167" s="162" t="s">
        <v>1181</v>
      </c>
      <c r="I167" s="115"/>
      <c r="J167" s="163">
        <f>BK167</f>
        <v>0</v>
      </c>
      <c r="L167" s="112"/>
      <c r="M167" s="117"/>
      <c r="P167" s="118">
        <f>SUM(P168:P218)</f>
        <v>0</v>
      </c>
      <c r="R167" s="118">
        <f>SUM(R168:R218)</f>
        <v>0</v>
      </c>
      <c r="T167" s="119">
        <f>SUM(T168:T218)</f>
        <v>0</v>
      </c>
      <c r="AR167" s="113" t="s">
        <v>83</v>
      </c>
      <c r="AT167" s="120" t="s">
        <v>74</v>
      </c>
      <c r="AU167" s="120" t="s">
        <v>83</v>
      </c>
      <c r="AY167" s="113" t="s">
        <v>266</v>
      </c>
      <c r="BK167" s="121">
        <f>SUM(BK168:BK218)</f>
        <v>0</v>
      </c>
    </row>
    <row r="168" spans="2:65" s="1" customFormat="1" ht="16.5" customHeight="1">
      <c r="B168" s="33"/>
      <c r="C168" s="122" t="s">
        <v>366</v>
      </c>
      <c r="D168" s="122" t="s">
        <v>267</v>
      </c>
      <c r="E168" s="123" t="s">
        <v>2754</v>
      </c>
      <c r="F168" s="124" t="s">
        <v>2755</v>
      </c>
      <c r="G168" s="125" t="s">
        <v>291</v>
      </c>
      <c r="H168" s="126">
        <v>12.3</v>
      </c>
      <c r="I168" s="127"/>
      <c r="J168" s="128">
        <f>ROUND(I168*H168,2)</f>
        <v>0</v>
      </c>
      <c r="K168" s="124" t="s">
        <v>3272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85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5316</v>
      </c>
    </row>
    <row r="169" spans="2:65" s="1" customFormat="1" ht="11.25">
      <c r="B169" s="33"/>
      <c r="D169" s="186" t="s">
        <v>1068</v>
      </c>
      <c r="F169" s="187" t="s">
        <v>2757</v>
      </c>
      <c r="I169" s="151"/>
      <c r="L169" s="33"/>
      <c r="M169" s="152"/>
      <c r="T169" s="54"/>
      <c r="AT169" s="18" t="s">
        <v>1068</v>
      </c>
      <c r="AU169" s="18" t="s">
        <v>85</v>
      </c>
    </row>
    <row r="170" spans="2:65" s="11" customFormat="1" ht="11.25">
      <c r="B170" s="135"/>
      <c r="D170" s="136" t="s">
        <v>274</v>
      </c>
      <c r="E170" s="137" t="s">
        <v>19</v>
      </c>
      <c r="F170" s="138" t="s">
        <v>5317</v>
      </c>
      <c r="H170" s="139">
        <v>12.3</v>
      </c>
      <c r="I170" s="140"/>
      <c r="L170" s="135"/>
      <c r="M170" s="141"/>
      <c r="T170" s="142"/>
      <c r="AT170" s="137" t="s">
        <v>274</v>
      </c>
      <c r="AU170" s="137" t="s">
        <v>85</v>
      </c>
      <c r="AV170" s="11" t="s">
        <v>85</v>
      </c>
      <c r="AW170" s="11" t="s">
        <v>37</v>
      </c>
      <c r="AX170" s="11" t="s">
        <v>75</v>
      </c>
      <c r="AY170" s="137" t="s">
        <v>266</v>
      </c>
    </row>
    <row r="171" spans="2:65" s="14" customFormat="1" ht="11.25">
      <c r="B171" s="164"/>
      <c r="D171" s="136" t="s">
        <v>274</v>
      </c>
      <c r="E171" s="165" t="s">
        <v>19</v>
      </c>
      <c r="F171" s="166" t="s">
        <v>5318</v>
      </c>
      <c r="H171" s="165" t="s">
        <v>19</v>
      </c>
      <c r="I171" s="167"/>
      <c r="L171" s="164"/>
      <c r="M171" s="168"/>
      <c r="T171" s="169"/>
      <c r="AT171" s="165" t="s">
        <v>274</v>
      </c>
      <c r="AU171" s="165" t="s">
        <v>85</v>
      </c>
      <c r="AV171" s="14" t="s">
        <v>83</v>
      </c>
      <c r="AW171" s="14" t="s">
        <v>37</v>
      </c>
      <c r="AX171" s="14" t="s">
        <v>75</v>
      </c>
      <c r="AY171" s="165" t="s">
        <v>266</v>
      </c>
    </row>
    <row r="172" spans="2:65" s="12" customFormat="1" ht="11.25">
      <c r="B172" s="143"/>
      <c r="D172" s="136" t="s">
        <v>274</v>
      </c>
      <c r="E172" s="144" t="s">
        <v>19</v>
      </c>
      <c r="F172" s="145" t="s">
        <v>276</v>
      </c>
      <c r="H172" s="146">
        <v>12.3</v>
      </c>
      <c r="I172" s="147"/>
      <c r="L172" s="143"/>
      <c r="M172" s="148"/>
      <c r="T172" s="149"/>
      <c r="AT172" s="144" t="s">
        <v>274</v>
      </c>
      <c r="AU172" s="144" t="s">
        <v>85</v>
      </c>
      <c r="AV172" s="12" t="s">
        <v>272</v>
      </c>
      <c r="AW172" s="12" t="s">
        <v>37</v>
      </c>
      <c r="AX172" s="12" t="s">
        <v>83</v>
      </c>
      <c r="AY172" s="144" t="s">
        <v>266</v>
      </c>
    </row>
    <row r="173" spans="2:65" s="1" customFormat="1" ht="16.5" customHeight="1">
      <c r="B173" s="33"/>
      <c r="C173" s="122" t="s">
        <v>382</v>
      </c>
      <c r="D173" s="122" t="s">
        <v>267</v>
      </c>
      <c r="E173" s="123" t="s">
        <v>3293</v>
      </c>
      <c r="F173" s="124" t="s">
        <v>3294</v>
      </c>
      <c r="G173" s="125" t="s">
        <v>895</v>
      </c>
      <c r="H173" s="126">
        <v>154.959</v>
      </c>
      <c r="I173" s="127"/>
      <c r="J173" s="128">
        <f>ROUND(I173*H173,2)</f>
        <v>0</v>
      </c>
      <c r="K173" s="124" t="s">
        <v>3272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272</v>
      </c>
      <c r="AT173" s="133" t="s">
        <v>267</v>
      </c>
      <c r="AU173" s="133" t="s">
        <v>85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5319</v>
      </c>
    </row>
    <row r="174" spans="2:65" s="1" customFormat="1" ht="11.25">
      <c r="B174" s="33"/>
      <c r="D174" s="186" t="s">
        <v>1068</v>
      </c>
      <c r="F174" s="187" t="s">
        <v>3296</v>
      </c>
      <c r="I174" s="151"/>
      <c r="L174" s="33"/>
      <c r="M174" s="152"/>
      <c r="T174" s="54"/>
      <c r="AT174" s="18" t="s">
        <v>1068</v>
      </c>
      <c r="AU174" s="18" t="s">
        <v>85</v>
      </c>
    </row>
    <row r="175" spans="2:65" s="14" customFormat="1" ht="11.25">
      <c r="B175" s="164"/>
      <c r="D175" s="136" t="s">
        <v>274</v>
      </c>
      <c r="E175" s="165" t="s">
        <v>19</v>
      </c>
      <c r="F175" s="166" t="s">
        <v>3297</v>
      </c>
      <c r="H175" s="165" t="s">
        <v>19</v>
      </c>
      <c r="I175" s="167"/>
      <c r="L175" s="164"/>
      <c r="M175" s="168"/>
      <c r="T175" s="169"/>
      <c r="AT175" s="165" t="s">
        <v>274</v>
      </c>
      <c r="AU175" s="165" t="s">
        <v>85</v>
      </c>
      <c r="AV175" s="14" t="s">
        <v>83</v>
      </c>
      <c r="AW175" s="14" t="s">
        <v>37</v>
      </c>
      <c r="AX175" s="14" t="s">
        <v>75</v>
      </c>
      <c r="AY175" s="165" t="s">
        <v>266</v>
      </c>
    </row>
    <row r="176" spans="2:65" s="11" customFormat="1" ht="11.25">
      <c r="B176" s="135"/>
      <c r="D176" s="136" t="s">
        <v>274</v>
      </c>
      <c r="E176" s="137" t="s">
        <v>19</v>
      </c>
      <c r="F176" s="138" t="s">
        <v>5320</v>
      </c>
      <c r="H176" s="139">
        <v>130.19999999999999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75</v>
      </c>
      <c r="AY176" s="137" t="s">
        <v>266</v>
      </c>
    </row>
    <row r="177" spans="2:65" s="11" customFormat="1" ht="11.25">
      <c r="B177" s="135"/>
      <c r="D177" s="136" t="s">
        <v>274</v>
      </c>
      <c r="E177" s="137" t="s">
        <v>19</v>
      </c>
      <c r="F177" s="138" t="s">
        <v>5321</v>
      </c>
      <c r="H177" s="139">
        <v>10.659000000000001</v>
      </c>
      <c r="I177" s="140"/>
      <c r="L177" s="135"/>
      <c r="M177" s="141"/>
      <c r="T177" s="142"/>
      <c r="AT177" s="137" t="s">
        <v>274</v>
      </c>
      <c r="AU177" s="137" t="s">
        <v>85</v>
      </c>
      <c r="AV177" s="11" t="s">
        <v>85</v>
      </c>
      <c r="AW177" s="11" t="s">
        <v>37</v>
      </c>
      <c r="AX177" s="11" t="s">
        <v>75</v>
      </c>
      <c r="AY177" s="137" t="s">
        <v>266</v>
      </c>
    </row>
    <row r="178" spans="2:65" s="11" customFormat="1" ht="11.25">
      <c r="B178" s="135"/>
      <c r="D178" s="136" t="s">
        <v>274</v>
      </c>
      <c r="E178" s="137" t="s">
        <v>19</v>
      </c>
      <c r="F178" s="138" t="s">
        <v>5322</v>
      </c>
      <c r="H178" s="139">
        <v>14.1</v>
      </c>
      <c r="I178" s="140"/>
      <c r="L178" s="135"/>
      <c r="M178" s="141"/>
      <c r="T178" s="142"/>
      <c r="AT178" s="137" t="s">
        <v>274</v>
      </c>
      <c r="AU178" s="137" t="s">
        <v>85</v>
      </c>
      <c r="AV178" s="11" t="s">
        <v>85</v>
      </c>
      <c r="AW178" s="11" t="s">
        <v>37</v>
      </c>
      <c r="AX178" s="11" t="s">
        <v>75</v>
      </c>
      <c r="AY178" s="137" t="s">
        <v>266</v>
      </c>
    </row>
    <row r="179" spans="2:65" s="12" customFormat="1" ht="11.25">
      <c r="B179" s="143"/>
      <c r="D179" s="136" t="s">
        <v>274</v>
      </c>
      <c r="E179" s="144" t="s">
        <v>19</v>
      </c>
      <c r="F179" s="145" t="s">
        <v>276</v>
      </c>
      <c r="H179" s="146">
        <v>154.95899999999997</v>
      </c>
      <c r="I179" s="147"/>
      <c r="L179" s="143"/>
      <c r="M179" s="148"/>
      <c r="T179" s="149"/>
      <c r="AT179" s="144" t="s">
        <v>274</v>
      </c>
      <c r="AU179" s="144" t="s">
        <v>85</v>
      </c>
      <c r="AV179" s="12" t="s">
        <v>272</v>
      </c>
      <c r="AW179" s="12" t="s">
        <v>37</v>
      </c>
      <c r="AX179" s="12" t="s">
        <v>83</v>
      </c>
      <c r="AY179" s="144" t="s">
        <v>266</v>
      </c>
    </row>
    <row r="180" spans="2:65" s="1" customFormat="1" ht="16.5" customHeight="1">
      <c r="B180" s="33"/>
      <c r="C180" s="170" t="s">
        <v>374</v>
      </c>
      <c r="D180" s="170" t="s">
        <v>298</v>
      </c>
      <c r="E180" s="171" t="s">
        <v>3302</v>
      </c>
      <c r="F180" s="172" t="s">
        <v>3303</v>
      </c>
      <c r="G180" s="173" t="s">
        <v>895</v>
      </c>
      <c r="H180" s="174">
        <v>154.959</v>
      </c>
      <c r="I180" s="175"/>
      <c r="J180" s="176">
        <f>ROUND(I180*H180,2)</f>
        <v>0</v>
      </c>
      <c r="K180" s="172" t="s">
        <v>3272</v>
      </c>
      <c r="L180" s="177"/>
      <c r="M180" s="178" t="s">
        <v>19</v>
      </c>
      <c r="N180" s="179" t="s">
        <v>46</v>
      </c>
      <c r="P180" s="131">
        <f>O180*H180</f>
        <v>0</v>
      </c>
      <c r="Q180" s="131">
        <v>0</v>
      </c>
      <c r="R180" s="131">
        <f>Q180*H180</f>
        <v>0</v>
      </c>
      <c r="S180" s="131">
        <v>0</v>
      </c>
      <c r="T180" s="132">
        <f>S180*H180</f>
        <v>0</v>
      </c>
      <c r="AR180" s="133" t="s">
        <v>303</v>
      </c>
      <c r="AT180" s="133" t="s">
        <v>298</v>
      </c>
      <c r="AU180" s="133" t="s">
        <v>85</v>
      </c>
      <c r="AY180" s="18" t="s">
        <v>266</v>
      </c>
      <c r="BE180" s="134">
        <f>IF(N180="základní",J180,0)</f>
        <v>0</v>
      </c>
      <c r="BF180" s="134">
        <f>IF(N180="snížená",J180,0)</f>
        <v>0</v>
      </c>
      <c r="BG180" s="134">
        <f>IF(N180="zákl. přenesená",J180,0)</f>
        <v>0</v>
      </c>
      <c r="BH180" s="134">
        <f>IF(N180="sníž. přenesená",J180,0)</f>
        <v>0</v>
      </c>
      <c r="BI180" s="134">
        <f>IF(N180="nulová",J180,0)</f>
        <v>0</v>
      </c>
      <c r="BJ180" s="18" t="s">
        <v>83</v>
      </c>
      <c r="BK180" s="134">
        <f>ROUND(I180*H180,2)</f>
        <v>0</v>
      </c>
      <c r="BL180" s="18" t="s">
        <v>272</v>
      </c>
      <c r="BM180" s="133" t="s">
        <v>5323</v>
      </c>
    </row>
    <row r="181" spans="2:65" s="1" customFormat="1" ht="16.5" customHeight="1">
      <c r="B181" s="33"/>
      <c r="C181" s="122" t="s">
        <v>378</v>
      </c>
      <c r="D181" s="122" t="s">
        <v>267</v>
      </c>
      <c r="E181" s="123" t="s">
        <v>2794</v>
      </c>
      <c r="F181" s="124" t="s">
        <v>2795</v>
      </c>
      <c r="G181" s="125" t="s">
        <v>912</v>
      </c>
      <c r="H181" s="126">
        <v>1</v>
      </c>
      <c r="I181" s="127"/>
      <c r="J181" s="128">
        <f>ROUND(I181*H181,2)</f>
        <v>0</v>
      </c>
      <c r="K181" s="124" t="s">
        <v>19</v>
      </c>
      <c r="L181" s="33"/>
      <c r="M181" s="129" t="s">
        <v>19</v>
      </c>
      <c r="N181" s="130" t="s">
        <v>46</v>
      </c>
      <c r="P181" s="131">
        <f>O181*H181</f>
        <v>0</v>
      </c>
      <c r="Q181" s="131">
        <v>0</v>
      </c>
      <c r="R181" s="131">
        <f>Q181*H181</f>
        <v>0</v>
      </c>
      <c r="S181" s="131">
        <v>0</v>
      </c>
      <c r="T181" s="132">
        <f>S181*H181</f>
        <v>0</v>
      </c>
      <c r="AR181" s="133" t="s">
        <v>272</v>
      </c>
      <c r="AT181" s="133" t="s">
        <v>267</v>
      </c>
      <c r="AU181" s="133" t="s">
        <v>85</v>
      </c>
      <c r="AY181" s="18" t="s">
        <v>266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8" t="s">
        <v>83</v>
      </c>
      <c r="BK181" s="134">
        <f>ROUND(I181*H181,2)</f>
        <v>0</v>
      </c>
      <c r="BL181" s="18" t="s">
        <v>272</v>
      </c>
      <c r="BM181" s="133" t="s">
        <v>5324</v>
      </c>
    </row>
    <row r="182" spans="2:65" s="1" customFormat="1" ht="16.5" customHeight="1">
      <c r="B182" s="33"/>
      <c r="C182" s="122" t="s">
        <v>386</v>
      </c>
      <c r="D182" s="122" t="s">
        <v>267</v>
      </c>
      <c r="E182" s="123" t="s">
        <v>3305</v>
      </c>
      <c r="F182" s="124" t="s">
        <v>3306</v>
      </c>
      <c r="G182" s="125" t="s">
        <v>279</v>
      </c>
      <c r="H182" s="126">
        <v>19.53</v>
      </c>
      <c r="I182" s="127"/>
      <c r="J182" s="128">
        <f>ROUND(I182*H182,2)</f>
        <v>0</v>
      </c>
      <c r="K182" s="124" t="s">
        <v>3272</v>
      </c>
      <c r="L182" s="33"/>
      <c r="M182" s="129" t="s">
        <v>19</v>
      </c>
      <c r="N182" s="130" t="s">
        <v>46</v>
      </c>
      <c r="P182" s="131">
        <f>O182*H182</f>
        <v>0</v>
      </c>
      <c r="Q182" s="131">
        <v>0</v>
      </c>
      <c r="R182" s="131">
        <f>Q182*H182</f>
        <v>0</v>
      </c>
      <c r="S182" s="131">
        <v>0</v>
      </c>
      <c r="T182" s="132">
        <f>S182*H182</f>
        <v>0</v>
      </c>
      <c r="AR182" s="133" t="s">
        <v>272</v>
      </c>
      <c r="AT182" s="133" t="s">
        <v>267</v>
      </c>
      <c r="AU182" s="133" t="s">
        <v>85</v>
      </c>
      <c r="AY182" s="18" t="s">
        <v>266</v>
      </c>
      <c r="BE182" s="134">
        <f>IF(N182="základní",J182,0)</f>
        <v>0</v>
      </c>
      <c r="BF182" s="134">
        <f>IF(N182="snížená",J182,0)</f>
        <v>0</v>
      </c>
      <c r="BG182" s="134">
        <f>IF(N182="zákl. přenesená",J182,0)</f>
        <v>0</v>
      </c>
      <c r="BH182" s="134">
        <f>IF(N182="sníž. přenesená",J182,0)</f>
        <v>0</v>
      </c>
      <c r="BI182" s="134">
        <f>IF(N182="nulová",J182,0)</f>
        <v>0</v>
      </c>
      <c r="BJ182" s="18" t="s">
        <v>83</v>
      </c>
      <c r="BK182" s="134">
        <f>ROUND(I182*H182,2)</f>
        <v>0</v>
      </c>
      <c r="BL182" s="18" t="s">
        <v>272</v>
      </c>
      <c r="BM182" s="133" t="s">
        <v>5325</v>
      </c>
    </row>
    <row r="183" spans="2:65" s="1" customFormat="1" ht="11.25">
      <c r="B183" s="33"/>
      <c r="D183" s="186" t="s">
        <v>1068</v>
      </c>
      <c r="F183" s="187" t="s">
        <v>3308</v>
      </c>
      <c r="I183" s="151"/>
      <c r="L183" s="33"/>
      <c r="M183" s="152"/>
      <c r="T183" s="54"/>
      <c r="AT183" s="18" t="s">
        <v>1068</v>
      </c>
      <c r="AU183" s="18" t="s">
        <v>85</v>
      </c>
    </row>
    <row r="184" spans="2:65" s="11" customFormat="1" ht="11.25">
      <c r="B184" s="135"/>
      <c r="D184" s="136" t="s">
        <v>274</v>
      </c>
      <c r="E184" s="137" t="s">
        <v>19</v>
      </c>
      <c r="F184" s="138" t="s">
        <v>5326</v>
      </c>
      <c r="H184" s="139">
        <v>19.53</v>
      </c>
      <c r="I184" s="140"/>
      <c r="L184" s="135"/>
      <c r="M184" s="141"/>
      <c r="T184" s="142"/>
      <c r="AT184" s="137" t="s">
        <v>274</v>
      </c>
      <c r="AU184" s="137" t="s">
        <v>85</v>
      </c>
      <c r="AV184" s="11" t="s">
        <v>85</v>
      </c>
      <c r="AW184" s="11" t="s">
        <v>37</v>
      </c>
      <c r="AX184" s="11" t="s">
        <v>75</v>
      </c>
      <c r="AY184" s="137" t="s">
        <v>266</v>
      </c>
    </row>
    <row r="185" spans="2:65" s="12" customFormat="1" ht="11.25">
      <c r="B185" s="143"/>
      <c r="D185" s="136" t="s">
        <v>274</v>
      </c>
      <c r="E185" s="144" t="s">
        <v>19</v>
      </c>
      <c r="F185" s="145" t="s">
        <v>276</v>
      </c>
      <c r="H185" s="146">
        <v>19.53</v>
      </c>
      <c r="I185" s="147"/>
      <c r="L185" s="143"/>
      <c r="M185" s="148"/>
      <c r="T185" s="149"/>
      <c r="AT185" s="144" t="s">
        <v>274</v>
      </c>
      <c r="AU185" s="144" t="s">
        <v>85</v>
      </c>
      <c r="AV185" s="12" t="s">
        <v>272</v>
      </c>
      <c r="AW185" s="12" t="s">
        <v>37</v>
      </c>
      <c r="AX185" s="12" t="s">
        <v>83</v>
      </c>
      <c r="AY185" s="144" t="s">
        <v>266</v>
      </c>
    </row>
    <row r="186" spans="2:65" s="1" customFormat="1" ht="16.5" customHeight="1">
      <c r="B186" s="33"/>
      <c r="C186" s="122" t="s">
        <v>7</v>
      </c>
      <c r="D186" s="122" t="s">
        <v>267</v>
      </c>
      <c r="E186" s="123" t="s">
        <v>2816</v>
      </c>
      <c r="F186" s="124" t="s">
        <v>2817</v>
      </c>
      <c r="G186" s="125" t="s">
        <v>279</v>
      </c>
      <c r="H186" s="126">
        <v>29.257999999999999</v>
      </c>
      <c r="I186" s="127"/>
      <c r="J186" s="128">
        <f>ROUND(I186*H186,2)</f>
        <v>0</v>
      </c>
      <c r="K186" s="124" t="s">
        <v>3272</v>
      </c>
      <c r="L186" s="33"/>
      <c r="M186" s="129" t="s">
        <v>19</v>
      </c>
      <c r="N186" s="130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272</v>
      </c>
      <c r="AT186" s="133" t="s">
        <v>267</v>
      </c>
      <c r="AU186" s="133" t="s">
        <v>85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5327</v>
      </c>
    </row>
    <row r="187" spans="2:65" s="1" customFormat="1" ht="11.25">
      <c r="B187" s="33"/>
      <c r="D187" s="186" t="s">
        <v>1068</v>
      </c>
      <c r="F187" s="187" t="s">
        <v>2819</v>
      </c>
      <c r="I187" s="151"/>
      <c r="L187" s="33"/>
      <c r="M187" s="152"/>
      <c r="T187" s="54"/>
      <c r="AT187" s="18" t="s">
        <v>1068</v>
      </c>
      <c r="AU187" s="18" t="s">
        <v>85</v>
      </c>
    </row>
    <row r="188" spans="2:65" s="11" customFormat="1" ht="11.25">
      <c r="B188" s="135"/>
      <c r="D188" s="136" t="s">
        <v>274</v>
      </c>
      <c r="E188" s="137" t="s">
        <v>19</v>
      </c>
      <c r="F188" s="138" t="s">
        <v>5328</v>
      </c>
      <c r="H188" s="139">
        <v>18.5</v>
      </c>
      <c r="I188" s="140"/>
      <c r="L188" s="135"/>
      <c r="M188" s="141"/>
      <c r="T188" s="142"/>
      <c r="AT188" s="137" t="s">
        <v>274</v>
      </c>
      <c r="AU188" s="137" t="s">
        <v>85</v>
      </c>
      <c r="AV188" s="11" t="s">
        <v>85</v>
      </c>
      <c r="AW188" s="11" t="s">
        <v>37</v>
      </c>
      <c r="AX188" s="11" t="s">
        <v>75</v>
      </c>
      <c r="AY188" s="137" t="s">
        <v>266</v>
      </c>
    </row>
    <row r="189" spans="2:65" s="11" customFormat="1" ht="11.25">
      <c r="B189" s="135"/>
      <c r="D189" s="136" t="s">
        <v>274</v>
      </c>
      <c r="E189" s="137" t="s">
        <v>19</v>
      </c>
      <c r="F189" s="138" t="s">
        <v>5329</v>
      </c>
      <c r="H189" s="139">
        <v>10.757999999999999</v>
      </c>
      <c r="I189" s="140"/>
      <c r="L189" s="135"/>
      <c r="M189" s="141"/>
      <c r="T189" s="142"/>
      <c r="AT189" s="137" t="s">
        <v>274</v>
      </c>
      <c r="AU189" s="137" t="s">
        <v>85</v>
      </c>
      <c r="AV189" s="11" t="s">
        <v>85</v>
      </c>
      <c r="AW189" s="11" t="s">
        <v>37</v>
      </c>
      <c r="AX189" s="11" t="s">
        <v>75</v>
      </c>
      <c r="AY189" s="137" t="s">
        <v>266</v>
      </c>
    </row>
    <row r="190" spans="2:65" s="12" customFormat="1" ht="11.25">
      <c r="B190" s="143"/>
      <c r="D190" s="136" t="s">
        <v>274</v>
      </c>
      <c r="E190" s="144" t="s">
        <v>19</v>
      </c>
      <c r="F190" s="145" t="s">
        <v>276</v>
      </c>
      <c r="H190" s="146">
        <v>29.257999999999999</v>
      </c>
      <c r="I190" s="147"/>
      <c r="L190" s="143"/>
      <c r="M190" s="148"/>
      <c r="T190" s="149"/>
      <c r="AT190" s="144" t="s">
        <v>274</v>
      </c>
      <c r="AU190" s="144" t="s">
        <v>85</v>
      </c>
      <c r="AV190" s="12" t="s">
        <v>272</v>
      </c>
      <c r="AW190" s="12" t="s">
        <v>37</v>
      </c>
      <c r="AX190" s="12" t="s">
        <v>83</v>
      </c>
      <c r="AY190" s="144" t="s">
        <v>266</v>
      </c>
    </row>
    <row r="191" spans="2:65" s="1" customFormat="1" ht="16.5" customHeight="1">
      <c r="B191" s="33"/>
      <c r="C191" s="122" t="s">
        <v>393</v>
      </c>
      <c r="D191" s="122" t="s">
        <v>267</v>
      </c>
      <c r="E191" s="123" t="s">
        <v>3675</v>
      </c>
      <c r="F191" s="124" t="s">
        <v>3676</v>
      </c>
      <c r="G191" s="125" t="s">
        <v>279</v>
      </c>
      <c r="H191" s="126">
        <v>21.803999999999998</v>
      </c>
      <c r="I191" s="127"/>
      <c r="J191" s="128">
        <f>ROUND(I191*H191,2)</f>
        <v>0</v>
      </c>
      <c r="K191" s="124" t="s">
        <v>3272</v>
      </c>
      <c r="L191" s="33"/>
      <c r="M191" s="129" t="s">
        <v>19</v>
      </c>
      <c r="N191" s="130" t="s">
        <v>46</v>
      </c>
      <c r="P191" s="131">
        <f>O191*H191</f>
        <v>0</v>
      </c>
      <c r="Q191" s="131">
        <v>0</v>
      </c>
      <c r="R191" s="131">
        <f>Q191*H191</f>
        <v>0</v>
      </c>
      <c r="S191" s="131">
        <v>0</v>
      </c>
      <c r="T191" s="132">
        <f>S191*H191</f>
        <v>0</v>
      </c>
      <c r="AR191" s="133" t="s">
        <v>272</v>
      </c>
      <c r="AT191" s="133" t="s">
        <v>267</v>
      </c>
      <c r="AU191" s="133" t="s">
        <v>85</v>
      </c>
      <c r="AY191" s="18" t="s">
        <v>266</v>
      </c>
      <c r="BE191" s="134">
        <f>IF(N191="základní",J191,0)</f>
        <v>0</v>
      </c>
      <c r="BF191" s="134">
        <f>IF(N191="snížená",J191,0)</f>
        <v>0</v>
      </c>
      <c r="BG191" s="134">
        <f>IF(N191="zákl. přenesená",J191,0)</f>
        <v>0</v>
      </c>
      <c r="BH191" s="134">
        <f>IF(N191="sníž. přenesená",J191,0)</f>
        <v>0</v>
      </c>
      <c r="BI191" s="134">
        <f>IF(N191="nulová",J191,0)</f>
        <v>0</v>
      </c>
      <c r="BJ191" s="18" t="s">
        <v>83</v>
      </c>
      <c r="BK191" s="134">
        <f>ROUND(I191*H191,2)</f>
        <v>0</v>
      </c>
      <c r="BL191" s="18" t="s">
        <v>272</v>
      </c>
      <c r="BM191" s="133" t="s">
        <v>5330</v>
      </c>
    </row>
    <row r="192" spans="2:65" s="1" customFormat="1" ht="11.25">
      <c r="B192" s="33"/>
      <c r="D192" s="186" t="s">
        <v>1068</v>
      </c>
      <c r="F192" s="187" t="s">
        <v>3678</v>
      </c>
      <c r="I192" s="151"/>
      <c r="L192" s="33"/>
      <c r="M192" s="152"/>
      <c r="T192" s="54"/>
      <c r="AT192" s="18" t="s">
        <v>1068</v>
      </c>
      <c r="AU192" s="18" t="s">
        <v>85</v>
      </c>
    </row>
    <row r="193" spans="2:65" s="11" customFormat="1" ht="11.25">
      <c r="B193" s="135"/>
      <c r="D193" s="136" t="s">
        <v>274</v>
      </c>
      <c r="E193" s="137" t="s">
        <v>19</v>
      </c>
      <c r="F193" s="138" t="s">
        <v>5331</v>
      </c>
      <c r="H193" s="139">
        <v>10.843</v>
      </c>
      <c r="I193" s="140"/>
      <c r="L193" s="135"/>
      <c r="M193" s="141"/>
      <c r="T193" s="142"/>
      <c r="AT193" s="137" t="s">
        <v>274</v>
      </c>
      <c r="AU193" s="137" t="s">
        <v>85</v>
      </c>
      <c r="AV193" s="11" t="s">
        <v>85</v>
      </c>
      <c r="AW193" s="11" t="s">
        <v>37</v>
      </c>
      <c r="AX193" s="11" t="s">
        <v>75</v>
      </c>
      <c r="AY193" s="137" t="s">
        <v>266</v>
      </c>
    </row>
    <row r="194" spans="2:65" s="11" customFormat="1" ht="11.25">
      <c r="B194" s="135"/>
      <c r="D194" s="136" t="s">
        <v>274</v>
      </c>
      <c r="E194" s="137" t="s">
        <v>19</v>
      </c>
      <c r="F194" s="138" t="s">
        <v>5332</v>
      </c>
      <c r="H194" s="139">
        <v>10.961</v>
      </c>
      <c r="I194" s="140"/>
      <c r="L194" s="135"/>
      <c r="M194" s="141"/>
      <c r="T194" s="142"/>
      <c r="AT194" s="137" t="s">
        <v>274</v>
      </c>
      <c r="AU194" s="137" t="s">
        <v>85</v>
      </c>
      <c r="AV194" s="11" t="s">
        <v>85</v>
      </c>
      <c r="AW194" s="11" t="s">
        <v>37</v>
      </c>
      <c r="AX194" s="11" t="s">
        <v>75</v>
      </c>
      <c r="AY194" s="137" t="s">
        <v>266</v>
      </c>
    </row>
    <row r="195" spans="2:65" s="12" customFormat="1" ht="11.25">
      <c r="B195" s="143"/>
      <c r="D195" s="136" t="s">
        <v>274</v>
      </c>
      <c r="E195" s="144" t="s">
        <v>19</v>
      </c>
      <c r="F195" s="145" t="s">
        <v>276</v>
      </c>
      <c r="H195" s="146">
        <v>21.804000000000002</v>
      </c>
      <c r="I195" s="147"/>
      <c r="L195" s="143"/>
      <c r="M195" s="148"/>
      <c r="T195" s="149"/>
      <c r="AT195" s="144" t="s">
        <v>274</v>
      </c>
      <c r="AU195" s="144" t="s">
        <v>85</v>
      </c>
      <c r="AV195" s="12" t="s">
        <v>272</v>
      </c>
      <c r="AW195" s="12" t="s">
        <v>37</v>
      </c>
      <c r="AX195" s="12" t="s">
        <v>83</v>
      </c>
      <c r="AY195" s="144" t="s">
        <v>266</v>
      </c>
    </row>
    <row r="196" spans="2:65" s="1" customFormat="1" ht="16.5" customHeight="1">
      <c r="B196" s="33"/>
      <c r="C196" s="122" t="s">
        <v>397</v>
      </c>
      <c r="D196" s="122" t="s">
        <v>267</v>
      </c>
      <c r="E196" s="123" t="s">
        <v>3683</v>
      </c>
      <c r="F196" s="124" t="s">
        <v>3684</v>
      </c>
      <c r="G196" s="125" t="s">
        <v>895</v>
      </c>
      <c r="H196" s="126">
        <v>59.88</v>
      </c>
      <c r="I196" s="127"/>
      <c r="J196" s="128">
        <f>ROUND(I196*H196,2)</f>
        <v>0</v>
      </c>
      <c r="K196" s="124" t="s">
        <v>3272</v>
      </c>
      <c r="L196" s="33"/>
      <c r="M196" s="129" t="s">
        <v>19</v>
      </c>
      <c r="N196" s="130" t="s">
        <v>46</v>
      </c>
      <c r="P196" s="131">
        <f>O196*H196</f>
        <v>0</v>
      </c>
      <c r="Q196" s="131">
        <v>0</v>
      </c>
      <c r="R196" s="131">
        <f>Q196*H196</f>
        <v>0</v>
      </c>
      <c r="S196" s="131">
        <v>0</v>
      </c>
      <c r="T196" s="132">
        <f>S196*H196</f>
        <v>0</v>
      </c>
      <c r="AR196" s="133" t="s">
        <v>272</v>
      </c>
      <c r="AT196" s="133" t="s">
        <v>267</v>
      </c>
      <c r="AU196" s="133" t="s">
        <v>85</v>
      </c>
      <c r="AY196" s="18" t="s">
        <v>266</v>
      </c>
      <c r="BE196" s="134">
        <f>IF(N196="základní",J196,0)</f>
        <v>0</v>
      </c>
      <c r="BF196" s="134">
        <f>IF(N196="snížená",J196,0)</f>
        <v>0</v>
      </c>
      <c r="BG196" s="134">
        <f>IF(N196="zákl. přenesená",J196,0)</f>
        <v>0</v>
      </c>
      <c r="BH196" s="134">
        <f>IF(N196="sníž. přenesená",J196,0)</f>
        <v>0</v>
      </c>
      <c r="BI196" s="134">
        <f>IF(N196="nulová",J196,0)</f>
        <v>0</v>
      </c>
      <c r="BJ196" s="18" t="s">
        <v>83</v>
      </c>
      <c r="BK196" s="134">
        <f>ROUND(I196*H196,2)</f>
        <v>0</v>
      </c>
      <c r="BL196" s="18" t="s">
        <v>272</v>
      </c>
      <c r="BM196" s="133" t="s">
        <v>5333</v>
      </c>
    </row>
    <row r="197" spans="2:65" s="1" customFormat="1" ht="11.25">
      <c r="B197" s="33"/>
      <c r="D197" s="186" t="s">
        <v>1068</v>
      </c>
      <c r="F197" s="187" t="s">
        <v>3686</v>
      </c>
      <c r="I197" s="151"/>
      <c r="L197" s="33"/>
      <c r="M197" s="152"/>
      <c r="T197" s="54"/>
      <c r="AT197" s="18" t="s">
        <v>1068</v>
      </c>
      <c r="AU197" s="18" t="s">
        <v>85</v>
      </c>
    </row>
    <row r="198" spans="2:65" s="11" customFormat="1" ht="11.25">
      <c r="B198" s="135"/>
      <c r="D198" s="136" t="s">
        <v>274</v>
      </c>
      <c r="E198" s="137" t="s">
        <v>19</v>
      </c>
      <c r="F198" s="138" t="s">
        <v>5334</v>
      </c>
      <c r="H198" s="139">
        <v>24.48</v>
      </c>
      <c r="I198" s="140"/>
      <c r="L198" s="135"/>
      <c r="M198" s="141"/>
      <c r="T198" s="142"/>
      <c r="AT198" s="137" t="s">
        <v>274</v>
      </c>
      <c r="AU198" s="137" t="s">
        <v>85</v>
      </c>
      <c r="AV198" s="11" t="s">
        <v>85</v>
      </c>
      <c r="AW198" s="11" t="s">
        <v>37</v>
      </c>
      <c r="AX198" s="11" t="s">
        <v>75</v>
      </c>
      <c r="AY198" s="137" t="s">
        <v>266</v>
      </c>
    </row>
    <row r="199" spans="2:65" s="11" customFormat="1" ht="11.25">
      <c r="B199" s="135"/>
      <c r="D199" s="136" t="s">
        <v>274</v>
      </c>
      <c r="E199" s="137" t="s">
        <v>19</v>
      </c>
      <c r="F199" s="138" t="s">
        <v>5335</v>
      </c>
      <c r="H199" s="139">
        <v>12</v>
      </c>
      <c r="I199" s="140"/>
      <c r="L199" s="135"/>
      <c r="M199" s="141"/>
      <c r="T199" s="142"/>
      <c r="AT199" s="137" t="s">
        <v>274</v>
      </c>
      <c r="AU199" s="137" t="s">
        <v>85</v>
      </c>
      <c r="AV199" s="11" t="s">
        <v>85</v>
      </c>
      <c r="AW199" s="11" t="s">
        <v>37</v>
      </c>
      <c r="AX199" s="11" t="s">
        <v>75</v>
      </c>
      <c r="AY199" s="137" t="s">
        <v>266</v>
      </c>
    </row>
    <row r="200" spans="2:65" s="11" customFormat="1" ht="11.25">
      <c r="B200" s="135"/>
      <c r="D200" s="136" t="s">
        <v>274</v>
      </c>
      <c r="E200" s="137" t="s">
        <v>19</v>
      </c>
      <c r="F200" s="138" t="s">
        <v>5336</v>
      </c>
      <c r="H200" s="139">
        <v>23.4</v>
      </c>
      <c r="I200" s="140"/>
      <c r="L200" s="135"/>
      <c r="M200" s="141"/>
      <c r="T200" s="142"/>
      <c r="AT200" s="137" t="s">
        <v>274</v>
      </c>
      <c r="AU200" s="137" t="s">
        <v>85</v>
      </c>
      <c r="AV200" s="11" t="s">
        <v>85</v>
      </c>
      <c r="AW200" s="11" t="s">
        <v>37</v>
      </c>
      <c r="AX200" s="11" t="s">
        <v>75</v>
      </c>
      <c r="AY200" s="137" t="s">
        <v>266</v>
      </c>
    </row>
    <row r="201" spans="2:65" s="12" customFormat="1" ht="11.25">
      <c r="B201" s="143"/>
      <c r="D201" s="136" t="s">
        <v>274</v>
      </c>
      <c r="E201" s="144" t="s">
        <v>19</v>
      </c>
      <c r="F201" s="145" t="s">
        <v>276</v>
      </c>
      <c r="H201" s="146">
        <v>59.88</v>
      </c>
      <c r="I201" s="147"/>
      <c r="L201" s="143"/>
      <c r="M201" s="148"/>
      <c r="T201" s="149"/>
      <c r="AT201" s="144" t="s">
        <v>274</v>
      </c>
      <c r="AU201" s="144" t="s">
        <v>85</v>
      </c>
      <c r="AV201" s="12" t="s">
        <v>272</v>
      </c>
      <c r="AW201" s="12" t="s">
        <v>37</v>
      </c>
      <c r="AX201" s="12" t="s">
        <v>83</v>
      </c>
      <c r="AY201" s="144" t="s">
        <v>266</v>
      </c>
    </row>
    <row r="202" spans="2:65" s="1" customFormat="1" ht="16.5" customHeight="1">
      <c r="B202" s="33"/>
      <c r="C202" s="122" t="s">
        <v>401</v>
      </c>
      <c r="D202" s="122" t="s">
        <v>267</v>
      </c>
      <c r="E202" s="123" t="s">
        <v>3689</v>
      </c>
      <c r="F202" s="124" t="s">
        <v>3690</v>
      </c>
      <c r="G202" s="125" t="s">
        <v>895</v>
      </c>
      <c r="H202" s="126">
        <v>59.88</v>
      </c>
      <c r="I202" s="127"/>
      <c r="J202" s="128">
        <f>ROUND(I202*H202,2)</f>
        <v>0</v>
      </c>
      <c r="K202" s="124" t="s">
        <v>3272</v>
      </c>
      <c r="L202" s="33"/>
      <c r="M202" s="129" t="s">
        <v>19</v>
      </c>
      <c r="N202" s="130" t="s">
        <v>46</v>
      </c>
      <c r="P202" s="131">
        <f>O202*H202</f>
        <v>0</v>
      </c>
      <c r="Q202" s="131">
        <v>0</v>
      </c>
      <c r="R202" s="131">
        <f>Q202*H202</f>
        <v>0</v>
      </c>
      <c r="S202" s="131">
        <v>0</v>
      </c>
      <c r="T202" s="132">
        <f>S202*H202</f>
        <v>0</v>
      </c>
      <c r="AR202" s="133" t="s">
        <v>272</v>
      </c>
      <c r="AT202" s="133" t="s">
        <v>267</v>
      </c>
      <c r="AU202" s="133" t="s">
        <v>85</v>
      </c>
      <c r="AY202" s="18" t="s">
        <v>266</v>
      </c>
      <c r="BE202" s="134">
        <f>IF(N202="základní",J202,0)</f>
        <v>0</v>
      </c>
      <c r="BF202" s="134">
        <f>IF(N202="snížená",J202,0)</f>
        <v>0</v>
      </c>
      <c r="BG202" s="134">
        <f>IF(N202="zákl. přenesená",J202,0)</f>
        <v>0</v>
      </c>
      <c r="BH202" s="134">
        <f>IF(N202="sníž. přenesená",J202,0)</f>
        <v>0</v>
      </c>
      <c r="BI202" s="134">
        <f>IF(N202="nulová",J202,0)</f>
        <v>0</v>
      </c>
      <c r="BJ202" s="18" t="s">
        <v>83</v>
      </c>
      <c r="BK202" s="134">
        <f>ROUND(I202*H202,2)</f>
        <v>0</v>
      </c>
      <c r="BL202" s="18" t="s">
        <v>272</v>
      </c>
      <c r="BM202" s="133" t="s">
        <v>5337</v>
      </c>
    </row>
    <row r="203" spans="2:65" s="1" customFormat="1" ht="11.25">
      <c r="B203" s="33"/>
      <c r="D203" s="186" t="s">
        <v>1068</v>
      </c>
      <c r="F203" s="187" t="s">
        <v>3692</v>
      </c>
      <c r="I203" s="151"/>
      <c r="L203" s="33"/>
      <c r="M203" s="152"/>
      <c r="T203" s="54"/>
      <c r="AT203" s="18" t="s">
        <v>1068</v>
      </c>
      <c r="AU203" s="18" t="s">
        <v>85</v>
      </c>
    </row>
    <row r="204" spans="2:65" s="1" customFormat="1" ht="16.5" customHeight="1">
      <c r="B204" s="33"/>
      <c r="C204" s="122" t="s">
        <v>405</v>
      </c>
      <c r="D204" s="122" t="s">
        <v>267</v>
      </c>
      <c r="E204" s="123" t="s">
        <v>3693</v>
      </c>
      <c r="F204" s="124" t="s">
        <v>3694</v>
      </c>
      <c r="G204" s="125" t="s">
        <v>845</v>
      </c>
      <c r="H204" s="126">
        <v>2.6669999999999998</v>
      </c>
      <c r="I204" s="127"/>
      <c r="J204" s="128">
        <f>ROUND(I204*H204,2)</f>
        <v>0</v>
      </c>
      <c r="K204" s="124" t="s">
        <v>3272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85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5338</v>
      </c>
    </row>
    <row r="205" spans="2:65" s="1" customFormat="1" ht="11.25">
      <c r="B205" s="33"/>
      <c r="D205" s="186" t="s">
        <v>1068</v>
      </c>
      <c r="F205" s="187" t="s">
        <v>3696</v>
      </c>
      <c r="I205" s="151"/>
      <c r="L205" s="33"/>
      <c r="M205" s="152"/>
      <c r="T205" s="54"/>
      <c r="AT205" s="18" t="s">
        <v>1068</v>
      </c>
      <c r="AU205" s="18" t="s">
        <v>85</v>
      </c>
    </row>
    <row r="206" spans="2:65" s="11" customFormat="1" ht="11.25">
      <c r="B206" s="135"/>
      <c r="D206" s="136" t="s">
        <v>274</v>
      </c>
      <c r="E206" s="137" t="s">
        <v>19</v>
      </c>
      <c r="F206" s="138" t="s">
        <v>5339</v>
      </c>
      <c r="H206" s="139">
        <v>2.6669999999999998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2" customFormat="1" ht="11.25">
      <c r="B207" s="143"/>
      <c r="D207" s="136" t="s">
        <v>274</v>
      </c>
      <c r="E207" s="144" t="s">
        <v>19</v>
      </c>
      <c r="F207" s="145" t="s">
        <v>276</v>
      </c>
      <c r="H207" s="146">
        <v>2.6669999999999998</v>
      </c>
      <c r="I207" s="147"/>
      <c r="L207" s="143"/>
      <c r="M207" s="148"/>
      <c r="T207" s="149"/>
      <c r="AT207" s="144" t="s">
        <v>274</v>
      </c>
      <c r="AU207" s="144" t="s">
        <v>85</v>
      </c>
      <c r="AV207" s="12" t="s">
        <v>272</v>
      </c>
      <c r="AW207" s="12" t="s">
        <v>37</v>
      </c>
      <c r="AX207" s="12" t="s">
        <v>83</v>
      </c>
      <c r="AY207" s="144" t="s">
        <v>266</v>
      </c>
    </row>
    <row r="208" spans="2:65" s="1" customFormat="1" ht="16.5" customHeight="1">
      <c r="B208" s="33"/>
      <c r="C208" s="122" t="s">
        <v>409</v>
      </c>
      <c r="D208" s="122" t="s">
        <v>267</v>
      </c>
      <c r="E208" s="123" t="s">
        <v>2821</v>
      </c>
      <c r="F208" s="124" t="s">
        <v>2822</v>
      </c>
      <c r="G208" s="125" t="s">
        <v>845</v>
      </c>
      <c r="H208" s="126">
        <v>1.3720000000000001</v>
      </c>
      <c r="I208" s="127"/>
      <c r="J208" s="128">
        <f>ROUND(I208*H208,2)</f>
        <v>0</v>
      </c>
      <c r="K208" s="124" t="s">
        <v>3272</v>
      </c>
      <c r="L208" s="33"/>
      <c r="M208" s="129" t="s">
        <v>19</v>
      </c>
      <c r="N208" s="130" t="s">
        <v>46</v>
      </c>
      <c r="P208" s="131">
        <f>O208*H208</f>
        <v>0</v>
      </c>
      <c r="Q208" s="131">
        <v>0</v>
      </c>
      <c r="R208" s="131">
        <f>Q208*H208</f>
        <v>0</v>
      </c>
      <c r="S208" s="131">
        <v>0</v>
      </c>
      <c r="T208" s="132">
        <f>S208*H208</f>
        <v>0</v>
      </c>
      <c r="AR208" s="133" t="s">
        <v>272</v>
      </c>
      <c r="AT208" s="133" t="s">
        <v>267</v>
      </c>
      <c r="AU208" s="133" t="s">
        <v>85</v>
      </c>
      <c r="AY208" s="18" t="s">
        <v>266</v>
      </c>
      <c r="BE208" s="134">
        <f>IF(N208="základní",J208,0)</f>
        <v>0</v>
      </c>
      <c r="BF208" s="134">
        <f>IF(N208="snížená",J208,0)</f>
        <v>0</v>
      </c>
      <c r="BG208" s="134">
        <f>IF(N208="zákl. přenesená",J208,0)</f>
        <v>0</v>
      </c>
      <c r="BH208" s="134">
        <f>IF(N208="sníž. přenesená",J208,0)</f>
        <v>0</v>
      </c>
      <c r="BI208" s="134">
        <f>IF(N208="nulová",J208,0)</f>
        <v>0</v>
      </c>
      <c r="BJ208" s="18" t="s">
        <v>83</v>
      </c>
      <c r="BK208" s="134">
        <f>ROUND(I208*H208,2)</f>
        <v>0</v>
      </c>
      <c r="BL208" s="18" t="s">
        <v>272</v>
      </c>
      <c r="BM208" s="133" t="s">
        <v>5340</v>
      </c>
    </row>
    <row r="209" spans="2:65" s="1" customFormat="1" ht="11.25">
      <c r="B209" s="33"/>
      <c r="D209" s="186" t="s">
        <v>1068</v>
      </c>
      <c r="F209" s="187" t="s">
        <v>2824</v>
      </c>
      <c r="I209" s="151"/>
      <c r="L209" s="33"/>
      <c r="M209" s="152"/>
      <c r="T209" s="54"/>
      <c r="AT209" s="18" t="s">
        <v>1068</v>
      </c>
      <c r="AU209" s="18" t="s">
        <v>85</v>
      </c>
    </row>
    <row r="210" spans="2:65" s="11" customFormat="1" ht="11.25">
      <c r="B210" s="135"/>
      <c r="D210" s="136" t="s">
        <v>274</v>
      </c>
      <c r="E210" s="137" t="s">
        <v>19</v>
      </c>
      <c r="F210" s="138" t="s">
        <v>5341</v>
      </c>
      <c r="H210" s="139">
        <v>1.3720000000000001</v>
      </c>
      <c r="I210" s="140"/>
      <c r="L210" s="135"/>
      <c r="M210" s="141"/>
      <c r="T210" s="142"/>
      <c r="AT210" s="137" t="s">
        <v>274</v>
      </c>
      <c r="AU210" s="137" t="s">
        <v>85</v>
      </c>
      <c r="AV210" s="11" t="s">
        <v>85</v>
      </c>
      <c r="AW210" s="11" t="s">
        <v>37</v>
      </c>
      <c r="AX210" s="11" t="s">
        <v>75</v>
      </c>
      <c r="AY210" s="137" t="s">
        <v>266</v>
      </c>
    </row>
    <row r="211" spans="2:65" s="12" customFormat="1" ht="11.25">
      <c r="B211" s="143"/>
      <c r="D211" s="136" t="s">
        <v>274</v>
      </c>
      <c r="E211" s="144" t="s">
        <v>19</v>
      </c>
      <c r="F211" s="145" t="s">
        <v>276</v>
      </c>
      <c r="H211" s="146">
        <v>1.3720000000000001</v>
      </c>
      <c r="I211" s="147"/>
      <c r="L211" s="143"/>
      <c r="M211" s="148"/>
      <c r="T211" s="149"/>
      <c r="AT211" s="144" t="s">
        <v>274</v>
      </c>
      <c r="AU211" s="144" t="s">
        <v>85</v>
      </c>
      <c r="AV211" s="12" t="s">
        <v>272</v>
      </c>
      <c r="AW211" s="12" t="s">
        <v>37</v>
      </c>
      <c r="AX211" s="12" t="s">
        <v>83</v>
      </c>
      <c r="AY211" s="144" t="s">
        <v>266</v>
      </c>
    </row>
    <row r="212" spans="2:65" s="1" customFormat="1" ht="16.5" customHeight="1">
      <c r="B212" s="33"/>
      <c r="C212" s="122" t="s">
        <v>413</v>
      </c>
      <c r="D212" s="122" t="s">
        <v>267</v>
      </c>
      <c r="E212" s="123" t="s">
        <v>3336</v>
      </c>
      <c r="F212" s="124" t="s">
        <v>3337</v>
      </c>
      <c r="G212" s="125" t="s">
        <v>279</v>
      </c>
      <c r="H212" s="126">
        <v>5.2</v>
      </c>
      <c r="I212" s="127"/>
      <c r="J212" s="128">
        <f>ROUND(I212*H212,2)</f>
        <v>0</v>
      </c>
      <c r="K212" s="124" t="s">
        <v>3272</v>
      </c>
      <c r="L212" s="33"/>
      <c r="M212" s="129" t="s">
        <v>19</v>
      </c>
      <c r="N212" s="130" t="s">
        <v>46</v>
      </c>
      <c r="P212" s="131">
        <f>O212*H212</f>
        <v>0</v>
      </c>
      <c r="Q212" s="131">
        <v>0</v>
      </c>
      <c r="R212" s="131">
        <f>Q212*H212</f>
        <v>0</v>
      </c>
      <c r="S212" s="131">
        <v>0</v>
      </c>
      <c r="T212" s="132">
        <f>S212*H212</f>
        <v>0</v>
      </c>
      <c r="AR212" s="133" t="s">
        <v>272</v>
      </c>
      <c r="AT212" s="133" t="s">
        <v>267</v>
      </c>
      <c r="AU212" s="133" t="s">
        <v>85</v>
      </c>
      <c r="AY212" s="18" t="s">
        <v>266</v>
      </c>
      <c r="BE212" s="134">
        <f>IF(N212="základní",J212,0)</f>
        <v>0</v>
      </c>
      <c r="BF212" s="134">
        <f>IF(N212="snížená",J212,0)</f>
        <v>0</v>
      </c>
      <c r="BG212" s="134">
        <f>IF(N212="zákl. přenesená",J212,0)</f>
        <v>0</v>
      </c>
      <c r="BH212" s="134">
        <f>IF(N212="sníž. přenesená",J212,0)</f>
        <v>0</v>
      </c>
      <c r="BI212" s="134">
        <f>IF(N212="nulová",J212,0)</f>
        <v>0</v>
      </c>
      <c r="BJ212" s="18" t="s">
        <v>83</v>
      </c>
      <c r="BK212" s="134">
        <f>ROUND(I212*H212,2)</f>
        <v>0</v>
      </c>
      <c r="BL212" s="18" t="s">
        <v>272</v>
      </c>
      <c r="BM212" s="133" t="s">
        <v>5342</v>
      </c>
    </row>
    <row r="213" spans="2:65" s="1" customFormat="1" ht="11.25">
      <c r="B213" s="33"/>
      <c r="D213" s="186" t="s">
        <v>1068</v>
      </c>
      <c r="F213" s="187" t="s">
        <v>3339</v>
      </c>
      <c r="I213" s="151"/>
      <c r="L213" s="33"/>
      <c r="M213" s="152"/>
      <c r="T213" s="54"/>
      <c r="AT213" s="18" t="s">
        <v>1068</v>
      </c>
      <c r="AU213" s="18" t="s">
        <v>85</v>
      </c>
    </row>
    <row r="214" spans="2:65" s="11" customFormat="1" ht="11.25">
      <c r="B214" s="135"/>
      <c r="D214" s="136" t="s">
        <v>274</v>
      </c>
      <c r="E214" s="137" t="s">
        <v>19</v>
      </c>
      <c r="F214" s="138" t="s">
        <v>5343</v>
      </c>
      <c r="H214" s="139">
        <v>1.6</v>
      </c>
      <c r="I214" s="140"/>
      <c r="L214" s="135"/>
      <c r="M214" s="141"/>
      <c r="T214" s="142"/>
      <c r="AT214" s="137" t="s">
        <v>274</v>
      </c>
      <c r="AU214" s="137" t="s">
        <v>85</v>
      </c>
      <c r="AV214" s="11" t="s">
        <v>85</v>
      </c>
      <c r="AW214" s="11" t="s">
        <v>37</v>
      </c>
      <c r="AX214" s="11" t="s">
        <v>75</v>
      </c>
      <c r="AY214" s="137" t="s">
        <v>266</v>
      </c>
    </row>
    <row r="215" spans="2:65" s="11" customFormat="1" ht="11.25">
      <c r="B215" s="135"/>
      <c r="D215" s="136" t="s">
        <v>274</v>
      </c>
      <c r="E215" s="137" t="s">
        <v>19</v>
      </c>
      <c r="F215" s="138" t="s">
        <v>5344</v>
      </c>
      <c r="H215" s="139">
        <v>3.6</v>
      </c>
      <c r="I215" s="140"/>
      <c r="L215" s="135"/>
      <c r="M215" s="141"/>
      <c r="T215" s="142"/>
      <c r="AT215" s="137" t="s">
        <v>274</v>
      </c>
      <c r="AU215" s="137" t="s">
        <v>85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2" customFormat="1" ht="11.25">
      <c r="B216" s="143"/>
      <c r="D216" s="136" t="s">
        <v>274</v>
      </c>
      <c r="E216" s="144" t="s">
        <v>19</v>
      </c>
      <c r="F216" s="145" t="s">
        <v>276</v>
      </c>
      <c r="H216" s="146">
        <v>5.2</v>
      </c>
      <c r="I216" s="147"/>
      <c r="L216" s="143"/>
      <c r="M216" s="148"/>
      <c r="T216" s="149"/>
      <c r="AT216" s="144" t="s">
        <v>274</v>
      </c>
      <c r="AU216" s="144" t="s">
        <v>85</v>
      </c>
      <c r="AV216" s="12" t="s">
        <v>272</v>
      </c>
      <c r="AW216" s="12" t="s">
        <v>37</v>
      </c>
      <c r="AX216" s="12" t="s">
        <v>83</v>
      </c>
      <c r="AY216" s="144" t="s">
        <v>266</v>
      </c>
    </row>
    <row r="217" spans="2:65" s="1" customFormat="1" ht="16.5" customHeight="1">
      <c r="B217" s="33"/>
      <c r="C217" s="122" t="s">
        <v>316</v>
      </c>
      <c r="D217" s="122" t="s">
        <v>267</v>
      </c>
      <c r="E217" s="123" t="s">
        <v>3341</v>
      </c>
      <c r="F217" s="124" t="s">
        <v>3342</v>
      </c>
      <c r="G217" s="125" t="s">
        <v>279</v>
      </c>
      <c r="H217" s="126">
        <v>5.2</v>
      </c>
      <c r="I217" s="127"/>
      <c r="J217" s="128">
        <f>ROUND(I217*H217,2)</f>
        <v>0</v>
      </c>
      <c r="K217" s="124" t="s">
        <v>3272</v>
      </c>
      <c r="L217" s="33"/>
      <c r="M217" s="129" t="s">
        <v>19</v>
      </c>
      <c r="N217" s="130" t="s">
        <v>46</v>
      </c>
      <c r="P217" s="131">
        <f>O217*H217</f>
        <v>0</v>
      </c>
      <c r="Q217" s="131">
        <v>0</v>
      </c>
      <c r="R217" s="131">
        <f>Q217*H217</f>
        <v>0</v>
      </c>
      <c r="S217" s="131">
        <v>0</v>
      </c>
      <c r="T217" s="132">
        <f>S217*H217</f>
        <v>0</v>
      </c>
      <c r="AR217" s="133" t="s">
        <v>272</v>
      </c>
      <c r="AT217" s="133" t="s">
        <v>267</v>
      </c>
      <c r="AU217" s="133" t="s">
        <v>85</v>
      </c>
      <c r="AY217" s="18" t="s">
        <v>266</v>
      </c>
      <c r="BE217" s="134">
        <f>IF(N217="základní",J217,0)</f>
        <v>0</v>
      </c>
      <c r="BF217" s="134">
        <f>IF(N217="snížená",J217,0)</f>
        <v>0</v>
      </c>
      <c r="BG217" s="134">
        <f>IF(N217="zákl. přenesená",J217,0)</f>
        <v>0</v>
      </c>
      <c r="BH217" s="134">
        <f>IF(N217="sníž. přenesená",J217,0)</f>
        <v>0</v>
      </c>
      <c r="BI217" s="134">
        <f>IF(N217="nulová",J217,0)</f>
        <v>0</v>
      </c>
      <c r="BJ217" s="18" t="s">
        <v>83</v>
      </c>
      <c r="BK217" s="134">
        <f>ROUND(I217*H217,2)</f>
        <v>0</v>
      </c>
      <c r="BL217" s="18" t="s">
        <v>272</v>
      </c>
      <c r="BM217" s="133" t="s">
        <v>5345</v>
      </c>
    </row>
    <row r="218" spans="2:65" s="1" customFormat="1" ht="11.25">
      <c r="B218" s="33"/>
      <c r="D218" s="186" t="s">
        <v>1068</v>
      </c>
      <c r="F218" s="187" t="s">
        <v>3344</v>
      </c>
      <c r="I218" s="151"/>
      <c r="L218" s="33"/>
      <c r="M218" s="152"/>
      <c r="T218" s="54"/>
      <c r="AT218" s="18" t="s">
        <v>1068</v>
      </c>
      <c r="AU218" s="18" t="s">
        <v>85</v>
      </c>
    </row>
    <row r="219" spans="2:65" s="10" customFormat="1" ht="22.9" customHeight="1">
      <c r="B219" s="112"/>
      <c r="D219" s="113" t="s">
        <v>74</v>
      </c>
      <c r="E219" s="162" t="s">
        <v>285</v>
      </c>
      <c r="F219" s="162" t="s">
        <v>1205</v>
      </c>
      <c r="I219" s="115"/>
      <c r="J219" s="163">
        <f>BK219</f>
        <v>0</v>
      </c>
      <c r="L219" s="112"/>
      <c r="M219" s="117"/>
      <c r="P219" s="118">
        <f>SUM(P220:P272)</f>
        <v>0</v>
      </c>
      <c r="R219" s="118">
        <f>SUM(R220:R272)</f>
        <v>0</v>
      </c>
      <c r="T219" s="119">
        <f>SUM(T220:T272)</f>
        <v>0</v>
      </c>
      <c r="AR219" s="113" t="s">
        <v>83</v>
      </c>
      <c r="AT219" s="120" t="s">
        <v>74</v>
      </c>
      <c r="AU219" s="120" t="s">
        <v>83</v>
      </c>
      <c r="AY219" s="113" t="s">
        <v>266</v>
      </c>
      <c r="BK219" s="121">
        <f>SUM(BK220:BK272)</f>
        <v>0</v>
      </c>
    </row>
    <row r="220" spans="2:65" s="1" customFormat="1" ht="16.5" customHeight="1">
      <c r="B220" s="33"/>
      <c r="C220" s="122" t="s">
        <v>328</v>
      </c>
      <c r="D220" s="122" t="s">
        <v>267</v>
      </c>
      <c r="E220" s="123" t="s">
        <v>2875</v>
      </c>
      <c r="F220" s="124" t="s">
        <v>2876</v>
      </c>
      <c r="G220" s="125" t="s">
        <v>279</v>
      </c>
      <c r="H220" s="126">
        <v>2.9409999999999998</v>
      </c>
      <c r="I220" s="127"/>
      <c r="J220" s="128">
        <f>ROUND(I220*H220,2)</f>
        <v>0</v>
      </c>
      <c r="K220" s="124" t="s">
        <v>3272</v>
      </c>
      <c r="L220" s="33"/>
      <c r="M220" s="129" t="s">
        <v>19</v>
      </c>
      <c r="N220" s="130" t="s">
        <v>46</v>
      </c>
      <c r="P220" s="131">
        <f>O220*H220</f>
        <v>0</v>
      </c>
      <c r="Q220" s="131">
        <v>0</v>
      </c>
      <c r="R220" s="131">
        <f>Q220*H220</f>
        <v>0</v>
      </c>
      <c r="S220" s="131">
        <v>0</v>
      </c>
      <c r="T220" s="132">
        <f>S220*H220</f>
        <v>0</v>
      </c>
      <c r="AR220" s="133" t="s">
        <v>272</v>
      </c>
      <c r="AT220" s="133" t="s">
        <v>267</v>
      </c>
      <c r="AU220" s="133" t="s">
        <v>85</v>
      </c>
      <c r="AY220" s="18" t="s">
        <v>266</v>
      </c>
      <c r="BE220" s="134">
        <f>IF(N220="základní",J220,0)</f>
        <v>0</v>
      </c>
      <c r="BF220" s="134">
        <f>IF(N220="snížená",J220,0)</f>
        <v>0</v>
      </c>
      <c r="BG220" s="134">
        <f>IF(N220="zákl. přenesená",J220,0)</f>
        <v>0</v>
      </c>
      <c r="BH220" s="134">
        <f>IF(N220="sníž. přenesená",J220,0)</f>
        <v>0</v>
      </c>
      <c r="BI220" s="134">
        <f>IF(N220="nulová",J220,0)</f>
        <v>0</v>
      </c>
      <c r="BJ220" s="18" t="s">
        <v>83</v>
      </c>
      <c r="BK220" s="134">
        <f>ROUND(I220*H220,2)</f>
        <v>0</v>
      </c>
      <c r="BL220" s="18" t="s">
        <v>272</v>
      </c>
      <c r="BM220" s="133" t="s">
        <v>5346</v>
      </c>
    </row>
    <row r="221" spans="2:65" s="1" customFormat="1" ht="11.25">
      <c r="B221" s="33"/>
      <c r="D221" s="186" t="s">
        <v>1068</v>
      </c>
      <c r="F221" s="187" t="s">
        <v>2878</v>
      </c>
      <c r="I221" s="151"/>
      <c r="L221" s="33"/>
      <c r="M221" s="152"/>
      <c r="T221" s="54"/>
      <c r="AT221" s="18" t="s">
        <v>1068</v>
      </c>
      <c r="AU221" s="18" t="s">
        <v>85</v>
      </c>
    </row>
    <row r="222" spans="2:65" s="11" customFormat="1" ht="11.25">
      <c r="B222" s="135"/>
      <c r="D222" s="136" t="s">
        <v>274</v>
      </c>
      <c r="E222" s="137" t="s">
        <v>19</v>
      </c>
      <c r="F222" s="138" t="s">
        <v>5347</v>
      </c>
      <c r="H222" s="139">
        <v>0.88400000000000001</v>
      </c>
      <c r="I222" s="140"/>
      <c r="L222" s="135"/>
      <c r="M222" s="141"/>
      <c r="T222" s="142"/>
      <c r="AT222" s="137" t="s">
        <v>274</v>
      </c>
      <c r="AU222" s="137" t="s">
        <v>85</v>
      </c>
      <c r="AV222" s="11" t="s">
        <v>85</v>
      </c>
      <c r="AW222" s="11" t="s">
        <v>37</v>
      </c>
      <c r="AX222" s="11" t="s">
        <v>75</v>
      </c>
      <c r="AY222" s="137" t="s">
        <v>266</v>
      </c>
    </row>
    <row r="223" spans="2:65" s="11" customFormat="1" ht="11.25">
      <c r="B223" s="135"/>
      <c r="D223" s="136" t="s">
        <v>274</v>
      </c>
      <c r="E223" s="137" t="s">
        <v>19</v>
      </c>
      <c r="F223" s="138" t="s">
        <v>5348</v>
      </c>
      <c r="H223" s="139">
        <v>0.88800000000000001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1" customFormat="1" ht="11.25">
      <c r="B224" s="135"/>
      <c r="D224" s="136" t="s">
        <v>274</v>
      </c>
      <c r="E224" s="137" t="s">
        <v>19</v>
      </c>
      <c r="F224" s="138" t="s">
        <v>5349</v>
      </c>
      <c r="H224" s="139">
        <v>0.47</v>
      </c>
      <c r="I224" s="140"/>
      <c r="L224" s="135"/>
      <c r="M224" s="141"/>
      <c r="T224" s="142"/>
      <c r="AT224" s="137" t="s">
        <v>274</v>
      </c>
      <c r="AU224" s="137" t="s">
        <v>85</v>
      </c>
      <c r="AV224" s="11" t="s">
        <v>85</v>
      </c>
      <c r="AW224" s="11" t="s">
        <v>37</v>
      </c>
      <c r="AX224" s="11" t="s">
        <v>75</v>
      </c>
      <c r="AY224" s="137" t="s">
        <v>266</v>
      </c>
    </row>
    <row r="225" spans="2:65" s="11" customFormat="1" ht="11.25">
      <c r="B225" s="135"/>
      <c r="D225" s="136" t="s">
        <v>274</v>
      </c>
      <c r="E225" s="137" t="s">
        <v>19</v>
      </c>
      <c r="F225" s="138" t="s">
        <v>5350</v>
      </c>
      <c r="H225" s="139">
        <v>0.312</v>
      </c>
      <c r="I225" s="140"/>
      <c r="L225" s="135"/>
      <c r="M225" s="141"/>
      <c r="T225" s="142"/>
      <c r="AT225" s="137" t="s">
        <v>274</v>
      </c>
      <c r="AU225" s="137" t="s">
        <v>85</v>
      </c>
      <c r="AV225" s="11" t="s">
        <v>85</v>
      </c>
      <c r="AW225" s="11" t="s">
        <v>37</v>
      </c>
      <c r="AX225" s="11" t="s">
        <v>75</v>
      </c>
      <c r="AY225" s="137" t="s">
        <v>266</v>
      </c>
    </row>
    <row r="226" spans="2:65" s="11" customFormat="1" ht="11.25">
      <c r="B226" s="135"/>
      <c r="D226" s="136" t="s">
        <v>274</v>
      </c>
      <c r="E226" s="137" t="s">
        <v>19</v>
      </c>
      <c r="F226" s="138" t="s">
        <v>5351</v>
      </c>
      <c r="H226" s="139">
        <v>0.38400000000000001</v>
      </c>
      <c r="I226" s="140"/>
      <c r="L226" s="135"/>
      <c r="M226" s="141"/>
      <c r="T226" s="142"/>
      <c r="AT226" s="137" t="s">
        <v>274</v>
      </c>
      <c r="AU226" s="137" t="s">
        <v>85</v>
      </c>
      <c r="AV226" s="11" t="s">
        <v>85</v>
      </c>
      <c r="AW226" s="11" t="s">
        <v>37</v>
      </c>
      <c r="AX226" s="11" t="s">
        <v>75</v>
      </c>
      <c r="AY226" s="137" t="s">
        <v>266</v>
      </c>
    </row>
    <row r="227" spans="2:65" s="11" customFormat="1" ht="11.25">
      <c r="B227" s="135"/>
      <c r="D227" s="136" t="s">
        <v>274</v>
      </c>
      <c r="E227" s="137" t="s">
        <v>19</v>
      </c>
      <c r="F227" s="138" t="s">
        <v>5352</v>
      </c>
      <c r="H227" s="139">
        <v>3.0000000000000001E-3</v>
      </c>
      <c r="I227" s="140"/>
      <c r="L227" s="135"/>
      <c r="M227" s="141"/>
      <c r="T227" s="142"/>
      <c r="AT227" s="137" t="s">
        <v>274</v>
      </c>
      <c r="AU227" s="137" t="s">
        <v>85</v>
      </c>
      <c r="AV227" s="11" t="s">
        <v>85</v>
      </c>
      <c r="AW227" s="11" t="s">
        <v>37</v>
      </c>
      <c r="AX227" s="11" t="s">
        <v>75</v>
      </c>
      <c r="AY227" s="137" t="s">
        <v>266</v>
      </c>
    </row>
    <row r="228" spans="2:65" s="12" customFormat="1" ht="11.25">
      <c r="B228" s="143"/>
      <c r="D228" s="136" t="s">
        <v>274</v>
      </c>
      <c r="E228" s="144" t="s">
        <v>19</v>
      </c>
      <c r="F228" s="145" t="s">
        <v>276</v>
      </c>
      <c r="H228" s="146">
        <v>2.9409999999999998</v>
      </c>
      <c r="I228" s="147"/>
      <c r="L228" s="143"/>
      <c r="M228" s="148"/>
      <c r="T228" s="149"/>
      <c r="AT228" s="144" t="s">
        <v>274</v>
      </c>
      <c r="AU228" s="144" t="s">
        <v>85</v>
      </c>
      <c r="AV228" s="12" t="s">
        <v>272</v>
      </c>
      <c r="AW228" s="12" t="s">
        <v>37</v>
      </c>
      <c r="AX228" s="12" t="s">
        <v>83</v>
      </c>
      <c r="AY228" s="144" t="s">
        <v>266</v>
      </c>
    </row>
    <row r="229" spans="2:65" s="1" customFormat="1" ht="16.5" customHeight="1">
      <c r="B229" s="33"/>
      <c r="C229" s="122" t="s">
        <v>324</v>
      </c>
      <c r="D229" s="122" t="s">
        <v>267</v>
      </c>
      <c r="E229" s="123" t="s">
        <v>5176</v>
      </c>
      <c r="F229" s="124" t="s">
        <v>5177</v>
      </c>
      <c r="G229" s="125" t="s">
        <v>279</v>
      </c>
      <c r="H229" s="126">
        <v>2.9409999999999998</v>
      </c>
      <c r="I229" s="127"/>
      <c r="J229" s="128">
        <f>ROUND(I229*H229,2)</f>
        <v>0</v>
      </c>
      <c r="K229" s="124" t="s">
        <v>3272</v>
      </c>
      <c r="L229" s="33"/>
      <c r="M229" s="129" t="s">
        <v>19</v>
      </c>
      <c r="N229" s="130" t="s">
        <v>46</v>
      </c>
      <c r="P229" s="131">
        <f>O229*H229</f>
        <v>0</v>
      </c>
      <c r="Q229" s="131">
        <v>0</v>
      </c>
      <c r="R229" s="131">
        <f>Q229*H229</f>
        <v>0</v>
      </c>
      <c r="S229" s="131">
        <v>0</v>
      </c>
      <c r="T229" s="132">
        <f>S229*H229</f>
        <v>0</v>
      </c>
      <c r="AR229" s="133" t="s">
        <v>272</v>
      </c>
      <c r="AT229" s="133" t="s">
        <v>267</v>
      </c>
      <c r="AU229" s="133" t="s">
        <v>85</v>
      </c>
      <c r="AY229" s="18" t="s">
        <v>266</v>
      </c>
      <c r="BE229" s="134">
        <f>IF(N229="základní",J229,0)</f>
        <v>0</v>
      </c>
      <c r="BF229" s="134">
        <f>IF(N229="snížená",J229,0)</f>
        <v>0</v>
      </c>
      <c r="BG229" s="134">
        <f>IF(N229="zákl. přenesená",J229,0)</f>
        <v>0</v>
      </c>
      <c r="BH229" s="134">
        <f>IF(N229="sníž. přenesená",J229,0)</f>
        <v>0</v>
      </c>
      <c r="BI229" s="134">
        <f>IF(N229="nulová",J229,0)</f>
        <v>0</v>
      </c>
      <c r="BJ229" s="18" t="s">
        <v>83</v>
      </c>
      <c r="BK229" s="134">
        <f>ROUND(I229*H229,2)</f>
        <v>0</v>
      </c>
      <c r="BL229" s="18" t="s">
        <v>272</v>
      </c>
      <c r="BM229" s="133" t="s">
        <v>5353</v>
      </c>
    </row>
    <row r="230" spans="2:65" s="1" customFormat="1" ht="11.25">
      <c r="B230" s="33"/>
      <c r="D230" s="186" t="s">
        <v>1068</v>
      </c>
      <c r="F230" s="187" t="s">
        <v>5179</v>
      </c>
      <c r="I230" s="151"/>
      <c r="L230" s="33"/>
      <c r="M230" s="152"/>
      <c r="T230" s="54"/>
      <c r="AT230" s="18" t="s">
        <v>1068</v>
      </c>
      <c r="AU230" s="18" t="s">
        <v>85</v>
      </c>
    </row>
    <row r="231" spans="2:65" s="1" customFormat="1" ht="16.5" customHeight="1">
      <c r="B231" s="33"/>
      <c r="C231" s="122" t="s">
        <v>320</v>
      </c>
      <c r="D231" s="122" t="s">
        <v>267</v>
      </c>
      <c r="E231" s="123" t="s">
        <v>2880</v>
      </c>
      <c r="F231" s="124" t="s">
        <v>2881</v>
      </c>
      <c r="G231" s="125" t="s">
        <v>895</v>
      </c>
      <c r="H231" s="126">
        <v>41.954000000000001</v>
      </c>
      <c r="I231" s="127"/>
      <c r="J231" s="128">
        <f>ROUND(I231*H231,2)</f>
        <v>0</v>
      </c>
      <c r="K231" s="124" t="s">
        <v>3272</v>
      </c>
      <c r="L231" s="33"/>
      <c r="M231" s="129" t="s">
        <v>19</v>
      </c>
      <c r="N231" s="130" t="s">
        <v>46</v>
      </c>
      <c r="P231" s="131">
        <f>O231*H231</f>
        <v>0</v>
      </c>
      <c r="Q231" s="131">
        <v>0</v>
      </c>
      <c r="R231" s="131">
        <f>Q231*H231</f>
        <v>0</v>
      </c>
      <c r="S231" s="131">
        <v>0</v>
      </c>
      <c r="T231" s="132">
        <f>S231*H231</f>
        <v>0</v>
      </c>
      <c r="AR231" s="133" t="s">
        <v>272</v>
      </c>
      <c r="AT231" s="133" t="s">
        <v>267</v>
      </c>
      <c r="AU231" s="133" t="s">
        <v>85</v>
      </c>
      <c r="AY231" s="18" t="s">
        <v>266</v>
      </c>
      <c r="BE231" s="134">
        <f>IF(N231="základní",J231,0)</f>
        <v>0</v>
      </c>
      <c r="BF231" s="134">
        <f>IF(N231="snížená",J231,0)</f>
        <v>0</v>
      </c>
      <c r="BG231" s="134">
        <f>IF(N231="zákl. přenesená",J231,0)</f>
        <v>0</v>
      </c>
      <c r="BH231" s="134">
        <f>IF(N231="sníž. přenesená",J231,0)</f>
        <v>0</v>
      </c>
      <c r="BI231" s="134">
        <f>IF(N231="nulová",J231,0)</f>
        <v>0</v>
      </c>
      <c r="BJ231" s="18" t="s">
        <v>83</v>
      </c>
      <c r="BK231" s="134">
        <f>ROUND(I231*H231,2)</f>
        <v>0</v>
      </c>
      <c r="BL231" s="18" t="s">
        <v>272</v>
      </c>
      <c r="BM231" s="133" t="s">
        <v>5354</v>
      </c>
    </row>
    <row r="232" spans="2:65" s="1" customFormat="1" ht="11.25">
      <c r="B232" s="33"/>
      <c r="D232" s="186" t="s">
        <v>1068</v>
      </c>
      <c r="F232" s="187" t="s">
        <v>2883</v>
      </c>
      <c r="I232" s="151"/>
      <c r="L232" s="33"/>
      <c r="M232" s="152"/>
      <c r="T232" s="54"/>
      <c r="AT232" s="18" t="s">
        <v>1068</v>
      </c>
      <c r="AU232" s="18" t="s">
        <v>85</v>
      </c>
    </row>
    <row r="233" spans="2:65" s="11" customFormat="1" ht="11.25">
      <c r="B233" s="135"/>
      <c r="D233" s="136" t="s">
        <v>274</v>
      </c>
      <c r="E233" s="137" t="s">
        <v>19</v>
      </c>
      <c r="F233" s="138" t="s">
        <v>5355</v>
      </c>
      <c r="H233" s="139">
        <v>8.0640000000000001</v>
      </c>
      <c r="I233" s="140"/>
      <c r="L233" s="135"/>
      <c r="M233" s="141"/>
      <c r="T233" s="142"/>
      <c r="AT233" s="137" t="s">
        <v>274</v>
      </c>
      <c r="AU233" s="137" t="s">
        <v>85</v>
      </c>
      <c r="AV233" s="11" t="s">
        <v>85</v>
      </c>
      <c r="AW233" s="11" t="s">
        <v>37</v>
      </c>
      <c r="AX233" s="11" t="s">
        <v>75</v>
      </c>
      <c r="AY233" s="137" t="s">
        <v>266</v>
      </c>
    </row>
    <row r="234" spans="2:65" s="11" customFormat="1" ht="11.25">
      <c r="B234" s="135"/>
      <c r="D234" s="136" t="s">
        <v>274</v>
      </c>
      <c r="E234" s="137" t="s">
        <v>19</v>
      </c>
      <c r="F234" s="138" t="s">
        <v>5356</v>
      </c>
      <c r="H234" s="139">
        <v>1.8140000000000001</v>
      </c>
      <c r="I234" s="140"/>
      <c r="L234" s="135"/>
      <c r="M234" s="141"/>
      <c r="T234" s="142"/>
      <c r="AT234" s="137" t="s">
        <v>274</v>
      </c>
      <c r="AU234" s="137" t="s">
        <v>85</v>
      </c>
      <c r="AV234" s="11" t="s">
        <v>85</v>
      </c>
      <c r="AW234" s="11" t="s">
        <v>37</v>
      </c>
      <c r="AX234" s="11" t="s">
        <v>75</v>
      </c>
      <c r="AY234" s="137" t="s">
        <v>266</v>
      </c>
    </row>
    <row r="235" spans="2:65" s="11" customFormat="1" ht="11.25">
      <c r="B235" s="135"/>
      <c r="D235" s="136" t="s">
        <v>274</v>
      </c>
      <c r="E235" s="137" t="s">
        <v>19</v>
      </c>
      <c r="F235" s="138" t="s">
        <v>5357</v>
      </c>
      <c r="H235" s="139">
        <v>27.9</v>
      </c>
      <c r="I235" s="140"/>
      <c r="L235" s="135"/>
      <c r="M235" s="141"/>
      <c r="T235" s="142"/>
      <c r="AT235" s="137" t="s">
        <v>274</v>
      </c>
      <c r="AU235" s="137" t="s">
        <v>85</v>
      </c>
      <c r="AV235" s="11" t="s">
        <v>85</v>
      </c>
      <c r="AW235" s="11" t="s">
        <v>37</v>
      </c>
      <c r="AX235" s="11" t="s">
        <v>75</v>
      </c>
      <c r="AY235" s="137" t="s">
        <v>266</v>
      </c>
    </row>
    <row r="236" spans="2:65" s="11" customFormat="1" ht="11.25">
      <c r="B236" s="135"/>
      <c r="D236" s="136" t="s">
        <v>274</v>
      </c>
      <c r="E236" s="137" t="s">
        <v>19</v>
      </c>
      <c r="F236" s="138" t="s">
        <v>5358</v>
      </c>
      <c r="H236" s="139">
        <v>4.1760000000000002</v>
      </c>
      <c r="I236" s="140"/>
      <c r="L236" s="135"/>
      <c r="M236" s="141"/>
      <c r="T236" s="142"/>
      <c r="AT236" s="137" t="s">
        <v>274</v>
      </c>
      <c r="AU236" s="137" t="s">
        <v>85</v>
      </c>
      <c r="AV236" s="11" t="s">
        <v>85</v>
      </c>
      <c r="AW236" s="11" t="s">
        <v>37</v>
      </c>
      <c r="AX236" s="11" t="s">
        <v>75</v>
      </c>
      <c r="AY236" s="137" t="s">
        <v>266</v>
      </c>
    </row>
    <row r="237" spans="2:65" s="12" customFormat="1" ht="11.25">
      <c r="B237" s="143"/>
      <c r="D237" s="136" t="s">
        <v>274</v>
      </c>
      <c r="E237" s="144" t="s">
        <v>19</v>
      </c>
      <c r="F237" s="145" t="s">
        <v>276</v>
      </c>
      <c r="H237" s="146">
        <v>41.954000000000001</v>
      </c>
      <c r="I237" s="147"/>
      <c r="L237" s="143"/>
      <c r="M237" s="148"/>
      <c r="T237" s="149"/>
      <c r="AT237" s="144" t="s">
        <v>274</v>
      </c>
      <c r="AU237" s="144" t="s">
        <v>85</v>
      </c>
      <c r="AV237" s="12" t="s">
        <v>272</v>
      </c>
      <c r="AW237" s="12" t="s">
        <v>37</v>
      </c>
      <c r="AX237" s="12" t="s">
        <v>83</v>
      </c>
      <c r="AY237" s="144" t="s">
        <v>266</v>
      </c>
    </row>
    <row r="238" spans="2:65" s="1" customFormat="1" ht="16.5" customHeight="1">
      <c r="B238" s="33"/>
      <c r="C238" s="122" t="s">
        <v>332</v>
      </c>
      <c r="D238" s="122" t="s">
        <v>267</v>
      </c>
      <c r="E238" s="123" t="s">
        <v>2885</v>
      </c>
      <c r="F238" s="124" t="s">
        <v>2886</v>
      </c>
      <c r="G238" s="125" t="s">
        <v>895</v>
      </c>
      <c r="H238" s="126">
        <v>41.954000000000001</v>
      </c>
      <c r="I238" s="127"/>
      <c r="J238" s="128">
        <f>ROUND(I238*H238,2)</f>
        <v>0</v>
      </c>
      <c r="K238" s="124" t="s">
        <v>3272</v>
      </c>
      <c r="L238" s="33"/>
      <c r="M238" s="129" t="s">
        <v>19</v>
      </c>
      <c r="N238" s="130" t="s">
        <v>46</v>
      </c>
      <c r="P238" s="131">
        <f>O238*H238</f>
        <v>0</v>
      </c>
      <c r="Q238" s="131">
        <v>0</v>
      </c>
      <c r="R238" s="131">
        <f>Q238*H238</f>
        <v>0</v>
      </c>
      <c r="S238" s="131">
        <v>0</v>
      </c>
      <c r="T238" s="132">
        <f>S238*H238</f>
        <v>0</v>
      </c>
      <c r="AR238" s="133" t="s">
        <v>272</v>
      </c>
      <c r="AT238" s="133" t="s">
        <v>267</v>
      </c>
      <c r="AU238" s="133" t="s">
        <v>85</v>
      </c>
      <c r="AY238" s="18" t="s">
        <v>266</v>
      </c>
      <c r="BE238" s="134">
        <f>IF(N238="základní",J238,0)</f>
        <v>0</v>
      </c>
      <c r="BF238" s="134">
        <f>IF(N238="snížená",J238,0)</f>
        <v>0</v>
      </c>
      <c r="BG238" s="134">
        <f>IF(N238="zákl. přenesená",J238,0)</f>
        <v>0</v>
      </c>
      <c r="BH238" s="134">
        <f>IF(N238="sníž. přenesená",J238,0)</f>
        <v>0</v>
      </c>
      <c r="BI238" s="134">
        <f>IF(N238="nulová",J238,0)</f>
        <v>0</v>
      </c>
      <c r="BJ238" s="18" t="s">
        <v>83</v>
      </c>
      <c r="BK238" s="134">
        <f>ROUND(I238*H238,2)</f>
        <v>0</v>
      </c>
      <c r="BL238" s="18" t="s">
        <v>272</v>
      </c>
      <c r="BM238" s="133" t="s">
        <v>5359</v>
      </c>
    </row>
    <row r="239" spans="2:65" s="1" customFormat="1" ht="11.25">
      <c r="B239" s="33"/>
      <c r="D239" s="186" t="s">
        <v>1068</v>
      </c>
      <c r="F239" s="187" t="s">
        <v>2888</v>
      </c>
      <c r="I239" s="151"/>
      <c r="L239" s="33"/>
      <c r="M239" s="152"/>
      <c r="T239" s="54"/>
      <c r="AT239" s="18" t="s">
        <v>1068</v>
      </c>
      <c r="AU239" s="18" t="s">
        <v>85</v>
      </c>
    </row>
    <row r="240" spans="2:65" s="1" customFormat="1" ht="16.5" customHeight="1">
      <c r="B240" s="33"/>
      <c r="C240" s="122" t="s">
        <v>417</v>
      </c>
      <c r="D240" s="122" t="s">
        <v>267</v>
      </c>
      <c r="E240" s="123" t="s">
        <v>2890</v>
      </c>
      <c r="F240" s="124" t="s">
        <v>2891</v>
      </c>
      <c r="G240" s="125" t="s">
        <v>845</v>
      </c>
      <c r="H240" s="126">
        <v>1.5309999999999999</v>
      </c>
      <c r="I240" s="127"/>
      <c r="J240" s="128">
        <f>ROUND(I240*H240,2)</f>
        <v>0</v>
      </c>
      <c r="K240" s="124" t="s">
        <v>3272</v>
      </c>
      <c r="L240" s="33"/>
      <c r="M240" s="129" t="s">
        <v>19</v>
      </c>
      <c r="N240" s="130" t="s">
        <v>46</v>
      </c>
      <c r="P240" s="131">
        <f>O240*H240</f>
        <v>0</v>
      </c>
      <c r="Q240" s="131">
        <v>0</v>
      </c>
      <c r="R240" s="131">
        <f>Q240*H240</f>
        <v>0</v>
      </c>
      <c r="S240" s="131">
        <v>0</v>
      </c>
      <c r="T240" s="132">
        <f>S240*H240</f>
        <v>0</v>
      </c>
      <c r="AR240" s="133" t="s">
        <v>272</v>
      </c>
      <c r="AT240" s="133" t="s">
        <v>267</v>
      </c>
      <c r="AU240" s="133" t="s">
        <v>85</v>
      </c>
      <c r="AY240" s="18" t="s">
        <v>266</v>
      </c>
      <c r="BE240" s="134">
        <f>IF(N240="základní",J240,0)</f>
        <v>0</v>
      </c>
      <c r="BF240" s="134">
        <f>IF(N240="snížená",J240,0)</f>
        <v>0</v>
      </c>
      <c r="BG240" s="134">
        <f>IF(N240="zákl. přenesená",J240,0)</f>
        <v>0</v>
      </c>
      <c r="BH240" s="134">
        <f>IF(N240="sníž. přenesená",J240,0)</f>
        <v>0</v>
      </c>
      <c r="BI240" s="134">
        <f>IF(N240="nulová",J240,0)</f>
        <v>0</v>
      </c>
      <c r="BJ240" s="18" t="s">
        <v>83</v>
      </c>
      <c r="BK240" s="134">
        <f>ROUND(I240*H240,2)</f>
        <v>0</v>
      </c>
      <c r="BL240" s="18" t="s">
        <v>272</v>
      </c>
      <c r="BM240" s="133" t="s">
        <v>5360</v>
      </c>
    </row>
    <row r="241" spans="2:65" s="1" customFormat="1" ht="11.25">
      <c r="B241" s="33"/>
      <c r="D241" s="186" t="s">
        <v>1068</v>
      </c>
      <c r="F241" s="187" t="s">
        <v>2893</v>
      </c>
      <c r="I241" s="151"/>
      <c r="L241" s="33"/>
      <c r="M241" s="152"/>
      <c r="T241" s="54"/>
      <c r="AT241" s="18" t="s">
        <v>1068</v>
      </c>
      <c r="AU241" s="18" t="s">
        <v>85</v>
      </c>
    </row>
    <row r="242" spans="2:65" s="11" customFormat="1" ht="11.25">
      <c r="B242" s="135"/>
      <c r="D242" s="136" t="s">
        <v>274</v>
      </c>
      <c r="E242" s="137" t="s">
        <v>19</v>
      </c>
      <c r="F242" s="138" t="s">
        <v>5361</v>
      </c>
      <c r="H242" s="139">
        <v>1.1890000000000001</v>
      </c>
      <c r="I242" s="140"/>
      <c r="L242" s="135"/>
      <c r="M242" s="141"/>
      <c r="T242" s="142"/>
      <c r="AT242" s="137" t="s">
        <v>274</v>
      </c>
      <c r="AU242" s="137" t="s">
        <v>85</v>
      </c>
      <c r="AV242" s="11" t="s">
        <v>85</v>
      </c>
      <c r="AW242" s="11" t="s">
        <v>37</v>
      </c>
      <c r="AX242" s="11" t="s">
        <v>75</v>
      </c>
      <c r="AY242" s="137" t="s">
        <v>266</v>
      </c>
    </row>
    <row r="243" spans="2:65" s="11" customFormat="1" ht="11.25">
      <c r="B243" s="135"/>
      <c r="D243" s="136" t="s">
        <v>274</v>
      </c>
      <c r="E243" s="137" t="s">
        <v>19</v>
      </c>
      <c r="F243" s="138" t="s">
        <v>5362</v>
      </c>
      <c r="H243" s="139">
        <v>0.34200000000000003</v>
      </c>
      <c r="I243" s="140"/>
      <c r="L243" s="135"/>
      <c r="M243" s="141"/>
      <c r="T243" s="142"/>
      <c r="AT243" s="137" t="s">
        <v>274</v>
      </c>
      <c r="AU243" s="137" t="s">
        <v>85</v>
      </c>
      <c r="AV243" s="11" t="s">
        <v>85</v>
      </c>
      <c r="AW243" s="11" t="s">
        <v>37</v>
      </c>
      <c r="AX243" s="11" t="s">
        <v>75</v>
      </c>
      <c r="AY243" s="137" t="s">
        <v>266</v>
      </c>
    </row>
    <row r="244" spans="2:65" s="12" customFormat="1" ht="11.25">
      <c r="B244" s="143"/>
      <c r="D244" s="136" t="s">
        <v>274</v>
      </c>
      <c r="E244" s="144" t="s">
        <v>19</v>
      </c>
      <c r="F244" s="145" t="s">
        <v>276</v>
      </c>
      <c r="H244" s="146">
        <v>1.5310000000000001</v>
      </c>
      <c r="I244" s="147"/>
      <c r="L244" s="143"/>
      <c r="M244" s="148"/>
      <c r="T244" s="149"/>
      <c r="AT244" s="144" t="s">
        <v>274</v>
      </c>
      <c r="AU244" s="144" t="s">
        <v>85</v>
      </c>
      <c r="AV244" s="12" t="s">
        <v>272</v>
      </c>
      <c r="AW244" s="12" t="s">
        <v>37</v>
      </c>
      <c r="AX244" s="12" t="s">
        <v>83</v>
      </c>
      <c r="AY244" s="144" t="s">
        <v>266</v>
      </c>
    </row>
    <row r="245" spans="2:65" s="1" customFormat="1" ht="16.5" customHeight="1">
      <c r="B245" s="33"/>
      <c r="C245" s="122" t="s">
        <v>421</v>
      </c>
      <c r="D245" s="122" t="s">
        <v>267</v>
      </c>
      <c r="E245" s="123" t="s">
        <v>5363</v>
      </c>
      <c r="F245" s="124" t="s">
        <v>5364</v>
      </c>
      <c r="G245" s="125" t="s">
        <v>279</v>
      </c>
      <c r="H245" s="126">
        <v>10.029999999999999</v>
      </c>
      <c r="I245" s="127"/>
      <c r="J245" s="128">
        <f>ROUND(I245*H245,2)</f>
        <v>0</v>
      </c>
      <c r="K245" s="124" t="s">
        <v>3272</v>
      </c>
      <c r="L245" s="33"/>
      <c r="M245" s="129" t="s">
        <v>19</v>
      </c>
      <c r="N245" s="130" t="s">
        <v>46</v>
      </c>
      <c r="P245" s="131">
        <f>O245*H245</f>
        <v>0</v>
      </c>
      <c r="Q245" s="131">
        <v>0</v>
      </c>
      <c r="R245" s="131">
        <f>Q245*H245</f>
        <v>0</v>
      </c>
      <c r="S245" s="131">
        <v>0</v>
      </c>
      <c r="T245" s="132">
        <f>S245*H245</f>
        <v>0</v>
      </c>
      <c r="AR245" s="133" t="s">
        <v>272</v>
      </c>
      <c r="AT245" s="133" t="s">
        <v>267</v>
      </c>
      <c r="AU245" s="133" t="s">
        <v>85</v>
      </c>
      <c r="AY245" s="18" t="s">
        <v>266</v>
      </c>
      <c r="BE245" s="134">
        <f>IF(N245="základní",J245,0)</f>
        <v>0</v>
      </c>
      <c r="BF245" s="134">
        <f>IF(N245="snížená",J245,0)</f>
        <v>0</v>
      </c>
      <c r="BG245" s="134">
        <f>IF(N245="zákl. přenesená",J245,0)</f>
        <v>0</v>
      </c>
      <c r="BH245" s="134">
        <f>IF(N245="sníž. přenesená",J245,0)</f>
        <v>0</v>
      </c>
      <c r="BI245" s="134">
        <f>IF(N245="nulová",J245,0)</f>
        <v>0</v>
      </c>
      <c r="BJ245" s="18" t="s">
        <v>83</v>
      </c>
      <c r="BK245" s="134">
        <f>ROUND(I245*H245,2)</f>
        <v>0</v>
      </c>
      <c r="BL245" s="18" t="s">
        <v>272</v>
      </c>
      <c r="BM245" s="133" t="s">
        <v>5365</v>
      </c>
    </row>
    <row r="246" spans="2:65" s="1" customFormat="1" ht="11.25">
      <c r="B246" s="33"/>
      <c r="D246" s="186" t="s">
        <v>1068</v>
      </c>
      <c r="F246" s="187" t="s">
        <v>5366</v>
      </c>
      <c r="I246" s="151"/>
      <c r="L246" s="33"/>
      <c r="M246" s="152"/>
      <c r="T246" s="54"/>
      <c r="AT246" s="18" t="s">
        <v>1068</v>
      </c>
      <c r="AU246" s="18" t="s">
        <v>85</v>
      </c>
    </row>
    <row r="247" spans="2:65" s="11" customFormat="1" ht="11.25">
      <c r="B247" s="135"/>
      <c r="D247" s="136" t="s">
        <v>274</v>
      </c>
      <c r="E247" s="137" t="s">
        <v>19</v>
      </c>
      <c r="F247" s="138" t="s">
        <v>5367</v>
      </c>
      <c r="H247" s="139">
        <v>10.029999999999999</v>
      </c>
      <c r="I247" s="140"/>
      <c r="L247" s="135"/>
      <c r="M247" s="141"/>
      <c r="T247" s="142"/>
      <c r="AT247" s="137" t="s">
        <v>274</v>
      </c>
      <c r="AU247" s="137" t="s">
        <v>85</v>
      </c>
      <c r="AV247" s="11" t="s">
        <v>85</v>
      </c>
      <c r="AW247" s="11" t="s">
        <v>37</v>
      </c>
      <c r="AX247" s="11" t="s">
        <v>75</v>
      </c>
      <c r="AY247" s="137" t="s">
        <v>266</v>
      </c>
    </row>
    <row r="248" spans="2:65" s="14" customFormat="1" ht="11.25">
      <c r="B248" s="164"/>
      <c r="D248" s="136" t="s">
        <v>274</v>
      </c>
      <c r="E248" s="165" t="s">
        <v>19</v>
      </c>
      <c r="F248" s="166" t="s">
        <v>5368</v>
      </c>
      <c r="H248" s="165" t="s">
        <v>19</v>
      </c>
      <c r="I248" s="167"/>
      <c r="L248" s="164"/>
      <c r="M248" s="168"/>
      <c r="T248" s="169"/>
      <c r="AT248" s="165" t="s">
        <v>274</v>
      </c>
      <c r="AU248" s="165" t="s">
        <v>85</v>
      </c>
      <c r="AV248" s="14" t="s">
        <v>83</v>
      </c>
      <c r="AW248" s="14" t="s">
        <v>37</v>
      </c>
      <c r="AX248" s="14" t="s">
        <v>75</v>
      </c>
      <c r="AY248" s="165" t="s">
        <v>266</v>
      </c>
    </row>
    <row r="249" spans="2:65" s="12" customFormat="1" ht="11.25">
      <c r="B249" s="143"/>
      <c r="D249" s="136" t="s">
        <v>274</v>
      </c>
      <c r="E249" s="144" t="s">
        <v>19</v>
      </c>
      <c r="F249" s="145" t="s">
        <v>276</v>
      </c>
      <c r="H249" s="146">
        <v>10.029999999999999</v>
      </c>
      <c r="I249" s="147"/>
      <c r="L249" s="143"/>
      <c r="M249" s="148"/>
      <c r="T249" s="149"/>
      <c r="AT249" s="144" t="s">
        <v>274</v>
      </c>
      <c r="AU249" s="144" t="s">
        <v>85</v>
      </c>
      <c r="AV249" s="12" t="s">
        <v>272</v>
      </c>
      <c r="AW249" s="12" t="s">
        <v>37</v>
      </c>
      <c r="AX249" s="12" t="s">
        <v>83</v>
      </c>
      <c r="AY249" s="144" t="s">
        <v>266</v>
      </c>
    </row>
    <row r="250" spans="2:65" s="1" customFormat="1" ht="16.5" customHeight="1">
      <c r="B250" s="33"/>
      <c r="C250" s="170" t="s">
        <v>425</v>
      </c>
      <c r="D250" s="170" t="s">
        <v>298</v>
      </c>
      <c r="E250" s="171" t="s">
        <v>5369</v>
      </c>
      <c r="F250" s="172" t="s">
        <v>5370</v>
      </c>
      <c r="G250" s="173" t="s">
        <v>789</v>
      </c>
      <c r="H250" s="174">
        <v>3</v>
      </c>
      <c r="I250" s="175"/>
      <c r="J250" s="176">
        <f>ROUND(I250*H250,2)</f>
        <v>0</v>
      </c>
      <c r="K250" s="172" t="s">
        <v>3272</v>
      </c>
      <c r="L250" s="177"/>
      <c r="M250" s="178" t="s">
        <v>19</v>
      </c>
      <c r="N250" s="179" t="s">
        <v>46</v>
      </c>
      <c r="P250" s="131">
        <f>O250*H250</f>
        <v>0</v>
      </c>
      <c r="Q250" s="131">
        <v>0</v>
      </c>
      <c r="R250" s="131">
        <f>Q250*H250</f>
        <v>0</v>
      </c>
      <c r="S250" s="131">
        <v>0</v>
      </c>
      <c r="T250" s="132">
        <f>S250*H250</f>
        <v>0</v>
      </c>
      <c r="AR250" s="133" t="s">
        <v>303</v>
      </c>
      <c r="AT250" s="133" t="s">
        <v>298</v>
      </c>
      <c r="AU250" s="133" t="s">
        <v>85</v>
      </c>
      <c r="AY250" s="18" t="s">
        <v>266</v>
      </c>
      <c r="BE250" s="134">
        <f>IF(N250="základní",J250,0)</f>
        <v>0</v>
      </c>
      <c r="BF250" s="134">
        <f>IF(N250="snížená",J250,0)</f>
        <v>0</v>
      </c>
      <c r="BG250" s="134">
        <f>IF(N250="zákl. přenesená",J250,0)</f>
        <v>0</v>
      </c>
      <c r="BH250" s="134">
        <f>IF(N250="sníž. přenesená",J250,0)</f>
        <v>0</v>
      </c>
      <c r="BI250" s="134">
        <f>IF(N250="nulová",J250,0)</f>
        <v>0</v>
      </c>
      <c r="BJ250" s="18" t="s">
        <v>83</v>
      </c>
      <c r="BK250" s="134">
        <f>ROUND(I250*H250,2)</f>
        <v>0</v>
      </c>
      <c r="BL250" s="18" t="s">
        <v>272</v>
      </c>
      <c r="BM250" s="133" t="s">
        <v>5371</v>
      </c>
    </row>
    <row r="251" spans="2:65" s="1" customFormat="1" ht="16.5" customHeight="1">
      <c r="B251" s="33"/>
      <c r="C251" s="122" t="s">
        <v>433</v>
      </c>
      <c r="D251" s="122" t="s">
        <v>267</v>
      </c>
      <c r="E251" s="123" t="s">
        <v>5372</v>
      </c>
      <c r="F251" s="124" t="s">
        <v>5373</v>
      </c>
      <c r="G251" s="125" t="s">
        <v>279</v>
      </c>
      <c r="H251" s="126">
        <v>13.8</v>
      </c>
      <c r="I251" s="127"/>
      <c r="J251" s="128">
        <f>ROUND(I251*H251,2)</f>
        <v>0</v>
      </c>
      <c r="K251" s="124" t="s">
        <v>3272</v>
      </c>
      <c r="L251" s="33"/>
      <c r="M251" s="129" t="s">
        <v>19</v>
      </c>
      <c r="N251" s="130" t="s">
        <v>46</v>
      </c>
      <c r="P251" s="131">
        <f>O251*H251</f>
        <v>0</v>
      </c>
      <c r="Q251" s="131">
        <v>0</v>
      </c>
      <c r="R251" s="131">
        <f>Q251*H251</f>
        <v>0</v>
      </c>
      <c r="S251" s="131">
        <v>0</v>
      </c>
      <c r="T251" s="132">
        <f>S251*H251</f>
        <v>0</v>
      </c>
      <c r="AR251" s="133" t="s">
        <v>272</v>
      </c>
      <c r="AT251" s="133" t="s">
        <v>267</v>
      </c>
      <c r="AU251" s="133" t="s">
        <v>85</v>
      </c>
      <c r="AY251" s="18" t="s">
        <v>266</v>
      </c>
      <c r="BE251" s="134">
        <f>IF(N251="základní",J251,0)</f>
        <v>0</v>
      </c>
      <c r="BF251" s="134">
        <f>IF(N251="snížená",J251,0)</f>
        <v>0</v>
      </c>
      <c r="BG251" s="134">
        <f>IF(N251="zákl. přenesená",J251,0)</f>
        <v>0</v>
      </c>
      <c r="BH251" s="134">
        <f>IF(N251="sníž. přenesená",J251,0)</f>
        <v>0</v>
      </c>
      <c r="BI251" s="134">
        <f>IF(N251="nulová",J251,0)</f>
        <v>0</v>
      </c>
      <c r="BJ251" s="18" t="s">
        <v>83</v>
      </c>
      <c r="BK251" s="134">
        <f>ROUND(I251*H251,2)</f>
        <v>0</v>
      </c>
      <c r="BL251" s="18" t="s">
        <v>272</v>
      </c>
      <c r="BM251" s="133" t="s">
        <v>5374</v>
      </c>
    </row>
    <row r="252" spans="2:65" s="1" customFormat="1" ht="11.25">
      <c r="B252" s="33"/>
      <c r="D252" s="186" t="s">
        <v>1068</v>
      </c>
      <c r="F252" s="187" t="s">
        <v>5375</v>
      </c>
      <c r="I252" s="151"/>
      <c r="L252" s="33"/>
      <c r="M252" s="152"/>
      <c r="T252" s="54"/>
      <c r="AT252" s="18" t="s">
        <v>1068</v>
      </c>
      <c r="AU252" s="18" t="s">
        <v>85</v>
      </c>
    </row>
    <row r="253" spans="2:65" s="11" customFormat="1" ht="11.25">
      <c r="B253" s="135"/>
      <c r="D253" s="136" t="s">
        <v>274</v>
      </c>
      <c r="E253" s="137" t="s">
        <v>19</v>
      </c>
      <c r="F253" s="138" t="s">
        <v>5376</v>
      </c>
      <c r="H253" s="139">
        <v>3.5</v>
      </c>
      <c r="I253" s="140"/>
      <c r="L253" s="135"/>
      <c r="M253" s="141"/>
      <c r="T253" s="142"/>
      <c r="AT253" s="137" t="s">
        <v>274</v>
      </c>
      <c r="AU253" s="137" t="s">
        <v>85</v>
      </c>
      <c r="AV253" s="11" t="s">
        <v>85</v>
      </c>
      <c r="AW253" s="11" t="s">
        <v>37</v>
      </c>
      <c r="AX253" s="11" t="s">
        <v>75</v>
      </c>
      <c r="AY253" s="137" t="s">
        <v>266</v>
      </c>
    </row>
    <row r="254" spans="2:65" s="11" customFormat="1" ht="11.25">
      <c r="B254" s="135"/>
      <c r="D254" s="136" t="s">
        <v>274</v>
      </c>
      <c r="E254" s="137" t="s">
        <v>19</v>
      </c>
      <c r="F254" s="138" t="s">
        <v>5377</v>
      </c>
      <c r="H254" s="139">
        <v>3.4</v>
      </c>
      <c r="I254" s="140"/>
      <c r="L254" s="135"/>
      <c r="M254" s="141"/>
      <c r="T254" s="142"/>
      <c r="AT254" s="137" t="s">
        <v>274</v>
      </c>
      <c r="AU254" s="137" t="s">
        <v>85</v>
      </c>
      <c r="AV254" s="11" t="s">
        <v>85</v>
      </c>
      <c r="AW254" s="11" t="s">
        <v>37</v>
      </c>
      <c r="AX254" s="11" t="s">
        <v>75</v>
      </c>
      <c r="AY254" s="137" t="s">
        <v>266</v>
      </c>
    </row>
    <row r="255" spans="2:65" s="11" customFormat="1" ht="11.25">
      <c r="B255" s="135"/>
      <c r="D255" s="136" t="s">
        <v>274</v>
      </c>
      <c r="E255" s="137" t="s">
        <v>19</v>
      </c>
      <c r="F255" s="138" t="s">
        <v>5378</v>
      </c>
      <c r="H255" s="139">
        <v>3.5</v>
      </c>
      <c r="I255" s="140"/>
      <c r="L255" s="135"/>
      <c r="M255" s="141"/>
      <c r="T255" s="142"/>
      <c r="AT255" s="137" t="s">
        <v>274</v>
      </c>
      <c r="AU255" s="137" t="s">
        <v>85</v>
      </c>
      <c r="AV255" s="11" t="s">
        <v>85</v>
      </c>
      <c r="AW255" s="11" t="s">
        <v>37</v>
      </c>
      <c r="AX255" s="11" t="s">
        <v>75</v>
      </c>
      <c r="AY255" s="137" t="s">
        <v>266</v>
      </c>
    </row>
    <row r="256" spans="2:65" s="11" customFormat="1" ht="11.25">
      <c r="B256" s="135"/>
      <c r="D256" s="136" t="s">
        <v>274</v>
      </c>
      <c r="E256" s="137" t="s">
        <v>19</v>
      </c>
      <c r="F256" s="138" t="s">
        <v>5379</v>
      </c>
      <c r="H256" s="139">
        <v>3.4</v>
      </c>
      <c r="I256" s="140"/>
      <c r="L256" s="135"/>
      <c r="M256" s="141"/>
      <c r="T256" s="142"/>
      <c r="AT256" s="137" t="s">
        <v>274</v>
      </c>
      <c r="AU256" s="137" t="s">
        <v>85</v>
      </c>
      <c r="AV256" s="11" t="s">
        <v>85</v>
      </c>
      <c r="AW256" s="11" t="s">
        <v>37</v>
      </c>
      <c r="AX256" s="11" t="s">
        <v>75</v>
      </c>
      <c r="AY256" s="137" t="s">
        <v>266</v>
      </c>
    </row>
    <row r="257" spans="2:65" s="12" customFormat="1" ht="11.25">
      <c r="B257" s="143"/>
      <c r="D257" s="136" t="s">
        <v>274</v>
      </c>
      <c r="E257" s="144" t="s">
        <v>19</v>
      </c>
      <c r="F257" s="145" t="s">
        <v>276</v>
      </c>
      <c r="H257" s="146">
        <v>13.8</v>
      </c>
      <c r="I257" s="147"/>
      <c r="L257" s="143"/>
      <c r="M257" s="148"/>
      <c r="T257" s="149"/>
      <c r="AT257" s="144" t="s">
        <v>274</v>
      </c>
      <c r="AU257" s="144" t="s">
        <v>85</v>
      </c>
      <c r="AV257" s="12" t="s">
        <v>272</v>
      </c>
      <c r="AW257" s="12" t="s">
        <v>37</v>
      </c>
      <c r="AX257" s="12" t="s">
        <v>83</v>
      </c>
      <c r="AY257" s="144" t="s">
        <v>266</v>
      </c>
    </row>
    <row r="258" spans="2:65" s="1" customFormat="1" ht="16.5" customHeight="1">
      <c r="B258" s="33"/>
      <c r="C258" s="122" t="s">
        <v>437</v>
      </c>
      <c r="D258" s="122" t="s">
        <v>267</v>
      </c>
      <c r="E258" s="123" t="s">
        <v>5380</v>
      </c>
      <c r="F258" s="124" t="s">
        <v>5381</v>
      </c>
      <c r="G258" s="125" t="s">
        <v>279</v>
      </c>
      <c r="H258" s="126">
        <v>13.8</v>
      </c>
      <c r="I258" s="127"/>
      <c r="J258" s="128">
        <f>ROUND(I258*H258,2)</f>
        <v>0</v>
      </c>
      <c r="K258" s="124" t="s">
        <v>3272</v>
      </c>
      <c r="L258" s="33"/>
      <c r="M258" s="129" t="s">
        <v>19</v>
      </c>
      <c r="N258" s="130" t="s">
        <v>46</v>
      </c>
      <c r="P258" s="131">
        <f>O258*H258</f>
        <v>0</v>
      </c>
      <c r="Q258" s="131">
        <v>0</v>
      </c>
      <c r="R258" s="131">
        <f>Q258*H258</f>
        <v>0</v>
      </c>
      <c r="S258" s="131">
        <v>0</v>
      </c>
      <c r="T258" s="132">
        <f>S258*H258</f>
        <v>0</v>
      </c>
      <c r="AR258" s="133" t="s">
        <v>272</v>
      </c>
      <c r="AT258" s="133" t="s">
        <v>267</v>
      </c>
      <c r="AU258" s="133" t="s">
        <v>85</v>
      </c>
      <c r="AY258" s="18" t="s">
        <v>266</v>
      </c>
      <c r="BE258" s="134">
        <f>IF(N258="základní",J258,0)</f>
        <v>0</v>
      </c>
      <c r="BF258" s="134">
        <f>IF(N258="snížená",J258,0)</f>
        <v>0</v>
      </c>
      <c r="BG258" s="134">
        <f>IF(N258="zákl. přenesená",J258,0)</f>
        <v>0</v>
      </c>
      <c r="BH258" s="134">
        <f>IF(N258="sníž. přenesená",J258,0)</f>
        <v>0</v>
      </c>
      <c r="BI258" s="134">
        <f>IF(N258="nulová",J258,0)</f>
        <v>0</v>
      </c>
      <c r="BJ258" s="18" t="s">
        <v>83</v>
      </c>
      <c r="BK258" s="134">
        <f>ROUND(I258*H258,2)</f>
        <v>0</v>
      </c>
      <c r="BL258" s="18" t="s">
        <v>272</v>
      </c>
      <c r="BM258" s="133" t="s">
        <v>5382</v>
      </c>
    </row>
    <row r="259" spans="2:65" s="1" customFormat="1" ht="11.25">
      <c r="B259" s="33"/>
      <c r="D259" s="186" t="s">
        <v>1068</v>
      </c>
      <c r="F259" s="187" t="s">
        <v>5383</v>
      </c>
      <c r="I259" s="151"/>
      <c r="L259" s="33"/>
      <c r="M259" s="152"/>
      <c r="T259" s="54"/>
      <c r="AT259" s="18" t="s">
        <v>1068</v>
      </c>
      <c r="AU259" s="18" t="s">
        <v>85</v>
      </c>
    </row>
    <row r="260" spans="2:65" s="1" customFormat="1" ht="16.5" customHeight="1">
      <c r="B260" s="33"/>
      <c r="C260" s="122" t="s">
        <v>441</v>
      </c>
      <c r="D260" s="122" t="s">
        <v>267</v>
      </c>
      <c r="E260" s="123" t="s">
        <v>5384</v>
      </c>
      <c r="F260" s="124" t="s">
        <v>5385</v>
      </c>
      <c r="G260" s="125" t="s">
        <v>895</v>
      </c>
      <c r="H260" s="126">
        <v>48</v>
      </c>
      <c r="I260" s="127"/>
      <c r="J260" s="128">
        <f>ROUND(I260*H260,2)</f>
        <v>0</v>
      </c>
      <c r="K260" s="124" t="s">
        <v>3272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85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5386</v>
      </c>
    </row>
    <row r="261" spans="2:65" s="1" customFormat="1" ht="11.25">
      <c r="B261" s="33"/>
      <c r="D261" s="186" t="s">
        <v>1068</v>
      </c>
      <c r="F261" s="187" t="s">
        <v>5387</v>
      </c>
      <c r="I261" s="151"/>
      <c r="L261" s="33"/>
      <c r="M261" s="152"/>
      <c r="T261" s="54"/>
      <c r="AT261" s="18" t="s">
        <v>1068</v>
      </c>
      <c r="AU261" s="18" t="s">
        <v>85</v>
      </c>
    </row>
    <row r="262" spans="2:65" s="11" customFormat="1" ht="11.25">
      <c r="B262" s="135"/>
      <c r="D262" s="136" t="s">
        <v>274</v>
      </c>
      <c r="E262" s="137" t="s">
        <v>19</v>
      </c>
      <c r="F262" s="138" t="s">
        <v>5388</v>
      </c>
      <c r="H262" s="139">
        <v>12.2</v>
      </c>
      <c r="I262" s="140"/>
      <c r="L262" s="135"/>
      <c r="M262" s="141"/>
      <c r="T262" s="142"/>
      <c r="AT262" s="137" t="s">
        <v>274</v>
      </c>
      <c r="AU262" s="137" t="s">
        <v>85</v>
      </c>
      <c r="AV262" s="11" t="s">
        <v>85</v>
      </c>
      <c r="AW262" s="11" t="s">
        <v>37</v>
      </c>
      <c r="AX262" s="11" t="s">
        <v>75</v>
      </c>
      <c r="AY262" s="137" t="s">
        <v>266</v>
      </c>
    </row>
    <row r="263" spans="2:65" s="11" customFormat="1" ht="11.25">
      <c r="B263" s="135"/>
      <c r="D263" s="136" t="s">
        <v>274</v>
      </c>
      <c r="E263" s="137" t="s">
        <v>19</v>
      </c>
      <c r="F263" s="138" t="s">
        <v>5389</v>
      </c>
      <c r="H263" s="139">
        <v>11.8</v>
      </c>
      <c r="I263" s="140"/>
      <c r="L263" s="135"/>
      <c r="M263" s="141"/>
      <c r="T263" s="142"/>
      <c r="AT263" s="137" t="s">
        <v>274</v>
      </c>
      <c r="AU263" s="137" t="s">
        <v>85</v>
      </c>
      <c r="AV263" s="11" t="s">
        <v>85</v>
      </c>
      <c r="AW263" s="11" t="s">
        <v>37</v>
      </c>
      <c r="AX263" s="11" t="s">
        <v>75</v>
      </c>
      <c r="AY263" s="137" t="s">
        <v>266</v>
      </c>
    </row>
    <row r="264" spans="2:65" s="11" customFormat="1" ht="11.25">
      <c r="B264" s="135"/>
      <c r="D264" s="136" t="s">
        <v>274</v>
      </c>
      <c r="E264" s="137" t="s">
        <v>19</v>
      </c>
      <c r="F264" s="138" t="s">
        <v>5390</v>
      </c>
      <c r="H264" s="139">
        <v>12.2</v>
      </c>
      <c r="I264" s="140"/>
      <c r="L264" s="135"/>
      <c r="M264" s="141"/>
      <c r="T264" s="142"/>
      <c r="AT264" s="137" t="s">
        <v>274</v>
      </c>
      <c r="AU264" s="137" t="s">
        <v>85</v>
      </c>
      <c r="AV264" s="11" t="s">
        <v>85</v>
      </c>
      <c r="AW264" s="11" t="s">
        <v>37</v>
      </c>
      <c r="AX264" s="11" t="s">
        <v>75</v>
      </c>
      <c r="AY264" s="137" t="s">
        <v>266</v>
      </c>
    </row>
    <row r="265" spans="2:65" s="11" customFormat="1" ht="11.25">
      <c r="B265" s="135"/>
      <c r="D265" s="136" t="s">
        <v>274</v>
      </c>
      <c r="E265" s="137" t="s">
        <v>19</v>
      </c>
      <c r="F265" s="138" t="s">
        <v>5391</v>
      </c>
      <c r="H265" s="139">
        <v>11.8</v>
      </c>
      <c r="I265" s="140"/>
      <c r="L265" s="135"/>
      <c r="M265" s="141"/>
      <c r="T265" s="142"/>
      <c r="AT265" s="137" t="s">
        <v>274</v>
      </c>
      <c r="AU265" s="137" t="s">
        <v>85</v>
      </c>
      <c r="AV265" s="11" t="s">
        <v>85</v>
      </c>
      <c r="AW265" s="11" t="s">
        <v>37</v>
      </c>
      <c r="AX265" s="11" t="s">
        <v>75</v>
      </c>
      <c r="AY265" s="137" t="s">
        <v>266</v>
      </c>
    </row>
    <row r="266" spans="2:65" s="12" customFormat="1" ht="11.25">
      <c r="B266" s="143"/>
      <c r="D266" s="136" t="s">
        <v>274</v>
      </c>
      <c r="E266" s="144" t="s">
        <v>19</v>
      </c>
      <c r="F266" s="145" t="s">
        <v>276</v>
      </c>
      <c r="H266" s="146">
        <v>48</v>
      </c>
      <c r="I266" s="147"/>
      <c r="L266" s="143"/>
      <c r="M266" s="148"/>
      <c r="T266" s="149"/>
      <c r="AT266" s="144" t="s">
        <v>274</v>
      </c>
      <c r="AU266" s="144" t="s">
        <v>85</v>
      </c>
      <c r="AV266" s="12" t="s">
        <v>272</v>
      </c>
      <c r="AW266" s="12" t="s">
        <v>37</v>
      </c>
      <c r="AX266" s="12" t="s">
        <v>83</v>
      </c>
      <c r="AY266" s="144" t="s">
        <v>266</v>
      </c>
    </row>
    <row r="267" spans="2:65" s="1" customFormat="1" ht="21.75" customHeight="1">
      <c r="B267" s="33"/>
      <c r="C267" s="122" t="s">
        <v>445</v>
      </c>
      <c r="D267" s="122" t="s">
        <v>267</v>
      </c>
      <c r="E267" s="123" t="s">
        <v>5392</v>
      </c>
      <c r="F267" s="124" t="s">
        <v>5393</v>
      </c>
      <c r="G267" s="125" t="s">
        <v>895</v>
      </c>
      <c r="H267" s="126">
        <v>48</v>
      </c>
      <c r="I267" s="127"/>
      <c r="J267" s="128">
        <f>ROUND(I267*H267,2)</f>
        <v>0</v>
      </c>
      <c r="K267" s="124" t="s">
        <v>3272</v>
      </c>
      <c r="L267" s="33"/>
      <c r="M267" s="129" t="s">
        <v>19</v>
      </c>
      <c r="N267" s="130" t="s">
        <v>46</v>
      </c>
      <c r="P267" s="131">
        <f>O267*H267</f>
        <v>0</v>
      </c>
      <c r="Q267" s="131">
        <v>0</v>
      </c>
      <c r="R267" s="131">
        <f>Q267*H267</f>
        <v>0</v>
      </c>
      <c r="S267" s="131">
        <v>0</v>
      </c>
      <c r="T267" s="132">
        <f>S267*H267</f>
        <v>0</v>
      </c>
      <c r="AR267" s="133" t="s">
        <v>272</v>
      </c>
      <c r="AT267" s="133" t="s">
        <v>267</v>
      </c>
      <c r="AU267" s="133" t="s">
        <v>85</v>
      </c>
      <c r="AY267" s="18" t="s">
        <v>266</v>
      </c>
      <c r="BE267" s="134">
        <f>IF(N267="základní",J267,0)</f>
        <v>0</v>
      </c>
      <c r="BF267" s="134">
        <f>IF(N267="snížená",J267,0)</f>
        <v>0</v>
      </c>
      <c r="BG267" s="134">
        <f>IF(N267="zákl. přenesená",J267,0)</f>
        <v>0</v>
      </c>
      <c r="BH267" s="134">
        <f>IF(N267="sníž. přenesená",J267,0)</f>
        <v>0</v>
      </c>
      <c r="BI267" s="134">
        <f>IF(N267="nulová",J267,0)</f>
        <v>0</v>
      </c>
      <c r="BJ267" s="18" t="s">
        <v>83</v>
      </c>
      <c r="BK267" s="134">
        <f>ROUND(I267*H267,2)</f>
        <v>0</v>
      </c>
      <c r="BL267" s="18" t="s">
        <v>272</v>
      </c>
      <c r="BM267" s="133" t="s">
        <v>5394</v>
      </c>
    </row>
    <row r="268" spans="2:65" s="1" customFormat="1" ht="11.25">
      <c r="B268" s="33"/>
      <c r="D268" s="186" t="s">
        <v>1068</v>
      </c>
      <c r="F268" s="187" t="s">
        <v>5395</v>
      </c>
      <c r="I268" s="151"/>
      <c r="L268" s="33"/>
      <c r="M268" s="152"/>
      <c r="T268" s="54"/>
      <c r="AT268" s="18" t="s">
        <v>1068</v>
      </c>
      <c r="AU268" s="18" t="s">
        <v>85</v>
      </c>
    </row>
    <row r="269" spans="2:65" s="1" customFormat="1" ht="16.5" customHeight="1">
      <c r="B269" s="33"/>
      <c r="C269" s="122" t="s">
        <v>449</v>
      </c>
      <c r="D269" s="122" t="s">
        <v>267</v>
      </c>
      <c r="E269" s="123" t="s">
        <v>5396</v>
      </c>
      <c r="F269" s="124" t="s">
        <v>5397</v>
      </c>
      <c r="G269" s="125" t="s">
        <v>845</v>
      </c>
      <c r="H269" s="126">
        <v>1.4450000000000001</v>
      </c>
      <c r="I269" s="127"/>
      <c r="J269" s="128">
        <f>ROUND(I269*H269,2)</f>
        <v>0</v>
      </c>
      <c r="K269" s="124" t="s">
        <v>3272</v>
      </c>
      <c r="L269" s="33"/>
      <c r="M269" s="129" t="s">
        <v>19</v>
      </c>
      <c r="N269" s="130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272</v>
      </c>
      <c r="AT269" s="133" t="s">
        <v>267</v>
      </c>
      <c r="AU269" s="133" t="s">
        <v>85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272</v>
      </c>
      <c r="BM269" s="133" t="s">
        <v>5398</v>
      </c>
    </row>
    <row r="270" spans="2:65" s="1" customFormat="1" ht="11.25">
      <c r="B270" s="33"/>
      <c r="D270" s="186" t="s">
        <v>1068</v>
      </c>
      <c r="F270" s="187" t="s">
        <v>5399</v>
      </c>
      <c r="I270" s="151"/>
      <c r="L270" s="33"/>
      <c r="M270" s="152"/>
      <c r="T270" s="54"/>
      <c r="AT270" s="18" t="s">
        <v>1068</v>
      </c>
      <c r="AU270" s="18" t="s">
        <v>85</v>
      </c>
    </row>
    <row r="271" spans="2:65" s="11" customFormat="1" ht="11.25">
      <c r="B271" s="135"/>
      <c r="D271" s="136" t="s">
        <v>274</v>
      </c>
      <c r="E271" s="137" t="s">
        <v>19</v>
      </c>
      <c r="F271" s="138" t="s">
        <v>5400</v>
      </c>
      <c r="H271" s="139">
        <v>1.4450000000000001</v>
      </c>
      <c r="I271" s="140"/>
      <c r="L271" s="135"/>
      <c r="M271" s="141"/>
      <c r="T271" s="142"/>
      <c r="AT271" s="137" t="s">
        <v>274</v>
      </c>
      <c r="AU271" s="137" t="s">
        <v>85</v>
      </c>
      <c r="AV271" s="11" t="s">
        <v>85</v>
      </c>
      <c r="AW271" s="11" t="s">
        <v>37</v>
      </c>
      <c r="AX271" s="11" t="s">
        <v>75</v>
      </c>
      <c r="AY271" s="137" t="s">
        <v>266</v>
      </c>
    </row>
    <row r="272" spans="2:65" s="12" customFormat="1" ht="11.25">
      <c r="B272" s="143"/>
      <c r="D272" s="136" t="s">
        <v>274</v>
      </c>
      <c r="E272" s="144" t="s">
        <v>19</v>
      </c>
      <c r="F272" s="145" t="s">
        <v>276</v>
      </c>
      <c r="H272" s="146">
        <v>1.4450000000000001</v>
      </c>
      <c r="I272" s="147"/>
      <c r="L272" s="143"/>
      <c r="M272" s="148"/>
      <c r="T272" s="149"/>
      <c r="AT272" s="144" t="s">
        <v>274</v>
      </c>
      <c r="AU272" s="144" t="s">
        <v>85</v>
      </c>
      <c r="AV272" s="12" t="s">
        <v>272</v>
      </c>
      <c r="AW272" s="12" t="s">
        <v>37</v>
      </c>
      <c r="AX272" s="12" t="s">
        <v>83</v>
      </c>
      <c r="AY272" s="144" t="s">
        <v>266</v>
      </c>
    </row>
    <row r="273" spans="2:65" s="10" customFormat="1" ht="22.9" customHeight="1">
      <c r="B273" s="112"/>
      <c r="D273" s="113" t="s">
        <v>74</v>
      </c>
      <c r="E273" s="162" t="s">
        <v>272</v>
      </c>
      <c r="F273" s="162" t="s">
        <v>1211</v>
      </c>
      <c r="I273" s="115"/>
      <c r="J273" s="163">
        <f>BK273</f>
        <v>0</v>
      </c>
      <c r="L273" s="112"/>
      <c r="M273" s="117"/>
      <c r="P273" s="118">
        <f>SUM(P274:P332)</f>
        <v>0</v>
      </c>
      <c r="R273" s="118">
        <f>SUM(R274:R332)</f>
        <v>0</v>
      </c>
      <c r="T273" s="119">
        <f>SUM(T274:T332)</f>
        <v>0</v>
      </c>
      <c r="AR273" s="113" t="s">
        <v>83</v>
      </c>
      <c r="AT273" s="120" t="s">
        <v>74</v>
      </c>
      <c r="AU273" s="120" t="s">
        <v>83</v>
      </c>
      <c r="AY273" s="113" t="s">
        <v>266</v>
      </c>
      <c r="BK273" s="121">
        <f>SUM(BK274:BK332)</f>
        <v>0</v>
      </c>
    </row>
    <row r="274" spans="2:65" s="1" customFormat="1" ht="16.5" customHeight="1">
      <c r="B274" s="33"/>
      <c r="C274" s="122" t="s">
        <v>453</v>
      </c>
      <c r="D274" s="122" t="s">
        <v>267</v>
      </c>
      <c r="E274" s="123" t="s">
        <v>3355</v>
      </c>
      <c r="F274" s="124" t="s">
        <v>3356</v>
      </c>
      <c r="G274" s="125" t="s">
        <v>895</v>
      </c>
      <c r="H274" s="126">
        <v>66</v>
      </c>
      <c r="I274" s="127"/>
      <c r="J274" s="128">
        <f>ROUND(I274*H274,2)</f>
        <v>0</v>
      </c>
      <c r="K274" s="124" t="s">
        <v>3272</v>
      </c>
      <c r="L274" s="33"/>
      <c r="M274" s="129" t="s">
        <v>19</v>
      </c>
      <c r="N274" s="130" t="s">
        <v>46</v>
      </c>
      <c r="P274" s="131">
        <f>O274*H274</f>
        <v>0</v>
      </c>
      <c r="Q274" s="131">
        <v>0</v>
      </c>
      <c r="R274" s="131">
        <f>Q274*H274</f>
        <v>0</v>
      </c>
      <c r="S274" s="131">
        <v>0</v>
      </c>
      <c r="T274" s="132">
        <f>S274*H274</f>
        <v>0</v>
      </c>
      <c r="AR274" s="133" t="s">
        <v>272</v>
      </c>
      <c r="AT274" s="133" t="s">
        <v>267</v>
      </c>
      <c r="AU274" s="133" t="s">
        <v>85</v>
      </c>
      <c r="AY274" s="18" t="s">
        <v>266</v>
      </c>
      <c r="BE274" s="134">
        <f>IF(N274="základní",J274,0)</f>
        <v>0</v>
      </c>
      <c r="BF274" s="134">
        <f>IF(N274="snížená",J274,0)</f>
        <v>0</v>
      </c>
      <c r="BG274" s="134">
        <f>IF(N274="zákl. přenesená",J274,0)</f>
        <v>0</v>
      </c>
      <c r="BH274" s="134">
        <f>IF(N274="sníž. přenesená",J274,0)</f>
        <v>0</v>
      </c>
      <c r="BI274" s="134">
        <f>IF(N274="nulová",J274,0)</f>
        <v>0</v>
      </c>
      <c r="BJ274" s="18" t="s">
        <v>83</v>
      </c>
      <c r="BK274" s="134">
        <f>ROUND(I274*H274,2)</f>
        <v>0</v>
      </c>
      <c r="BL274" s="18" t="s">
        <v>272</v>
      </c>
      <c r="BM274" s="133" t="s">
        <v>5401</v>
      </c>
    </row>
    <row r="275" spans="2:65" s="1" customFormat="1" ht="11.25">
      <c r="B275" s="33"/>
      <c r="D275" s="186" t="s">
        <v>1068</v>
      </c>
      <c r="F275" s="187" t="s">
        <v>3358</v>
      </c>
      <c r="I275" s="151"/>
      <c r="L275" s="33"/>
      <c r="M275" s="152"/>
      <c r="T275" s="54"/>
      <c r="AT275" s="18" t="s">
        <v>1068</v>
      </c>
      <c r="AU275" s="18" t="s">
        <v>85</v>
      </c>
    </row>
    <row r="276" spans="2:65" s="11" customFormat="1" ht="11.25">
      <c r="B276" s="135"/>
      <c r="D276" s="136" t="s">
        <v>274</v>
      </c>
      <c r="E276" s="137" t="s">
        <v>19</v>
      </c>
      <c r="F276" s="138" t="s">
        <v>5402</v>
      </c>
      <c r="H276" s="139">
        <v>66</v>
      </c>
      <c r="I276" s="140"/>
      <c r="L276" s="135"/>
      <c r="M276" s="141"/>
      <c r="T276" s="142"/>
      <c r="AT276" s="137" t="s">
        <v>274</v>
      </c>
      <c r="AU276" s="137" t="s">
        <v>85</v>
      </c>
      <c r="AV276" s="11" t="s">
        <v>85</v>
      </c>
      <c r="AW276" s="11" t="s">
        <v>37</v>
      </c>
      <c r="AX276" s="11" t="s">
        <v>75</v>
      </c>
      <c r="AY276" s="137" t="s">
        <v>266</v>
      </c>
    </row>
    <row r="277" spans="2:65" s="12" customFormat="1" ht="11.25">
      <c r="B277" s="143"/>
      <c r="D277" s="136" t="s">
        <v>274</v>
      </c>
      <c r="E277" s="144" t="s">
        <v>19</v>
      </c>
      <c r="F277" s="145" t="s">
        <v>276</v>
      </c>
      <c r="H277" s="146">
        <v>66</v>
      </c>
      <c r="I277" s="147"/>
      <c r="L277" s="143"/>
      <c r="M277" s="148"/>
      <c r="T277" s="149"/>
      <c r="AT277" s="144" t="s">
        <v>274</v>
      </c>
      <c r="AU277" s="144" t="s">
        <v>85</v>
      </c>
      <c r="AV277" s="12" t="s">
        <v>272</v>
      </c>
      <c r="AW277" s="12" t="s">
        <v>37</v>
      </c>
      <c r="AX277" s="12" t="s">
        <v>83</v>
      </c>
      <c r="AY277" s="144" t="s">
        <v>266</v>
      </c>
    </row>
    <row r="278" spans="2:65" s="1" customFormat="1" ht="16.5" customHeight="1">
      <c r="B278" s="33"/>
      <c r="C278" s="122" t="s">
        <v>457</v>
      </c>
      <c r="D278" s="122" t="s">
        <v>267</v>
      </c>
      <c r="E278" s="123" t="s">
        <v>2925</v>
      </c>
      <c r="F278" s="124" t="s">
        <v>2926</v>
      </c>
      <c r="G278" s="125" t="s">
        <v>895</v>
      </c>
      <c r="H278" s="126">
        <v>0.98599999999999999</v>
      </c>
      <c r="I278" s="127"/>
      <c r="J278" s="128">
        <f>ROUND(I278*H278,2)</f>
        <v>0</v>
      </c>
      <c r="K278" s="124" t="s">
        <v>3272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272</v>
      </c>
      <c r="AT278" s="133" t="s">
        <v>267</v>
      </c>
      <c r="AU278" s="133" t="s">
        <v>85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272</v>
      </c>
      <c r="BM278" s="133" t="s">
        <v>5403</v>
      </c>
    </row>
    <row r="279" spans="2:65" s="1" customFormat="1" ht="11.25">
      <c r="B279" s="33"/>
      <c r="D279" s="186" t="s">
        <v>1068</v>
      </c>
      <c r="F279" s="187" t="s">
        <v>2928</v>
      </c>
      <c r="I279" s="151"/>
      <c r="L279" s="33"/>
      <c r="M279" s="152"/>
      <c r="T279" s="54"/>
      <c r="AT279" s="18" t="s">
        <v>1068</v>
      </c>
      <c r="AU279" s="18" t="s">
        <v>85</v>
      </c>
    </row>
    <row r="280" spans="2:65" s="11" customFormat="1" ht="11.25">
      <c r="B280" s="135"/>
      <c r="D280" s="136" t="s">
        <v>274</v>
      </c>
      <c r="E280" s="137" t="s">
        <v>19</v>
      </c>
      <c r="F280" s="138" t="s">
        <v>5404</v>
      </c>
      <c r="H280" s="139">
        <v>0.98599999999999999</v>
      </c>
      <c r="I280" s="140"/>
      <c r="L280" s="135"/>
      <c r="M280" s="141"/>
      <c r="T280" s="142"/>
      <c r="AT280" s="137" t="s">
        <v>274</v>
      </c>
      <c r="AU280" s="137" t="s">
        <v>85</v>
      </c>
      <c r="AV280" s="11" t="s">
        <v>85</v>
      </c>
      <c r="AW280" s="11" t="s">
        <v>37</v>
      </c>
      <c r="AX280" s="11" t="s">
        <v>75</v>
      </c>
      <c r="AY280" s="137" t="s">
        <v>266</v>
      </c>
    </row>
    <row r="281" spans="2:65" s="12" customFormat="1" ht="11.25">
      <c r="B281" s="143"/>
      <c r="D281" s="136" t="s">
        <v>274</v>
      </c>
      <c r="E281" s="144" t="s">
        <v>19</v>
      </c>
      <c r="F281" s="145" t="s">
        <v>276</v>
      </c>
      <c r="H281" s="146">
        <v>0.98599999999999999</v>
      </c>
      <c r="I281" s="147"/>
      <c r="L281" s="143"/>
      <c r="M281" s="148"/>
      <c r="T281" s="149"/>
      <c r="AT281" s="144" t="s">
        <v>274</v>
      </c>
      <c r="AU281" s="144" t="s">
        <v>85</v>
      </c>
      <c r="AV281" s="12" t="s">
        <v>272</v>
      </c>
      <c r="AW281" s="12" t="s">
        <v>37</v>
      </c>
      <c r="AX281" s="12" t="s">
        <v>83</v>
      </c>
      <c r="AY281" s="144" t="s">
        <v>266</v>
      </c>
    </row>
    <row r="282" spans="2:65" s="1" customFormat="1" ht="16.5" customHeight="1">
      <c r="B282" s="33"/>
      <c r="C282" s="122" t="s">
        <v>461</v>
      </c>
      <c r="D282" s="122" t="s">
        <v>267</v>
      </c>
      <c r="E282" s="123" t="s">
        <v>2930</v>
      </c>
      <c r="F282" s="124" t="s">
        <v>2931</v>
      </c>
      <c r="G282" s="125" t="s">
        <v>895</v>
      </c>
      <c r="H282" s="126">
        <v>0.98599999999999999</v>
      </c>
      <c r="I282" s="127"/>
      <c r="J282" s="128">
        <f>ROUND(I282*H282,2)</f>
        <v>0</v>
      </c>
      <c r="K282" s="124" t="s">
        <v>3272</v>
      </c>
      <c r="L282" s="33"/>
      <c r="M282" s="129" t="s">
        <v>19</v>
      </c>
      <c r="N282" s="130" t="s">
        <v>46</v>
      </c>
      <c r="P282" s="131">
        <f>O282*H282</f>
        <v>0</v>
      </c>
      <c r="Q282" s="131">
        <v>0</v>
      </c>
      <c r="R282" s="131">
        <f>Q282*H282</f>
        <v>0</v>
      </c>
      <c r="S282" s="131">
        <v>0</v>
      </c>
      <c r="T282" s="132">
        <f>S282*H282</f>
        <v>0</v>
      </c>
      <c r="AR282" s="133" t="s">
        <v>272</v>
      </c>
      <c r="AT282" s="133" t="s">
        <v>267</v>
      </c>
      <c r="AU282" s="133" t="s">
        <v>85</v>
      </c>
      <c r="AY282" s="18" t="s">
        <v>266</v>
      </c>
      <c r="BE282" s="134">
        <f>IF(N282="základní",J282,0)</f>
        <v>0</v>
      </c>
      <c r="BF282" s="134">
        <f>IF(N282="snížená",J282,0)</f>
        <v>0</v>
      </c>
      <c r="BG282" s="134">
        <f>IF(N282="zákl. přenesená",J282,0)</f>
        <v>0</v>
      </c>
      <c r="BH282" s="134">
        <f>IF(N282="sníž. přenesená",J282,0)</f>
        <v>0</v>
      </c>
      <c r="BI282" s="134">
        <f>IF(N282="nulová",J282,0)</f>
        <v>0</v>
      </c>
      <c r="BJ282" s="18" t="s">
        <v>83</v>
      </c>
      <c r="BK282" s="134">
        <f>ROUND(I282*H282,2)</f>
        <v>0</v>
      </c>
      <c r="BL282" s="18" t="s">
        <v>272</v>
      </c>
      <c r="BM282" s="133" t="s">
        <v>5405</v>
      </c>
    </row>
    <row r="283" spans="2:65" s="1" customFormat="1" ht="11.25">
      <c r="B283" s="33"/>
      <c r="D283" s="186" t="s">
        <v>1068</v>
      </c>
      <c r="F283" s="187" t="s">
        <v>2933</v>
      </c>
      <c r="I283" s="151"/>
      <c r="L283" s="33"/>
      <c r="M283" s="152"/>
      <c r="T283" s="54"/>
      <c r="AT283" s="18" t="s">
        <v>1068</v>
      </c>
      <c r="AU283" s="18" t="s">
        <v>85</v>
      </c>
    </row>
    <row r="284" spans="2:65" s="1" customFormat="1" ht="21.75" customHeight="1">
      <c r="B284" s="33"/>
      <c r="C284" s="122" t="s">
        <v>522</v>
      </c>
      <c r="D284" s="122" t="s">
        <v>267</v>
      </c>
      <c r="E284" s="123" t="s">
        <v>1217</v>
      </c>
      <c r="F284" s="124" t="s">
        <v>1218</v>
      </c>
      <c r="G284" s="125" t="s">
        <v>279</v>
      </c>
      <c r="H284" s="126">
        <v>8.3030000000000008</v>
      </c>
      <c r="I284" s="127"/>
      <c r="J284" s="128">
        <f>ROUND(I284*H284,2)</f>
        <v>0</v>
      </c>
      <c r="K284" s="124" t="s">
        <v>3272</v>
      </c>
      <c r="L284" s="33"/>
      <c r="M284" s="129" t="s">
        <v>19</v>
      </c>
      <c r="N284" s="130" t="s">
        <v>46</v>
      </c>
      <c r="P284" s="131">
        <f>O284*H284</f>
        <v>0</v>
      </c>
      <c r="Q284" s="131">
        <v>0</v>
      </c>
      <c r="R284" s="131">
        <f>Q284*H284</f>
        <v>0</v>
      </c>
      <c r="S284" s="131">
        <v>0</v>
      </c>
      <c r="T284" s="132">
        <f>S284*H284</f>
        <v>0</v>
      </c>
      <c r="AR284" s="133" t="s">
        <v>272</v>
      </c>
      <c r="AT284" s="133" t="s">
        <v>267</v>
      </c>
      <c r="AU284" s="133" t="s">
        <v>85</v>
      </c>
      <c r="AY284" s="18" t="s">
        <v>266</v>
      </c>
      <c r="BE284" s="134">
        <f>IF(N284="základní",J284,0)</f>
        <v>0</v>
      </c>
      <c r="BF284" s="134">
        <f>IF(N284="snížená",J284,0)</f>
        <v>0</v>
      </c>
      <c r="BG284" s="134">
        <f>IF(N284="zákl. přenesená",J284,0)</f>
        <v>0</v>
      </c>
      <c r="BH284" s="134">
        <f>IF(N284="sníž. přenesená",J284,0)</f>
        <v>0</v>
      </c>
      <c r="BI284" s="134">
        <f>IF(N284="nulová",J284,0)</f>
        <v>0</v>
      </c>
      <c r="BJ284" s="18" t="s">
        <v>83</v>
      </c>
      <c r="BK284" s="134">
        <f>ROUND(I284*H284,2)</f>
        <v>0</v>
      </c>
      <c r="BL284" s="18" t="s">
        <v>272</v>
      </c>
      <c r="BM284" s="133" t="s">
        <v>5406</v>
      </c>
    </row>
    <row r="285" spans="2:65" s="1" customFormat="1" ht="11.25">
      <c r="B285" s="33"/>
      <c r="D285" s="186" t="s">
        <v>1068</v>
      </c>
      <c r="F285" s="187" t="s">
        <v>1220</v>
      </c>
      <c r="I285" s="151"/>
      <c r="L285" s="33"/>
      <c r="M285" s="152"/>
      <c r="T285" s="54"/>
      <c r="AT285" s="18" t="s">
        <v>1068</v>
      </c>
      <c r="AU285" s="18" t="s">
        <v>85</v>
      </c>
    </row>
    <row r="286" spans="2:65" s="11" customFormat="1" ht="11.25">
      <c r="B286" s="135"/>
      <c r="D286" s="136" t="s">
        <v>274</v>
      </c>
      <c r="E286" s="137" t="s">
        <v>19</v>
      </c>
      <c r="F286" s="138" t="s">
        <v>5407</v>
      </c>
      <c r="H286" s="139">
        <v>6.51</v>
      </c>
      <c r="I286" s="140"/>
      <c r="L286" s="135"/>
      <c r="M286" s="141"/>
      <c r="T286" s="142"/>
      <c r="AT286" s="137" t="s">
        <v>274</v>
      </c>
      <c r="AU286" s="137" t="s">
        <v>85</v>
      </c>
      <c r="AV286" s="11" t="s">
        <v>85</v>
      </c>
      <c r="AW286" s="11" t="s">
        <v>37</v>
      </c>
      <c r="AX286" s="11" t="s">
        <v>75</v>
      </c>
      <c r="AY286" s="137" t="s">
        <v>266</v>
      </c>
    </row>
    <row r="287" spans="2:65" s="11" customFormat="1" ht="11.25">
      <c r="B287" s="135"/>
      <c r="D287" s="136" t="s">
        <v>274</v>
      </c>
      <c r="E287" s="137" t="s">
        <v>19</v>
      </c>
      <c r="F287" s="138" t="s">
        <v>5408</v>
      </c>
      <c r="H287" s="139">
        <v>1.7929999999999999</v>
      </c>
      <c r="I287" s="140"/>
      <c r="L287" s="135"/>
      <c r="M287" s="141"/>
      <c r="T287" s="142"/>
      <c r="AT287" s="137" t="s">
        <v>274</v>
      </c>
      <c r="AU287" s="137" t="s">
        <v>85</v>
      </c>
      <c r="AV287" s="11" t="s">
        <v>85</v>
      </c>
      <c r="AW287" s="11" t="s">
        <v>37</v>
      </c>
      <c r="AX287" s="11" t="s">
        <v>75</v>
      </c>
      <c r="AY287" s="137" t="s">
        <v>266</v>
      </c>
    </row>
    <row r="288" spans="2:65" s="12" customFormat="1" ht="11.25">
      <c r="B288" s="143"/>
      <c r="D288" s="136" t="s">
        <v>274</v>
      </c>
      <c r="E288" s="144" t="s">
        <v>19</v>
      </c>
      <c r="F288" s="145" t="s">
        <v>276</v>
      </c>
      <c r="H288" s="146">
        <v>8.302999999999999</v>
      </c>
      <c r="I288" s="147"/>
      <c r="L288" s="143"/>
      <c r="M288" s="148"/>
      <c r="T288" s="149"/>
      <c r="AT288" s="144" t="s">
        <v>274</v>
      </c>
      <c r="AU288" s="144" t="s">
        <v>85</v>
      </c>
      <c r="AV288" s="12" t="s">
        <v>272</v>
      </c>
      <c r="AW288" s="12" t="s">
        <v>37</v>
      </c>
      <c r="AX288" s="12" t="s">
        <v>83</v>
      </c>
      <c r="AY288" s="144" t="s">
        <v>266</v>
      </c>
    </row>
    <row r="289" spans="2:65" s="1" customFormat="1" ht="16.5" customHeight="1">
      <c r="B289" s="33"/>
      <c r="C289" s="122" t="s">
        <v>518</v>
      </c>
      <c r="D289" s="122" t="s">
        <v>267</v>
      </c>
      <c r="E289" s="123" t="s">
        <v>1222</v>
      </c>
      <c r="F289" s="124" t="s">
        <v>1223</v>
      </c>
      <c r="G289" s="125" t="s">
        <v>845</v>
      </c>
      <c r="H289" s="126">
        <v>0.25700000000000001</v>
      </c>
      <c r="I289" s="127"/>
      <c r="J289" s="128">
        <f>ROUND(I289*H289,2)</f>
        <v>0</v>
      </c>
      <c r="K289" s="124" t="s">
        <v>3272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272</v>
      </c>
      <c r="AT289" s="133" t="s">
        <v>267</v>
      </c>
      <c r="AU289" s="133" t="s">
        <v>85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272</v>
      </c>
      <c r="BM289" s="133" t="s">
        <v>5409</v>
      </c>
    </row>
    <row r="290" spans="2:65" s="1" customFormat="1" ht="11.25">
      <c r="B290" s="33"/>
      <c r="D290" s="186" t="s">
        <v>1068</v>
      </c>
      <c r="F290" s="187" t="s">
        <v>1225</v>
      </c>
      <c r="I290" s="151"/>
      <c r="L290" s="33"/>
      <c r="M290" s="152"/>
      <c r="T290" s="54"/>
      <c r="AT290" s="18" t="s">
        <v>1068</v>
      </c>
      <c r="AU290" s="18" t="s">
        <v>85</v>
      </c>
    </row>
    <row r="291" spans="2:65" s="14" customFormat="1" ht="11.25">
      <c r="B291" s="164"/>
      <c r="D291" s="136" t="s">
        <v>274</v>
      </c>
      <c r="E291" s="165" t="s">
        <v>19</v>
      </c>
      <c r="F291" s="166" t="s">
        <v>5410</v>
      </c>
      <c r="H291" s="165" t="s">
        <v>19</v>
      </c>
      <c r="I291" s="167"/>
      <c r="L291" s="164"/>
      <c r="M291" s="168"/>
      <c r="T291" s="169"/>
      <c r="AT291" s="165" t="s">
        <v>274</v>
      </c>
      <c r="AU291" s="165" t="s">
        <v>85</v>
      </c>
      <c r="AV291" s="14" t="s">
        <v>83</v>
      </c>
      <c r="AW291" s="14" t="s">
        <v>37</v>
      </c>
      <c r="AX291" s="14" t="s">
        <v>75</v>
      </c>
      <c r="AY291" s="165" t="s">
        <v>266</v>
      </c>
    </row>
    <row r="292" spans="2:65" s="11" customFormat="1" ht="11.25">
      <c r="B292" s="135"/>
      <c r="D292" s="136" t="s">
        <v>274</v>
      </c>
      <c r="E292" s="137" t="s">
        <v>19</v>
      </c>
      <c r="F292" s="138" t="s">
        <v>5411</v>
      </c>
      <c r="H292" s="139">
        <v>6.7000000000000004E-2</v>
      </c>
      <c r="I292" s="140"/>
      <c r="L292" s="135"/>
      <c r="M292" s="141"/>
      <c r="T292" s="142"/>
      <c r="AT292" s="137" t="s">
        <v>274</v>
      </c>
      <c r="AU292" s="137" t="s">
        <v>85</v>
      </c>
      <c r="AV292" s="11" t="s">
        <v>85</v>
      </c>
      <c r="AW292" s="11" t="s">
        <v>37</v>
      </c>
      <c r="AX292" s="11" t="s">
        <v>75</v>
      </c>
      <c r="AY292" s="137" t="s">
        <v>266</v>
      </c>
    </row>
    <row r="293" spans="2:65" s="11" customFormat="1" ht="11.25">
      <c r="B293" s="135"/>
      <c r="D293" s="136" t="s">
        <v>274</v>
      </c>
      <c r="E293" s="137" t="s">
        <v>19</v>
      </c>
      <c r="F293" s="138" t="s">
        <v>5412</v>
      </c>
      <c r="H293" s="139">
        <v>2.9000000000000001E-2</v>
      </c>
      <c r="I293" s="140"/>
      <c r="L293" s="135"/>
      <c r="M293" s="141"/>
      <c r="T293" s="142"/>
      <c r="AT293" s="137" t="s">
        <v>274</v>
      </c>
      <c r="AU293" s="137" t="s">
        <v>85</v>
      </c>
      <c r="AV293" s="11" t="s">
        <v>85</v>
      </c>
      <c r="AW293" s="11" t="s">
        <v>37</v>
      </c>
      <c r="AX293" s="11" t="s">
        <v>75</v>
      </c>
      <c r="AY293" s="137" t="s">
        <v>266</v>
      </c>
    </row>
    <row r="294" spans="2:65" s="11" customFormat="1" ht="11.25">
      <c r="B294" s="135"/>
      <c r="D294" s="136" t="s">
        <v>274</v>
      </c>
      <c r="E294" s="137" t="s">
        <v>19</v>
      </c>
      <c r="F294" s="138" t="s">
        <v>5413</v>
      </c>
      <c r="H294" s="139">
        <v>3.2000000000000001E-2</v>
      </c>
      <c r="I294" s="140"/>
      <c r="L294" s="135"/>
      <c r="M294" s="141"/>
      <c r="T294" s="142"/>
      <c r="AT294" s="137" t="s">
        <v>274</v>
      </c>
      <c r="AU294" s="137" t="s">
        <v>85</v>
      </c>
      <c r="AV294" s="11" t="s">
        <v>85</v>
      </c>
      <c r="AW294" s="11" t="s">
        <v>37</v>
      </c>
      <c r="AX294" s="11" t="s">
        <v>75</v>
      </c>
      <c r="AY294" s="137" t="s">
        <v>266</v>
      </c>
    </row>
    <row r="295" spans="2:65" s="11" customFormat="1" ht="11.25">
      <c r="B295" s="135"/>
      <c r="D295" s="136" t="s">
        <v>274</v>
      </c>
      <c r="E295" s="137" t="s">
        <v>19</v>
      </c>
      <c r="F295" s="138" t="s">
        <v>5414</v>
      </c>
      <c r="H295" s="139">
        <v>2.9000000000000001E-2</v>
      </c>
      <c r="I295" s="140"/>
      <c r="L295" s="135"/>
      <c r="M295" s="141"/>
      <c r="T295" s="142"/>
      <c r="AT295" s="137" t="s">
        <v>274</v>
      </c>
      <c r="AU295" s="137" t="s">
        <v>85</v>
      </c>
      <c r="AV295" s="11" t="s">
        <v>85</v>
      </c>
      <c r="AW295" s="11" t="s">
        <v>37</v>
      </c>
      <c r="AX295" s="11" t="s">
        <v>75</v>
      </c>
      <c r="AY295" s="137" t="s">
        <v>266</v>
      </c>
    </row>
    <row r="296" spans="2:65" s="11" customFormat="1" ht="11.25">
      <c r="B296" s="135"/>
      <c r="D296" s="136" t="s">
        <v>274</v>
      </c>
      <c r="E296" s="137" t="s">
        <v>19</v>
      </c>
      <c r="F296" s="138" t="s">
        <v>5415</v>
      </c>
      <c r="H296" s="139">
        <v>4.3999999999999997E-2</v>
      </c>
      <c r="I296" s="140"/>
      <c r="L296" s="135"/>
      <c r="M296" s="141"/>
      <c r="T296" s="142"/>
      <c r="AT296" s="137" t="s">
        <v>274</v>
      </c>
      <c r="AU296" s="137" t="s">
        <v>85</v>
      </c>
      <c r="AV296" s="11" t="s">
        <v>85</v>
      </c>
      <c r="AW296" s="11" t="s">
        <v>37</v>
      </c>
      <c r="AX296" s="11" t="s">
        <v>75</v>
      </c>
      <c r="AY296" s="137" t="s">
        <v>266</v>
      </c>
    </row>
    <row r="297" spans="2:65" s="11" customFormat="1" ht="11.25">
      <c r="B297" s="135"/>
      <c r="D297" s="136" t="s">
        <v>274</v>
      </c>
      <c r="E297" s="137" t="s">
        <v>19</v>
      </c>
      <c r="F297" s="138" t="s">
        <v>5416</v>
      </c>
      <c r="H297" s="139">
        <v>2.3E-2</v>
      </c>
      <c r="I297" s="140"/>
      <c r="L297" s="135"/>
      <c r="M297" s="141"/>
      <c r="T297" s="142"/>
      <c r="AT297" s="137" t="s">
        <v>274</v>
      </c>
      <c r="AU297" s="137" t="s">
        <v>85</v>
      </c>
      <c r="AV297" s="11" t="s">
        <v>85</v>
      </c>
      <c r="AW297" s="11" t="s">
        <v>37</v>
      </c>
      <c r="AX297" s="11" t="s">
        <v>75</v>
      </c>
      <c r="AY297" s="137" t="s">
        <v>266</v>
      </c>
    </row>
    <row r="298" spans="2:65" s="11" customFormat="1" ht="11.25">
      <c r="B298" s="135"/>
      <c r="D298" s="136" t="s">
        <v>274</v>
      </c>
      <c r="E298" s="137" t="s">
        <v>19</v>
      </c>
      <c r="F298" s="138" t="s">
        <v>5417</v>
      </c>
      <c r="H298" s="139">
        <v>3.3000000000000002E-2</v>
      </c>
      <c r="I298" s="140"/>
      <c r="L298" s="135"/>
      <c r="M298" s="141"/>
      <c r="T298" s="142"/>
      <c r="AT298" s="137" t="s">
        <v>274</v>
      </c>
      <c r="AU298" s="137" t="s">
        <v>85</v>
      </c>
      <c r="AV298" s="11" t="s">
        <v>85</v>
      </c>
      <c r="AW298" s="11" t="s">
        <v>37</v>
      </c>
      <c r="AX298" s="11" t="s">
        <v>75</v>
      </c>
      <c r="AY298" s="137" t="s">
        <v>266</v>
      </c>
    </row>
    <row r="299" spans="2:65" s="12" customFormat="1" ht="11.25">
      <c r="B299" s="143"/>
      <c r="D299" s="136" t="s">
        <v>274</v>
      </c>
      <c r="E299" s="144" t="s">
        <v>19</v>
      </c>
      <c r="F299" s="145" t="s">
        <v>276</v>
      </c>
      <c r="H299" s="146">
        <v>0.25700000000000001</v>
      </c>
      <c r="I299" s="147"/>
      <c r="L299" s="143"/>
      <c r="M299" s="148"/>
      <c r="T299" s="149"/>
      <c r="AT299" s="144" t="s">
        <v>274</v>
      </c>
      <c r="AU299" s="144" t="s">
        <v>85</v>
      </c>
      <c r="AV299" s="12" t="s">
        <v>272</v>
      </c>
      <c r="AW299" s="12" t="s">
        <v>37</v>
      </c>
      <c r="AX299" s="12" t="s">
        <v>83</v>
      </c>
      <c r="AY299" s="144" t="s">
        <v>266</v>
      </c>
    </row>
    <row r="300" spans="2:65" s="1" customFormat="1" ht="16.5" customHeight="1">
      <c r="B300" s="33"/>
      <c r="C300" s="122" t="s">
        <v>526</v>
      </c>
      <c r="D300" s="122" t="s">
        <v>267</v>
      </c>
      <c r="E300" s="123" t="s">
        <v>2948</v>
      </c>
      <c r="F300" s="124" t="s">
        <v>2949</v>
      </c>
      <c r="G300" s="125" t="s">
        <v>279</v>
      </c>
      <c r="H300" s="126">
        <v>1.51</v>
      </c>
      <c r="I300" s="127"/>
      <c r="J300" s="128">
        <f>ROUND(I300*H300,2)</f>
        <v>0</v>
      </c>
      <c r="K300" s="124" t="s">
        <v>3272</v>
      </c>
      <c r="L300" s="33"/>
      <c r="M300" s="129" t="s">
        <v>19</v>
      </c>
      <c r="N300" s="130" t="s">
        <v>46</v>
      </c>
      <c r="P300" s="131">
        <f>O300*H300</f>
        <v>0</v>
      </c>
      <c r="Q300" s="131">
        <v>0</v>
      </c>
      <c r="R300" s="131">
        <f>Q300*H300</f>
        <v>0</v>
      </c>
      <c r="S300" s="131">
        <v>0</v>
      </c>
      <c r="T300" s="132">
        <f>S300*H300</f>
        <v>0</v>
      </c>
      <c r="AR300" s="133" t="s">
        <v>272</v>
      </c>
      <c r="AT300" s="133" t="s">
        <v>267</v>
      </c>
      <c r="AU300" s="133" t="s">
        <v>85</v>
      </c>
      <c r="AY300" s="18" t="s">
        <v>266</v>
      </c>
      <c r="BE300" s="134">
        <f>IF(N300="základní",J300,0)</f>
        <v>0</v>
      </c>
      <c r="BF300" s="134">
        <f>IF(N300="snížená",J300,0)</f>
        <v>0</v>
      </c>
      <c r="BG300" s="134">
        <f>IF(N300="zákl. přenesená",J300,0)</f>
        <v>0</v>
      </c>
      <c r="BH300" s="134">
        <f>IF(N300="sníž. přenesená",J300,0)</f>
        <v>0</v>
      </c>
      <c r="BI300" s="134">
        <f>IF(N300="nulová",J300,0)</f>
        <v>0</v>
      </c>
      <c r="BJ300" s="18" t="s">
        <v>83</v>
      </c>
      <c r="BK300" s="134">
        <f>ROUND(I300*H300,2)</f>
        <v>0</v>
      </c>
      <c r="BL300" s="18" t="s">
        <v>272</v>
      </c>
      <c r="BM300" s="133" t="s">
        <v>5418</v>
      </c>
    </row>
    <row r="301" spans="2:65" s="1" customFormat="1" ht="11.25">
      <c r="B301" s="33"/>
      <c r="D301" s="186" t="s">
        <v>1068</v>
      </c>
      <c r="F301" s="187" t="s">
        <v>2951</v>
      </c>
      <c r="I301" s="151"/>
      <c r="L301" s="33"/>
      <c r="M301" s="152"/>
      <c r="T301" s="54"/>
      <c r="AT301" s="18" t="s">
        <v>1068</v>
      </c>
      <c r="AU301" s="18" t="s">
        <v>85</v>
      </c>
    </row>
    <row r="302" spans="2:65" s="14" customFormat="1" ht="11.25">
      <c r="B302" s="164"/>
      <c r="D302" s="136" t="s">
        <v>274</v>
      </c>
      <c r="E302" s="165" t="s">
        <v>19</v>
      </c>
      <c r="F302" s="166" t="s">
        <v>5419</v>
      </c>
      <c r="H302" s="165" t="s">
        <v>19</v>
      </c>
      <c r="I302" s="167"/>
      <c r="L302" s="164"/>
      <c r="M302" s="168"/>
      <c r="T302" s="169"/>
      <c r="AT302" s="165" t="s">
        <v>274</v>
      </c>
      <c r="AU302" s="165" t="s">
        <v>85</v>
      </c>
      <c r="AV302" s="14" t="s">
        <v>83</v>
      </c>
      <c r="AW302" s="14" t="s">
        <v>37</v>
      </c>
      <c r="AX302" s="14" t="s">
        <v>75</v>
      </c>
      <c r="AY302" s="165" t="s">
        <v>266</v>
      </c>
    </row>
    <row r="303" spans="2:65" s="11" customFormat="1" ht="11.25">
      <c r="B303" s="135"/>
      <c r="D303" s="136" t="s">
        <v>274</v>
      </c>
      <c r="E303" s="137" t="s">
        <v>19</v>
      </c>
      <c r="F303" s="138" t="s">
        <v>5420</v>
      </c>
      <c r="H303" s="139">
        <v>0.755</v>
      </c>
      <c r="I303" s="140"/>
      <c r="L303" s="135"/>
      <c r="M303" s="141"/>
      <c r="T303" s="142"/>
      <c r="AT303" s="137" t="s">
        <v>274</v>
      </c>
      <c r="AU303" s="137" t="s">
        <v>85</v>
      </c>
      <c r="AV303" s="11" t="s">
        <v>85</v>
      </c>
      <c r="AW303" s="11" t="s">
        <v>37</v>
      </c>
      <c r="AX303" s="11" t="s">
        <v>75</v>
      </c>
      <c r="AY303" s="137" t="s">
        <v>266</v>
      </c>
    </row>
    <row r="304" spans="2:65" s="11" customFormat="1" ht="11.25">
      <c r="B304" s="135"/>
      <c r="D304" s="136" t="s">
        <v>274</v>
      </c>
      <c r="E304" s="137" t="s">
        <v>19</v>
      </c>
      <c r="F304" s="138" t="s">
        <v>5421</v>
      </c>
      <c r="H304" s="139">
        <v>0.755</v>
      </c>
      <c r="I304" s="140"/>
      <c r="L304" s="135"/>
      <c r="M304" s="141"/>
      <c r="T304" s="142"/>
      <c r="AT304" s="137" t="s">
        <v>274</v>
      </c>
      <c r="AU304" s="137" t="s">
        <v>85</v>
      </c>
      <c r="AV304" s="11" t="s">
        <v>85</v>
      </c>
      <c r="AW304" s="11" t="s">
        <v>37</v>
      </c>
      <c r="AX304" s="11" t="s">
        <v>75</v>
      </c>
      <c r="AY304" s="137" t="s">
        <v>266</v>
      </c>
    </row>
    <row r="305" spans="2:65" s="12" customFormat="1" ht="11.25">
      <c r="B305" s="143"/>
      <c r="D305" s="136" t="s">
        <v>274</v>
      </c>
      <c r="E305" s="144" t="s">
        <v>19</v>
      </c>
      <c r="F305" s="145" t="s">
        <v>276</v>
      </c>
      <c r="H305" s="146">
        <v>1.51</v>
      </c>
      <c r="I305" s="147"/>
      <c r="L305" s="143"/>
      <c r="M305" s="148"/>
      <c r="T305" s="149"/>
      <c r="AT305" s="144" t="s">
        <v>274</v>
      </c>
      <c r="AU305" s="144" t="s">
        <v>85</v>
      </c>
      <c r="AV305" s="12" t="s">
        <v>272</v>
      </c>
      <c r="AW305" s="12" t="s">
        <v>37</v>
      </c>
      <c r="AX305" s="12" t="s">
        <v>83</v>
      </c>
      <c r="AY305" s="144" t="s">
        <v>266</v>
      </c>
    </row>
    <row r="306" spans="2:65" s="1" customFormat="1" ht="21.75" customHeight="1">
      <c r="B306" s="33"/>
      <c r="C306" s="122" t="s">
        <v>530</v>
      </c>
      <c r="D306" s="122" t="s">
        <v>267</v>
      </c>
      <c r="E306" s="123" t="s">
        <v>5206</v>
      </c>
      <c r="F306" s="124" t="s">
        <v>5207</v>
      </c>
      <c r="G306" s="125" t="s">
        <v>279</v>
      </c>
      <c r="H306" s="126">
        <v>3.4</v>
      </c>
      <c r="I306" s="127"/>
      <c r="J306" s="128">
        <f>ROUND(I306*H306,2)</f>
        <v>0</v>
      </c>
      <c r="K306" s="124" t="s">
        <v>3272</v>
      </c>
      <c r="L306" s="33"/>
      <c r="M306" s="129" t="s">
        <v>19</v>
      </c>
      <c r="N306" s="130" t="s">
        <v>46</v>
      </c>
      <c r="P306" s="131">
        <f>O306*H306</f>
        <v>0</v>
      </c>
      <c r="Q306" s="131">
        <v>0</v>
      </c>
      <c r="R306" s="131">
        <f>Q306*H306</f>
        <v>0</v>
      </c>
      <c r="S306" s="131">
        <v>0</v>
      </c>
      <c r="T306" s="132">
        <f>S306*H306</f>
        <v>0</v>
      </c>
      <c r="AR306" s="133" t="s">
        <v>272</v>
      </c>
      <c r="AT306" s="133" t="s">
        <v>267</v>
      </c>
      <c r="AU306" s="133" t="s">
        <v>85</v>
      </c>
      <c r="AY306" s="18" t="s">
        <v>266</v>
      </c>
      <c r="BE306" s="134">
        <f>IF(N306="základní",J306,0)</f>
        <v>0</v>
      </c>
      <c r="BF306" s="134">
        <f>IF(N306="snížená",J306,0)</f>
        <v>0</v>
      </c>
      <c r="BG306" s="134">
        <f>IF(N306="zákl. přenesená",J306,0)</f>
        <v>0</v>
      </c>
      <c r="BH306" s="134">
        <f>IF(N306="sníž. přenesená",J306,0)</f>
        <v>0</v>
      </c>
      <c r="BI306" s="134">
        <f>IF(N306="nulová",J306,0)</f>
        <v>0</v>
      </c>
      <c r="BJ306" s="18" t="s">
        <v>83</v>
      </c>
      <c r="BK306" s="134">
        <f>ROUND(I306*H306,2)</f>
        <v>0</v>
      </c>
      <c r="BL306" s="18" t="s">
        <v>272</v>
      </c>
      <c r="BM306" s="133" t="s">
        <v>5422</v>
      </c>
    </row>
    <row r="307" spans="2:65" s="1" customFormat="1" ht="11.25">
      <c r="B307" s="33"/>
      <c r="D307" s="186" t="s">
        <v>1068</v>
      </c>
      <c r="F307" s="187" t="s">
        <v>5209</v>
      </c>
      <c r="I307" s="151"/>
      <c r="L307" s="33"/>
      <c r="M307" s="152"/>
      <c r="T307" s="54"/>
      <c r="AT307" s="18" t="s">
        <v>1068</v>
      </c>
      <c r="AU307" s="18" t="s">
        <v>85</v>
      </c>
    </row>
    <row r="308" spans="2:65" s="14" customFormat="1" ht="11.25">
      <c r="B308" s="164"/>
      <c r="D308" s="136" t="s">
        <v>274</v>
      </c>
      <c r="E308" s="165" t="s">
        <v>19</v>
      </c>
      <c r="F308" s="166" t="s">
        <v>5423</v>
      </c>
      <c r="H308" s="165" t="s">
        <v>19</v>
      </c>
      <c r="I308" s="167"/>
      <c r="L308" s="164"/>
      <c r="M308" s="168"/>
      <c r="T308" s="169"/>
      <c r="AT308" s="165" t="s">
        <v>274</v>
      </c>
      <c r="AU308" s="165" t="s">
        <v>85</v>
      </c>
      <c r="AV308" s="14" t="s">
        <v>83</v>
      </c>
      <c r="AW308" s="14" t="s">
        <v>37</v>
      </c>
      <c r="AX308" s="14" t="s">
        <v>75</v>
      </c>
      <c r="AY308" s="165" t="s">
        <v>266</v>
      </c>
    </row>
    <row r="309" spans="2:65" s="11" customFormat="1" ht="11.25">
      <c r="B309" s="135"/>
      <c r="D309" s="136" t="s">
        <v>274</v>
      </c>
      <c r="E309" s="137" t="s">
        <v>19</v>
      </c>
      <c r="F309" s="138" t="s">
        <v>5424</v>
      </c>
      <c r="H309" s="139">
        <v>3.4</v>
      </c>
      <c r="I309" s="140"/>
      <c r="L309" s="135"/>
      <c r="M309" s="141"/>
      <c r="T309" s="142"/>
      <c r="AT309" s="137" t="s">
        <v>274</v>
      </c>
      <c r="AU309" s="137" t="s">
        <v>85</v>
      </c>
      <c r="AV309" s="11" t="s">
        <v>85</v>
      </c>
      <c r="AW309" s="11" t="s">
        <v>37</v>
      </c>
      <c r="AX309" s="11" t="s">
        <v>75</v>
      </c>
      <c r="AY309" s="137" t="s">
        <v>266</v>
      </c>
    </row>
    <row r="310" spans="2:65" s="12" customFormat="1" ht="11.25">
      <c r="B310" s="143"/>
      <c r="D310" s="136" t="s">
        <v>274</v>
      </c>
      <c r="E310" s="144" t="s">
        <v>19</v>
      </c>
      <c r="F310" s="145" t="s">
        <v>276</v>
      </c>
      <c r="H310" s="146">
        <v>3.4</v>
      </c>
      <c r="I310" s="147"/>
      <c r="L310" s="143"/>
      <c r="M310" s="148"/>
      <c r="T310" s="149"/>
      <c r="AT310" s="144" t="s">
        <v>274</v>
      </c>
      <c r="AU310" s="144" t="s">
        <v>85</v>
      </c>
      <c r="AV310" s="12" t="s">
        <v>272</v>
      </c>
      <c r="AW310" s="12" t="s">
        <v>37</v>
      </c>
      <c r="AX310" s="12" t="s">
        <v>83</v>
      </c>
      <c r="AY310" s="144" t="s">
        <v>266</v>
      </c>
    </row>
    <row r="311" spans="2:65" s="1" customFormat="1" ht="16.5" customHeight="1">
      <c r="B311" s="33"/>
      <c r="C311" s="122" t="s">
        <v>534</v>
      </c>
      <c r="D311" s="122" t="s">
        <v>267</v>
      </c>
      <c r="E311" s="123" t="s">
        <v>5425</v>
      </c>
      <c r="F311" s="124" t="s">
        <v>5426</v>
      </c>
      <c r="G311" s="125" t="s">
        <v>279</v>
      </c>
      <c r="H311" s="126">
        <v>21.9</v>
      </c>
      <c r="I311" s="127"/>
      <c r="J311" s="128">
        <f>ROUND(I311*H311,2)</f>
        <v>0</v>
      </c>
      <c r="K311" s="124" t="s">
        <v>3272</v>
      </c>
      <c r="L311" s="33"/>
      <c r="M311" s="129" t="s">
        <v>19</v>
      </c>
      <c r="N311" s="130" t="s">
        <v>46</v>
      </c>
      <c r="P311" s="131">
        <f>O311*H311</f>
        <v>0</v>
      </c>
      <c r="Q311" s="131">
        <v>0</v>
      </c>
      <c r="R311" s="131">
        <f>Q311*H311</f>
        <v>0</v>
      </c>
      <c r="S311" s="131">
        <v>0</v>
      </c>
      <c r="T311" s="132">
        <f>S311*H311</f>
        <v>0</v>
      </c>
      <c r="AR311" s="133" t="s">
        <v>272</v>
      </c>
      <c r="AT311" s="133" t="s">
        <v>267</v>
      </c>
      <c r="AU311" s="133" t="s">
        <v>85</v>
      </c>
      <c r="AY311" s="18" t="s">
        <v>266</v>
      </c>
      <c r="BE311" s="134">
        <f>IF(N311="základní",J311,0)</f>
        <v>0</v>
      </c>
      <c r="BF311" s="134">
        <f>IF(N311="snížená",J311,0)</f>
        <v>0</v>
      </c>
      <c r="BG311" s="134">
        <f>IF(N311="zákl. přenesená",J311,0)</f>
        <v>0</v>
      </c>
      <c r="BH311" s="134">
        <f>IF(N311="sníž. přenesená",J311,0)</f>
        <v>0</v>
      </c>
      <c r="BI311" s="134">
        <f>IF(N311="nulová",J311,0)</f>
        <v>0</v>
      </c>
      <c r="BJ311" s="18" t="s">
        <v>83</v>
      </c>
      <c r="BK311" s="134">
        <f>ROUND(I311*H311,2)</f>
        <v>0</v>
      </c>
      <c r="BL311" s="18" t="s">
        <v>272</v>
      </c>
      <c r="BM311" s="133" t="s">
        <v>5427</v>
      </c>
    </row>
    <row r="312" spans="2:65" s="1" customFormat="1" ht="11.25">
      <c r="B312" s="33"/>
      <c r="D312" s="186" t="s">
        <v>1068</v>
      </c>
      <c r="F312" s="187" t="s">
        <v>5428</v>
      </c>
      <c r="I312" s="151"/>
      <c r="L312" s="33"/>
      <c r="M312" s="152"/>
      <c r="T312" s="54"/>
      <c r="AT312" s="18" t="s">
        <v>1068</v>
      </c>
      <c r="AU312" s="18" t="s">
        <v>85</v>
      </c>
    </row>
    <row r="313" spans="2:65" s="14" customFormat="1" ht="11.25">
      <c r="B313" s="164"/>
      <c r="D313" s="136" t="s">
        <v>274</v>
      </c>
      <c r="E313" s="165" t="s">
        <v>19</v>
      </c>
      <c r="F313" s="166" t="s">
        <v>5423</v>
      </c>
      <c r="H313" s="165" t="s">
        <v>19</v>
      </c>
      <c r="I313" s="167"/>
      <c r="L313" s="164"/>
      <c r="M313" s="168"/>
      <c r="T313" s="169"/>
      <c r="AT313" s="165" t="s">
        <v>274</v>
      </c>
      <c r="AU313" s="165" t="s">
        <v>85</v>
      </c>
      <c r="AV313" s="14" t="s">
        <v>83</v>
      </c>
      <c r="AW313" s="14" t="s">
        <v>37</v>
      </c>
      <c r="AX313" s="14" t="s">
        <v>75</v>
      </c>
      <c r="AY313" s="165" t="s">
        <v>266</v>
      </c>
    </row>
    <row r="314" spans="2:65" s="11" customFormat="1" ht="11.25">
      <c r="B314" s="135"/>
      <c r="D314" s="136" t="s">
        <v>274</v>
      </c>
      <c r="E314" s="137" t="s">
        <v>19</v>
      </c>
      <c r="F314" s="138" t="s">
        <v>5429</v>
      </c>
      <c r="H314" s="139">
        <v>21.9</v>
      </c>
      <c r="I314" s="140"/>
      <c r="L314" s="135"/>
      <c r="M314" s="141"/>
      <c r="T314" s="142"/>
      <c r="AT314" s="137" t="s">
        <v>274</v>
      </c>
      <c r="AU314" s="137" t="s">
        <v>85</v>
      </c>
      <c r="AV314" s="11" t="s">
        <v>85</v>
      </c>
      <c r="AW314" s="11" t="s">
        <v>37</v>
      </c>
      <c r="AX314" s="11" t="s">
        <v>75</v>
      </c>
      <c r="AY314" s="137" t="s">
        <v>266</v>
      </c>
    </row>
    <row r="315" spans="2:65" s="12" customFormat="1" ht="11.25">
      <c r="B315" s="143"/>
      <c r="D315" s="136" t="s">
        <v>274</v>
      </c>
      <c r="E315" s="144" t="s">
        <v>19</v>
      </c>
      <c r="F315" s="145" t="s">
        <v>276</v>
      </c>
      <c r="H315" s="146">
        <v>21.9</v>
      </c>
      <c r="I315" s="147"/>
      <c r="L315" s="143"/>
      <c r="M315" s="148"/>
      <c r="T315" s="149"/>
      <c r="AT315" s="144" t="s">
        <v>274</v>
      </c>
      <c r="AU315" s="144" t="s">
        <v>85</v>
      </c>
      <c r="AV315" s="12" t="s">
        <v>272</v>
      </c>
      <c r="AW315" s="12" t="s">
        <v>37</v>
      </c>
      <c r="AX315" s="12" t="s">
        <v>83</v>
      </c>
      <c r="AY315" s="144" t="s">
        <v>266</v>
      </c>
    </row>
    <row r="316" spans="2:65" s="1" customFormat="1" ht="16.5" customHeight="1">
      <c r="B316" s="33"/>
      <c r="C316" s="122" t="s">
        <v>538</v>
      </c>
      <c r="D316" s="122" t="s">
        <v>267</v>
      </c>
      <c r="E316" s="123" t="s">
        <v>5430</v>
      </c>
      <c r="F316" s="124" t="s">
        <v>5431</v>
      </c>
      <c r="G316" s="125" t="s">
        <v>279</v>
      </c>
      <c r="H316" s="126">
        <v>94.64</v>
      </c>
      <c r="I316" s="127"/>
      <c r="J316" s="128">
        <f>ROUND(I316*H316,2)</f>
        <v>0</v>
      </c>
      <c r="K316" s="124" t="s">
        <v>3272</v>
      </c>
      <c r="L316" s="33"/>
      <c r="M316" s="129" t="s">
        <v>19</v>
      </c>
      <c r="N316" s="130" t="s">
        <v>46</v>
      </c>
      <c r="P316" s="131">
        <f>O316*H316</f>
        <v>0</v>
      </c>
      <c r="Q316" s="131">
        <v>0</v>
      </c>
      <c r="R316" s="131">
        <f>Q316*H316</f>
        <v>0</v>
      </c>
      <c r="S316" s="131">
        <v>0</v>
      </c>
      <c r="T316" s="132">
        <f>S316*H316</f>
        <v>0</v>
      </c>
      <c r="AR316" s="133" t="s">
        <v>272</v>
      </c>
      <c r="AT316" s="133" t="s">
        <v>267</v>
      </c>
      <c r="AU316" s="133" t="s">
        <v>85</v>
      </c>
      <c r="AY316" s="18" t="s">
        <v>266</v>
      </c>
      <c r="BE316" s="134">
        <f>IF(N316="základní",J316,0)</f>
        <v>0</v>
      </c>
      <c r="BF316" s="134">
        <f>IF(N316="snížená",J316,0)</f>
        <v>0</v>
      </c>
      <c r="BG316" s="134">
        <f>IF(N316="zákl. přenesená",J316,0)</f>
        <v>0</v>
      </c>
      <c r="BH316" s="134">
        <f>IF(N316="sníž. přenesená",J316,0)</f>
        <v>0</v>
      </c>
      <c r="BI316" s="134">
        <f>IF(N316="nulová",J316,0)</f>
        <v>0</v>
      </c>
      <c r="BJ316" s="18" t="s">
        <v>83</v>
      </c>
      <c r="BK316" s="134">
        <f>ROUND(I316*H316,2)</f>
        <v>0</v>
      </c>
      <c r="BL316" s="18" t="s">
        <v>272</v>
      </c>
      <c r="BM316" s="133" t="s">
        <v>5432</v>
      </c>
    </row>
    <row r="317" spans="2:65" s="1" customFormat="1" ht="11.25">
      <c r="B317" s="33"/>
      <c r="D317" s="186" t="s">
        <v>1068</v>
      </c>
      <c r="F317" s="187" t="s">
        <v>5433</v>
      </c>
      <c r="I317" s="151"/>
      <c r="L317" s="33"/>
      <c r="M317" s="152"/>
      <c r="T317" s="54"/>
      <c r="AT317" s="18" t="s">
        <v>1068</v>
      </c>
      <c r="AU317" s="18" t="s">
        <v>85</v>
      </c>
    </row>
    <row r="318" spans="2:65" s="14" customFormat="1" ht="11.25">
      <c r="B318" s="164"/>
      <c r="D318" s="136" t="s">
        <v>274</v>
      </c>
      <c r="E318" s="165" t="s">
        <v>19</v>
      </c>
      <c r="F318" s="166" t="s">
        <v>5434</v>
      </c>
      <c r="H318" s="165" t="s">
        <v>19</v>
      </c>
      <c r="I318" s="167"/>
      <c r="L318" s="164"/>
      <c r="M318" s="168"/>
      <c r="T318" s="169"/>
      <c r="AT318" s="165" t="s">
        <v>274</v>
      </c>
      <c r="AU318" s="165" t="s">
        <v>85</v>
      </c>
      <c r="AV318" s="14" t="s">
        <v>83</v>
      </c>
      <c r="AW318" s="14" t="s">
        <v>37</v>
      </c>
      <c r="AX318" s="14" t="s">
        <v>75</v>
      </c>
      <c r="AY318" s="165" t="s">
        <v>266</v>
      </c>
    </row>
    <row r="319" spans="2:65" s="11" customFormat="1" ht="11.25">
      <c r="B319" s="135"/>
      <c r="D319" s="136" t="s">
        <v>274</v>
      </c>
      <c r="E319" s="137" t="s">
        <v>19</v>
      </c>
      <c r="F319" s="138" t="s">
        <v>5435</v>
      </c>
      <c r="H319" s="139">
        <v>94.64</v>
      </c>
      <c r="I319" s="140"/>
      <c r="L319" s="135"/>
      <c r="M319" s="141"/>
      <c r="T319" s="142"/>
      <c r="AT319" s="137" t="s">
        <v>274</v>
      </c>
      <c r="AU319" s="137" t="s">
        <v>85</v>
      </c>
      <c r="AV319" s="11" t="s">
        <v>85</v>
      </c>
      <c r="AW319" s="11" t="s">
        <v>37</v>
      </c>
      <c r="AX319" s="11" t="s">
        <v>75</v>
      </c>
      <c r="AY319" s="137" t="s">
        <v>266</v>
      </c>
    </row>
    <row r="320" spans="2:65" s="12" customFormat="1" ht="11.25">
      <c r="B320" s="143"/>
      <c r="D320" s="136" t="s">
        <v>274</v>
      </c>
      <c r="E320" s="144" t="s">
        <v>19</v>
      </c>
      <c r="F320" s="145" t="s">
        <v>276</v>
      </c>
      <c r="H320" s="146">
        <v>94.64</v>
      </c>
      <c r="I320" s="147"/>
      <c r="L320" s="143"/>
      <c r="M320" s="148"/>
      <c r="T320" s="149"/>
      <c r="AT320" s="144" t="s">
        <v>274</v>
      </c>
      <c r="AU320" s="144" t="s">
        <v>85</v>
      </c>
      <c r="AV320" s="12" t="s">
        <v>272</v>
      </c>
      <c r="AW320" s="12" t="s">
        <v>37</v>
      </c>
      <c r="AX320" s="12" t="s">
        <v>83</v>
      </c>
      <c r="AY320" s="144" t="s">
        <v>266</v>
      </c>
    </row>
    <row r="321" spans="2:65" s="1" customFormat="1" ht="16.5" customHeight="1">
      <c r="B321" s="33"/>
      <c r="C321" s="122" t="s">
        <v>542</v>
      </c>
      <c r="D321" s="122" t="s">
        <v>267</v>
      </c>
      <c r="E321" s="123" t="s">
        <v>3370</v>
      </c>
      <c r="F321" s="124" t="s">
        <v>3371</v>
      </c>
      <c r="G321" s="125" t="s">
        <v>279</v>
      </c>
      <c r="H321" s="126">
        <v>3.2</v>
      </c>
      <c r="I321" s="127"/>
      <c r="J321" s="128">
        <f>ROUND(I321*H321,2)</f>
        <v>0</v>
      </c>
      <c r="K321" s="124" t="s">
        <v>3272</v>
      </c>
      <c r="L321" s="33"/>
      <c r="M321" s="129" t="s">
        <v>19</v>
      </c>
      <c r="N321" s="130" t="s">
        <v>46</v>
      </c>
      <c r="P321" s="131">
        <f>O321*H321</f>
        <v>0</v>
      </c>
      <c r="Q321" s="131">
        <v>0</v>
      </c>
      <c r="R321" s="131">
        <f>Q321*H321</f>
        <v>0</v>
      </c>
      <c r="S321" s="131">
        <v>0</v>
      </c>
      <c r="T321" s="132">
        <f>S321*H321</f>
        <v>0</v>
      </c>
      <c r="AR321" s="133" t="s">
        <v>272</v>
      </c>
      <c r="AT321" s="133" t="s">
        <v>267</v>
      </c>
      <c r="AU321" s="133" t="s">
        <v>85</v>
      </c>
      <c r="AY321" s="18" t="s">
        <v>266</v>
      </c>
      <c r="BE321" s="134">
        <f>IF(N321="základní",J321,0)</f>
        <v>0</v>
      </c>
      <c r="BF321" s="134">
        <f>IF(N321="snížená",J321,0)</f>
        <v>0</v>
      </c>
      <c r="BG321" s="134">
        <f>IF(N321="zákl. přenesená",J321,0)</f>
        <v>0</v>
      </c>
      <c r="BH321" s="134">
        <f>IF(N321="sníž. přenesená",J321,0)</f>
        <v>0</v>
      </c>
      <c r="BI321" s="134">
        <f>IF(N321="nulová",J321,0)</f>
        <v>0</v>
      </c>
      <c r="BJ321" s="18" t="s">
        <v>83</v>
      </c>
      <c r="BK321" s="134">
        <f>ROUND(I321*H321,2)</f>
        <v>0</v>
      </c>
      <c r="BL321" s="18" t="s">
        <v>272</v>
      </c>
      <c r="BM321" s="133" t="s">
        <v>5436</v>
      </c>
    </row>
    <row r="322" spans="2:65" s="1" customFormat="1" ht="11.25">
      <c r="B322" s="33"/>
      <c r="D322" s="186" t="s">
        <v>1068</v>
      </c>
      <c r="F322" s="187" t="s">
        <v>3373</v>
      </c>
      <c r="I322" s="151"/>
      <c r="L322" s="33"/>
      <c r="M322" s="152"/>
      <c r="T322" s="54"/>
      <c r="AT322" s="18" t="s">
        <v>1068</v>
      </c>
      <c r="AU322" s="18" t="s">
        <v>85</v>
      </c>
    </row>
    <row r="323" spans="2:65" s="11" customFormat="1" ht="11.25">
      <c r="B323" s="135"/>
      <c r="D323" s="136" t="s">
        <v>274</v>
      </c>
      <c r="E323" s="137" t="s">
        <v>19</v>
      </c>
      <c r="F323" s="138" t="s">
        <v>5437</v>
      </c>
      <c r="H323" s="139">
        <v>3.2</v>
      </c>
      <c r="I323" s="140"/>
      <c r="L323" s="135"/>
      <c r="M323" s="141"/>
      <c r="T323" s="142"/>
      <c r="AT323" s="137" t="s">
        <v>274</v>
      </c>
      <c r="AU323" s="137" t="s">
        <v>85</v>
      </c>
      <c r="AV323" s="11" t="s">
        <v>85</v>
      </c>
      <c r="AW323" s="11" t="s">
        <v>37</v>
      </c>
      <c r="AX323" s="11" t="s">
        <v>75</v>
      </c>
      <c r="AY323" s="137" t="s">
        <v>266</v>
      </c>
    </row>
    <row r="324" spans="2:65" s="12" customFormat="1" ht="11.25">
      <c r="B324" s="143"/>
      <c r="D324" s="136" t="s">
        <v>274</v>
      </c>
      <c r="E324" s="144" t="s">
        <v>19</v>
      </c>
      <c r="F324" s="145" t="s">
        <v>276</v>
      </c>
      <c r="H324" s="146">
        <v>3.2</v>
      </c>
      <c r="I324" s="147"/>
      <c r="L324" s="143"/>
      <c r="M324" s="148"/>
      <c r="T324" s="149"/>
      <c r="AT324" s="144" t="s">
        <v>274</v>
      </c>
      <c r="AU324" s="144" t="s">
        <v>85</v>
      </c>
      <c r="AV324" s="12" t="s">
        <v>272</v>
      </c>
      <c r="AW324" s="12" t="s">
        <v>37</v>
      </c>
      <c r="AX324" s="12" t="s">
        <v>83</v>
      </c>
      <c r="AY324" s="144" t="s">
        <v>266</v>
      </c>
    </row>
    <row r="325" spans="2:65" s="1" customFormat="1" ht="16.5" customHeight="1">
      <c r="B325" s="33"/>
      <c r="C325" s="122" t="s">
        <v>546</v>
      </c>
      <c r="D325" s="122" t="s">
        <v>267</v>
      </c>
      <c r="E325" s="123" t="s">
        <v>3375</v>
      </c>
      <c r="F325" s="124" t="s">
        <v>3376</v>
      </c>
      <c r="G325" s="125" t="s">
        <v>895</v>
      </c>
      <c r="H325" s="126">
        <v>66</v>
      </c>
      <c r="I325" s="127"/>
      <c r="J325" s="128">
        <f>ROUND(I325*H325,2)</f>
        <v>0</v>
      </c>
      <c r="K325" s="124" t="s">
        <v>3272</v>
      </c>
      <c r="L325" s="33"/>
      <c r="M325" s="129" t="s">
        <v>19</v>
      </c>
      <c r="N325" s="130" t="s">
        <v>46</v>
      </c>
      <c r="P325" s="131">
        <f>O325*H325</f>
        <v>0</v>
      </c>
      <c r="Q325" s="131">
        <v>0</v>
      </c>
      <c r="R325" s="131">
        <f>Q325*H325</f>
        <v>0</v>
      </c>
      <c r="S325" s="131">
        <v>0</v>
      </c>
      <c r="T325" s="132">
        <f>S325*H325</f>
        <v>0</v>
      </c>
      <c r="AR325" s="133" t="s">
        <v>272</v>
      </c>
      <c r="AT325" s="133" t="s">
        <v>267</v>
      </c>
      <c r="AU325" s="133" t="s">
        <v>85</v>
      </c>
      <c r="AY325" s="18" t="s">
        <v>266</v>
      </c>
      <c r="BE325" s="134">
        <f>IF(N325="základní",J325,0)</f>
        <v>0</v>
      </c>
      <c r="BF325" s="134">
        <f>IF(N325="snížená",J325,0)</f>
        <v>0</v>
      </c>
      <c r="BG325" s="134">
        <f>IF(N325="zákl. přenesená",J325,0)</f>
        <v>0</v>
      </c>
      <c r="BH325" s="134">
        <f>IF(N325="sníž. přenesená",J325,0)</f>
        <v>0</v>
      </c>
      <c r="BI325" s="134">
        <f>IF(N325="nulová",J325,0)</f>
        <v>0</v>
      </c>
      <c r="BJ325" s="18" t="s">
        <v>83</v>
      </c>
      <c r="BK325" s="134">
        <f>ROUND(I325*H325,2)</f>
        <v>0</v>
      </c>
      <c r="BL325" s="18" t="s">
        <v>272</v>
      </c>
      <c r="BM325" s="133" t="s">
        <v>5438</v>
      </c>
    </row>
    <row r="326" spans="2:65" s="1" customFormat="1" ht="11.25">
      <c r="B326" s="33"/>
      <c r="D326" s="186" t="s">
        <v>1068</v>
      </c>
      <c r="F326" s="187" t="s">
        <v>3378</v>
      </c>
      <c r="I326" s="151"/>
      <c r="L326" s="33"/>
      <c r="M326" s="152"/>
      <c r="T326" s="54"/>
      <c r="AT326" s="18" t="s">
        <v>1068</v>
      </c>
      <c r="AU326" s="18" t="s">
        <v>85</v>
      </c>
    </row>
    <row r="327" spans="2:65" s="11" customFormat="1" ht="11.25">
      <c r="B327" s="135"/>
      <c r="D327" s="136" t="s">
        <v>274</v>
      </c>
      <c r="E327" s="137" t="s">
        <v>19</v>
      </c>
      <c r="F327" s="138" t="s">
        <v>5439</v>
      </c>
      <c r="H327" s="139">
        <v>22</v>
      </c>
      <c r="I327" s="140"/>
      <c r="L327" s="135"/>
      <c r="M327" s="141"/>
      <c r="T327" s="142"/>
      <c r="AT327" s="137" t="s">
        <v>274</v>
      </c>
      <c r="AU327" s="137" t="s">
        <v>85</v>
      </c>
      <c r="AV327" s="11" t="s">
        <v>85</v>
      </c>
      <c r="AW327" s="11" t="s">
        <v>37</v>
      </c>
      <c r="AX327" s="11" t="s">
        <v>75</v>
      </c>
      <c r="AY327" s="137" t="s">
        <v>266</v>
      </c>
    </row>
    <row r="328" spans="2:65" s="11" customFormat="1" ht="11.25">
      <c r="B328" s="135"/>
      <c r="D328" s="136" t="s">
        <v>274</v>
      </c>
      <c r="E328" s="137" t="s">
        <v>19</v>
      </c>
      <c r="F328" s="138" t="s">
        <v>5440</v>
      </c>
      <c r="H328" s="139">
        <v>9.5</v>
      </c>
      <c r="I328" s="140"/>
      <c r="L328" s="135"/>
      <c r="M328" s="141"/>
      <c r="T328" s="142"/>
      <c r="AT328" s="137" t="s">
        <v>274</v>
      </c>
      <c r="AU328" s="137" t="s">
        <v>85</v>
      </c>
      <c r="AV328" s="11" t="s">
        <v>85</v>
      </c>
      <c r="AW328" s="11" t="s">
        <v>37</v>
      </c>
      <c r="AX328" s="11" t="s">
        <v>75</v>
      </c>
      <c r="AY328" s="137" t="s">
        <v>266</v>
      </c>
    </row>
    <row r="329" spans="2:65" s="11" customFormat="1" ht="11.25">
      <c r="B329" s="135"/>
      <c r="D329" s="136" t="s">
        <v>274</v>
      </c>
      <c r="E329" s="137" t="s">
        <v>19</v>
      </c>
      <c r="F329" s="138" t="s">
        <v>5441</v>
      </c>
      <c r="H329" s="139">
        <v>10.5</v>
      </c>
      <c r="I329" s="140"/>
      <c r="L329" s="135"/>
      <c r="M329" s="141"/>
      <c r="T329" s="142"/>
      <c r="AT329" s="137" t="s">
        <v>274</v>
      </c>
      <c r="AU329" s="137" t="s">
        <v>85</v>
      </c>
      <c r="AV329" s="11" t="s">
        <v>85</v>
      </c>
      <c r="AW329" s="11" t="s">
        <v>37</v>
      </c>
      <c r="AX329" s="11" t="s">
        <v>75</v>
      </c>
      <c r="AY329" s="137" t="s">
        <v>266</v>
      </c>
    </row>
    <row r="330" spans="2:65" s="11" customFormat="1" ht="11.25">
      <c r="B330" s="135"/>
      <c r="D330" s="136" t="s">
        <v>274</v>
      </c>
      <c r="E330" s="137" t="s">
        <v>19</v>
      </c>
      <c r="F330" s="138" t="s">
        <v>5442</v>
      </c>
      <c r="H330" s="139">
        <v>9.5</v>
      </c>
      <c r="I330" s="140"/>
      <c r="L330" s="135"/>
      <c r="M330" s="141"/>
      <c r="T330" s="142"/>
      <c r="AT330" s="137" t="s">
        <v>274</v>
      </c>
      <c r="AU330" s="137" t="s">
        <v>85</v>
      </c>
      <c r="AV330" s="11" t="s">
        <v>85</v>
      </c>
      <c r="AW330" s="11" t="s">
        <v>37</v>
      </c>
      <c r="AX330" s="11" t="s">
        <v>75</v>
      </c>
      <c r="AY330" s="137" t="s">
        <v>266</v>
      </c>
    </row>
    <row r="331" spans="2:65" s="11" customFormat="1" ht="11.25">
      <c r="B331" s="135"/>
      <c r="D331" s="136" t="s">
        <v>274</v>
      </c>
      <c r="E331" s="137" t="s">
        <v>19</v>
      </c>
      <c r="F331" s="138" t="s">
        <v>5443</v>
      </c>
      <c r="H331" s="139">
        <v>14.5</v>
      </c>
      <c r="I331" s="140"/>
      <c r="L331" s="135"/>
      <c r="M331" s="141"/>
      <c r="T331" s="142"/>
      <c r="AT331" s="137" t="s">
        <v>274</v>
      </c>
      <c r="AU331" s="137" t="s">
        <v>85</v>
      </c>
      <c r="AV331" s="11" t="s">
        <v>85</v>
      </c>
      <c r="AW331" s="11" t="s">
        <v>37</v>
      </c>
      <c r="AX331" s="11" t="s">
        <v>75</v>
      </c>
      <c r="AY331" s="137" t="s">
        <v>266</v>
      </c>
    </row>
    <row r="332" spans="2:65" s="12" customFormat="1" ht="11.25">
      <c r="B332" s="143"/>
      <c r="D332" s="136" t="s">
        <v>274</v>
      </c>
      <c r="E332" s="144" t="s">
        <v>19</v>
      </c>
      <c r="F332" s="145" t="s">
        <v>276</v>
      </c>
      <c r="H332" s="146">
        <v>66</v>
      </c>
      <c r="I332" s="147"/>
      <c r="L332" s="143"/>
      <c r="M332" s="148"/>
      <c r="T332" s="149"/>
      <c r="AT332" s="144" t="s">
        <v>274</v>
      </c>
      <c r="AU332" s="144" t="s">
        <v>85</v>
      </c>
      <c r="AV332" s="12" t="s">
        <v>272</v>
      </c>
      <c r="AW332" s="12" t="s">
        <v>37</v>
      </c>
      <c r="AX332" s="12" t="s">
        <v>83</v>
      </c>
      <c r="AY332" s="144" t="s">
        <v>266</v>
      </c>
    </row>
    <row r="333" spans="2:65" s="10" customFormat="1" ht="22.9" customHeight="1">
      <c r="B333" s="112"/>
      <c r="D333" s="113" t="s">
        <v>74</v>
      </c>
      <c r="E333" s="162" t="s">
        <v>295</v>
      </c>
      <c r="F333" s="162" t="s">
        <v>1063</v>
      </c>
      <c r="I333" s="115"/>
      <c r="J333" s="163">
        <f>BK333</f>
        <v>0</v>
      </c>
      <c r="L333" s="112"/>
      <c r="M333" s="117"/>
      <c r="P333" s="118">
        <f>SUM(P334:P339)</f>
        <v>0</v>
      </c>
      <c r="R333" s="118">
        <f>SUM(R334:R339)</f>
        <v>0</v>
      </c>
      <c r="T333" s="119">
        <f>SUM(T334:T339)</f>
        <v>0</v>
      </c>
      <c r="AR333" s="113" t="s">
        <v>83</v>
      </c>
      <c r="AT333" s="120" t="s">
        <v>74</v>
      </c>
      <c r="AU333" s="120" t="s">
        <v>83</v>
      </c>
      <c r="AY333" s="113" t="s">
        <v>266</v>
      </c>
      <c r="BK333" s="121">
        <f>SUM(BK334:BK339)</f>
        <v>0</v>
      </c>
    </row>
    <row r="334" spans="2:65" s="1" customFormat="1" ht="16.5" customHeight="1">
      <c r="B334" s="33"/>
      <c r="C334" s="122" t="s">
        <v>550</v>
      </c>
      <c r="D334" s="122" t="s">
        <v>267</v>
      </c>
      <c r="E334" s="123" t="s">
        <v>3380</v>
      </c>
      <c r="F334" s="124" t="s">
        <v>3381</v>
      </c>
      <c r="G334" s="125" t="s">
        <v>291</v>
      </c>
      <c r="H334" s="126">
        <v>27.06</v>
      </c>
      <c r="I334" s="127"/>
      <c r="J334" s="128">
        <f>ROUND(I334*H334,2)</f>
        <v>0</v>
      </c>
      <c r="K334" s="124" t="s">
        <v>3272</v>
      </c>
      <c r="L334" s="33"/>
      <c r="M334" s="129" t="s">
        <v>19</v>
      </c>
      <c r="N334" s="130" t="s">
        <v>46</v>
      </c>
      <c r="P334" s="131">
        <f>O334*H334</f>
        <v>0</v>
      </c>
      <c r="Q334" s="131">
        <v>0</v>
      </c>
      <c r="R334" s="131">
        <f>Q334*H334</f>
        <v>0</v>
      </c>
      <c r="S334" s="131">
        <v>0</v>
      </c>
      <c r="T334" s="132">
        <f>S334*H334</f>
        <v>0</v>
      </c>
      <c r="AR334" s="133" t="s">
        <v>272</v>
      </c>
      <c r="AT334" s="133" t="s">
        <v>267</v>
      </c>
      <c r="AU334" s="133" t="s">
        <v>85</v>
      </c>
      <c r="AY334" s="18" t="s">
        <v>266</v>
      </c>
      <c r="BE334" s="134">
        <f>IF(N334="základní",J334,0)</f>
        <v>0</v>
      </c>
      <c r="BF334" s="134">
        <f>IF(N334="snížená",J334,0)</f>
        <v>0</v>
      </c>
      <c r="BG334" s="134">
        <f>IF(N334="zákl. přenesená",J334,0)</f>
        <v>0</v>
      </c>
      <c r="BH334" s="134">
        <f>IF(N334="sníž. přenesená",J334,0)</f>
        <v>0</v>
      </c>
      <c r="BI334" s="134">
        <f>IF(N334="nulová",J334,0)</f>
        <v>0</v>
      </c>
      <c r="BJ334" s="18" t="s">
        <v>83</v>
      </c>
      <c r="BK334" s="134">
        <f>ROUND(I334*H334,2)</f>
        <v>0</v>
      </c>
      <c r="BL334" s="18" t="s">
        <v>272</v>
      </c>
      <c r="BM334" s="133" t="s">
        <v>5444</v>
      </c>
    </row>
    <row r="335" spans="2:65" s="1" customFormat="1" ht="11.25">
      <c r="B335" s="33"/>
      <c r="D335" s="186" t="s">
        <v>1068</v>
      </c>
      <c r="F335" s="187" t="s">
        <v>3383</v>
      </c>
      <c r="I335" s="151"/>
      <c r="L335" s="33"/>
      <c r="M335" s="152"/>
      <c r="T335" s="54"/>
      <c r="AT335" s="18" t="s">
        <v>1068</v>
      </c>
      <c r="AU335" s="18" t="s">
        <v>85</v>
      </c>
    </row>
    <row r="336" spans="2:65" s="14" customFormat="1" ht="11.25">
      <c r="B336" s="164"/>
      <c r="D336" s="136" t="s">
        <v>274</v>
      </c>
      <c r="E336" s="165" t="s">
        <v>19</v>
      </c>
      <c r="F336" s="166" t="s">
        <v>5445</v>
      </c>
      <c r="H336" s="165" t="s">
        <v>19</v>
      </c>
      <c r="I336" s="167"/>
      <c r="L336" s="164"/>
      <c r="M336" s="168"/>
      <c r="T336" s="169"/>
      <c r="AT336" s="165" t="s">
        <v>274</v>
      </c>
      <c r="AU336" s="165" t="s">
        <v>85</v>
      </c>
      <c r="AV336" s="14" t="s">
        <v>83</v>
      </c>
      <c r="AW336" s="14" t="s">
        <v>37</v>
      </c>
      <c r="AX336" s="14" t="s">
        <v>75</v>
      </c>
      <c r="AY336" s="165" t="s">
        <v>266</v>
      </c>
    </row>
    <row r="337" spans="2:65" s="11" customFormat="1" ht="11.25">
      <c r="B337" s="135"/>
      <c r="D337" s="136" t="s">
        <v>274</v>
      </c>
      <c r="E337" s="137" t="s">
        <v>19</v>
      </c>
      <c r="F337" s="138" t="s">
        <v>5446</v>
      </c>
      <c r="H337" s="139">
        <v>13.86</v>
      </c>
      <c r="I337" s="140"/>
      <c r="L337" s="135"/>
      <c r="M337" s="141"/>
      <c r="T337" s="142"/>
      <c r="AT337" s="137" t="s">
        <v>274</v>
      </c>
      <c r="AU337" s="137" t="s">
        <v>85</v>
      </c>
      <c r="AV337" s="11" t="s">
        <v>85</v>
      </c>
      <c r="AW337" s="11" t="s">
        <v>37</v>
      </c>
      <c r="AX337" s="11" t="s">
        <v>75</v>
      </c>
      <c r="AY337" s="137" t="s">
        <v>266</v>
      </c>
    </row>
    <row r="338" spans="2:65" s="11" customFormat="1" ht="11.25">
      <c r="B338" s="135"/>
      <c r="D338" s="136" t="s">
        <v>274</v>
      </c>
      <c r="E338" s="137" t="s">
        <v>19</v>
      </c>
      <c r="F338" s="138" t="s">
        <v>5447</v>
      </c>
      <c r="H338" s="139">
        <v>13.2</v>
      </c>
      <c r="I338" s="140"/>
      <c r="L338" s="135"/>
      <c r="M338" s="141"/>
      <c r="T338" s="142"/>
      <c r="AT338" s="137" t="s">
        <v>274</v>
      </c>
      <c r="AU338" s="137" t="s">
        <v>85</v>
      </c>
      <c r="AV338" s="11" t="s">
        <v>85</v>
      </c>
      <c r="AW338" s="11" t="s">
        <v>37</v>
      </c>
      <c r="AX338" s="11" t="s">
        <v>75</v>
      </c>
      <c r="AY338" s="137" t="s">
        <v>266</v>
      </c>
    </row>
    <row r="339" spans="2:65" s="12" customFormat="1" ht="11.25">
      <c r="B339" s="143"/>
      <c r="D339" s="136" t="s">
        <v>274</v>
      </c>
      <c r="E339" s="144" t="s">
        <v>19</v>
      </c>
      <c r="F339" s="145" t="s">
        <v>276</v>
      </c>
      <c r="H339" s="146">
        <v>27.06</v>
      </c>
      <c r="I339" s="147"/>
      <c r="L339" s="143"/>
      <c r="M339" s="148"/>
      <c r="T339" s="149"/>
      <c r="AT339" s="144" t="s">
        <v>274</v>
      </c>
      <c r="AU339" s="144" t="s">
        <v>85</v>
      </c>
      <c r="AV339" s="12" t="s">
        <v>272</v>
      </c>
      <c r="AW339" s="12" t="s">
        <v>37</v>
      </c>
      <c r="AX339" s="12" t="s">
        <v>83</v>
      </c>
      <c r="AY339" s="144" t="s">
        <v>266</v>
      </c>
    </row>
    <row r="340" spans="2:65" s="10" customFormat="1" ht="22.9" customHeight="1">
      <c r="B340" s="112"/>
      <c r="D340" s="113" t="s">
        <v>74</v>
      </c>
      <c r="E340" s="162" t="s">
        <v>307</v>
      </c>
      <c r="F340" s="162" t="s">
        <v>1071</v>
      </c>
      <c r="I340" s="115"/>
      <c r="J340" s="163">
        <f>BK340</f>
        <v>0</v>
      </c>
      <c r="L340" s="112"/>
      <c r="M340" s="117"/>
      <c r="P340" s="118">
        <f>SUM(P341:P419)</f>
        <v>0</v>
      </c>
      <c r="R340" s="118">
        <f>SUM(R341:R419)</f>
        <v>0</v>
      </c>
      <c r="T340" s="119">
        <f>SUM(T341:T419)</f>
        <v>0</v>
      </c>
      <c r="AR340" s="113" t="s">
        <v>83</v>
      </c>
      <c r="AT340" s="120" t="s">
        <v>74</v>
      </c>
      <c r="AU340" s="120" t="s">
        <v>83</v>
      </c>
      <c r="AY340" s="113" t="s">
        <v>266</v>
      </c>
      <c r="BK340" s="121">
        <f>SUM(BK341:BK419)</f>
        <v>0</v>
      </c>
    </row>
    <row r="341" spans="2:65" s="1" customFormat="1" ht="16.5" customHeight="1">
      <c r="B341" s="33"/>
      <c r="C341" s="122" t="s">
        <v>554</v>
      </c>
      <c r="D341" s="122" t="s">
        <v>267</v>
      </c>
      <c r="E341" s="123" t="s">
        <v>1072</v>
      </c>
      <c r="F341" s="124" t="s">
        <v>3092</v>
      </c>
      <c r="G341" s="125" t="s">
        <v>291</v>
      </c>
      <c r="H341" s="126">
        <v>22.882999999999999</v>
      </c>
      <c r="I341" s="127"/>
      <c r="J341" s="128">
        <f>ROUND(I341*H341,2)</f>
        <v>0</v>
      </c>
      <c r="K341" s="124" t="s">
        <v>3272</v>
      </c>
      <c r="L341" s="33"/>
      <c r="M341" s="129" t="s">
        <v>19</v>
      </c>
      <c r="N341" s="130" t="s">
        <v>46</v>
      </c>
      <c r="P341" s="131">
        <f>O341*H341</f>
        <v>0</v>
      </c>
      <c r="Q341" s="131">
        <v>0</v>
      </c>
      <c r="R341" s="131">
        <f>Q341*H341</f>
        <v>0</v>
      </c>
      <c r="S341" s="131">
        <v>0</v>
      </c>
      <c r="T341" s="132">
        <f>S341*H341</f>
        <v>0</v>
      </c>
      <c r="AR341" s="133" t="s">
        <v>272</v>
      </c>
      <c r="AT341" s="133" t="s">
        <v>267</v>
      </c>
      <c r="AU341" s="133" t="s">
        <v>85</v>
      </c>
      <c r="AY341" s="18" t="s">
        <v>266</v>
      </c>
      <c r="BE341" s="134">
        <f>IF(N341="základní",J341,0)</f>
        <v>0</v>
      </c>
      <c r="BF341" s="134">
        <f>IF(N341="snížená",J341,0)</f>
        <v>0</v>
      </c>
      <c r="BG341" s="134">
        <f>IF(N341="zákl. přenesená",J341,0)</f>
        <v>0</v>
      </c>
      <c r="BH341" s="134">
        <f>IF(N341="sníž. přenesená",J341,0)</f>
        <v>0</v>
      </c>
      <c r="BI341" s="134">
        <f>IF(N341="nulová",J341,0)</f>
        <v>0</v>
      </c>
      <c r="BJ341" s="18" t="s">
        <v>83</v>
      </c>
      <c r="BK341" s="134">
        <f>ROUND(I341*H341,2)</f>
        <v>0</v>
      </c>
      <c r="BL341" s="18" t="s">
        <v>272</v>
      </c>
      <c r="BM341" s="133" t="s">
        <v>5448</v>
      </c>
    </row>
    <row r="342" spans="2:65" s="1" customFormat="1" ht="11.25">
      <c r="B342" s="33"/>
      <c r="D342" s="186" t="s">
        <v>1068</v>
      </c>
      <c r="F342" s="187" t="s">
        <v>1075</v>
      </c>
      <c r="I342" s="151"/>
      <c r="L342" s="33"/>
      <c r="M342" s="152"/>
      <c r="T342" s="54"/>
      <c r="AT342" s="18" t="s">
        <v>1068</v>
      </c>
      <c r="AU342" s="18" t="s">
        <v>85</v>
      </c>
    </row>
    <row r="343" spans="2:65" s="11" customFormat="1" ht="11.25">
      <c r="B343" s="135"/>
      <c r="D343" s="136" t="s">
        <v>274</v>
      </c>
      <c r="E343" s="137" t="s">
        <v>19</v>
      </c>
      <c r="F343" s="138" t="s">
        <v>5449</v>
      </c>
      <c r="H343" s="139">
        <v>11.446</v>
      </c>
      <c r="I343" s="140"/>
      <c r="L343" s="135"/>
      <c r="M343" s="141"/>
      <c r="T343" s="142"/>
      <c r="AT343" s="137" t="s">
        <v>274</v>
      </c>
      <c r="AU343" s="137" t="s">
        <v>85</v>
      </c>
      <c r="AV343" s="11" t="s">
        <v>85</v>
      </c>
      <c r="AW343" s="11" t="s">
        <v>37</v>
      </c>
      <c r="AX343" s="11" t="s">
        <v>75</v>
      </c>
      <c r="AY343" s="137" t="s">
        <v>266</v>
      </c>
    </row>
    <row r="344" spans="2:65" s="11" customFormat="1" ht="11.25">
      <c r="B344" s="135"/>
      <c r="D344" s="136" t="s">
        <v>274</v>
      </c>
      <c r="E344" s="137" t="s">
        <v>19</v>
      </c>
      <c r="F344" s="138" t="s">
        <v>5450</v>
      </c>
      <c r="H344" s="139">
        <v>11.436999999999999</v>
      </c>
      <c r="I344" s="140"/>
      <c r="L344" s="135"/>
      <c r="M344" s="141"/>
      <c r="T344" s="142"/>
      <c r="AT344" s="137" t="s">
        <v>274</v>
      </c>
      <c r="AU344" s="137" t="s">
        <v>85</v>
      </c>
      <c r="AV344" s="11" t="s">
        <v>85</v>
      </c>
      <c r="AW344" s="11" t="s">
        <v>37</v>
      </c>
      <c r="AX344" s="11" t="s">
        <v>75</v>
      </c>
      <c r="AY344" s="137" t="s">
        <v>266</v>
      </c>
    </row>
    <row r="345" spans="2:65" s="12" customFormat="1" ht="11.25">
      <c r="B345" s="143"/>
      <c r="D345" s="136" t="s">
        <v>274</v>
      </c>
      <c r="E345" s="144" t="s">
        <v>19</v>
      </c>
      <c r="F345" s="145" t="s">
        <v>276</v>
      </c>
      <c r="H345" s="146">
        <v>22.882999999999999</v>
      </c>
      <c r="I345" s="147"/>
      <c r="L345" s="143"/>
      <c r="M345" s="148"/>
      <c r="T345" s="149"/>
      <c r="AT345" s="144" t="s">
        <v>274</v>
      </c>
      <c r="AU345" s="144" t="s">
        <v>85</v>
      </c>
      <c r="AV345" s="12" t="s">
        <v>272</v>
      </c>
      <c r="AW345" s="12" t="s">
        <v>37</v>
      </c>
      <c r="AX345" s="12" t="s">
        <v>83</v>
      </c>
      <c r="AY345" s="144" t="s">
        <v>266</v>
      </c>
    </row>
    <row r="346" spans="2:65" s="1" customFormat="1" ht="16.5" customHeight="1">
      <c r="B346" s="33"/>
      <c r="C346" s="122" t="s">
        <v>558</v>
      </c>
      <c r="D346" s="122" t="s">
        <v>267</v>
      </c>
      <c r="E346" s="123" t="s">
        <v>1077</v>
      </c>
      <c r="F346" s="124" t="s">
        <v>1078</v>
      </c>
      <c r="G346" s="125" t="s">
        <v>1079</v>
      </c>
      <c r="H346" s="126">
        <v>564.6</v>
      </c>
      <c r="I346" s="127"/>
      <c r="J346" s="128">
        <f>ROUND(I346*H346,2)</f>
        <v>0</v>
      </c>
      <c r="K346" s="124" t="s">
        <v>19</v>
      </c>
      <c r="L346" s="33"/>
      <c r="M346" s="129" t="s">
        <v>19</v>
      </c>
      <c r="N346" s="130" t="s">
        <v>46</v>
      </c>
      <c r="P346" s="131">
        <f>O346*H346</f>
        <v>0</v>
      </c>
      <c r="Q346" s="131">
        <v>0</v>
      </c>
      <c r="R346" s="131">
        <f>Q346*H346</f>
        <v>0</v>
      </c>
      <c r="S346" s="131">
        <v>0</v>
      </c>
      <c r="T346" s="132">
        <f>S346*H346</f>
        <v>0</v>
      </c>
      <c r="AR346" s="133" t="s">
        <v>272</v>
      </c>
      <c r="AT346" s="133" t="s">
        <v>267</v>
      </c>
      <c r="AU346" s="133" t="s">
        <v>85</v>
      </c>
      <c r="AY346" s="18" t="s">
        <v>266</v>
      </c>
      <c r="BE346" s="134">
        <f>IF(N346="základní",J346,0)</f>
        <v>0</v>
      </c>
      <c r="BF346" s="134">
        <f>IF(N346="snížená",J346,0)</f>
        <v>0</v>
      </c>
      <c r="BG346" s="134">
        <f>IF(N346="zákl. přenesená",J346,0)</f>
        <v>0</v>
      </c>
      <c r="BH346" s="134">
        <f>IF(N346="sníž. přenesená",J346,0)</f>
        <v>0</v>
      </c>
      <c r="BI346" s="134">
        <f>IF(N346="nulová",J346,0)</f>
        <v>0</v>
      </c>
      <c r="BJ346" s="18" t="s">
        <v>83</v>
      </c>
      <c r="BK346" s="134">
        <f>ROUND(I346*H346,2)</f>
        <v>0</v>
      </c>
      <c r="BL346" s="18" t="s">
        <v>272</v>
      </c>
      <c r="BM346" s="133" t="s">
        <v>5451</v>
      </c>
    </row>
    <row r="347" spans="2:65" s="11" customFormat="1" ht="11.25">
      <c r="B347" s="135"/>
      <c r="D347" s="136" t="s">
        <v>274</v>
      </c>
      <c r="E347" s="137" t="s">
        <v>19</v>
      </c>
      <c r="F347" s="138" t="s">
        <v>5452</v>
      </c>
      <c r="H347" s="139">
        <v>564.6</v>
      </c>
      <c r="I347" s="140"/>
      <c r="L347" s="135"/>
      <c r="M347" s="141"/>
      <c r="T347" s="142"/>
      <c r="AT347" s="137" t="s">
        <v>274</v>
      </c>
      <c r="AU347" s="137" t="s">
        <v>85</v>
      </c>
      <c r="AV347" s="11" t="s">
        <v>85</v>
      </c>
      <c r="AW347" s="11" t="s">
        <v>37</v>
      </c>
      <c r="AX347" s="11" t="s">
        <v>75</v>
      </c>
      <c r="AY347" s="137" t="s">
        <v>266</v>
      </c>
    </row>
    <row r="348" spans="2:65" s="12" customFormat="1" ht="11.25">
      <c r="B348" s="143"/>
      <c r="D348" s="136" t="s">
        <v>274</v>
      </c>
      <c r="E348" s="144" t="s">
        <v>19</v>
      </c>
      <c r="F348" s="145" t="s">
        <v>276</v>
      </c>
      <c r="H348" s="146">
        <v>564.6</v>
      </c>
      <c r="I348" s="147"/>
      <c r="L348" s="143"/>
      <c r="M348" s="148"/>
      <c r="T348" s="149"/>
      <c r="AT348" s="144" t="s">
        <v>274</v>
      </c>
      <c r="AU348" s="144" t="s">
        <v>85</v>
      </c>
      <c r="AV348" s="12" t="s">
        <v>272</v>
      </c>
      <c r="AW348" s="12" t="s">
        <v>37</v>
      </c>
      <c r="AX348" s="12" t="s">
        <v>83</v>
      </c>
      <c r="AY348" s="144" t="s">
        <v>266</v>
      </c>
    </row>
    <row r="349" spans="2:65" s="1" customFormat="1" ht="16.5" customHeight="1">
      <c r="B349" s="33"/>
      <c r="C349" s="122" t="s">
        <v>562</v>
      </c>
      <c r="D349" s="122" t="s">
        <v>267</v>
      </c>
      <c r="E349" s="123" t="s">
        <v>5453</v>
      </c>
      <c r="F349" s="124" t="s">
        <v>5454</v>
      </c>
      <c r="G349" s="125" t="s">
        <v>895</v>
      </c>
      <c r="H349" s="126">
        <v>2.657</v>
      </c>
      <c r="I349" s="127"/>
      <c r="J349" s="128">
        <f>ROUND(I349*H349,2)</f>
        <v>0</v>
      </c>
      <c r="K349" s="124" t="s">
        <v>19</v>
      </c>
      <c r="L349" s="33"/>
      <c r="M349" s="129" t="s">
        <v>19</v>
      </c>
      <c r="N349" s="130" t="s">
        <v>46</v>
      </c>
      <c r="P349" s="131">
        <f>O349*H349</f>
        <v>0</v>
      </c>
      <c r="Q349" s="131">
        <v>0</v>
      </c>
      <c r="R349" s="131">
        <f>Q349*H349</f>
        <v>0</v>
      </c>
      <c r="S349" s="131">
        <v>0</v>
      </c>
      <c r="T349" s="132">
        <f>S349*H349</f>
        <v>0</v>
      </c>
      <c r="AR349" s="133" t="s">
        <v>272</v>
      </c>
      <c r="AT349" s="133" t="s">
        <v>267</v>
      </c>
      <c r="AU349" s="133" t="s">
        <v>85</v>
      </c>
      <c r="AY349" s="18" t="s">
        <v>266</v>
      </c>
      <c r="BE349" s="134">
        <f>IF(N349="základní",J349,0)</f>
        <v>0</v>
      </c>
      <c r="BF349" s="134">
        <f>IF(N349="snížená",J349,0)</f>
        <v>0</v>
      </c>
      <c r="BG349" s="134">
        <f>IF(N349="zákl. přenesená",J349,0)</f>
        <v>0</v>
      </c>
      <c r="BH349" s="134">
        <f>IF(N349="sníž. přenesená",J349,0)</f>
        <v>0</v>
      </c>
      <c r="BI349" s="134">
        <f>IF(N349="nulová",J349,0)</f>
        <v>0</v>
      </c>
      <c r="BJ349" s="18" t="s">
        <v>83</v>
      </c>
      <c r="BK349" s="134">
        <f>ROUND(I349*H349,2)</f>
        <v>0</v>
      </c>
      <c r="BL349" s="18" t="s">
        <v>272</v>
      </c>
      <c r="BM349" s="133" t="s">
        <v>5455</v>
      </c>
    </row>
    <row r="350" spans="2:65" s="11" customFormat="1" ht="11.25">
      <c r="B350" s="135"/>
      <c r="D350" s="136" t="s">
        <v>274</v>
      </c>
      <c r="E350" s="137" t="s">
        <v>19</v>
      </c>
      <c r="F350" s="138" t="s">
        <v>5456</v>
      </c>
      <c r="H350" s="139">
        <v>2.657</v>
      </c>
      <c r="I350" s="140"/>
      <c r="L350" s="135"/>
      <c r="M350" s="141"/>
      <c r="T350" s="142"/>
      <c r="AT350" s="137" t="s">
        <v>274</v>
      </c>
      <c r="AU350" s="137" t="s">
        <v>85</v>
      </c>
      <c r="AV350" s="11" t="s">
        <v>85</v>
      </c>
      <c r="AW350" s="11" t="s">
        <v>37</v>
      </c>
      <c r="AX350" s="11" t="s">
        <v>75</v>
      </c>
      <c r="AY350" s="137" t="s">
        <v>266</v>
      </c>
    </row>
    <row r="351" spans="2:65" s="12" customFormat="1" ht="11.25">
      <c r="B351" s="143"/>
      <c r="D351" s="136" t="s">
        <v>274</v>
      </c>
      <c r="E351" s="144" t="s">
        <v>19</v>
      </c>
      <c r="F351" s="145" t="s">
        <v>276</v>
      </c>
      <c r="H351" s="146">
        <v>2.657</v>
      </c>
      <c r="I351" s="147"/>
      <c r="L351" s="143"/>
      <c r="M351" s="148"/>
      <c r="T351" s="149"/>
      <c r="AT351" s="144" t="s">
        <v>274</v>
      </c>
      <c r="AU351" s="144" t="s">
        <v>85</v>
      </c>
      <c r="AV351" s="12" t="s">
        <v>272</v>
      </c>
      <c r="AW351" s="12" t="s">
        <v>37</v>
      </c>
      <c r="AX351" s="12" t="s">
        <v>83</v>
      </c>
      <c r="AY351" s="144" t="s">
        <v>266</v>
      </c>
    </row>
    <row r="352" spans="2:65" s="1" customFormat="1" ht="16.5" customHeight="1">
      <c r="B352" s="33"/>
      <c r="C352" s="122" t="s">
        <v>566</v>
      </c>
      <c r="D352" s="122" t="s">
        <v>267</v>
      </c>
      <c r="E352" s="123" t="s">
        <v>3106</v>
      </c>
      <c r="F352" s="124" t="s">
        <v>3107</v>
      </c>
      <c r="G352" s="125" t="s">
        <v>291</v>
      </c>
      <c r="H352" s="126">
        <v>3.2</v>
      </c>
      <c r="I352" s="127"/>
      <c r="J352" s="128">
        <f>ROUND(I352*H352,2)</f>
        <v>0</v>
      </c>
      <c r="K352" s="124" t="s">
        <v>3272</v>
      </c>
      <c r="L352" s="33"/>
      <c r="M352" s="129" t="s">
        <v>19</v>
      </c>
      <c r="N352" s="130" t="s">
        <v>46</v>
      </c>
      <c r="P352" s="131">
        <f>O352*H352</f>
        <v>0</v>
      </c>
      <c r="Q352" s="131">
        <v>0</v>
      </c>
      <c r="R352" s="131">
        <f>Q352*H352</f>
        <v>0</v>
      </c>
      <c r="S352" s="131">
        <v>0</v>
      </c>
      <c r="T352" s="132">
        <f>S352*H352</f>
        <v>0</v>
      </c>
      <c r="AR352" s="133" t="s">
        <v>272</v>
      </c>
      <c r="AT352" s="133" t="s">
        <v>267</v>
      </c>
      <c r="AU352" s="133" t="s">
        <v>85</v>
      </c>
      <c r="AY352" s="18" t="s">
        <v>266</v>
      </c>
      <c r="BE352" s="134">
        <f>IF(N352="základní",J352,0)</f>
        <v>0</v>
      </c>
      <c r="BF352" s="134">
        <f>IF(N352="snížená",J352,0)</f>
        <v>0</v>
      </c>
      <c r="BG352" s="134">
        <f>IF(N352="zákl. přenesená",J352,0)</f>
        <v>0</v>
      </c>
      <c r="BH352" s="134">
        <f>IF(N352="sníž. přenesená",J352,0)</f>
        <v>0</v>
      </c>
      <c r="BI352" s="134">
        <f>IF(N352="nulová",J352,0)</f>
        <v>0</v>
      </c>
      <c r="BJ352" s="18" t="s">
        <v>83</v>
      </c>
      <c r="BK352" s="134">
        <f>ROUND(I352*H352,2)</f>
        <v>0</v>
      </c>
      <c r="BL352" s="18" t="s">
        <v>272</v>
      </c>
      <c r="BM352" s="133" t="s">
        <v>5457</v>
      </c>
    </row>
    <row r="353" spans="2:65" s="1" customFormat="1" ht="11.25">
      <c r="B353" s="33"/>
      <c r="D353" s="186" t="s">
        <v>1068</v>
      </c>
      <c r="F353" s="187" t="s">
        <v>3109</v>
      </c>
      <c r="I353" s="151"/>
      <c r="L353" s="33"/>
      <c r="M353" s="152"/>
      <c r="T353" s="54"/>
      <c r="AT353" s="18" t="s">
        <v>1068</v>
      </c>
      <c r="AU353" s="18" t="s">
        <v>85</v>
      </c>
    </row>
    <row r="354" spans="2:65" s="14" customFormat="1" ht="11.25">
      <c r="B354" s="164"/>
      <c r="D354" s="136" t="s">
        <v>274</v>
      </c>
      <c r="E354" s="165" t="s">
        <v>19</v>
      </c>
      <c r="F354" s="166" t="s">
        <v>5458</v>
      </c>
      <c r="H354" s="165" t="s">
        <v>19</v>
      </c>
      <c r="I354" s="167"/>
      <c r="L354" s="164"/>
      <c r="M354" s="168"/>
      <c r="T354" s="169"/>
      <c r="AT354" s="165" t="s">
        <v>274</v>
      </c>
      <c r="AU354" s="165" t="s">
        <v>85</v>
      </c>
      <c r="AV354" s="14" t="s">
        <v>83</v>
      </c>
      <c r="AW354" s="14" t="s">
        <v>37</v>
      </c>
      <c r="AX354" s="14" t="s">
        <v>75</v>
      </c>
      <c r="AY354" s="165" t="s">
        <v>266</v>
      </c>
    </row>
    <row r="355" spans="2:65" s="11" customFormat="1" ht="11.25">
      <c r="B355" s="135"/>
      <c r="D355" s="136" t="s">
        <v>274</v>
      </c>
      <c r="E355" s="137" t="s">
        <v>19</v>
      </c>
      <c r="F355" s="138" t="s">
        <v>5459</v>
      </c>
      <c r="H355" s="139">
        <v>3.2</v>
      </c>
      <c r="I355" s="140"/>
      <c r="L355" s="135"/>
      <c r="M355" s="141"/>
      <c r="T355" s="142"/>
      <c r="AT355" s="137" t="s">
        <v>274</v>
      </c>
      <c r="AU355" s="137" t="s">
        <v>85</v>
      </c>
      <c r="AV355" s="11" t="s">
        <v>85</v>
      </c>
      <c r="AW355" s="11" t="s">
        <v>37</v>
      </c>
      <c r="AX355" s="11" t="s">
        <v>75</v>
      </c>
      <c r="AY355" s="137" t="s">
        <v>266</v>
      </c>
    </row>
    <row r="356" spans="2:65" s="12" customFormat="1" ht="11.25">
      <c r="B356" s="143"/>
      <c r="D356" s="136" t="s">
        <v>274</v>
      </c>
      <c r="E356" s="144" t="s">
        <v>19</v>
      </c>
      <c r="F356" s="145" t="s">
        <v>276</v>
      </c>
      <c r="H356" s="146">
        <v>3.2</v>
      </c>
      <c r="I356" s="147"/>
      <c r="L356" s="143"/>
      <c r="M356" s="148"/>
      <c r="T356" s="149"/>
      <c r="AT356" s="144" t="s">
        <v>274</v>
      </c>
      <c r="AU356" s="144" t="s">
        <v>85</v>
      </c>
      <c r="AV356" s="12" t="s">
        <v>272</v>
      </c>
      <c r="AW356" s="12" t="s">
        <v>37</v>
      </c>
      <c r="AX356" s="12" t="s">
        <v>83</v>
      </c>
      <c r="AY356" s="144" t="s">
        <v>266</v>
      </c>
    </row>
    <row r="357" spans="2:65" s="1" customFormat="1" ht="16.5" customHeight="1">
      <c r="B357" s="33"/>
      <c r="C357" s="122" t="s">
        <v>429</v>
      </c>
      <c r="D357" s="122" t="s">
        <v>267</v>
      </c>
      <c r="E357" s="123" t="s">
        <v>3112</v>
      </c>
      <c r="F357" s="124" t="s">
        <v>3113</v>
      </c>
      <c r="G357" s="125" t="s">
        <v>895</v>
      </c>
      <c r="H357" s="126">
        <v>8.8550000000000004</v>
      </c>
      <c r="I357" s="127"/>
      <c r="J357" s="128">
        <f>ROUND(I357*H357,2)</f>
        <v>0</v>
      </c>
      <c r="K357" s="124" t="s">
        <v>3272</v>
      </c>
      <c r="L357" s="33"/>
      <c r="M357" s="129" t="s">
        <v>19</v>
      </c>
      <c r="N357" s="130" t="s">
        <v>46</v>
      </c>
      <c r="P357" s="131">
        <f>O357*H357</f>
        <v>0</v>
      </c>
      <c r="Q357" s="131">
        <v>0</v>
      </c>
      <c r="R357" s="131">
        <f>Q357*H357</f>
        <v>0</v>
      </c>
      <c r="S357" s="131">
        <v>0</v>
      </c>
      <c r="T357" s="132">
        <f>S357*H357</f>
        <v>0</v>
      </c>
      <c r="AR357" s="133" t="s">
        <v>272</v>
      </c>
      <c r="AT357" s="133" t="s">
        <v>267</v>
      </c>
      <c r="AU357" s="133" t="s">
        <v>85</v>
      </c>
      <c r="AY357" s="18" t="s">
        <v>266</v>
      </c>
      <c r="BE357" s="134">
        <f>IF(N357="základní",J357,0)</f>
        <v>0</v>
      </c>
      <c r="BF357" s="134">
        <f>IF(N357="snížená",J357,0)</f>
        <v>0</v>
      </c>
      <c r="BG357" s="134">
        <f>IF(N357="zákl. přenesená",J357,0)</f>
        <v>0</v>
      </c>
      <c r="BH357" s="134">
        <f>IF(N357="sníž. přenesená",J357,0)</f>
        <v>0</v>
      </c>
      <c r="BI357" s="134">
        <f>IF(N357="nulová",J357,0)</f>
        <v>0</v>
      </c>
      <c r="BJ357" s="18" t="s">
        <v>83</v>
      </c>
      <c r="BK357" s="134">
        <f>ROUND(I357*H357,2)</f>
        <v>0</v>
      </c>
      <c r="BL357" s="18" t="s">
        <v>272</v>
      </c>
      <c r="BM357" s="133" t="s">
        <v>5460</v>
      </c>
    </row>
    <row r="358" spans="2:65" s="1" customFormat="1" ht="11.25">
      <c r="B358" s="33"/>
      <c r="D358" s="186" t="s">
        <v>1068</v>
      </c>
      <c r="F358" s="187" t="s">
        <v>3115</v>
      </c>
      <c r="I358" s="151"/>
      <c r="L358" s="33"/>
      <c r="M358" s="152"/>
      <c r="T358" s="54"/>
      <c r="AT358" s="18" t="s">
        <v>1068</v>
      </c>
      <c r="AU358" s="18" t="s">
        <v>85</v>
      </c>
    </row>
    <row r="359" spans="2:65" s="11" customFormat="1" ht="11.25">
      <c r="B359" s="135"/>
      <c r="D359" s="136" t="s">
        <v>274</v>
      </c>
      <c r="E359" s="137" t="s">
        <v>19</v>
      </c>
      <c r="F359" s="138" t="s">
        <v>5461</v>
      </c>
      <c r="H359" s="139">
        <v>8.8550000000000004</v>
      </c>
      <c r="I359" s="140"/>
      <c r="L359" s="135"/>
      <c r="M359" s="141"/>
      <c r="T359" s="142"/>
      <c r="AT359" s="137" t="s">
        <v>274</v>
      </c>
      <c r="AU359" s="137" t="s">
        <v>85</v>
      </c>
      <c r="AV359" s="11" t="s">
        <v>85</v>
      </c>
      <c r="AW359" s="11" t="s">
        <v>37</v>
      </c>
      <c r="AX359" s="11" t="s">
        <v>75</v>
      </c>
      <c r="AY359" s="137" t="s">
        <v>266</v>
      </c>
    </row>
    <row r="360" spans="2:65" s="12" customFormat="1" ht="11.25">
      <c r="B360" s="143"/>
      <c r="D360" s="136" t="s">
        <v>274</v>
      </c>
      <c r="E360" s="144" t="s">
        <v>19</v>
      </c>
      <c r="F360" s="145" t="s">
        <v>276</v>
      </c>
      <c r="H360" s="146">
        <v>8.8550000000000004</v>
      </c>
      <c r="I360" s="147"/>
      <c r="L360" s="143"/>
      <c r="M360" s="148"/>
      <c r="T360" s="149"/>
      <c r="AT360" s="144" t="s">
        <v>274</v>
      </c>
      <c r="AU360" s="144" t="s">
        <v>85</v>
      </c>
      <c r="AV360" s="12" t="s">
        <v>272</v>
      </c>
      <c r="AW360" s="12" t="s">
        <v>37</v>
      </c>
      <c r="AX360" s="12" t="s">
        <v>83</v>
      </c>
      <c r="AY360" s="144" t="s">
        <v>266</v>
      </c>
    </row>
    <row r="361" spans="2:65" s="1" customFormat="1" ht="16.5" customHeight="1">
      <c r="B361" s="33"/>
      <c r="C361" s="122" t="s">
        <v>336</v>
      </c>
      <c r="D361" s="122" t="s">
        <v>267</v>
      </c>
      <c r="E361" s="123" t="s">
        <v>3118</v>
      </c>
      <c r="F361" s="124" t="s">
        <v>3119</v>
      </c>
      <c r="G361" s="125" t="s">
        <v>895</v>
      </c>
      <c r="H361" s="126">
        <v>20.692</v>
      </c>
      <c r="I361" s="127"/>
      <c r="J361" s="128">
        <f>ROUND(I361*H361,2)</f>
        <v>0</v>
      </c>
      <c r="K361" s="124" t="s">
        <v>3272</v>
      </c>
      <c r="L361" s="33"/>
      <c r="M361" s="129" t="s">
        <v>19</v>
      </c>
      <c r="N361" s="130" t="s">
        <v>46</v>
      </c>
      <c r="P361" s="131">
        <f>O361*H361</f>
        <v>0</v>
      </c>
      <c r="Q361" s="131">
        <v>0</v>
      </c>
      <c r="R361" s="131">
        <f>Q361*H361</f>
        <v>0</v>
      </c>
      <c r="S361" s="131">
        <v>0</v>
      </c>
      <c r="T361" s="132">
        <f>S361*H361</f>
        <v>0</v>
      </c>
      <c r="AR361" s="133" t="s">
        <v>272</v>
      </c>
      <c r="AT361" s="133" t="s">
        <v>267</v>
      </c>
      <c r="AU361" s="133" t="s">
        <v>85</v>
      </c>
      <c r="AY361" s="18" t="s">
        <v>266</v>
      </c>
      <c r="BE361" s="134">
        <f>IF(N361="základní",J361,0)</f>
        <v>0</v>
      </c>
      <c r="BF361" s="134">
        <f>IF(N361="snížená",J361,0)</f>
        <v>0</v>
      </c>
      <c r="BG361" s="134">
        <f>IF(N361="zákl. přenesená",J361,0)</f>
        <v>0</v>
      </c>
      <c r="BH361" s="134">
        <f>IF(N361="sníž. přenesená",J361,0)</f>
        <v>0</v>
      </c>
      <c r="BI361" s="134">
        <f>IF(N361="nulová",J361,0)</f>
        <v>0</v>
      </c>
      <c r="BJ361" s="18" t="s">
        <v>83</v>
      </c>
      <c r="BK361" s="134">
        <f>ROUND(I361*H361,2)</f>
        <v>0</v>
      </c>
      <c r="BL361" s="18" t="s">
        <v>272</v>
      </c>
      <c r="BM361" s="133" t="s">
        <v>5462</v>
      </c>
    </row>
    <row r="362" spans="2:65" s="1" customFormat="1" ht="11.25">
      <c r="B362" s="33"/>
      <c r="D362" s="186" t="s">
        <v>1068</v>
      </c>
      <c r="F362" s="187" t="s">
        <v>3121</v>
      </c>
      <c r="I362" s="151"/>
      <c r="L362" s="33"/>
      <c r="M362" s="152"/>
      <c r="T362" s="54"/>
      <c r="AT362" s="18" t="s">
        <v>1068</v>
      </c>
      <c r="AU362" s="18" t="s">
        <v>85</v>
      </c>
    </row>
    <row r="363" spans="2:65" s="11" customFormat="1" ht="11.25">
      <c r="B363" s="135"/>
      <c r="D363" s="136" t="s">
        <v>274</v>
      </c>
      <c r="E363" s="137" t="s">
        <v>19</v>
      </c>
      <c r="F363" s="138" t="s">
        <v>5463</v>
      </c>
      <c r="H363" s="139">
        <v>1.1879999999999999</v>
      </c>
      <c r="I363" s="140"/>
      <c r="L363" s="135"/>
      <c r="M363" s="141"/>
      <c r="T363" s="142"/>
      <c r="AT363" s="137" t="s">
        <v>274</v>
      </c>
      <c r="AU363" s="137" t="s">
        <v>85</v>
      </c>
      <c r="AV363" s="11" t="s">
        <v>85</v>
      </c>
      <c r="AW363" s="11" t="s">
        <v>37</v>
      </c>
      <c r="AX363" s="11" t="s">
        <v>75</v>
      </c>
      <c r="AY363" s="137" t="s">
        <v>266</v>
      </c>
    </row>
    <row r="364" spans="2:65" s="11" customFormat="1" ht="11.25">
      <c r="B364" s="135"/>
      <c r="D364" s="136" t="s">
        <v>274</v>
      </c>
      <c r="E364" s="137" t="s">
        <v>19</v>
      </c>
      <c r="F364" s="138" t="s">
        <v>5464</v>
      </c>
      <c r="H364" s="139">
        <v>19.504000000000001</v>
      </c>
      <c r="I364" s="140"/>
      <c r="L364" s="135"/>
      <c r="M364" s="141"/>
      <c r="T364" s="142"/>
      <c r="AT364" s="137" t="s">
        <v>274</v>
      </c>
      <c r="AU364" s="137" t="s">
        <v>85</v>
      </c>
      <c r="AV364" s="11" t="s">
        <v>85</v>
      </c>
      <c r="AW364" s="11" t="s">
        <v>37</v>
      </c>
      <c r="AX364" s="11" t="s">
        <v>75</v>
      </c>
      <c r="AY364" s="137" t="s">
        <v>266</v>
      </c>
    </row>
    <row r="365" spans="2:65" s="12" customFormat="1" ht="11.25">
      <c r="B365" s="143"/>
      <c r="D365" s="136" t="s">
        <v>274</v>
      </c>
      <c r="E365" s="144" t="s">
        <v>19</v>
      </c>
      <c r="F365" s="145" t="s">
        <v>276</v>
      </c>
      <c r="H365" s="146">
        <v>20.692</v>
      </c>
      <c r="I365" s="147"/>
      <c r="L365" s="143"/>
      <c r="M365" s="148"/>
      <c r="T365" s="149"/>
      <c r="AT365" s="144" t="s">
        <v>274</v>
      </c>
      <c r="AU365" s="144" t="s">
        <v>85</v>
      </c>
      <c r="AV365" s="12" t="s">
        <v>272</v>
      </c>
      <c r="AW365" s="12" t="s">
        <v>37</v>
      </c>
      <c r="AX365" s="12" t="s">
        <v>83</v>
      </c>
      <c r="AY365" s="144" t="s">
        <v>266</v>
      </c>
    </row>
    <row r="366" spans="2:65" s="1" customFormat="1" ht="16.5" customHeight="1">
      <c r="B366" s="33"/>
      <c r="C366" s="122" t="s">
        <v>343</v>
      </c>
      <c r="D366" s="122" t="s">
        <v>267</v>
      </c>
      <c r="E366" s="123" t="s">
        <v>3878</v>
      </c>
      <c r="F366" s="124" t="s">
        <v>3879</v>
      </c>
      <c r="G366" s="125" t="s">
        <v>291</v>
      </c>
      <c r="H366" s="126">
        <v>34.24</v>
      </c>
      <c r="I366" s="127"/>
      <c r="J366" s="128">
        <f>ROUND(I366*H366,2)</f>
        <v>0</v>
      </c>
      <c r="K366" s="124" t="s">
        <v>3272</v>
      </c>
      <c r="L366" s="33"/>
      <c r="M366" s="129" t="s">
        <v>19</v>
      </c>
      <c r="N366" s="130" t="s">
        <v>46</v>
      </c>
      <c r="P366" s="131">
        <f>O366*H366</f>
        <v>0</v>
      </c>
      <c r="Q366" s="131">
        <v>0</v>
      </c>
      <c r="R366" s="131">
        <f>Q366*H366</f>
        <v>0</v>
      </c>
      <c r="S366" s="131">
        <v>0</v>
      </c>
      <c r="T366" s="132">
        <f>S366*H366</f>
        <v>0</v>
      </c>
      <c r="AR366" s="133" t="s">
        <v>272</v>
      </c>
      <c r="AT366" s="133" t="s">
        <v>267</v>
      </c>
      <c r="AU366" s="133" t="s">
        <v>85</v>
      </c>
      <c r="AY366" s="18" t="s">
        <v>266</v>
      </c>
      <c r="BE366" s="134">
        <f>IF(N366="základní",J366,0)</f>
        <v>0</v>
      </c>
      <c r="BF366" s="134">
        <f>IF(N366="snížená",J366,0)</f>
        <v>0</v>
      </c>
      <c r="BG366" s="134">
        <f>IF(N366="zákl. přenesená",J366,0)</f>
        <v>0</v>
      </c>
      <c r="BH366" s="134">
        <f>IF(N366="sníž. přenesená",J366,0)</f>
        <v>0</v>
      </c>
      <c r="BI366" s="134">
        <f>IF(N366="nulová",J366,0)</f>
        <v>0</v>
      </c>
      <c r="BJ366" s="18" t="s">
        <v>83</v>
      </c>
      <c r="BK366" s="134">
        <f>ROUND(I366*H366,2)</f>
        <v>0</v>
      </c>
      <c r="BL366" s="18" t="s">
        <v>272</v>
      </c>
      <c r="BM366" s="133" t="s">
        <v>5465</v>
      </c>
    </row>
    <row r="367" spans="2:65" s="1" customFormat="1" ht="11.25">
      <c r="B367" s="33"/>
      <c r="D367" s="186" t="s">
        <v>1068</v>
      </c>
      <c r="F367" s="187" t="s">
        <v>3881</v>
      </c>
      <c r="I367" s="151"/>
      <c r="L367" s="33"/>
      <c r="M367" s="152"/>
      <c r="T367" s="54"/>
      <c r="AT367" s="18" t="s">
        <v>1068</v>
      </c>
      <c r="AU367" s="18" t="s">
        <v>85</v>
      </c>
    </row>
    <row r="368" spans="2:65" s="14" customFormat="1" ht="11.25">
      <c r="B368" s="164"/>
      <c r="D368" s="136" t="s">
        <v>274</v>
      </c>
      <c r="E368" s="165" t="s">
        <v>19</v>
      </c>
      <c r="F368" s="166" t="s">
        <v>5466</v>
      </c>
      <c r="H368" s="165" t="s">
        <v>19</v>
      </c>
      <c r="I368" s="167"/>
      <c r="L368" s="164"/>
      <c r="M368" s="168"/>
      <c r="T368" s="169"/>
      <c r="AT368" s="165" t="s">
        <v>274</v>
      </c>
      <c r="AU368" s="165" t="s">
        <v>85</v>
      </c>
      <c r="AV368" s="14" t="s">
        <v>83</v>
      </c>
      <c r="AW368" s="14" t="s">
        <v>37</v>
      </c>
      <c r="AX368" s="14" t="s">
        <v>75</v>
      </c>
      <c r="AY368" s="165" t="s">
        <v>266</v>
      </c>
    </row>
    <row r="369" spans="2:65" s="11" customFormat="1" ht="11.25">
      <c r="B369" s="135"/>
      <c r="D369" s="136" t="s">
        <v>274</v>
      </c>
      <c r="E369" s="137" t="s">
        <v>19</v>
      </c>
      <c r="F369" s="138" t="s">
        <v>5467</v>
      </c>
      <c r="H369" s="139">
        <v>11.24</v>
      </c>
      <c r="I369" s="140"/>
      <c r="L369" s="135"/>
      <c r="M369" s="141"/>
      <c r="T369" s="142"/>
      <c r="AT369" s="137" t="s">
        <v>274</v>
      </c>
      <c r="AU369" s="137" t="s">
        <v>85</v>
      </c>
      <c r="AV369" s="11" t="s">
        <v>85</v>
      </c>
      <c r="AW369" s="11" t="s">
        <v>37</v>
      </c>
      <c r="AX369" s="11" t="s">
        <v>75</v>
      </c>
      <c r="AY369" s="137" t="s">
        <v>266</v>
      </c>
    </row>
    <row r="370" spans="2:65" s="11" customFormat="1" ht="11.25">
      <c r="B370" s="135"/>
      <c r="D370" s="136" t="s">
        <v>274</v>
      </c>
      <c r="E370" s="137" t="s">
        <v>19</v>
      </c>
      <c r="F370" s="138" t="s">
        <v>5468</v>
      </c>
      <c r="H370" s="139">
        <v>23</v>
      </c>
      <c r="I370" s="140"/>
      <c r="L370" s="135"/>
      <c r="M370" s="141"/>
      <c r="T370" s="142"/>
      <c r="AT370" s="137" t="s">
        <v>274</v>
      </c>
      <c r="AU370" s="137" t="s">
        <v>85</v>
      </c>
      <c r="AV370" s="11" t="s">
        <v>85</v>
      </c>
      <c r="AW370" s="11" t="s">
        <v>37</v>
      </c>
      <c r="AX370" s="11" t="s">
        <v>75</v>
      </c>
      <c r="AY370" s="137" t="s">
        <v>266</v>
      </c>
    </row>
    <row r="371" spans="2:65" s="12" customFormat="1" ht="11.25">
      <c r="B371" s="143"/>
      <c r="D371" s="136" t="s">
        <v>274</v>
      </c>
      <c r="E371" s="144" t="s">
        <v>19</v>
      </c>
      <c r="F371" s="145" t="s">
        <v>276</v>
      </c>
      <c r="H371" s="146">
        <v>34.24</v>
      </c>
      <c r="I371" s="147"/>
      <c r="L371" s="143"/>
      <c r="M371" s="148"/>
      <c r="T371" s="149"/>
      <c r="AT371" s="144" t="s">
        <v>274</v>
      </c>
      <c r="AU371" s="144" t="s">
        <v>85</v>
      </c>
      <c r="AV371" s="12" t="s">
        <v>272</v>
      </c>
      <c r="AW371" s="12" t="s">
        <v>37</v>
      </c>
      <c r="AX371" s="12" t="s">
        <v>83</v>
      </c>
      <c r="AY371" s="144" t="s">
        <v>266</v>
      </c>
    </row>
    <row r="372" spans="2:65" s="1" customFormat="1" ht="16.5" customHeight="1">
      <c r="B372" s="33"/>
      <c r="C372" s="122" t="s">
        <v>578</v>
      </c>
      <c r="D372" s="122" t="s">
        <v>267</v>
      </c>
      <c r="E372" s="123" t="s">
        <v>3130</v>
      </c>
      <c r="F372" s="124" t="s">
        <v>3131</v>
      </c>
      <c r="G372" s="125" t="s">
        <v>291</v>
      </c>
      <c r="H372" s="126">
        <v>11.24</v>
      </c>
      <c r="I372" s="127"/>
      <c r="J372" s="128">
        <f>ROUND(I372*H372,2)</f>
        <v>0</v>
      </c>
      <c r="K372" s="124" t="s">
        <v>3272</v>
      </c>
      <c r="L372" s="33"/>
      <c r="M372" s="129" t="s">
        <v>19</v>
      </c>
      <c r="N372" s="130" t="s">
        <v>46</v>
      </c>
      <c r="P372" s="131">
        <f>O372*H372</f>
        <v>0</v>
      </c>
      <c r="Q372" s="131">
        <v>0</v>
      </c>
      <c r="R372" s="131">
        <f>Q372*H372</f>
        <v>0</v>
      </c>
      <c r="S372" s="131">
        <v>0</v>
      </c>
      <c r="T372" s="132">
        <f>S372*H372</f>
        <v>0</v>
      </c>
      <c r="AR372" s="133" t="s">
        <v>272</v>
      </c>
      <c r="AT372" s="133" t="s">
        <v>267</v>
      </c>
      <c r="AU372" s="133" t="s">
        <v>85</v>
      </c>
      <c r="AY372" s="18" t="s">
        <v>266</v>
      </c>
      <c r="BE372" s="134">
        <f>IF(N372="základní",J372,0)</f>
        <v>0</v>
      </c>
      <c r="BF372" s="134">
        <f>IF(N372="snížená",J372,0)</f>
        <v>0</v>
      </c>
      <c r="BG372" s="134">
        <f>IF(N372="zákl. přenesená",J372,0)</f>
        <v>0</v>
      </c>
      <c r="BH372" s="134">
        <f>IF(N372="sníž. přenesená",J372,0)</f>
        <v>0</v>
      </c>
      <c r="BI372" s="134">
        <f>IF(N372="nulová",J372,0)</f>
        <v>0</v>
      </c>
      <c r="BJ372" s="18" t="s">
        <v>83</v>
      </c>
      <c r="BK372" s="134">
        <f>ROUND(I372*H372,2)</f>
        <v>0</v>
      </c>
      <c r="BL372" s="18" t="s">
        <v>272</v>
      </c>
      <c r="BM372" s="133" t="s">
        <v>5469</v>
      </c>
    </row>
    <row r="373" spans="2:65" s="1" customFormat="1" ht="11.25">
      <c r="B373" s="33"/>
      <c r="D373" s="186" t="s">
        <v>1068</v>
      </c>
      <c r="F373" s="187" t="s">
        <v>3133</v>
      </c>
      <c r="I373" s="151"/>
      <c r="L373" s="33"/>
      <c r="M373" s="152"/>
      <c r="T373" s="54"/>
      <c r="AT373" s="18" t="s">
        <v>1068</v>
      </c>
      <c r="AU373" s="18" t="s">
        <v>85</v>
      </c>
    </row>
    <row r="374" spans="2:65" s="11" customFormat="1" ht="11.25">
      <c r="B374" s="135"/>
      <c r="D374" s="136" t="s">
        <v>274</v>
      </c>
      <c r="E374" s="137" t="s">
        <v>19</v>
      </c>
      <c r="F374" s="138" t="s">
        <v>5470</v>
      </c>
      <c r="H374" s="139">
        <v>11.24</v>
      </c>
      <c r="I374" s="140"/>
      <c r="L374" s="135"/>
      <c r="M374" s="141"/>
      <c r="T374" s="142"/>
      <c r="AT374" s="137" t="s">
        <v>274</v>
      </c>
      <c r="AU374" s="137" t="s">
        <v>85</v>
      </c>
      <c r="AV374" s="11" t="s">
        <v>85</v>
      </c>
      <c r="AW374" s="11" t="s">
        <v>37</v>
      </c>
      <c r="AX374" s="11" t="s">
        <v>75</v>
      </c>
      <c r="AY374" s="137" t="s">
        <v>266</v>
      </c>
    </row>
    <row r="375" spans="2:65" s="12" customFormat="1" ht="11.25">
      <c r="B375" s="143"/>
      <c r="D375" s="136" t="s">
        <v>274</v>
      </c>
      <c r="E375" s="144" t="s">
        <v>19</v>
      </c>
      <c r="F375" s="145" t="s">
        <v>276</v>
      </c>
      <c r="H375" s="146">
        <v>11.24</v>
      </c>
      <c r="I375" s="147"/>
      <c r="L375" s="143"/>
      <c r="M375" s="148"/>
      <c r="T375" s="149"/>
      <c r="AT375" s="144" t="s">
        <v>274</v>
      </c>
      <c r="AU375" s="144" t="s">
        <v>85</v>
      </c>
      <c r="AV375" s="12" t="s">
        <v>272</v>
      </c>
      <c r="AW375" s="12" t="s">
        <v>37</v>
      </c>
      <c r="AX375" s="12" t="s">
        <v>83</v>
      </c>
      <c r="AY375" s="144" t="s">
        <v>266</v>
      </c>
    </row>
    <row r="376" spans="2:65" s="1" customFormat="1" ht="16.5" customHeight="1">
      <c r="B376" s="33"/>
      <c r="C376" s="122" t="s">
        <v>582</v>
      </c>
      <c r="D376" s="122" t="s">
        <v>267</v>
      </c>
      <c r="E376" s="123" t="s">
        <v>5471</v>
      </c>
      <c r="F376" s="124" t="s">
        <v>5472</v>
      </c>
      <c r="G376" s="125" t="s">
        <v>291</v>
      </c>
      <c r="H376" s="126">
        <v>9.5</v>
      </c>
      <c r="I376" s="127"/>
      <c r="J376" s="128">
        <f>ROUND(I376*H376,2)</f>
        <v>0</v>
      </c>
      <c r="K376" s="124" t="s">
        <v>3272</v>
      </c>
      <c r="L376" s="33"/>
      <c r="M376" s="129" t="s">
        <v>19</v>
      </c>
      <c r="N376" s="130" t="s">
        <v>46</v>
      </c>
      <c r="P376" s="131">
        <f>O376*H376</f>
        <v>0</v>
      </c>
      <c r="Q376" s="131">
        <v>0</v>
      </c>
      <c r="R376" s="131">
        <f>Q376*H376</f>
        <v>0</v>
      </c>
      <c r="S376" s="131">
        <v>0</v>
      </c>
      <c r="T376" s="132">
        <f>S376*H376</f>
        <v>0</v>
      </c>
      <c r="AR376" s="133" t="s">
        <v>272</v>
      </c>
      <c r="AT376" s="133" t="s">
        <v>267</v>
      </c>
      <c r="AU376" s="133" t="s">
        <v>85</v>
      </c>
      <c r="AY376" s="18" t="s">
        <v>266</v>
      </c>
      <c r="BE376" s="134">
        <f>IF(N376="základní",J376,0)</f>
        <v>0</v>
      </c>
      <c r="BF376" s="134">
        <f>IF(N376="snížená",J376,0)</f>
        <v>0</v>
      </c>
      <c r="BG376" s="134">
        <f>IF(N376="zákl. přenesená",J376,0)</f>
        <v>0</v>
      </c>
      <c r="BH376" s="134">
        <f>IF(N376="sníž. přenesená",J376,0)</f>
        <v>0</v>
      </c>
      <c r="BI376" s="134">
        <f>IF(N376="nulová",J376,0)</f>
        <v>0</v>
      </c>
      <c r="BJ376" s="18" t="s">
        <v>83</v>
      </c>
      <c r="BK376" s="134">
        <f>ROUND(I376*H376,2)</f>
        <v>0</v>
      </c>
      <c r="BL376" s="18" t="s">
        <v>272</v>
      </c>
      <c r="BM376" s="133" t="s">
        <v>5473</v>
      </c>
    </row>
    <row r="377" spans="2:65" s="1" customFormat="1" ht="11.25">
      <c r="B377" s="33"/>
      <c r="D377" s="186" t="s">
        <v>1068</v>
      </c>
      <c r="F377" s="187" t="s">
        <v>5474</v>
      </c>
      <c r="I377" s="151"/>
      <c r="L377" s="33"/>
      <c r="M377" s="152"/>
      <c r="T377" s="54"/>
      <c r="AT377" s="18" t="s">
        <v>1068</v>
      </c>
      <c r="AU377" s="18" t="s">
        <v>85</v>
      </c>
    </row>
    <row r="378" spans="2:65" s="14" customFormat="1" ht="11.25">
      <c r="B378" s="164"/>
      <c r="D378" s="136" t="s">
        <v>274</v>
      </c>
      <c r="E378" s="165" t="s">
        <v>19</v>
      </c>
      <c r="F378" s="166" t="s">
        <v>5475</v>
      </c>
      <c r="H378" s="165" t="s">
        <v>19</v>
      </c>
      <c r="I378" s="167"/>
      <c r="L378" s="164"/>
      <c r="M378" s="168"/>
      <c r="T378" s="169"/>
      <c r="AT378" s="165" t="s">
        <v>274</v>
      </c>
      <c r="AU378" s="165" t="s">
        <v>85</v>
      </c>
      <c r="AV378" s="14" t="s">
        <v>83</v>
      </c>
      <c r="AW378" s="14" t="s">
        <v>37</v>
      </c>
      <c r="AX378" s="14" t="s">
        <v>75</v>
      </c>
      <c r="AY378" s="165" t="s">
        <v>266</v>
      </c>
    </row>
    <row r="379" spans="2:65" s="11" customFormat="1" ht="11.25">
      <c r="B379" s="135"/>
      <c r="D379" s="136" t="s">
        <v>274</v>
      </c>
      <c r="E379" s="137" t="s">
        <v>19</v>
      </c>
      <c r="F379" s="138" t="s">
        <v>5476</v>
      </c>
      <c r="H379" s="139">
        <v>5.5</v>
      </c>
      <c r="I379" s="140"/>
      <c r="L379" s="135"/>
      <c r="M379" s="141"/>
      <c r="T379" s="142"/>
      <c r="AT379" s="137" t="s">
        <v>274</v>
      </c>
      <c r="AU379" s="137" t="s">
        <v>85</v>
      </c>
      <c r="AV379" s="11" t="s">
        <v>85</v>
      </c>
      <c r="AW379" s="11" t="s">
        <v>37</v>
      </c>
      <c r="AX379" s="11" t="s">
        <v>75</v>
      </c>
      <c r="AY379" s="137" t="s">
        <v>266</v>
      </c>
    </row>
    <row r="380" spans="2:65" s="11" customFormat="1" ht="11.25">
      <c r="B380" s="135"/>
      <c r="D380" s="136" t="s">
        <v>274</v>
      </c>
      <c r="E380" s="137" t="s">
        <v>19</v>
      </c>
      <c r="F380" s="138" t="s">
        <v>5477</v>
      </c>
      <c r="H380" s="139">
        <v>4</v>
      </c>
      <c r="I380" s="140"/>
      <c r="L380" s="135"/>
      <c r="M380" s="141"/>
      <c r="T380" s="142"/>
      <c r="AT380" s="137" t="s">
        <v>274</v>
      </c>
      <c r="AU380" s="137" t="s">
        <v>85</v>
      </c>
      <c r="AV380" s="11" t="s">
        <v>85</v>
      </c>
      <c r="AW380" s="11" t="s">
        <v>37</v>
      </c>
      <c r="AX380" s="11" t="s">
        <v>75</v>
      </c>
      <c r="AY380" s="137" t="s">
        <v>266</v>
      </c>
    </row>
    <row r="381" spans="2:65" s="12" customFormat="1" ht="11.25">
      <c r="B381" s="143"/>
      <c r="D381" s="136" t="s">
        <v>274</v>
      </c>
      <c r="E381" s="144" t="s">
        <v>19</v>
      </c>
      <c r="F381" s="145" t="s">
        <v>276</v>
      </c>
      <c r="H381" s="146">
        <v>9.5</v>
      </c>
      <c r="I381" s="147"/>
      <c r="L381" s="143"/>
      <c r="M381" s="148"/>
      <c r="T381" s="149"/>
      <c r="AT381" s="144" t="s">
        <v>274</v>
      </c>
      <c r="AU381" s="144" t="s">
        <v>85</v>
      </c>
      <c r="AV381" s="12" t="s">
        <v>272</v>
      </c>
      <c r="AW381" s="12" t="s">
        <v>37</v>
      </c>
      <c r="AX381" s="12" t="s">
        <v>83</v>
      </c>
      <c r="AY381" s="144" t="s">
        <v>266</v>
      </c>
    </row>
    <row r="382" spans="2:65" s="1" customFormat="1" ht="16.5" customHeight="1">
      <c r="B382" s="33"/>
      <c r="C382" s="170" t="s">
        <v>586</v>
      </c>
      <c r="D382" s="170" t="s">
        <v>298</v>
      </c>
      <c r="E382" s="171" t="s">
        <v>3087</v>
      </c>
      <c r="F382" s="172" t="s">
        <v>3088</v>
      </c>
      <c r="G382" s="173" t="s">
        <v>291</v>
      </c>
      <c r="H382" s="174">
        <v>9.5</v>
      </c>
      <c r="I382" s="175"/>
      <c r="J382" s="176">
        <f>ROUND(I382*H382,2)</f>
        <v>0</v>
      </c>
      <c r="K382" s="172" t="s">
        <v>3272</v>
      </c>
      <c r="L382" s="177"/>
      <c r="M382" s="178" t="s">
        <v>19</v>
      </c>
      <c r="N382" s="179" t="s">
        <v>46</v>
      </c>
      <c r="P382" s="131">
        <f>O382*H382</f>
        <v>0</v>
      </c>
      <c r="Q382" s="131">
        <v>0</v>
      </c>
      <c r="R382" s="131">
        <f>Q382*H382</f>
        <v>0</v>
      </c>
      <c r="S382" s="131">
        <v>0</v>
      </c>
      <c r="T382" s="132">
        <f>S382*H382</f>
        <v>0</v>
      </c>
      <c r="AR382" s="133" t="s">
        <v>303</v>
      </c>
      <c r="AT382" s="133" t="s">
        <v>298</v>
      </c>
      <c r="AU382" s="133" t="s">
        <v>85</v>
      </c>
      <c r="AY382" s="18" t="s">
        <v>266</v>
      </c>
      <c r="BE382" s="134">
        <f>IF(N382="základní",J382,0)</f>
        <v>0</v>
      </c>
      <c r="BF382" s="134">
        <f>IF(N382="snížená",J382,0)</f>
        <v>0</v>
      </c>
      <c r="BG382" s="134">
        <f>IF(N382="zákl. přenesená",J382,0)</f>
        <v>0</v>
      </c>
      <c r="BH382" s="134">
        <f>IF(N382="sníž. přenesená",J382,0)</f>
        <v>0</v>
      </c>
      <c r="BI382" s="134">
        <f>IF(N382="nulová",J382,0)</f>
        <v>0</v>
      </c>
      <c r="BJ382" s="18" t="s">
        <v>83</v>
      </c>
      <c r="BK382" s="134">
        <f>ROUND(I382*H382,2)</f>
        <v>0</v>
      </c>
      <c r="BL382" s="18" t="s">
        <v>272</v>
      </c>
      <c r="BM382" s="133" t="s">
        <v>5478</v>
      </c>
    </row>
    <row r="383" spans="2:65" s="1" customFormat="1" ht="16.5" customHeight="1">
      <c r="B383" s="33"/>
      <c r="C383" s="122" t="s">
        <v>591</v>
      </c>
      <c r="D383" s="122" t="s">
        <v>267</v>
      </c>
      <c r="E383" s="123" t="s">
        <v>3901</v>
      </c>
      <c r="F383" s="124" t="s">
        <v>5479</v>
      </c>
      <c r="G383" s="125" t="s">
        <v>291</v>
      </c>
      <c r="H383" s="126">
        <v>2.4</v>
      </c>
      <c r="I383" s="127"/>
      <c r="J383" s="128">
        <f>ROUND(I383*H383,2)</f>
        <v>0</v>
      </c>
      <c r="K383" s="124" t="s">
        <v>19</v>
      </c>
      <c r="L383" s="33"/>
      <c r="M383" s="129" t="s">
        <v>19</v>
      </c>
      <c r="N383" s="130" t="s">
        <v>46</v>
      </c>
      <c r="P383" s="131">
        <f>O383*H383</f>
        <v>0</v>
      </c>
      <c r="Q383" s="131">
        <v>0</v>
      </c>
      <c r="R383" s="131">
        <f>Q383*H383</f>
        <v>0</v>
      </c>
      <c r="S383" s="131">
        <v>0</v>
      </c>
      <c r="T383" s="132">
        <f>S383*H383</f>
        <v>0</v>
      </c>
      <c r="AR383" s="133" t="s">
        <v>272</v>
      </c>
      <c r="AT383" s="133" t="s">
        <v>267</v>
      </c>
      <c r="AU383" s="133" t="s">
        <v>85</v>
      </c>
      <c r="AY383" s="18" t="s">
        <v>266</v>
      </c>
      <c r="BE383" s="134">
        <f>IF(N383="základní",J383,0)</f>
        <v>0</v>
      </c>
      <c r="BF383" s="134">
        <f>IF(N383="snížená",J383,0)</f>
        <v>0</v>
      </c>
      <c r="BG383" s="134">
        <f>IF(N383="zákl. přenesená",J383,0)</f>
        <v>0</v>
      </c>
      <c r="BH383" s="134">
        <f>IF(N383="sníž. přenesená",J383,0)</f>
        <v>0</v>
      </c>
      <c r="BI383" s="134">
        <f>IF(N383="nulová",J383,0)</f>
        <v>0</v>
      </c>
      <c r="BJ383" s="18" t="s">
        <v>83</v>
      </c>
      <c r="BK383" s="134">
        <f>ROUND(I383*H383,2)</f>
        <v>0</v>
      </c>
      <c r="BL383" s="18" t="s">
        <v>272</v>
      </c>
      <c r="BM383" s="133" t="s">
        <v>5480</v>
      </c>
    </row>
    <row r="384" spans="2:65" s="11" customFormat="1" ht="11.25">
      <c r="B384" s="135"/>
      <c r="D384" s="136" t="s">
        <v>274</v>
      </c>
      <c r="E384" s="137" t="s">
        <v>19</v>
      </c>
      <c r="F384" s="138" t="s">
        <v>5481</v>
      </c>
      <c r="H384" s="139">
        <v>2.4</v>
      </c>
      <c r="I384" s="140"/>
      <c r="L384" s="135"/>
      <c r="M384" s="141"/>
      <c r="T384" s="142"/>
      <c r="AT384" s="137" t="s">
        <v>274</v>
      </c>
      <c r="AU384" s="137" t="s">
        <v>85</v>
      </c>
      <c r="AV384" s="11" t="s">
        <v>85</v>
      </c>
      <c r="AW384" s="11" t="s">
        <v>37</v>
      </c>
      <c r="AX384" s="11" t="s">
        <v>75</v>
      </c>
      <c r="AY384" s="137" t="s">
        <v>266</v>
      </c>
    </row>
    <row r="385" spans="2:65" s="12" customFormat="1" ht="11.25">
      <c r="B385" s="143"/>
      <c r="D385" s="136" t="s">
        <v>274</v>
      </c>
      <c r="E385" s="144" t="s">
        <v>19</v>
      </c>
      <c r="F385" s="145" t="s">
        <v>276</v>
      </c>
      <c r="H385" s="146">
        <v>2.4</v>
      </c>
      <c r="I385" s="147"/>
      <c r="L385" s="143"/>
      <c r="M385" s="148"/>
      <c r="T385" s="149"/>
      <c r="AT385" s="144" t="s">
        <v>274</v>
      </c>
      <c r="AU385" s="144" t="s">
        <v>85</v>
      </c>
      <c r="AV385" s="12" t="s">
        <v>272</v>
      </c>
      <c r="AW385" s="12" t="s">
        <v>37</v>
      </c>
      <c r="AX385" s="12" t="s">
        <v>83</v>
      </c>
      <c r="AY385" s="144" t="s">
        <v>266</v>
      </c>
    </row>
    <row r="386" spans="2:65" s="1" customFormat="1" ht="16.5" customHeight="1">
      <c r="B386" s="33"/>
      <c r="C386" s="122" t="s">
        <v>595</v>
      </c>
      <c r="D386" s="122" t="s">
        <v>267</v>
      </c>
      <c r="E386" s="123" t="s">
        <v>3157</v>
      </c>
      <c r="F386" s="124" t="s">
        <v>3158</v>
      </c>
      <c r="G386" s="125" t="s">
        <v>789</v>
      </c>
      <c r="H386" s="126">
        <v>2</v>
      </c>
      <c r="I386" s="127"/>
      <c r="J386" s="128">
        <f>ROUND(I386*H386,2)</f>
        <v>0</v>
      </c>
      <c r="K386" s="124" t="s">
        <v>3272</v>
      </c>
      <c r="L386" s="33"/>
      <c r="M386" s="129" t="s">
        <v>19</v>
      </c>
      <c r="N386" s="130" t="s">
        <v>46</v>
      </c>
      <c r="P386" s="131">
        <f>O386*H386</f>
        <v>0</v>
      </c>
      <c r="Q386" s="131">
        <v>0</v>
      </c>
      <c r="R386" s="131">
        <f>Q386*H386</f>
        <v>0</v>
      </c>
      <c r="S386" s="131">
        <v>0</v>
      </c>
      <c r="T386" s="132">
        <f>S386*H386</f>
        <v>0</v>
      </c>
      <c r="AR386" s="133" t="s">
        <v>272</v>
      </c>
      <c r="AT386" s="133" t="s">
        <v>267</v>
      </c>
      <c r="AU386" s="133" t="s">
        <v>85</v>
      </c>
      <c r="AY386" s="18" t="s">
        <v>266</v>
      </c>
      <c r="BE386" s="134">
        <f>IF(N386="základní",J386,0)</f>
        <v>0</v>
      </c>
      <c r="BF386" s="134">
        <f>IF(N386="snížená",J386,0)</f>
        <v>0</v>
      </c>
      <c r="BG386" s="134">
        <f>IF(N386="zákl. přenesená",J386,0)</f>
        <v>0</v>
      </c>
      <c r="BH386" s="134">
        <f>IF(N386="sníž. přenesená",J386,0)</f>
        <v>0</v>
      </c>
      <c r="BI386" s="134">
        <f>IF(N386="nulová",J386,0)</f>
        <v>0</v>
      </c>
      <c r="BJ386" s="18" t="s">
        <v>83</v>
      </c>
      <c r="BK386" s="134">
        <f>ROUND(I386*H386,2)</f>
        <v>0</v>
      </c>
      <c r="BL386" s="18" t="s">
        <v>272</v>
      </c>
      <c r="BM386" s="133" t="s">
        <v>5482</v>
      </c>
    </row>
    <row r="387" spans="2:65" s="1" customFormat="1" ht="11.25">
      <c r="B387" s="33"/>
      <c r="D387" s="186" t="s">
        <v>1068</v>
      </c>
      <c r="F387" s="187" t="s">
        <v>3160</v>
      </c>
      <c r="I387" s="151"/>
      <c r="L387" s="33"/>
      <c r="M387" s="152"/>
      <c r="T387" s="54"/>
      <c r="AT387" s="18" t="s">
        <v>1068</v>
      </c>
      <c r="AU387" s="18" t="s">
        <v>85</v>
      </c>
    </row>
    <row r="388" spans="2:65" s="11" customFormat="1" ht="11.25">
      <c r="B388" s="135"/>
      <c r="D388" s="136" t="s">
        <v>274</v>
      </c>
      <c r="E388" s="137" t="s">
        <v>19</v>
      </c>
      <c r="F388" s="138" t="s">
        <v>5483</v>
      </c>
      <c r="H388" s="139">
        <v>2</v>
      </c>
      <c r="I388" s="140"/>
      <c r="L388" s="135"/>
      <c r="M388" s="141"/>
      <c r="T388" s="142"/>
      <c r="AT388" s="137" t="s">
        <v>274</v>
      </c>
      <c r="AU388" s="137" t="s">
        <v>85</v>
      </c>
      <c r="AV388" s="11" t="s">
        <v>85</v>
      </c>
      <c r="AW388" s="11" t="s">
        <v>37</v>
      </c>
      <c r="AX388" s="11" t="s">
        <v>75</v>
      </c>
      <c r="AY388" s="137" t="s">
        <v>266</v>
      </c>
    </row>
    <row r="389" spans="2:65" s="12" customFormat="1" ht="11.25">
      <c r="B389" s="143"/>
      <c r="D389" s="136" t="s">
        <v>274</v>
      </c>
      <c r="E389" s="144" t="s">
        <v>19</v>
      </c>
      <c r="F389" s="145" t="s">
        <v>276</v>
      </c>
      <c r="H389" s="146">
        <v>2</v>
      </c>
      <c r="I389" s="147"/>
      <c r="L389" s="143"/>
      <c r="M389" s="148"/>
      <c r="T389" s="149"/>
      <c r="AT389" s="144" t="s">
        <v>274</v>
      </c>
      <c r="AU389" s="144" t="s">
        <v>85</v>
      </c>
      <c r="AV389" s="12" t="s">
        <v>272</v>
      </c>
      <c r="AW389" s="12" t="s">
        <v>37</v>
      </c>
      <c r="AX389" s="12" t="s">
        <v>83</v>
      </c>
      <c r="AY389" s="144" t="s">
        <v>266</v>
      </c>
    </row>
    <row r="390" spans="2:65" s="1" customFormat="1" ht="21.75" customHeight="1">
      <c r="B390" s="33"/>
      <c r="C390" s="122" t="s">
        <v>470</v>
      </c>
      <c r="D390" s="122" t="s">
        <v>267</v>
      </c>
      <c r="E390" s="123" t="s">
        <v>3914</v>
      </c>
      <c r="F390" s="124" t="s">
        <v>5484</v>
      </c>
      <c r="G390" s="125" t="s">
        <v>789</v>
      </c>
      <c r="H390" s="126">
        <v>64</v>
      </c>
      <c r="I390" s="127"/>
      <c r="J390" s="128">
        <f>ROUND(I390*H390,2)</f>
        <v>0</v>
      </c>
      <c r="K390" s="124" t="s">
        <v>3272</v>
      </c>
      <c r="L390" s="33"/>
      <c r="M390" s="129" t="s">
        <v>19</v>
      </c>
      <c r="N390" s="130" t="s">
        <v>46</v>
      </c>
      <c r="P390" s="131">
        <f>O390*H390</f>
        <v>0</v>
      </c>
      <c r="Q390" s="131">
        <v>0</v>
      </c>
      <c r="R390" s="131">
        <f>Q390*H390</f>
        <v>0</v>
      </c>
      <c r="S390" s="131">
        <v>0</v>
      </c>
      <c r="T390" s="132">
        <f>S390*H390</f>
        <v>0</v>
      </c>
      <c r="AR390" s="133" t="s">
        <v>272</v>
      </c>
      <c r="AT390" s="133" t="s">
        <v>267</v>
      </c>
      <c r="AU390" s="133" t="s">
        <v>85</v>
      </c>
      <c r="AY390" s="18" t="s">
        <v>266</v>
      </c>
      <c r="BE390" s="134">
        <f>IF(N390="základní",J390,0)</f>
        <v>0</v>
      </c>
      <c r="BF390" s="134">
        <f>IF(N390="snížená",J390,0)</f>
        <v>0</v>
      </c>
      <c r="BG390" s="134">
        <f>IF(N390="zákl. přenesená",J390,0)</f>
        <v>0</v>
      </c>
      <c r="BH390" s="134">
        <f>IF(N390="sníž. přenesená",J390,0)</f>
        <v>0</v>
      </c>
      <c r="BI390" s="134">
        <f>IF(N390="nulová",J390,0)</f>
        <v>0</v>
      </c>
      <c r="BJ390" s="18" t="s">
        <v>83</v>
      </c>
      <c r="BK390" s="134">
        <f>ROUND(I390*H390,2)</f>
        <v>0</v>
      </c>
      <c r="BL390" s="18" t="s">
        <v>272</v>
      </c>
      <c r="BM390" s="133" t="s">
        <v>5485</v>
      </c>
    </row>
    <row r="391" spans="2:65" s="1" customFormat="1" ht="11.25">
      <c r="B391" s="33"/>
      <c r="D391" s="186" t="s">
        <v>1068</v>
      </c>
      <c r="F391" s="187" t="s">
        <v>3917</v>
      </c>
      <c r="I391" s="151"/>
      <c r="L391" s="33"/>
      <c r="M391" s="152"/>
      <c r="T391" s="54"/>
      <c r="AT391" s="18" t="s">
        <v>1068</v>
      </c>
      <c r="AU391" s="18" t="s">
        <v>85</v>
      </c>
    </row>
    <row r="392" spans="2:65" s="11" customFormat="1" ht="11.25">
      <c r="B392" s="135"/>
      <c r="D392" s="136" t="s">
        <v>274</v>
      </c>
      <c r="E392" s="137" t="s">
        <v>19</v>
      </c>
      <c r="F392" s="138" t="s">
        <v>5486</v>
      </c>
      <c r="H392" s="139">
        <v>64</v>
      </c>
      <c r="I392" s="140"/>
      <c r="L392" s="135"/>
      <c r="M392" s="141"/>
      <c r="T392" s="142"/>
      <c r="AT392" s="137" t="s">
        <v>274</v>
      </c>
      <c r="AU392" s="137" t="s">
        <v>85</v>
      </c>
      <c r="AV392" s="11" t="s">
        <v>85</v>
      </c>
      <c r="AW392" s="11" t="s">
        <v>37</v>
      </c>
      <c r="AX392" s="11" t="s">
        <v>75</v>
      </c>
      <c r="AY392" s="137" t="s">
        <v>266</v>
      </c>
    </row>
    <row r="393" spans="2:65" s="12" customFormat="1" ht="11.25">
      <c r="B393" s="143"/>
      <c r="D393" s="136" t="s">
        <v>274</v>
      </c>
      <c r="E393" s="144" t="s">
        <v>19</v>
      </c>
      <c r="F393" s="145" t="s">
        <v>276</v>
      </c>
      <c r="H393" s="146">
        <v>64</v>
      </c>
      <c r="I393" s="147"/>
      <c r="L393" s="143"/>
      <c r="M393" s="148"/>
      <c r="T393" s="149"/>
      <c r="AT393" s="144" t="s">
        <v>274</v>
      </c>
      <c r="AU393" s="144" t="s">
        <v>85</v>
      </c>
      <c r="AV393" s="12" t="s">
        <v>272</v>
      </c>
      <c r="AW393" s="12" t="s">
        <v>37</v>
      </c>
      <c r="AX393" s="12" t="s">
        <v>83</v>
      </c>
      <c r="AY393" s="144" t="s">
        <v>266</v>
      </c>
    </row>
    <row r="394" spans="2:65" s="1" customFormat="1" ht="16.5" customHeight="1">
      <c r="B394" s="33"/>
      <c r="C394" s="122" t="s">
        <v>465</v>
      </c>
      <c r="D394" s="122" t="s">
        <v>267</v>
      </c>
      <c r="E394" s="123" t="s">
        <v>3924</v>
      </c>
      <c r="F394" s="124" t="s">
        <v>5487</v>
      </c>
      <c r="G394" s="125" t="s">
        <v>789</v>
      </c>
      <c r="H394" s="126">
        <v>64</v>
      </c>
      <c r="I394" s="127"/>
      <c r="J394" s="128">
        <f>ROUND(I394*H394,2)</f>
        <v>0</v>
      </c>
      <c r="K394" s="124" t="s">
        <v>3272</v>
      </c>
      <c r="L394" s="33"/>
      <c r="M394" s="129" t="s">
        <v>19</v>
      </c>
      <c r="N394" s="130" t="s">
        <v>46</v>
      </c>
      <c r="P394" s="131">
        <f>O394*H394</f>
        <v>0</v>
      </c>
      <c r="Q394" s="131">
        <v>0</v>
      </c>
      <c r="R394" s="131">
        <f>Q394*H394</f>
        <v>0</v>
      </c>
      <c r="S394" s="131">
        <v>0</v>
      </c>
      <c r="T394" s="132">
        <f>S394*H394</f>
        <v>0</v>
      </c>
      <c r="AR394" s="133" t="s">
        <v>272</v>
      </c>
      <c r="AT394" s="133" t="s">
        <v>267</v>
      </c>
      <c r="AU394" s="133" t="s">
        <v>85</v>
      </c>
      <c r="AY394" s="18" t="s">
        <v>266</v>
      </c>
      <c r="BE394" s="134">
        <f>IF(N394="základní",J394,0)</f>
        <v>0</v>
      </c>
      <c r="BF394" s="134">
        <f>IF(N394="snížená",J394,0)</f>
        <v>0</v>
      </c>
      <c r="BG394" s="134">
        <f>IF(N394="zákl. přenesená",J394,0)</f>
        <v>0</v>
      </c>
      <c r="BH394" s="134">
        <f>IF(N394="sníž. přenesená",J394,0)</f>
        <v>0</v>
      </c>
      <c r="BI394" s="134">
        <f>IF(N394="nulová",J394,0)</f>
        <v>0</v>
      </c>
      <c r="BJ394" s="18" t="s">
        <v>83</v>
      </c>
      <c r="BK394" s="134">
        <f>ROUND(I394*H394,2)</f>
        <v>0</v>
      </c>
      <c r="BL394" s="18" t="s">
        <v>272</v>
      </c>
      <c r="BM394" s="133" t="s">
        <v>5488</v>
      </c>
    </row>
    <row r="395" spans="2:65" s="1" customFormat="1" ht="11.25">
      <c r="B395" s="33"/>
      <c r="D395" s="186" t="s">
        <v>1068</v>
      </c>
      <c r="F395" s="187" t="s">
        <v>3927</v>
      </c>
      <c r="I395" s="151"/>
      <c r="L395" s="33"/>
      <c r="M395" s="152"/>
      <c r="T395" s="54"/>
      <c r="AT395" s="18" t="s">
        <v>1068</v>
      </c>
      <c r="AU395" s="18" t="s">
        <v>85</v>
      </c>
    </row>
    <row r="396" spans="2:65" s="1" customFormat="1" ht="16.5" customHeight="1">
      <c r="B396" s="33"/>
      <c r="C396" s="122" t="s">
        <v>574</v>
      </c>
      <c r="D396" s="122" t="s">
        <v>267</v>
      </c>
      <c r="E396" s="123" t="s">
        <v>3388</v>
      </c>
      <c r="F396" s="124" t="s">
        <v>3389</v>
      </c>
      <c r="G396" s="125" t="s">
        <v>279</v>
      </c>
      <c r="H396" s="126">
        <v>11.9</v>
      </c>
      <c r="I396" s="127"/>
      <c r="J396" s="128">
        <f>ROUND(I396*H396,2)</f>
        <v>0</v>
      </c>
      <c r="K396" s="124" t="s">
        <v>3272</v>
      </c>
      <c r="L396" s="33"/>
      <c r="M396" s="129" t="s">
        <v>19</v>
      </c>
      <c r="N396" s="130" t="s">
        <v>46</v>
      </c>
      <c r="P396" s="131">
        <f>O396*H396</f>
        <v>0</v>
      </c>
      <c r="Q396" s="131">
        <v>0</v>
      </c>
      <c r="R396" s="131">
        <f>Q396*H396</f>
        <v>0</v>
      </c>
      <c r="S396" s="131">
        <v>0</v>
      </c>
      <c r="T396" s="132">
        <f>S396*H396</f>
        <v>0</v>
      </c>
      <c r="AR396" s="133" t="s">
        <v>272</v>
      </c>
      <c r="AT396" s="133" t="s">
        <v>267</v>
      </c>
      <c r="AU396" s="133" t="s">
        <v>85</v>
      </c>
      <c r="AY396" s="18" t="s">
        <v>266</v>
      </c>
      <c r="BE396" s="134">
        <f>IF(N396="základní",J396,0)</f>
        <v>0</v>
      </c>
      <c r="BF396" s="134">
        <f>IF(N396="snížená",J396,0)</f>
        <v>0</v>
      </c>
      <c r="BG396" s="134">
        <f>IF(N396="zákl. přenesená",J396,0)</f>
        <v>0</v>
      </c>
      <c r="BH396" s="134">
        <f>IF(N396="sníž. přenesená",J396,0)</f>
        <v>0</v>
      </c>
      <c r="BI396" s="134">
        <f>IF(N396="nulová",J396,0)</f>
        <v>0</v>
      </c>
      <c r="BJ396" s="18" t="s">
        <v>83</v>
      </c>
      <c r="BK396" s="134">
        <f>ROUND(I396*H396,2)</f>
        <v>0</v>
      </c>
      <c r="BL396" s="18" t="s">
        <v>272</v>
      </c>
      <c r="BM396" s="133" t="s">
        <v>5489</v>
      </c>
    </row>
    <row r="397" spans="2:65" s="1" customFormat="1" ht="11.25">
      <c r="B397" s="33"/>
      <c r="D397" s="186" t="s">
        <v>1068</v>
      </c>
      <c r="F397" s="187" t="s">
        <v>3391</v>
      </c>
      <c r="I397" s="151"/>
      <c r="L397" s="33"/>
      <c r="M397" s="152"/>
      <c r="T397" s="54"/>
      <c r="AT397" s="18" t="s">
        <v>1068</v>
      </c>
      <c r="AU397" s="18" t="s">
        <v>85</v>
      </c>
    </row>
    <row r="398" spans="2:65" s="11" customFormat="1" ht="11.25">
      <c r="B398" s="135"/>
      <c r="D398" s="136" t="s">
        <v>274</v>
      </c>
      <c r="E398" s="137" t="s">
        <v>19</v>
      </c>
      <c r="F398" s="138" t="s">
        <v>5490</v>
      </c>
      <c r="H398" s="139">
        <v>3.3</v>
      </c>
      <c r="I398" s="140"/>
      <c r="L398" s="135"/>
      <c r="M398" s="141"/>
      <c r="T398" s="142"/>
      <c r="AT398" s="137" t="s">
        <v>274</v>
      </c>
      <c r="AU398" s="137" t="s">
        <v>85</v>
      </c>
      <c r="AV398" s="11" t="s">
        <v>85</v>
      </c>
      <c r="AW398" s="11" t="s">
        <v>37</v>
      </c>
      <c r="AX398" s="11" t="s">
        <v>75</v>
      </c>
      <c r="AY398" s="137" t="s">
        <v>266</v>
      </c>
    </row>
    <row r="399" spans="2:65" s="11" customFormat="1" ht="11.25">
      <c r="B399" s="135"/>
      <c r="D399" s="136" t="s">
        <v>274</v>
      </c>
      <c r="E399" s="137" t="s">
        <v>19</v>
      </c>
      <c r="F399" s="138" t="s">
        <v>5491</v>
      </c>
      <c r="H399" s="139">
        <v>2.2000000000000002</v>
      </c>
      <c r="I399" s="140"/>
      <c r="L399" s="135"/>
      <c r="M399" s="141"/>
      <c r="T399" s="142"/>
      <c r="AT399" s="137" t="s">
        <v>274</v>
      </c>
      <c r="AU399" s="137" t="s">
        <v>85</v>
      </c>
      <c r="AV399" s="11" t="s">
        <v>85</v>
      </c>
      <c r="AW399" s="11" t="s">
        <v>37</v>
      </c>
      <c r="AX399" s="11" t="s">
        <v>75</v>
      </c>
      <c r="AY399" s="137" t="s">
        <v>266</v>
      </c>
    </row>
    <row r="400" spans="2:65" s="11" customFormat="1" ht="11.25">
      <c r="B400" s="135"/>
      <c r="D400" s="136" t="s">
        <v>274</v>
      </c>
      <c r="E400" s="137" t="s">
        <v>19</v>
      </c>
      <c r="F400" s="138" t="s">
        <v>5492</v>
      </c>
      <c r="H400" s="139">
        <v>2.2000000000000002</v>
      </c>
      <c r="I400" s="140"/>
      <c r="L400" s="135"/>
      <c r="M400" s="141"/>
      <c r="T400" s="142"/>
      <c r="AT400" s="137" t="s">
        <v>274</v>
      </c>
      <c r="AU400" s="137" t="s">
        <v>85</v>
      </c>
      <c r="AV400" s="11" t="s">
        <v>85</v>
      </c>
      <c r="AW400" s="11" t="s">
        <v>37</v>
      </c>
      <c r="AX400" s="11" t="s">
        <v>75</v>
      </c>
      <c r="AY400" s="137" t="s">
        <v>266</v>
      </c>
    </row>
    <row r="401" spans="2:65" s="11" customFormat="1" ht="11.25">
      <c r="B401" s="135"/>
      <c r="D401" s="136" t="s">
        <v>274</v>
      </c>
      <c r="E401" s="137" t="s">
        <v>19</v>
      </c>
      <c r="F401" s="138" t="s">
        <v>5493</v>
      </c>
      <c r="H401" s="139">
        <v>2.2000000000000002</v>
      </c>
      <c r="I401" s="140"/>
      <c r="L401" s="135"/>
      <c r="M401" s="141"/>
      <c r="T401" s="142"/>
      <c r="AT401" s="137" t="s">
        <v>274</v>
      </c>
      <c r="AU401" s="137" t="s">
        <v>85</v>
      </c>
      <c r="AV401" s="11" t="s">
        <v>85</v>
      </c>
      <c r="AW401" s="11" t="s">
        <v>37</v>
      </c>
      <c r="AX401" s="11" t="s">
        <v>75</v>
      </c>
      <c r="AY401" s="137" t="s">
        <v>266</v>
      </c>
    </row>
    <row r="402" spans="2:65" s="15" customFormat="1" ht="11.25">
      <c r="B402" s="190"/>
      <c r="D402" s="136" t="s">
        <v>274</v>
      </c>
      <c r="E402" s="191" t="s">
        <v>19</v>
      </c>
      <c r="F402" s="192" t="s">
        <v>1643</v>
      </c>
      <c r="H402" s="193">
        <v>9.9</v>
      </c>
      <c r="I402" s="194"/>
      <c r="L402" s="190"/>
      <c r="M402" s="195"/>
      <c r="T402" s="196"/>
      <c r="AT402" s="191" t="s">
        <v>274</v>
      </c>
      <c r="AU402" s="191" t="s">
        <v>85</v>
      </c>
      <c r="AV402" s="15" t="s">
        <v>285</v>
      </c>
      <c r="AW402" s="15" t="s">
        <v>37</v>
      </c>
      <c r="AX402" s="15" t="s">
        <v>75</v>
      </c>
      <c r="AY402" s="191" t="s">
        <v>266</v>
      </c>
    </row>
    <row r="403" spans="2:65" s="11" customFormat="1" ht="11.25">
      <c r="B403" s="135"/>
      <c r="D403" s="136" t="s">
        <v>274</v>
      </c>
      <c r="E403" s="137" t="s">
        <v>19</v>
      </c>
      <c r="F403" s="138" t="s">
        <v>5494</v>
      </c>
      <c r="H403" s="139">
        <v>2</v>
      </c>
      <c r="I403" s="140"/>
      <c r="L403" s="135"/>
      <c r="M403" s="141"/>
      <c r="T403" s="142"/>
      <c r="AT403" s="137" t="s">
        <v>274</v>
      </c>
      <c r="AU403" s="137" t="s">
        <v>85</v>
      </c>
      <c r="AV403" s="11" t="s">
        <v>85</v>
      </c>
      <c r="AW403" s="11" t="s">
        <v>37</v>
      </c>
      <c r="AX403" s="11" t="s">
        <v>75</v>
      </c>
      <c r="AY403" s="137" t="s">
        <v>266</v>
      </c>
    </row>
    <row r="404" spans="2:65" s="12" customFormat="1" ht="11.25">
      <c r="B404" s="143"/>
      <c r="D404" s="136" t="s">
        <v>274</v>
      </c>
      <c r="E404" s="144" t="s">
        <v>19</v>
      </c>
      <c r="F404" s="145" t="s">
        <v>276</v>
      </c>
      <c r="H404" s="146">
        <v>11.9</v>
      </c>
      <c r="I404" s="147"/>
      <c r="L404" s="143"/>
      <c r="M404" s="148"/>
      <c r="T404" s="149"/>
      <c r="AT404" s="144" t="s">
        <v>274</v>
      </c>
      <c r="AU404" s="144" t="s">
        <v>85</v>
      </c>
      <c r="AV404" s="12" t="s">
        <v>272</v>
      </c>
      <c r="AW404" s="12" t="s">
        <v>37</v>
      </c>
      <c r="AX404" s="12" t="s">
        <v>83</v>
      </c>
      <c r="AY404" s="144" t="s">
        <v>266</v>
      </c>
    </row>
    <row r="405" spans="2:65" s="1" customFormat="1" ht="16.5" customHeight="1">
      <c r="B405" s="33"/>
      <c r="C405" s="122" t="s">
        <v>570</v>
      </c>
      <c r="D405" s="122" t="s">
        <v>267</v>
      </c>
      <c r="E405" s="123" t="s">
        <v>5495</v>
      </c>
      <c r="F405" s="124" t="s">
        <v>5496</v>
      </c>
      <c r="G405" s="125" t="s">
        <v>279</v>
      </c>
      <c r="H405" s="126">
        <v>12.614000000000001</v>
      </c>
      <c r="I405" s="127"/>
      <c r="J405" s="128">
        <f>ROUND(I405*H405,2)</f>
        <v>0</v>
      </c>
      <c r="K405" s="124" t="s">
        <v>3272</v>
      </c>
      <c r="L405" s="33"/>
      <c r="M405" s="129" t="s">
        <v>19</v>
      </c>
      <c r="N405" s="130" t="s">
        <v>46</v>
      </c>
      <c r="P405" s="131">
        <f>O405*H405</f>
        <v>0</v>
      </c>
      <c r="Q405" s="131">
        <v>0</v>
      </c>
      <c r="R405" s="131">
        <f>Q405*H405</f>
        <v>0</v>
      </c>
      <c r="S405" s="131">
        <v>0</v>
      </c>
      <c r="T405" s="132">
        <f>S405*H405</f>
        <v>0</v>
      </c>
      <c r="AR405" s="133" t="s">
        <v>272</v>
      </c>
      <c r="AT405" s="133" t="s">
        <v>267</v>
      </c>
      <c r="AU405" s="133" t="s">
        <v>85</v>
      </c>
      <c r="AY405" s="18" t="s">
        <v>266</v>
      </c>
      <c r="BE405" s="134">
        <f>IF(N405="základní",J405,0)</f>
        <v>0</v>
      </c>
      <c r="BF405" s="134">
        <f>IF(N405="snížená",J405,0)</f>
        <v>0</v>
      </c>
      <c r="BG405" s="134">
        <f>IF(N405="zákl. přenesená",J405,0)</f>
        <v>0</v>
      </c>
      <c r="BH405" s="134">
        <f>IF(N405="sníž. přenesená",J405,0)</f>
        <v>0</v>
      </c>
      <c r="BI405" s="134">
        <f>IF(N405="nulová",J405,0)</f>
        <v>0</v>
      </c>
      <c r="BJ405" s="18" t="s">
        <v>83</v>
      </c>
      <c r="BK405" s="134">
        <f>ROUND(I405*H405,2)</f>
        <v>0</v>
      </c>
      <c r="BL405" s="18" t="s">
        <v>272</v>
      </c>
      <c r="BM405" s="133" t="s">
        <v>5497</v>
      </c>
    </row>
    <row r="406" spans="2:65" s="1" customFormat="1" ht="11.25">
      <c r="B406" s="33"/>
      <c r="D406" s="186" t="s">
        <v>1068</v>
      </c>
      <c r="F406" s="187" t="s">
        <v>5498</v>
      </c>
      <c r="I406" s="151"/>
      <c r="L406" s="33"/>
      <c r="M406" s="152"/>
      <c r="T406" s="54"/>
      <c r="AT406" s="18" t="s">
        <v>1068</v>
      </c>
      <c r="AU406" s="18" t="s">
        <v>85</v>
      </c>
    </row>
    <row r="407" spans="2:65" s="14" customFormat="1" ht="11.25">
      <c r="B407" s="164"/>
      <c r="D407" s="136" t="s">
        <v>274</v>
      </c>
      <c r="E407" s="165" t="s">
        <v>19</v>
      </c>
      <c r="F407" s="166" t="s">
        <v>5499</v>
      </c>
      <c r="H407" s="165" t="s">
        <v>19</v>
      </c>
      <c r="I407" s="167"/>
      <c r="L407" s="164"/>
      <c r="M407" s="168"/>
      <c r="T407" s="169"/>
      <c r="AT407" s="165" t="s">
        <v>274</v>
      </c>
      <c r="AU407" s="165" t="s">
        <v>85</v>
      </c>
      <c r="AV407" s="14" t="s">
        <v>83</v>
      </c>
      <c r="AW407" s="14" t="s">
        <v>37</v>
      </c>
      <c r="AX407" s="14" t="s">
        <v>75</v>
      </c>
      <c r="AY407" s="165" t="s">
        <v>266</v>
      </c>
    </row>
    <row r="408" spans="2:65" s="11" customFormat="1" ht="11.25">
      <c r="B408" s="135"/>
      <c r="D408" s="136" t="s">
        <v>274</v>
      </c>
      <c r="E408" s="137" t="s">
        <v>19</v>
      </c>
      <c r="F408" s="138" t="s">
        <v>5500</v>
      </c>
      <c r="H408" s="139">
        <v>7.9219999999999997</v>
      </c>
      <c r="I408" s="140"/>
      <c r="L408" s="135"/>
      <c r="M408" s="141"/>
      <c r="T408" s="142"/>
      <c r="AT408" s="137" t="s">
        <v>274</v>
      </c>
      <c r="AU408" s="137" t="s">
        <v>85</v>
      </c>
      <c r="AV408" s="11" t="s">
        <v>85</v>
      </c>
      <c r="AW408" s="11" t="s">
        <v>37</v>
      </c>
      <c r="AX408" s="11" t="s">
        <v>75</v>
      </c>
      <c r="AY408" s="137" t="s">
        <v>266</v>
      </c>
    </row>
    <row r="409" spans="2:65" s="11" customFormat="1" ht="11.25">
      <c r="B409" s="135"/>
      <c r="D409" s="136" t="s">
        <v>274</v>
      </c>
      <c r="E409" s="137" t="s">
        <v>19</v>
      </c>
      <c r="F409" s="138" t="s">
        <v>5501</v>
      </c>
      <c r="H409" s="139">
        <v>0.38400000000000001</v>
      </c>
      <c r="I409" s="140"/>
      <c r="L409" s="135"/>
      <c r="M409" s="141"/>
      <c r="T409" s="142"/>
      <c r="AT409" s="137" t="s">
        <v>274</v>
      </c>
      <c r="AU409" s="137" t="s">
        <v>85</v>
      </c>
      <c r="AV409" s="11" t="s">
        <v>85</v>
      </c>
      <c r="AW409" s="11" t="s">
        <v>37</v>
      </c>
      <c r="AX409" s="11" t="s">
        <v>75</v>
      </c>
      <c r="AY409" s="137" t="s">
        <v>266</v>
      </c>
    </row>
    <row r="410" spans="2:65" s="11" customFormat="1" ht="11.25">
      <c r="B410" s="135"/>
      <c r="D410" s="136" t="s">
        <v>274</v>
      </c>
      <c r="E410" s="137" t="s">
        <v>19</v>
      </c>
      <c r="F410" s="138" t="s">
        <v>5502</v>
      </c>
      <c r="H410" s="139">
        <v>2.2080000000000002</v>
      </c>
      <c r="I410" s="140"/>
      <c r="L410" s="135"/>
      <c r="M410" s="141"/>
      <c r="T410" s="142"/>
      <c r="AT410" s="137" t="s">
        <v>274</v>
      </c>
      <c r="AU410" s="137" t="s">
        <v>85</v>
      </c>
      <c r="AV410" s="11" t="s">
        <v>85</v>
      </c>
      <c r="AW410" s="11" t="s">
        <v>37</v>
      </c>
      <c r="AX410" s="11" t="s">
        <v>75</v>
      </c>
      <c r="AY410" s="137" t="s">
        <v>266</v>
      </c>
    </row>
    <row r="411" spans="2:65" s="11" customFormat="1" ht="11.25">
      <c r="B411" s="135"/>
      <c r="D411" s="136" t="s">
        <v>274</v>
      </c>
      <c r="E411" s="137" t="s">
        <v>19</v>
      </c>
      <c r="F411" s="138" t="s">
        <v>5503</v>
      </c>
      <c r="H411" s="139">
        <v>2.1</v>
      </c>
      <c r="I411" s="140"/>
      <c r="L411" s="135"/>
      <c r="M411" s="141"/>
      <c r="T411" s="142"/>
      <c r="AT411" s="137" t="s">
        <v>274</v>
      </c>
      <c r="AU411" s="137" t="s">
        <v>85</v>
      </c>
      <c r="AV411" s="11" t="s">
        <v>85</v>
      </c>
      <c r="AW411" s="11" t="s">
        <v>37</v>
      </c>
      <c r="AX411" s="11" t="s">
        <v>75</v>
      </c>
      <c r="AY411" s="137" t="s">
        <v>266</v>
      </c>
    </row>
    <row r="412" spans="2:65" s="12" customFormat="1" ht="11.25">
      <c r="B412" s="143"/>
      <c r="D412" s="136" t="s">
        <v>274</v>
      </c>
      <c r="E412" s="144" t="s">
        <v>19</v>
      </c>
      <c r="F412" s="145" t="s">
        <v>276</v>
      </c>
      <c r="H412" s="146">
        <v>12.613999999999999</v>
      </c>
      <c r="I412" s="147"/>
      <c r="L412" s="143"/>
      <c r="M412" s="148"/>
      <c r="T412" s="149"/>
      <c r="AT412" s="144" t="s">
        <v>274</v>
      </c>
      <c r="AU412" s="144" t="s">
        <v>85</v>
      </c>
      <c r="AV412" s="12" t="s">
        <v>272</v>
      </c>
      <c r="AW412" s="12" t="s">
        <v>37</v>
      </c>
      <c r="AX412" s="12" t="s">
        <v>83</v>
      </c>
      <c r="AY412" s="144" t="s">
        <v>266</v>
      </c>
    </row>
    <row r="413" spans="2:65" s="1" customFormat="1" ht="16.5" customHeight="1">
      <c r="B413" s="33"/>
      <c r="C413" s="122" t="s">
        <v>474</v>
      </c>
      <c r="D413" s="122" t="s">
        <v>267</v>
      </c>
      <c r="E413" s="123" t="s">
        <v>5504</v>
      </c>
      <c r="F413" s="124" t="s">
        <v>5505</v>
      </c>
      <c r="G413" s="125" t="s">
        <v>279</v>
      </c>
      <c r="H413" s="126">
        <v>27.222000000000001</v>
      </c>
      <c r="I413" s="127"/>
      <c r="J413" s="128">
        <f>ROUND(I413*H413,2)</f>
        <v>0</v>
      </c>
      <c r="K413" s="124" t="s">
        <v>3272</v>
      </c>
      <c r="L413" s="33"/>
      <c r="M413" s="129" t="s">
        <v>19</v>
      </c>
      <c r="N413" s="130" t="s">
        <v>46</v>
      </c>
      <c r="P413" s="131">
        <f>O413*H413</f>
        <v>0</v>
      </c>
      <c r="Q413" s="131">
        <v>0</v>
      </c>
      <c r="R413" s="131">
        <f>Q413*H413</f>
        <v>0</v>
      </c>
      <c r="S413" s="131">
        <v>0</v>
      </c>
      <c r="T413" s="132">
        <f>S413*H413</f>
        <v>0</v>
      </c>
      <c r="AR413" s="133" t="s">
        <v>272</v>
      </c>
      <c r="AT413" s="133" t="s">
        <v>267</v>
      </c>
      <c r="AU413" s="133" t="s">
        <v>85</v>
      </c>
      <c r="AY413" s="18" t="s">
        <v>266</v>
      </c>
      <c r="BE413" s="134">
        <f>IF(N413="základní",J413,0)</f>
        <v>0</v>
      </c>
      <c r="BF413" s="134">
        <f>IF(N413="snížená",J413,0)</f>
        <v>0</v>
      </c>
      <c r="BG413" s="134">
        <f>IF(N413="zákl. přenesená",J413,0)</f>
        <v>0</v>
      </c>
      <c r="BH413" s="134">
        <f>IF(N413="sníž. přenesená",J413,0)</f>
        <v>0</v>
      </c>
      <c r="BI413" s="134">
        <f>IF(N413="nulová",J413,0)</f>
        <v>0</v>
      </c>
      <c r="BJ413" s="18" t="s">
        <v>83</v>
      </c>
      <c r="BK413" s="134">
        <f>ROUND(I413*H413,2)</f>
        <v>0</v>
      </c>
      <c r="BL413" s="18" t="s">
        <v>272</v>
      </c>
      <c r="BM413" s="133" t="s">
        <v>5506</v>
      </c>
    </row>
    <row r="414" spans="2:65" s="1" customFormat="1" ht="11.25">
      <c r="B414" s="33"/>
      <c r="D414" s="186" t="s">
        <v>1068</v>
      </c>
      <c r="F414" s="187" t="s">
        <v>5507</v>
      </c>
      <c r="I414" s="151"/>
      <c r="L414" s="33"/>
      <c r="M414" s="152"/>
      <c r="T414" s="54"/>
      <c r="AT414" s="18" t="s">
        <v>1068</v>
      </c>
      <c r="AU414" s="18" t="s">
        <v>85</v>
      </c>
    </row>
    <row r="415" spans="2:65" s="14" customFormat="1" ht="11.25">
      <c r="B415" s="164"/>
      <c r="D415" s="136" t="s">
        <v>274</v>
      </c>
      <c r="E415" s="165" t="s">
        <v>19</v>
      </c>
      <c r="F415" s="166" t="s">
        <v>5499</v>
      </c>
      <c r="H415" s="165" t="s">
        <v>19</v>
      </c>
      <c r="I415" s="167"/>
      <c r="L415" s="164"/>
      <c r="M415" s="168"/>
      <c r="T415" s="169"/>
      <c r="AT415" s="165" t="s">
        <v>274</v>
      </c>
      <c r="AU415" s="165" t="s">
        <v>85</v>
      </c>
      <c r="AV415" s="14" t="s">
        <v>83</v>
      </c>
      <c r="AW415" s="14" t="s">
        <v>37</v>
      </c>
      <c r="AX415" s="14" t="s">
        <v>75</v>
      </c>
      <c r="AY415" s="165" t="s">
        <v>266</v>
      </c>
    </row>
    <row r="416" spans="2:65" s="11" customFormat="1" ht="11.25">
      <c r="B416" s="135"/>
      <c r="D416" s="136" t="s">
        <v>274</v>
      </c>
      <c r="E416" s="137" t="s">
        <v>19</v>
      </c>
      <c r="F416" s="138" t="s">
        <v>5508</v>
      </c>
      <c r="H416" s="139">
        <v>9.6</v>
      </c>
      <c r="I416" s="140"/>
      <c r="L416" s="135"/>
      <c r="M416" s="141"/>
      <c r="T416" s="142"/>
      <c r="AT416" s="137" t="s">
        <v>274</v>
      </c>
      <c r="AU416" s="137" t="s">
        <v>85</v>
      </c>
      <c r="AV416" s="11" t="s">
        <v>85</v>
      </c>
      <c r="AW416" s="11" t="s">
        <v>37</v>
      </c>
      <c r="AX416" s="11" t="s">
        <v>75</v>
      </c>
      <c r="AY416" s="137" t="s">
        <v>266</v>
      </c>
    </row>
    <row r="417" spans="2:65" s="11" customFormat="1" ht="11.25">
      <c r="B417" s="135"/>
      <c r="D417" s="136" t="s">
        <v>274</v>
      </c>
      <c r="E417" s="137" t="s">
        <v>19</v>
      </c>
      <c r="F417" s="138" t="s">
        <v>5509</v>
      </c>
      <c r="H417" s="139">
        <v>13.122</v>
      </c>
      <c r="I417" s="140"/>
      <c r="L417" s="135"/>
      <c r="M417" s="141"/>
      <c r="T417" s="142"/>
      <c r="AT417" s="137" t="s">
        <v>274</v>
      </c>
      <c r="AU417" s="137" t="s">
        <v>85</v>
      </c>
      <c r="AV417" s="11" t="s">
        <v>85</v>
      </c>
      <c r="AW417" s="11" t="s">
        <v>37</v>
      </c>
      <c r="AX417" s="11" t="s">
        <v>75</v>
      </c>
      <c r="AY417" s="137" t="s">
        <v>266</v>
      </c>
    </row>
    <row r="418" spans="2:65" s="11" customFormat="1" ht="11.25">
      <c r="B418" s="135"/>
      <c r="D418" s="136" t="s">
        <v>274</v>
      </c>
      <c r="E418" s="137" t="s">
        <v>19</v>
      </c>
      <c r="F418" s="138" t="s">
        <v>5510</v>
      </c>
      <c r="H418" s="139">
        <v>4.5</v>
      </c>
      <c r="I418" s="140"/>
      <c r="L418" s="135"/>
      <c r="M418" s="141"/>
      <c r="T418" s="142"/>
      <c r="AT418" s="137" t="s">
        <v>274</v>
      </c>
      <c r="AU418" s="137" t="s">
        <v>85</v>
      </c>
      <c r="AV418" s="11" t="s">
        <v>85</v>
      </c>
      <c r="AW418" s="11" t="s">
        <v>37</v>
      </c>
      <c r="AX418" s="11" t="s">
        <v>75</v>
      </c>
      <c r="AY418" s="137" t="s">
        <v>266</v>
      </c>
    </row>
    <row r="419" spans="2:65" s="12" customFormat="1" ht="11.25">
      <c r="B419" s="143"/>
      <c r="D419" s="136" t="s">
        <v>274</v>
      </c>
      <c r="E419" s="144" t="s">
        <v>19</v>
      </c>
      <c r="F419" s="145" t="s">
        <v>276</v>
      </c>
      <c r="H419" s="146">
        <v>27.222000000000001</v>
      </c>
      <c r="I419" s="147"/>
      <c r="L419" s="143"/>
      <c r="M419" s="148"/>
      <c r="T419" s="149"/>
      <c r="AT419" s="144" t="s">
        <v>274</v>
      </c>
      <c r="AU419" s="144" t="s">
        <v>85</v>
      </c>
      <c r="AV419" s="12" t="s">
        <v>272</v>
      </c>
      <c r="AW419" s="12" t="s">
        <v>37</v>
      </c>
      <c r="AX419" s="12" t="s">
        <v>83</v>
      </c>
      <c r="AY419" s="144" t="s">
        <v>266</v>
      </c>
    </row>
    <row r="420" spans="2:65" s="10" customFormat="1" ht="22.9" customHeight="1">
      <c r="B420" s="112"/>
      <c r="D420" s="113" t="s">
        <v>74</v>
      </c>
      <c r="E420" s="162" t="s">
        <v>1109</v>
      </c>
      <c r="F420" s="162" t="s">
        <v>1110</v>
      </c>
      <c r="I420" s="115"/>
      <c r="J420" s="163">
        <f>BK420</f>
        <v>0</v>
      </c>
      <c r="L420" s="112"/>
      <c r="M420" s="117"/>
      <c r="P420" s="118">
        <f>SUM(P421:P428)</f>
        <v>0</v>
      </c>
      <c r="R420" s="118">
        <f>SUM(R421:R428)</f>
        <v>0</v>
      </c>
      <c r="T420" s="119">
        <f>SUM(T421:T428)</f>
        <v>0</v>
      </c>
      <c r="AR420" s="113" t="s">
        <v>83</v>
      </c>
      <c r="AT420" s="120" t="s">
        <v>74</v>
      </c>
      <c r="AU420" s="120" t="s">
        <v>83</v>
      </c>
      <c r="AY420" s="113" t="s">
        <v>266</v>
      </c>
      <c r="BK420" s="121">
        <f>SUM(BK421:BK428)</f>
        <v>0</v>
      </c>
    </row>
    <row r="421" spans="2:65" s="1" customFormat="1" ht="16.5" customHeight="1">
      <c r="B421" s="33"/>
      <c r="C421" s="122" t="s">
        <v>347</v>
      </c>
      <c r="D421" s="122" t="s">
        <v>267</v>
      </c>
      <c r="E421" s="123" t="s">
        <v>1111</v>
      </c>
      <c r="F421" s="124" t="s">
        <v>1112</v>
      </c>
      <c r="G421" s="125" t="s">
        <v>845</v>
      </c>
      <c r="H421" s="126">
        <v>120.038</v>
      </c>
      <c r="I421" s="127"/>
      <c r="J421" s="128">
        <f>ROUND(I421*H421,2)</f>
        <v>0</v>
      </c>
      <c r="K421" s="124" t="s">
        <v>3405</v>
      </c>
      <c r="L421" s="33"/>
      <c r="M421" s="129" t="s">
        <v>19</v>
      </c>
      <c r="N421" s="130" t="s">
        <v>46</v>
      </c>
      <c r="P421" s="131">
        <f>O421*H421</f>
        <v>0</v>
      </c>
      <c r="Q421" s="131">
        <v>0</v>
      </c>
      <c r="R421" s="131">
        <f>Q421*H421</f>
        <v>0</v>
      </c>
      <c r="S421" s="131">
        <v>0</v>
      </c>
      <c r="T421" s="132">
        <f>S421*H421</f>
        <v>0</v>
      </c>
      <c r="AR421" s="133" t="s">
        <v>272</v>
      </c>
      <c r="AT421" s="133" t="s">
        <v>267</v>
      </c>
      <c r="AU421" s="133" t="s">
        <v>85</v>
      </c>
      <c r="AY421" s="18" t="s">
        <v>266</v>
      </c>
      <c r="BE421" s="134">
        <f>IF(N421="základní",J421,0)</f>
        <v>0</v>
      </c>
      <c r="BF421" s="134">
        <f>IF(N421="snížená",J421,0)</f>
        <v>0</v>
      </c>
      <c r="BG421" s="134">
        <f>IF(N421="zákl. přenesená",J421,0)</f>
        <v>0</v>
      </c>
      <c r="BH421" s="134">
        <f>IF(N421="sníž. přenesená",J421,0)</f>
        <v>0</v>
      </c>
      <c r="BI421" s="134">
        <f>IF(N421="nulová",J421,0)</f>
        <v>0</v>
      </c>
      <c r="BJ421" s="18" t="s">
        <v>83</v>
      </c>
      <c r="BK421" s="134">
        <f>ROUND(I421*H421,2)</f>
        <v>0</v>
      </c>
      <c r="BL421" s="18" t="s">
        <v>272</v>
      </c>
      <c r="BM421" s="133" t="s">
        <v>5511</v>
      </c>
    </row>
    <row r="422" spans="2:65" s="1" customFormat="1" ht="11.25">
      <c r="B422" s="33"/>
      <c r="D422" s="186" t="s">
        <v>1068</v>
      </c>
      <c r="F422" s="187" t="s">
        <v>3407</v>
      </c>
      <c r="I422" s="151"/>
      <c r="L422" s="33"/>
      <c r="M422" s="152"/>
      <c r="T422" s="54"/>
      <c r="AT422" s="18" t="s">
        <v>1068</v>
      </c>
      <c r="AU422" s="18" t="s">
        <v>85</v>
      </c>
    </row>
    <row r="423" spans="2:65" s="1" customFormat="1" ht="16.5" customHeight="1">
      <c r="B423" s="33"/>
      <c r="C423" s="122" t="s">
        <v>478</v>
      </c>
      <c r="D423" s="122" t="s">
        <v>267</v>
      </c>
      <c r="E423" s="123" t="s">
        <v>1115</v>
      </c>
      <c r="F423" s="124" t="s">
        <v>1116</v>
      </c>
      <c r="G423" s="125" t="s">
        <v>845</v>
      </c>
      <c r="H423" s="126">
        <v>1080.3420000000001</v>
      </c>
      <c r="I423" s="127"/>
      <c r="J423" s="128">
        <f>ROUND(I423*H423,2)</f>
        <v>0</v>
      </c>
      <c r="K423" s="124" t="s">
        <v>3405</v>
      </c>
      <c r="L423" s="33"/>
      <c r="M423" s="129" t="s">
        <v>19</v>
      </c>
      <c r="N423" s="130" t="s">
        <v>46</v>
      </c>
      <c r="P423" s="131">
        <f>O423*H423</f>
        <v>0</v>
      </c>
      <c r="Q423" s="131">
        <v>0</v>
      </c>
      <c r="R423" s="131">
        <f>Q423*H423</f>
        <v>0</v>
      </c>
      <c r="S423" s="131">
        <v>0</v>
      </c>
      <c r="T423" s="132">
        <f>S423*H423</f>
        <v>0</v>
      </c>
      <c r="AR423" s="133" t="s">
        <v>272</v>
      </c>
      <c r="AT423" s="133" t="s">
        <v>267</v>
      </c>
      <c r="AU423" s="133" t="s">
        <v>85</v>
      </c>
      <c r="AY423" s="18" t="s">
        <v>266</v>
      </c>
      <c r="BE423" s="134">
        <f>IF(N423="základní",J423,0)</f>
        <v>0</v>
      </c>
      <c r="BF423" s="134">
        <f>IF(N423="snížená",J423,0)</f>
        <v>0</v>
      </c>
      <c r="BG423" s="134">
        <f>IF(N423="zákl. přenesená",J423,0)</f>
        <v>0</v>
      </c>
      <c r="BH423" s="134">
        <f>IF(N423="sníž. přenesená",J423,0)</f>
        <v>0</v>
      </c>
      <c r="BI423" s="134">
        <f>IF(N423="nulová",J423,0)</f>
        <v>0</v>
      </c>
      <c r="BJ423" s="18" t="s">
        <v>83</v>
      </c>
      <c r="BK423" s="134">
        <f>ROUND(I423*H423,2)</f>
        <v>0</v>
      </c>
      <c r="BL423" s="18" t="s">
        <v>272</v>
      </c>
      <c r="BM423" s="133" t="s">
        <v>5512</v>
      </c>
    </row>
    <row r="424" spans="2:65" s="1" customFormat="1" ht="11.25">
      <c r="B424" s="33"/>
      <c r="D424" s="186" t="s">
        <v>1068</v>
      </c>
      <c r="F424" s="187" t="s">
        <v>3409</v>
      </c>
      <c r="I424" s="151"/>
      <c r="L424" s="33"/>
      <c r="M424" s="152"/>
      <c r="T424" s="54"/>
      <c r="AT424" s="18" t="s">
        <v>1068</v>
      </c>
      <c r="AU424" s="18" t="s">
        <v>85</v>
      </c>
    </row>
    <row r="425" spans="2:65" s="11" customFormat="1" ht="11.25">
      <c r="B425" s="135"/>
      <c r="D425" s="136" t="s">
        <v>274</v>
      </c>
      <c r="E425" s="137" t="s">
        <v>19</v>
      </c>
      <c r="F425" s="138" t="s">
        <v>5513</v>
      </c>
      <c r="H425" s="139">
        <v>1080.3420000000001</v>
      </c>
      <c r="I425" s="140"/>
      <c r="L425" s="135"/>
      <c r="M425" s="141"/>
      <c r="T425" s="142"/>
      <c r="AT425" s="137" t="s">
        <v>274</v>
      </c>
      <c r="AU425" s="137" t="s">
        <v>85</v>
      </c>
      <c r="AV425" s="11" t="s">
        <v>85</v>
      </c>
      <c r="AW425" s="11" t="s">
        <v>37</v>
      </c>
      <c r="AX425" s="11" t="s">
        <v>75</v>
      </c>
      <c r="AY425" s="137" t="s">
        <v>266</v>
      </c>
    </row>
    <row r="426" spans="2:65" s="12" customFormat="1" ht="11.25">
      <c r="B426" s="143"/>
      <c r="D426" s="136" t="s">
        <v>274</v>
      </c>
      <c r="E426" s="144" t="s">
        <v>19</v>
      </c>
      <c r="F426" s="145" t="s">
        <v>276</v>
      </c>
      <c r="H426" s="146">
        <v>1080.3420000000001</v>
      </c>
      <c r="I426" s="147"/>
      <c r="L426" s="143"/>
      <c r="M426" s="148"/>
      <c r="T426" s="149"/>
      <c r="AT426" s="144" t="s">
        <v>274</v>
      </c>
      <c r="AU426" s="144" t="s">
        <v>85</v>
      </c>
      <c r="AV426" s="12" t="s">
        <v>272</v>
      </c>
      <c r="AW426" s="12" t="s">
        <v>37</v>
      </c>
      <c r="AX426" s="12" t="s">
        <v>83</v>
      </c>
      <c r="AY426" s="144" t="s">
        <v>266</v>
      </c>
    </row>
    <row r="427" spans="2:65" s="1" customFormat="1" ht="16.5" customHeight="1">
      <c r="B427" s="33"/>
      <c r="C427" s="122" t="s">
        <v>498</v>
      </c>
      <c r="D427" s="122" t="s">
        <v>267</v>
      </c>
      <c r="E427" s="123" t="s">
        <v>1120</v>
      </c>
      <c r="F427" s="124" t="s">
        <v>1121</v>
      </c>
      <c r="G427" s="125" t="s">
        <v>845</v>
      </c>
      <c r="H427" s="126">
        <v>120.038</v>
      </c>
      <c r="I427" s="127"/>
      <c r="J427" s="128">
        <f>ROUND(I427*H427,2)</f>
        <v>0</v>
      </c>
      <c r="K427" s="124" t="s">
        <v>3405</v>
      </c>
      <c r="L427" s="33"/>
      <c r="M427" s="129" t="s">
        <v>19</v>
      </c>
      <c r="N427" s="130" t="s">
        <v>46</v>
      </c>
      <c r="P427" s="131">
        <f>O427*H427</f>
        <v>0</v>
      </c>
      <c r="Q427" s="131">
        <v>0</v>
      </c>
      <c r="R427" s="131">
        <f>Q427*H427</f>
        <v>0</v>
      </c>
      <c r="S427" s="131">
        <v>0</v>
      </c>
      <c r="T427" s="132">
        <f>S427*H427</f>
        <v>0</v>
      </c>
      <c r="AR427" s="133" t="s">
        <v>272</v>
      </c>
      <c r="AT427" s="133" t="s">
        <v>267</v>
      </c>
      <c r="AU427" s="133" t="s">
        <v>85</v>
      </c>
      <c r="AY427" s="18" t="s">
        <v>266</v>
      </c>
      <c r="BE427" s="134">
        <f>IF(N427="základní",J427,0)</f>
        <v>0</v>
      </c>
      <c r="BF427" s="134">
        <f>IF(N427="snížená",J427,0)</f>
        <v>0</v>
      </c>
      <c r="BG427" s="134">
        <f>IF(N427="zákl. přenesená",J427,0)</f>
        <v>0</v>
      </c>
      <c r="BH427" s="134">
        <f>IF(N427="sníž. přenesená",J427,0)</f>
        <v>0</v>
      </c>
      <c r="BI427" s="134">
        <f>IF(N427="nulová",J427,0)</f>
        <v>0</v>
      </c>
      <c r="BJ427" s="18" t="s">
        <v>83</v>
      </c>
      <c r="BK427" s="134">
        <f>ROUND(I427*H427,2)</f>
        <v>0</v>
      </c>
      <c r="BL427" s="18" t="s">
        <v>272</v>
      </c>
      <c r="BM427" s="133" t="s">
        <v>5514</v>
      </c>
    </row>
    <row r="428" spans="2:65" s="1" customFormat="1" ht="11.25">
      <c r="B428" s="33"/>
      <c r="D428" s="186" t="s">
        <v>1068</v>
      </c>
      <c r="F428" s="187" t="s">
        <v>3412</v>
      </c>
      <c r="I428" s="151"/>
      <c r="L428" s="33"/>
      <c r="M428" s="152"/>
      <c r="T428" s="54"/>
      <c r="AT428" s="18" t="s">
        <v>1068</v>
      </c>
      <c r="AU428" s="18" t="s">
        <v>85</v>
      </c>
    </row>
    <row r="429" spans="2:65" s="10" customFormat="1" ht="22.9" customHeight="1">
      <c r="B429" s="112"/>
      <c r="D429" s="113" t="s">
        <v>74</v>
      </c>
      <c r="E429" s="162" t="s">
        <v>1124</v>
      </c>
      <c r="F429" s="162" t="s">
        <v>1125</v>
      </c>
      <c r="I429" s="115"/>
      <c r="J429" s="163">
        <f>BK429</f>
        <v>0</v>
      </c>
      <c r="L429" s="112"/>
      <c r="M429" s="117"/>
      <c r="P429" s="118">
        <f>SUM(P430:P431)</f>
        <v>0</v>
      </c>
      <c r="R429" s="118">
        <f>SUM(R430:R431)</f>
        <v>0</v>
      </c>
      <c r="T429" s="119">
        <f>SUM(T430:T431)</f>
        <v>0</v>
      </c>
      <c r="AR429" s="113" t="s">
        <v>83</v>
      </c>
      <c r="AT429" s="120" t="s">
        <v>74</v>
      </c>
      <c r="AU429" s="120" t="s">
        <v>83</v>
      </c>
      <c r="AY429" s="113" t="s">
        <v>266</v>
      </c>
      <c r="BK429" s="121">
        <f>SUM(BK430:BK431)</f>
        <v>0</v>
      </c>
    </row>
    <row r="430" spans="2:65" s="1" customFormat="1" ht="16.5" customHeight="1">
      <c r="B430" s="33"/>
      <c r="C430" s="122" t="s">
        <v>490</v>
      </c>
      <c r="D430" s="122" t="s">
        <v>267</v>
      </c>
      <c r="E430" s="123" t="s">
        <v>1126</v>
      </c>
      <c r="F430" s="124" t="s">
        <v>1127</v>
      </c>
      <c r="G430" s="125" t="s">
        <v>845</v>
      </c>
      <c r="H430" s="126">
        <v>177.13900000000001</v>
      </c>
      <c r="I430" s="127"/>
      <c r="J430" s="128">
        <f>ROUND(I430*H430,2)</f>
        <v>0</v>
      </c>
      <c r="K430" s="124" t="s">
        <v>3272</v>
      </c>
      <c r="L430" s="33"/>
      <c r="M430" s="129" t="s">
        <v>19</v>
      </c>
      <c r="N430" s="130" t="s">
        <v>46</v>
      </c>
      <c r="P430" s="131">
        <f>O430*H430</f>
        <v>0</v>
      </c>
      <c r="Q430" s="131">
        <v>0</v>
      </c>
      <c r="R430" s="131">
        <f>Q430*H430</f>
        <v>0</v>
      </c>
      <c r="S430" s="131">
        <v>0</v>
      </c>
      <c r="T430" s="132">
        <f>S430*H430</f>
        <v>0</v>
      </c>
      <c r="AR430" s="133" t="s">
        <v>272</v>
      </c>
      <c r="AT430" s="133" t="s">
        <v>267</v>
      </c>
      <c r="AU430" s="133" t="s">
        <v>85</v>
      </c>
      <c r="AY430" s="18" t="s">
        <v>266</v>
      </c>
      <c r="BE430" s="134">
        <f>IF(N430="základní",J430,0)</f>
        <v>0</v>
      </c>
      <c r="BF430" s="134">
        <f>IF(N430="snížená",J430,0)</f>
        <v>0</v>
      </c>
      <c r="BG430" s="134">
        <f>IF(N430="zákl. přenesená",J430,0)</f>
        <v>0</v>
      </c>
      <c r="BH430" s="134">
        <f>IF(N430="sníž. přenesená",J430,0)</f>
        <v>0</v>
      </c>
      <c r="BI430" s="134">
        <f>IF(N430="nulová",J430,0)</f>
        <v>0</v>
      </c>
      <c r="BJ430" s="18" t="s">
        <v>83</v>
      </c>
      <c r="BK430" s="134">
        <f>ROUND(I430*H430,2)</f>
        <v>0</v>
      </c>
      <c r="BL430" s="18" t="s">
        <v>272</v>
      </c>
      <c r="BM430" s="133" t="s">
        <v>5515</v>
      </c>
    </row>
    <row r="431" spans="2:65" s="1" customFormat="1" ht="11.25">
      <c r="B431" s="33"/>
      <c r="D431" s="186" t="s">
        <v>1068</v>
      </c>
      <c r="F431" s="187" t="s">
        <v>1129</v>
      </c>
      <c r="I431" s="151"/>
      <c r="L431" s="33"/>
      <c r="M431" s="152"/>
      <c r="T431" s="54"/>
      <c r="AT431" s="18" t="s">
        <v>1068</v>
      </c>
      <c r="AU431" s="18" t="s">
        <v>85</v>
      </c>
    </row>
    <row r="432" spans="2:65" s="10" customFormat="1" ht="25.9" customHeight="1">
      <c r="B432" s="112"/>
      <c r="D432" s="113" t="s">
        <v>74</v>
      </c>
      <c r="E432" s="114" t="s">
        <v>1130</v>
      </c>
      <c r="F432" s="114" t="s">
        <v>1131</v>
      </c>
      <c r="I432" s="115"/>
      <c r="J432" s="116">
        <f>BK432</f>
        <v>0</v>
      </c>
      <c r="L432" s="112"/>
      <c r="M432" s="117"/>
      <c r="P432" s="118">
        <f>P433</f>
        <v>0</v>
      </c>
      <c r="R432" s="118">
        <f>R433</f>
        <v>0</v>
      </c>
      <c r="T432" s="119">
        <f>T433</f>
        <v>0</v>
      </c>
      <c r="AR432" s="113" t="s">
        <v>85</v>
      </c>
      <c r="AT432" s="120" t="s">
        <v>74</v>
      </c>
      <c r="AU432" s="120" t="s">
        <v>75</v>
      </c>
      <c r="AY432" s="113" t="s">
        <v>266</v>
      </c>
      <c r="BK432" s="121">
        <f>BK433</f>
        <v>0</v>
      </c>
    </row>
    <row r="433" spans="2:65" s="10" customFormat="1" ht="22.9" customHeight="1">
      <c r="B433" s="112"/>
      <c r="D433" s="113" t="s">
        <v>74</v>
      </c>
      <c r="E433" s="162" t="s">
        <v>3414</v>
      </c>
      <c r="F433" s="162" t="s">
        <v>3415</v>
      </c>
      <c r="I433" s="115"/>
      <c r="J433" s="163">
        <f>BK433</f>
        <v>0</v>
      </c>
      <c r="L433" s="112"/>
      <c r="M433" s="117"/>
      <c r="P433" s="118">
        <f>SUM(P434:P490)</f>
        <v>0</v>
      </c>
      <c r="R433" s="118">
        <f>SUM(R434:R490)</f>
        <v>0</v>
      </c>
      <c r="T433" s="119">
        <f>SUM(T434:T490)</f>
        <v>0</v>
      </c>
      <c r="AR433" s="113" t="s">
        <v>85</v>
      </c>
      <c r="AT433" s="120" t="s">
        <v>74</v>
      </c>
      <c r="AU433" s="120" t="s">
        <v>83</v>
      </c>
      <c r="AY433" s="113" t="s">
        <v>266</v>
      </c>
      <c r="BK433" s="121">
        <f>SUM(BK434:BK490)</f>
        <v>0</v>
      </c>
    </row>
    <row r="434" spans="2:65" s="1" customFormat="1" ht="16.5" customHeight="1">
      <c r="B434" s="33"/>
      <c r="C434" s="122" t="s">
        <v>494</v>
      </c>
      <c r="D434" s="122" t="s">
        <v>267</v>
      </c>
      <c r="E434" s="123" t="s">
        <v>3022</v>
      </c>
      <c r="F434" s="124" t="s">
        <v>3023</v>
      </c>
      <c r="G434" s="125" t="s">
        <v>895</v>
      </c>
      <c r="H434" s="126">
        <v>167.41</v>
      </c>
      <c r="I434" s="127"/>
      <c r="J434" s="128">
        <f>ROUND(I434*H434,2)</f>
        <v>0</v>
      </c>
      <c r="K434" s="124" t="s">
        <v>3272</v>
      </c>
      <c r="L434" s="33"/>
      <c r="M434" s="129" t="s">
        <v>19</v>
      </c>
      <c r="N434" s="130" t="s">
        <v>46</v>
      </c>
      <c r="P434" s="131">
        <f>O434*H434</f>
        <v>0</v>
      </c>
      <c r="Q434" s="131">
        <v>0</v>
      </c>
      <c r="R434" s="131">
        <f>Q434*H434</f>
        <v>0</v>
      </c>
      <c r="S434" s="131">
        <v>0</v>
      </c>
      <c r="T434" s="132">
        <f>S434*H434</f>
        <v>0</v>
      </c>
      <c r="AR434" s="133" t="s">
        <v>366</v>
      </c>
      <c r="AT434" s="133" t="s">
        <v>267</v>
      </c>
      <c r="AU434" s="133" t="s">
        <v>85</v>
      </c>
      <c r="AY434" s="18" t="s">
        <v>266</v>
      </c>
      <c r="BE434" s="134">
        <f>IF(N434="základní",J434,0)</f>
        <v>0</v>
      </c>
      <c r="BF434" s="134">
        <f>IF(N434="snížená",J434,0)</f>
        <v>0</v>
      </c>
      <c r="BG434" s="134">
        <f>IF(N434="zákl. přenesená",J434,0)</f>
        <v>0</v>
      </c>
      <c r="BH434" s="134">
        <f>IF(N434="sníž. přenesená",J434,0)</f>
        <v>0</v>
      </c>
      <c r="BI434" s="134">
        <f>IF(N434="nulová",J434,0)</f>
        <v>0</v>
      </c>
      <c r="BJ434" s="18" t="s">
        <v>83</v>
      </c>
      <c r="BK434" s="134">
        <f>ROUND(I434*H434,2)</f>
        <v>0</v>
      </c>
      <c r="BL434" s="18" t="s">
        <v>366</v>
      </c>
      <c r="BM434" s="133" t="s">
        <v>5516</v>
      </c>
    </row>
    <row r="435" spans="2:65" s="1" customFormat="1" ht="11.25">
      <c r="B435" s="33"/>
      <c r="D435" s="186" t="s">
        <v>1068</v>
      </c>
      <c r="F435" s="187" t="s">
        <v>3025</v>
      </c>
      <c r="I435" s="151"/>
      <c r="L435" s="33"/>
      <c r="M435" s="152"/>
      <c r="T435" s="54"/>
      <c r="AT435" s="18" t="s">
        <v>1068</v>
      </c>
      <c r="AU435" s="18" t="s">
        <v>85</v>
      </c>
    </row>
    <row r="436" spans="2:65" s="14" customFormat="1" ht="11.25">
      <c r="B436" s="164"/>
      <c r="D436" s="136" t="s">
        <v>274</v>
      </c>
      <c r="E436" s="165" t="s">
        <v>19</v>
      </c>
      <c r="F436" s="166" t="s">
        <v>3417</v>
      </c>
      <c r="H436" s="165" t="s">
        <v>19</v>
      </c>
      <c r="I436" s="167"/>
      <c r="L436" s="164"/>
      <c r="M436" s="168"/>
      <c r="T436" s="169"/>
      <c r="AT436" s="165" t="s">
        <v>274</v>
      </c>
      <c r="AU436" s="165" t="s">
        <v>85</v>
      </c>
      <c r="AV436" s="14" t="s">
        <v>83</v>
      </c>
      <c r="AW436" s="14" t="s">
        <v>37</v>
      </c>
      <c r="AX436" s="14" t="s">
        <v>75</v>
      </c>
      <c r="AY436" s="165" t="s">
        <v>266</v>
      </c>
    </row>
    <row r="437" spans="2:65" s="11" customFormat="1" ht="11.25">
      <c r="B437" s="135"/>
      <c r="D437" s="136" t="s">
        <v>274</v>
      </c>
      <c r="E437" s="137" t="s">
        <v>19</v>
      </c>
      <c r="F437" s="138" t="s">
        <v>5517</v>
      </c>
      <c r="H437" s="139">
        <v>3.5979999999999999</v>
      </c>
      <c r="I437" s="140"/>
      <c r="L437" s="135"/>
      <c r="M437" s="141"/>
      <c r="T437" s="142"/>
      <c r="AT437" s="137" t="s">
        <v>274</v>
      </c>
      <c r="AU437" s="137" t="s">
        <v>85</v>
      </c>
      <c r="AV437" s="11" t="s">
        <v>85</v>
      </c>
      <c r="AW437" s="11" t="s">
        <v>37</v>
      </c>
      <c r="AX437" s="11" t="s">
        <v>75</v>
      </c>
      <c r="AY437" s="137" t="s">
        <v>266</v>
      </c>
    </row>
    <row r="438" spans="2:65" s="11" customFormat="1" ht="11.25">
      <c r="B438" s="135"/>
      <c r="D438" s="136" t="s">
        <v>274</v>
      </c>
      <c r="E438" s="137" t="s">
        <v>19</v>
      </c>
      <c r="F438" s="138" t="s">
        <v>5518</v>
      </c>
      <c r="H438" s="139">
        <v>4.8339999999999996</v>
      </c>
      <c r="I438" s="140"/>
      <c r="L438" s="135"/>
      <c r="M438" s="141"/>
      <c r="T438" s="142"/>
      <c r="AT438" s="137" t="s">
        <v>274</v>
      </c>
      <c r="AU438" s="137" t="s">
        <v>85</v>
      </c>
      <c r="AV438" s="11" t="s">
        <v>85</v>
      </c>
      <c r="AW438" s="11" t="s">
        <v>37</v>
      </c>
      <c r="AX438" s="11" t="s">
        <v>75</v>
      </c>
      <c r="AY438" s="137" t="s">
        <v>266</v>
      </c>
    </row>
    <row r="439" spans="2:65" s="11" customFormat="1" ht="11.25">
      <c r="B439" s="135"/>
      <c r="D439" s="136" t="s">
        <v>274</v>
      </c>
      <c r="E439" s="137" t="s">
        <v>19</v>
      </c>
      <c r="F439" s="138" t="s">
        <v>5519</v>
      </c>
      <c r="H439" s="139">
        <v>3.742</v>
      </c>
      <c r="I439" s="140"/>
      <c r="L439" s="135"/>
      <c r="M439" s="141"/>
      <c r="T439" s="142"/>
      <c r="AT439" s="137" t="s">
        <v>274</v>
      </c>
      <c r="AU439" s="137" t="s">
        <v>85</v>
      </c>
      <c r="AV439" s="11" t="s">
        <v>85</v>
      </c>
      <c r="AW439" s="11" t="s">
        <v>37</v>
      </c>
      <c r="AX439" s="11" t="s">
        <v>75</v>
      </c>
      <c r="AY439" s="137" t="s">
        <v>266</v>
      </c>
    </row>
    <row r="440" spans="2:65" s="11" customFormat="1" ht="11.25">
      <c r="B440" s="135"/>
      <c r="D440" s="136" t="s">
        <v>274</v>
      </c>
      <c r="E440" s="137" t="s">
        <v>19</v>
      </c>
      <c r="F440" s="138" t="s">
        <v>5520</v>
      </c>
      <c r="H440" s="139">
        <v>4.1769999999999996</v>
      </c>
      <c r="I440" s="140"/>
      <c r="L440" s="135"/>
      <c r="M440" s="141"/>
      <c r="T440" s="142"/>
      <c r="AT440" s="137" t="s">
        <v>274</v>
      </c>
      <c r="AU440" s="137" t="s">
        <v>85</v>
      </c>
      <c r="AV440" s="11" t="s">
        <v>85</v>
      </c>
      <c r="AW440" s="11" t="s">
        <v>37</v>
      </c>
      <c r="AX440" s="11" t="s">
        <v>75</v>
      </c>
      <c r="AY440" s="137" t="s">
        <v>266</v>
      </c>
    </row>
    <row r="441" spans="2:65" s="11" customFormat="1" ht="11.25">
      <c r="B441" s="135"/>
      <c r="D441" s="136" t="s">
        <v>274</v>
      </c>
      <c r="E441" s="137" t="s">
        <v>19</v>
      </c>
      <c r="F441" s="138" t="s">
        <v>5521</v>
      </c>
      <c r="H441" s="139">
        <v>3.1520000000000001</v>
      </c>
      <c r="I441" s="140"/>
      <c r="L441" s="135"/>
      <c r="M441" s="141"/>
      <c r="T441" s="142"/>
      <c r="AT441" s="137" t="s">
        <v>274</v>
      </c>
      <c r="AU441" s="137" t="s">
        <v>85</v>
      </c>
      <c r="AV441" s="11" t="s">
        <v>85</v>
      </c>
      <c r="AW441" s="11" t="s">
        <v>37</v>
      </c>
      <c r="AX441" s="11" t="s">
        <v>75</v>
      </c>
      <c r="AY441" s="137" t="s">
        <v>266</v>
      </c>
    </row>
    <row r="442" spans="2:65" s="15" customFormat="1" ht="11.25">
      <c r="B442" s="190"/>
      <c r="D442" s="136" t="s">
        <v>274</v>
      </c>
      <c r="E442" s="191" t="s">
        <v>19</v>
      </c>
      <c r="F442" s="192" t="s">
        <v>1643</v>
      </c>
      <c r="H442" s="193">
        <v>19.503</v>
      </c>
      <c r="I442" s="194"/>
      <c r="L442" s="190"/>
      <c r="M442" s="195"/>
      <c r="T442" s="196"/>
      <c r="AT442" s="191" t="s">
        <v>274</v>
      </c>
      <c r="AU442" s="191" t="s">
        <v>85</v>
      </c>
      <c r="AV442" s="15" t="s">
        <v>285</v>
      </c>
      <c r="AW442" s="15" t="s">
        <v>37</v>
      </c>
      <c r="AX442" s="15" t="s">
        <v>75</v>
      </c>
      <c r="AY442" s="191" t="s">
        <v>266</v>
      </c>
    </row>
    <row r="443" spans="2:65" s="11" customFormat="1" ht="11.25">
      <c r="B443" s="135"/>
      <c r="D443" s="136" t="s">
        <v>274</v>
      </c>
      <c r="E443" s="137" t="s">
        <v>19</v>
      </c>
      <c r="F443" s="138" t="s">
        <v>5522</v>
      </c>
      <c r="H443" s="139">
        <v>61.402000000000001</v>
      </c>
      <c r="I443" s="140"/>
      <c r="L443" s="135"/>
      <c r="M443" s="141"/>
      <c r="T443" s="142"/>
      <c r="AT443" s="137" t="s">
        <v>274</v>
      </c>
      <c r="AU443" s="137" t="s">
        <v>85</v>
      </c>
      <c r="AV443" s="11" t="s">
        <v>85</v>
      </c>
      <c r="AW443" s="11" t="s">
        <v>37</v>
      </c>
      <c r="AX443" s="11" t="s">
        <v>75</v>
      </c>
      <c r="AY443" s="137" t="s">
        <v>266</v>
      </c>
    </row>
    <row r="444" spans="2:65" s="15" customFormat="1" ht="11.25">
      <c r="B444" s="190"/>
      <c r="D444" s="136" t="s">
        <v>274</v>
      </c>
      <c r="E444" s="191" t="s">
        <v>19</v>
      </c>
      <c r="F444" s="192" t="s">
        <v>1643</v>
      </c>
      <c r="H444" s="193">
        <v>61.402000000000001</v>
      </c>
      <c r="I444" s="194"/>
      <c r="L444" s="190"/>
      <c r="M444" s="195"/>
      <c r="T444" s="196"/>
      <c r="AT444" s="191" t="s">
        <v>274</v>
      </c>
      <c r="AU444" s="191" t="s">
        <v>85</v>
      </c>
      <c r="AV444" s="15" t="s">
        <v>285</v>
      </c>
      <c r="AW444" s="15" t="s">
        <v>37</v>
      </c>
      <c r="AX444" s="15" t="s">
        <v>75</v>
      </c>
      <c r="AY444" s="191" t="s">
        <v>266</v>
      </c>
    </row>
    <row r="445" spans="2:65" s="11" customFormat="1" ht="11.25">
      <c r="B445" s="135"/>
      <c r="D445" s="136" t="s">
        <v>274</v>
      </c>
      <c r="E445" s="137" t="s">
        <v>19</v>
      </c>
      <c r="F445" s="138" t="s">
        <v>5523</v>
      </c>
      <c r="H445" s="139">
        <v>86.504999999999995</v>
      </c>
      <c r="I445" s="140"/>
      <c r="L445" s="135"/>
      <c r="M445" s="141"/>
      <c r="T445" s="142"/>
      <c r="AT445" s="137" t="s">
        <v>274</v>
      </c>
      <c r="AU445" s="137" t="s">
        <v>85</v>
      </c>
      <c r="AV445" s="11" t="s">
        <v>85</v>
      </c>
      <c r="AW445" s="11" t="s">
        <v>37</v>
      </c>
      <c r="AX445" s="11" t="s">
        <v>75</v>
      </c>
      <c r="AY445" s="137" t="s">
        <v>266</v>
      </c>
    </row>
    <row r="446" spans="2:65" s="15" customFormat="1" ht="11.25">
      <c r="B446" s="190"/>
      <c r="D446" s="136" t="s">
        <v>274</v>
      </c>
      <c r="E446" s="191" t="s">
        <v>19</v>
      </c>
      <c r="F446" s="192" t="s">
        <v>1643</v>
      </c>
      <c r="H446" s="193">
        <v>86.504999999999995</v>
      </c>
      <c r="I446" s="194"/>
      <c r="L446" s="190"/>
      <c r="M446" s="195"/>
      <c r="T446" s="196"/>
      <c r="AT446" s="191" t="s">
        <v>274</v>
      </c>
      <c r="AU446" s="191" t="s">
        <v>85</v>
      </c>
      <c r="AV446" s="15" t="s">
        <v>285</v>
      </c>
      <c r="AW446" s="15" t="s">
        <v>37</v>
      </c>
      <c r="AX446" s="15" t="s">
        <v>75</v>
      </c>
      <c r="AY446" s="191" t="s">
        <v>266</v>
      </c>
    </row>
    <row r="447" spans="2:65" s="12" customFormat="1" ht="11.25">
      <c r="B447" s="143"/>
      <c r="D447" s="136" t="s">
        <v>274</v>
      </c>
      <c r="E447" s="144" t="s">
        <v>19</v>
      </c>
      <c r="F447" s="145" t="s">
        <v>276</v>
      </c>
      <c r="H447" s="146">
        <v>167.41</v>
      </c>
      <c r="I447" s="147"/>
      <c r="L447" s="143"/>
      <c r="M447" s="148"/>
      <c r="T447" s="149"/>
      <c r="AT447" s="144" t="s">
        <v>274</v>
      </c>
      <c r="AU447" s="144" t="s">
        <v>85</v>
      </c>
      <c r="AV447" s="12" t="s">
        <v>272</v>
      </c>
      <c r="AW447" s="12" t="s">
        <v>37</v>
      </c>
      <c r="AX447" s="12" t="s">
        <v>83</v>
      </c>
      <c r="AY447" s="144" t="s">
        <v>266</v>
      </c>
    </row>
    <row r="448" spans="2:65" s="1" customFormat="1" ht="16.5" customHeight="1">
      <c r="B448" s="33"/>
      <c r="C448" s="170" t="s">
        <v>482</v>
      </c>
      <c r="D448" s="170" t="s">
        <v>298</v>
      </c>
      <c r="E448" s="171" t="s">
        <v>2992</v>
      </c>
      <c r="F448" s="172" t="s">
        <v>2993</v>
      </c>
      <c r="G448" s="173" t="s">
        <v>845</v>
      </c>
      <c r="H448" s="174">
        <v>0.05</v>
      </c>
      <c r="I448" s="175"/>
      <c r="J448" s="176">
        <f>ROUND(I448*H448,2)</f>
        <v>0</v>
      </c>
      <c r="K448" s="172" t="s">
        <v>3272</v>
      </c>
      <c r="L448" s="177"/>
      <c r="M448" s="178" t="s">
        <v>19</v>
      </c>
      <c r="N448" s="179" t="s">
        <v>46</v>
      </c>
      <c r="P448" s="131">
        <f>O448*H448</f>
        <v>0</v>
      </c>
      <c r="Q448" s="131">
        <v>0</v>
      </c>
      <c r="R448" s="131">
        <f>Q448*H448</f>
        <v>0</v>
      </c>
      <c r="S448" s="131">
        <v>0</v>
      </c>
      <c r="T448" s="132">
        <f>S448*H448</f>
        <v>0</v>
      </c>
      <c r="AR448" s="133" t="s">
        <v>332</v>
      </c>
      <c r="AT448" s="133" t="s">
        <v>298</v>
      </c>
      <c r="AU448" s="133" t="s">
        <v>85</v>
      </c>
      <c r="AY448" s="18" t="s">
        <v>266</v>
      </c>
      <c r="BE448" s="134">
        <f>IF(N448="základní",J448,0)</f>
        <v>0</v>
      </c>
      <c r="BF448" s="134">
        <f>IF(N448="snížená",J448,0)</f>
        <v>0</v>
      </c>
      <c r="BG448" s="134">
        <f>IF(N448="zákl. přenesená",J448,0)</f>
        <v>0</v>
      </c>
      <c r="BH448" s="134">
        <f>IF(N448="sníž. přenesená",J448,0)</f>
        <v>0</v>
      </c>
      <c r="BI448" s="134">
        <f>IF(N448="nulová",J448,0)</f>
        <v>0</v>
      </c>
      <c r="BJ448" s="18" t="s">
        <v>83</v>
      </c>
      <c r="BK448" s="134">
        <f>ROUND(I448*H448,2)</f>
        <v>0</v>
      </c>
      <c r="BL448" s="18" t="s">
        <v>366</v>
      </c>
      <c r="BM448" s="133" t="s">
        <v>5524</v>
      </c>
    </row>
    <row r="449" spans="2:65" s="11" customFormat="1" ht="11.25">
      <c r="B449" s="135"/>
      <c r="D449" s="136" t="s">
        <v>274</v>
      </c>
      <c r="E449" s="137" t="s">
        <v>19</v>
      </c>
      <c r="F449" s="138" t="s">
        <v>5525</v>
      </c>
      <c r="H449" s="139">
        <v>0.05</v>
      </c>
      <c r="I449" s="140"/>
      <c r="L449" s="135"/>
      <c r="M449" s="141"/>
      <c r="T449" s="142"/>
      <c r="AT449" s="137" t="s">
        <v>274</v>
      </c>
      <c r="AU449" s="137" t="s">
        <v>85</v>
      </c>
      <c r="AV449" s="11" t="s">
        <v>85</v>
      </c>
      <c r="AW449" s="11" t="s">
        <v>37</v>
      </c>
      <c r="AX449" s="11" t="s">
        <v>75</v>
      </c>
      <c r="AY449" s="137" t="s">
        <v>266</v>
      </c>
    </row>
    <row r="450" spans="2:65" s="12" customFormat="1" ht="11.25">
      <c r="B450" s="143"/>
      <c r="D450" s="136" t="s">
        <v>274</v>
      </c>
      <c r="E450" s="144" t="s">
        <v>19</v>
      </c>
      <c r="F450" s="145" t="s">
        <v>276</v>
      </c>
      <c r="H450" s="146">
        <v>0.05</v>
      </c>
      <c r="I450" s="147"/>
      <c r="L450" s="143"/>
      <c r="M450" s="148"/>
      <c r="T450" s="149"/>
      <c r="AT450" s="144" t="s">
        <v>274</v>
      </c>
      <c r="AU450" s="144" t="s">
        <v>85</v>
      </c>
      <c r="AV450" s="12" t="s">
        <v>272</v>
      </c>
      <c r="AW450" s="12" t="s">
        <v>37</v>
      </c>
      <c r="AX450" s="12" t="s">
        <v>83</v>
      </c>
      <c r="AY450" s="144" t="s">
        <v>266</v>
      </c>
    </row>
    <row r="451" spans="2:65" s="1" customFormat="1" ht="16.5" customHeight="1">
      <c r="B451" s="33"/>
      <c r="C451" s="122" t="s">
        <v>486</v>
      </c>
      <c r="D451" s="122" t="s">
        <v>267</v>
      </c>
      <c r="E451" s="123" t="s">
        <v>3028</v>
      </c>
      <c r="F451" s="124" t="s">
        <v>3029</v>
      </c>
      <c r="G451" s="125" t="s">
        <v>895</v>
      </c>
      <c r="H451" s="126">
        <v>173.01</v>
      </c>
      <c r="I451" s="127"/>
      <c r="J451" s="128">
        <f>ROUND(I451*H451,2)</f>
        <v>0</v>
      </c>
      <c r="K451" s="124" t="s">
        <v>3272</v>
      </c>
      <c r="L451" s="33"/>
      <c r="M451" s="129" t="s">
        <v>19</v>
      </c>
      <c r="N451" s="130" t="s">
        <v>46</v>
      </c>
      <c r="P451" s="131">
        <f>O451*H451</f>
        <v>0</v>
      </c>
      <c r="Q451" s="131">
        <v>0</v>
      </c>
      <c r="R451" s="131">
        <f>Q451*H451</f>
        <v>0</v>
      </c>
      <c r="S451" s="131">
        <v>0</v>
      </c>
      <c r="T451" s="132">
        <f>S451*H451</f>
        <v>0</v>
      </c>
      <c r="AR451" s="133" t="s">
        <v>366</v>
      </c>
      <c r="AT451" s="133" t="s">
        <v>267</v>
      </c>
      <c r="AU451" s="133" t="s">
        <v>85</v>
      </c>
      <c r="AY451" s="18" t="s">
        <v>266</v>
      </c>
      <c r="BE451" s="134">
        <f>IF(N451="základní",J451,0)</f>
        <v>0</v>
      </c>
      <c r="BF451" s="134">
        <f>IF(N451="snížená",J451,0)</f>
        <v>0</v>
      </c>
      <c r="BG451" s="134">
        <f>IF(N451="zákl. přenesená",J451,0)</f>
        <v>0</v>
      </c>
      <c r="BH451" s="134">
        <f>IF(N451="sníž. přenesená",J451,0)</f>
        <v>0</v>
      </c>
      <c r="BI451" s="134">
        <f>IF(N451="nulová",J451,0)</f>
        <v>0</v>
      </c>
      <c r="BJ451" s="18" t="s">
        <v>83</v>
      </c>
      <c r="BK451" s="134">
        <f>ROUND(I451*H451,2)</f>
        <v>0</v>
      </c>
      <c r="BL451" s="18" t="s">
        <v>366</v>
      </c>
      <c r="BM451" s="133" t="s">
        <v>5526</v>
      </c>
    </row>
    <row r="452" spans="2:65" s="1" customFormat="1" ht="11.25">
      <c r="B452" s="33"/>
      <c r="D452" s="186" t="s">
        <v>1068</v>
      </c>
      <c r="F452" s="187" t="s">
        <v>3031</v>
      </c>
      <c r="I452" s="151"/>
      <c r="L452" s="33"/>
      <c r="M452" s="152"/>
      <c r="T452" s="54"/>
      <c r="AT452" s="18" t="s">
        <v>1068</v>
      </c>
      <c r="AU452" s="18" t="s">
        <v>85</v>
      </c>
    </row>
    <row r="453" spans="2:65" s="11" customFormat="1" ht="11.25">
      <c r="B453" s="135"/>
      <c r="D453" s="136" t="s">
        <v>274</v>
      </c>
      <c r="E453" s="137" t="s">
        <v>19</v>
      </c>
      <c r="F453" s="138" t="s">
        <v>5527</v>
      </c>
      <c r="H453" s="139">
        <v>173.01</v>
      </c>
      <c r="I453" s="140"/>
      <c r="L453" s="135"/>
      <c r="M453" s="141"/>
      <c r="T453" s="142"/>
      <c r="AT453" s="137" t="s">
        <v>274</v>
      </c>
      <c r="AU453" s="137" t="s">
        <v>85</v>
      </c>
      <c r="AV453" s="11" t="s">
        <v>85</v>
      </c>
      <c r="AW453" s="11" t="s">
        <v>37</v>
      </c>
      <c r="AX453" s="11" t="s">
        <v>75</v>
      </c>
      <c r="AY453" s="137" t="s">
        <v>266</v>
      </c>
    </row>
    <row r="454" spans="2:65" s="12" customFormat="1" ht="11.25">
      <c r="B454" s="143"/>
      <c r="D454" s="136" t="s">
        <v>274</v>
      </c>
      <c r="E454" s="144" t="s">
        <v>19</v>
      </c>
      <c r="F454" s="145" t="s">
        <v>276</v>
      </c>
      <c r="H454" s="146">
        <v>173.01</v>
      </c>
      <c r="I454" s="147"/>
      <c r="L454" s="143"/>
      <c r="M454" s="148"/>
      <c r="T454" s="149"/>
      <c r="AT454" s="144" t="s">
        <v>274</v>
      </c>
      <c r="AU454" s="144" t="s">
        <v>85</v>
      </c>
      <c r="AV454" s="12" t="s">
        <v>272</v>
      </c>
      <c r="AW454" s="12" t="s">
        <v>37</v>
      </c>
      <c r="AX454" s="12" t="s">
        <v>83</v>
      </c>
      <c r="AY454" s="144" t="s">
        <v>266</v>
      </c>
    </row>
    <row r="455" spans="2:65" s="1" customFormat="1" ht="16.5" customHeight="1">
      <c r="B455" s="33"/>
      <c r="C455" s="170" t="s">
        <v>506</v>
      </c>
      <c r="D455" s="170" t="s">
        <v>298</v>
      </c>
      <c r="E455" s="171" t="s">
        <v>2996</v>
      </c>
      <c r="F455" s="172" t="s">
        <v>3427</v>
      </c>
      <c r="G455" s="173" t="s">
        <v>845</v>
      </c>
      <c r="H455" s="174">
        <v>6.9000000000000006E-2</v>
      </c>
      <c r="I455" s="175"/>
      <c r="J455" s="176">
        <f>ROUND(I455*H455,2)</f>
        <v>0</v>
      </c>
      <c r="K455" s="172" t="s">
        <v>3272</v>
      </c>
      <c r="L455" s="177"/>
      <c r="M455" s="178" t="s">
        <v>19</v>
      </c>
      <c r="N455" s="179" t="s">
        <v>46</v>
      </c>
      <c r="P455" s="131">
        <f>O455*H455</f>
        <v>0</v>
      </c>
      <c r="Q455" s="131">
        <v>0</v>
      </c>
      <c r="R455" s="131">
        <f>Q455*H455</f>
        <v>0</v>
      </c>
      <c r="S455" s="131">
        <v>0</v>
      </c>
      <c r="T455" s="132">
        <f>S455*H455</f>
        <v>0</v>
      </c>
      <c r="AR455" s="133" t="s">
        <v>332</v>
      </c>
      <c r="AT455" s="133" t="s">
        <v>298</v>
      </c>
      <c r="AU455" s="133" t="s">
        <v>85</v>
      </c>
      <c r="AY455" s="18" t="s">
        <v>266</v>
      </c>
      <c r="BE455" s="134">
        <f>IF(N455="základní",J455,0)</f>
        <v>0</v>
      </c>
      <c r="BF455" s="134">
        <f>IF(N455="snížená",J455,0)</f>
        <v>0</v>
      </c>
      <c r="BG455" s="134">
        <f>IF(N455="zákl. přenesená",J455,0)</f>
        <v>0</v>
      </c>
      <c r="BH455" s="134">
        <f>IF(N455="sníž. přenesená",J455,0)</f>
        <v>0</v>
      </c>
      <c r="BI455" s="134">
        <f>IF(N455="nulová",J455,0)</f>
        <v>0</v>
      </c>
      <c r="BJ455" s="18" t="s">
        <v>83</v>
      </c>
      <c r="BK455" s="134">
        <f>ROUND(I455*H455,2)</f>
        <v>0</v>
      </c>
      <c r="BL455" s="18" t="s">
        <v>366</v>
      </c>
      <c r="BM455" s="133" t="s">
        <v>5528</v>
      </c>
    </row>
    <row r="456" spans="2:65" s="11" customFormat="1" ht="11.25">
      <c r="B456" s="135"/>
      <c r="D456" s="136" t="s">
        <v>274</v>
      </c>
      <c r="E456" s="137" t="s">
        <v>19</v>
      </c>
      <c r="F456" s="138" t="s">
        <v>5529</v>
      </c>
      <c r="H456" s="139">
        <v>6.9000000000000006E-2</v>
      </c>
      <c r="I456" s="140"/>
      <c r="L456" s="135"/>
      <c r="M456" s="141"/>
      <c r="T456" s="142"/>
      <c r="AT456" s="137" t="s">
        <v>274</v>
      </c>
      <c r="AU456" s="137" t="s">
        <v>85</v>
      </c>
      <c r="AV456" s="11" t="s">
        <v>85</v>
      </c>
      <c r="AW456" s="11" t="s">
        <v>37</v>
      </c>
      <c r="AX456" s="11" t="s">
        <v>75</v>
      </c>
      <c r="AY456" s="137" t="s">
        <v>266</v>
      </c>
    </row>
    <row r="457" spans="2:65" s="12" customFormat="1" ht="11.25">
      <c r="B457" s="143"/>
      <c r="D457" s="136" t="s">
        <v>274</v>
      </c>
      <c r="E457" s="144" t="s">
        <v>19</v>
      </c>
      <c r="F457" s="145" t="s">
        <v>276</v>
      </c>
      <c r="H457" s="146">
        <v>6.9000000000000006E-2</v>
      </c>
      <c r="I457" s="147"/>
      <c r="L457" s="143"/>
      <c r="M457" s="148"/>
      <c r="T457" s="149"/>
      <c r="AT457" s="144" t="s">
        <v>274</v>
      </c>
      <c r="AU457" s="144" t="s">
        <v>85</v>
      </c>
      <c r="AV457" s="12" t="s">
        <v>272</v>
      </c>
      <c r="AW457" s="12" t="s">
        <v>37</v>
      </c>
      <c r="AX457" s="12" t="s">
        <v>83</v>
      </c>
      <c r="AY457" s="144" t="s">
        <v>266</v>
      </c>
    </row>
    <row r="458" spans="2:65" s="1" customFormat="1" ht="16.5" customHeight="1">
      <c r="B458" s="33"/>
      <c r="C458" s="122" t="s">
        <v>502</v>
      </c>
      <c r="D458" s="122" t="s">
        <v>267</v>
      </c>
      <c r="E458" s="123" t="s">
        <v>3045</v>
      </c>
      <c r="F458" s="124" t="s">
        <v>3046</v>
      </c>
      <c r="G458" s="125" t="s">
        <v>895</v>
      </c>
      <c r="H458" s="126">
        <v>125.738</v>
      </c>
      <c r="I458" s="127"/>
      <c r="J458" s="128">
        <f>ROUND(I458*H458,2)</f>
        <v>0</v>
      </c>
      <c r="K458" s="124" t="s">
        <v>3272</v>
      </c>
      <c r="L458" s="33"/>
      <c r="M458" s="129" t="s">
        <v>19</v>
      </c>
      <c r="N458" s="130" t="s">
        <v>46</v>
      </c>
      <c r="P458" s="131">
        <f>O458*H458</f>
        <v>0</v>
      </c>
      <c r="Q458" s="131">
        <v>0</v>
      </c>
      <c r="R458" s="131">
        <f>Q458*H458</f>
        <v>0</v>
      </c>
      <c r="S458" s="131">
        <v>0</v>
      </c>
      <c r="T458" s="132">
        <f>S458*H458</f>
        <v>0</v>
      </c>
      <c r="AR458" s="133" t="s">
        <v>366</v>
      </c>
      <c r="AT458" s="133" t="s">
        <v>267</v>
      </c>
      <c r="AU458" s="133" t="s">
        <v>85</v>
      </c>
      <c r="AY458" s="18" t="s">
        <v>266</v>
      </c>
      <c r="BE458" s="134">
        <f>IF(N458="základní",J458,0)</f>
        <v>0</v>
      </c>
      <c r="BF458" s="134">
        <f>IF(N458="snížená",J458,0)</f>
        <v>0</v>
      </c>
      <c r="BG458" s="134">
        <f>IF(N458="zákl. přenesená",J458,0)</f>
        <v>0</v>
      </c>
      <c r="BH458" s="134">
        <f>IF(N458="sníž. přenesená",J458,0)</f>
        <v>0</v>
      </c>
      <c r="BI458" s="134">
        <f>IF(N458="nulová",J458,0)</f>
        <v>0</v>
      </c>
      <c r="BJ458" s="18" t="s">
        <v>83</v>
      </c>
      <c r="BK458" s="134">
        <f>ROUND(I458*H458,2)</f>
        <v>0</v>
      </c>
      <c r="BL458" s="18" t="s">
        <v>366</v>
      </c>
      <c r="BM458" s="133" t="s">
        <v>5530</v>
      </c>
    </row>
    <row r="459" spans="2:65" s="1" customFormat="1" ht="11.25">
      <c r="B459" s="33"/>
      <c r="D459" s="186" t="s">
        <v>1068</v>
      </c>
      <c r="F459" s="187" t="s">
        <v>3048</v>
      </c>
      <c r="I459" s="151"/>
      <c r="L459" s="33"/>
      <c r="M459" s="152"/>
      <c r="T459" s="54"/>
      <c r="AT459" s="18" t="s">
        <v>1068</v>
      </c>
      <c r="AU459" s="18" t="s">
        <v>85</v>
      </c>
    </row>
    <row r="460" spans="2:65" s="11" customFormat="1" ht="11.25">
      <c r="B460" s="135"/>
      <c r="D460" s="136" t="s">
        <v>274</v>
      </c>
      <c r="E460" s="137" t="s">
        <v>19</v>
      </c>
      <c r="F460" s="138" t="s">
        <v>5531</v>
      </c>
      <c r="H460" s="139">
        <v>17.475999999999999</v>
      </c>
      <c r="I460" s="140"/>
      <c r="L460" s="135"/>
      <c r="M460" s="141"/>
      <c r="T460" s="142"/>
      <c r="AT460" s="137" t="s">
        <v>274</v>
      </c>
      <c r="AU460" s="137" t="s">
        <v>85</v>
      </c>
      <c r="AV460" s="11" t="s">
        <v>85</v>
      </c>
      <c r="AW460" s="11" t="s">
        <v>37</v>
      </c>
      <c r="AX460" s="11" t="s">
        <v>75</v>
      </c>
      <c r="AY460" s="137" t="s">
        <v>266</v>
      </c>
    </row>
    <row r="461" spans="2:65" s="11" customFormat="1" ht="11.25">
      <c r="B461" s="135"/>
      <c r="D461" s="136" t="s">
        <v>274</v>
      </c>
      <c r="E461" s="137" t="s">
        <v>19</v>
      </c>
      <c r="F461" s="138" t="s">
        <v>5532</v>
      </c>
      <c r="H461" s="139">
        <v>84.814999999999998</v>
      </c>
      <c r="I461" s="140"/>
      <c r="L461" s="135"/>
      <c r="M461" s="141"/>
      <c r="T461" s="142"/>
      <c r="AT461" s="137" t="s">
        <v>274</v>
      </c>
      <c r="AU461" s="137" t="s">
        <v>85</v>
      </c>
      <c r="AV461" s="11" t="s">
        <v>85</v>
      </c>
      <c r="AW461" s="11" t="s">
        <v>37</v>
      </c>
      <c r="AX461" s="11" t="s">
        <v>75</v>
      </c>
      <c r="AY461" s="137" t="s">
        <v>266</v>
      </c>
    </row>
    <row r="462" spans="2:65" s="11" customFormat="1" ht="11.25">
      <c r="B462" s="135"/>
      <c r="D462" s="136" t="s">
        <v>274</v>
      </c>
      <c r="E462" s="137" t="s">
        <v>19</v>
      </c>
      <c r="F462" s="138" t="s">
        <v>5533</v>
      </c>
      <c r="H462" s="139">
        <v>23.446999999999999</v>
      </c>
      <c r="I462" s="140"/>
      <c r="L462" s="135"/>
      <c r="M462" s="141"/>
      <c r="T462" s="142"/>
      <c r="AT462" s="137" t="s">
        <v>274</v>
      </c>
      <c r="AU462" s="137" t="s">
        <v>85</v>
      </c>
      <c r="AV462" s="11" t="s">
        <v>85</v>
      </c>
      <c r="AW462" s="11" t="s">
        <v>37</v>
      </c>
      <c r="AX462" s="11" t="s">
        <v>75</v>
      </c>
      <c r="AY462" s="137" t="s">
        <v>266</v>
      </c>
    </row>
    <row r="463" spans="2:65" s="12" customFormat="1" ht="11.25">
      <c r="B463" s="143"/>
      <c r="D463" s="136" t="s">
        <v>274</v>
      </c>
      <c r="E463" s="144" t="s">
        <v>19</v>
      </c>
      <c r="F463" s="145" t="s">
        <v>276</v>
      </c>
      <c r="H463" s="146">
        <v>125.738</v>
      </c>
      <c r="I463" s="147"/>
      <c r="L463" s="143"/>
      <c r="M463" s="148"/>
      <c r="T463" s="149"/>
      <c r="AT463" s="144" t="s">
        <v>274</v>
      </c>
      <c r="AU463" s="144" t="s">
        <v>85</v>
      </c>
      <c r="AV463" s="12" t="s">
        <v>272</v>
      </c>
      <c r="AW463" s="12" t="s">
        <v>37</v>
      </c>
      <c r="AX463" s="12" t="s">
        <v>83</v>
      </c>
      <c r="AY463" s="144" t="s">
        <v>266</v>
      </c>
    </row>
    <row r="464" spans="2:65" s="1" customFormat="1" ht="16.5" customHeight="1">
      <c r="B464" s="33"/>
      <c r="C464" s="170" t="s">
        <v>514</v>
      </c>
      <c r="D464" s="170" t="s">
        <v>298</v>
      </c>
      <c r="E464" s="171" t="s">
        <v>3003</v>
      </c>
      <c r="F464" s="172" t="s">
        <v>3435</v>
      </c>
      <c r="G464" s="173" t="s">
        <v>895</v>
      </c>
      <c r="H464" s="174">
        <v>125.738</v>
      </c>
      <c r="I464" s="175"/>
      <c r="J464" s="176">
        <f>ROUND(I464*H464,2)</f>
        <v>0</v>
      </c>
      <c r="K464" s="172" t="s">
        <v>3272</v>
      </c>
      <c r="L464" s="177"/>
      <c r="M464" s="178" t="s">
        <v>19</v>
      </c>
      <c r="N464" s="179" t="s">
        <v>46</v>
      </c>
      <c r="P464" s="131">
        <f>O464*H464</f>
        <v>0</v>
      </c>
      <c r="Q464" s="131">
        <v>0</v>
      </c>
      <c r="R464" s="131">
        <f>Q464*H464</f>
        <v>0</v>
      </c>
      <c r="S464" s="131">
        <v>0</v>
      </c>
      <c r="T464" s="132">
        <f>S464*H464</f>
        <v>0</v>
      </c>
      <c r="AR464" s="133" t="s">
        <v>332</v>
      </c>
      <c r="AT464" s="133" t="s">
        <v>298</v>
      </c>
      <c r="AU464" s="133" t="s">
        <v>85</v>
      </c>
      <c r="AY464" s="18" t="s">
        <v>266</v>
      </c>
      <c r="BE464" s="134">
        <f>IF(N464="základní",J464,0)</f>
        <v>0</v>
      </c>
      <c r="BF464" s="134">
        <f>IF(N464="snížená",J464,0)</f>
        <v>0</v>
      </c>
      <c r="BG464" s="134">
        <f>IF(N464="zákl. přenesená",J464,0)</f>
        <v>0</v>
      </c>
      <c r="BH464" s="134">
        <f>IF(N464="sníž. přenesená",J464,0)</f>
        <v>0</v>
      </c>
      <c r="BI464" s="134">
        <f>IF(N464="nulová",J464,0)</f>
        <v>0</v>
      </c>
      <c r="BJ464" s="18" t="s">
        <v>83</v>
      </c>
      <c r="BK464" s="134">
        <f>ROUND(I464*H464,2)</f>
        <v>0</v>
      </c>
      <c r="BL464" s="18" t="s">
        <v>366</v>
      </c>
      <c r="BM464" s="133" t="s">
        <v>5534</v>
      </c>
    </row>
    <row r="465" spans="2:65" s="1" customFormat="1" ht="16.5" customHeight="1">
      <c r="B465" s="33"/>
      <c r="C465" s="170" t="s">
        <v>616</v>
      </c>
      <c r="D465" s="170" t="s">
        <v>298</v>
      </c>
      <c r="E465" s="171" t="s">
        <v>5535</v>
      </c>
      <c r="F465" s="172" t="s">
        <v>5536</v>
      </c>
      <c r="G465" s="173" t="s">
        <v>291</v>
      </c>
      <c r="H465" s="174">
        <v>23</v>
      </c>
      <c r="I465" s="175"/>
      <c r="J465" s="176">
        <f>ROUND(I465*H465,2)</f>
        <v>0</v>
      </c>
      <c r="K465" s="172" t="s">
        <v>3272</v>
      </c>
      <c r="L465" s="177"/>
      <c r="M465" s="178" t="s">
        <v>19</v>
      </c>
      <c r="N465" s="179" t="s">
        <v>46</v>
      </c>
      <c r="P465" s="131">
        <f>O465*H465</f>
        <v>0</v>
      </c>
      <c r="Q465" s="131">
        <v>0</v>
      </c>
      <c r="R465" s="131">
        <f>Q465*H465</f>
        <v>0</v>
      </c>
      <c r="S465" s="131">
        <v>0</v>
      </c>
      <c r="T465" s="132">
        <f>S465*H465</f>
        <v>0</v>
      </c>
      <c r="AR465" s="133" t="s">
        <v>332</v>
      </c>
      <c r="AT465" s="133" t="s">
        <v>298</v>
      </c>
      <c r="AU465" s="133" t="s">
        <v>85</v>
      </c>
      <c r="AY465" s="18" t="s">
        <v>266</v>
      </c>
      <c r="BE465" s="134">
        <f>IF(N465="základní",J465,0)</f>
        <v>0</v>
      </c>
      <c r="BF465" s="134">
        <f>IF(N465="snížená",J465,0)</f>
        <v>0</v>
      </c>
      <c r="BG465" s="134">
        <f>IF(N465="zákl. přenesená",J465,0)</f>
        <v>0</v>
      </c>
      <c r="BH465" s="134">
        <f>IF(N465="sníž. přenesená",J465,0)</f>
        <v>0</v>
      </c>
      <c r="BI465" s="134">
        <f>IF(N465="nulová",J465,0)</f>
        <v>0</v>
      </c>
      <c r="BJ465" s="18" t="s">
        <v>83</v>
      </c>
      <c r="BK465" s="134">
        <f>ROUND(I465*H465,2)</f>
        <v>0</v>
      </c>
      <c r="BL465" s="18" t="s">
        <v>366</v>
      </c>
      <c r="BM465" s="133" t="s">
        <v>5537</v>
      </c>
    </row>
    <row r="466" spans="2:65" s="11" customFormat="1" ht="11.25">
      <c r="B466" s="135"/>
      <c r="D466" s="136" t="s">
        <v>274</v>
      </c>
      <c r="E466" s="137" t="s">
        <v>19</v>
      </c>
      <c r="F466" s="138" t="s">
        <v>5538</v>
      </c>
      <c r="H466" s="139">
        <v>23</v>
      </c>
      <c r="I466" s="140"/>
      <c r="L466" s="135"/>
      <c r="M466" s="141"/>
      <c r="T466" s="142"/>
      <c r="AT466" s="137" t="s">
        <v>274</v>
      </c>
      <c r="AU466" s="137" t="s">
        <v>85</v>
      </c>
      <c r="AV466" s="11" t="s">
        <v>85</v>
      </c>
      <c r="AW466" s="11" t="s">
        <v>37</v>
      </c>
      <c r="AX466" s="11" t="s">
        <v>75</v>
      </c>
      <c r="AY466" s="137" t="s">
        <v>266</v>
      </c>
    </row>
    <row r="467" spans="2:65" s="12" customFormat="1" ht="11.25">
      <c r="B467" s="143"/>
      <c r="D467" s="136" t="s">
        <v>274</v>
      </c>
      <c r="E467" s="144" t="s">
        <v>19</v>
      </c>
      <c r="F467" s="145" t="s">
        <v>276</v>
      </c>
      <c r="H467" s="146">
        <v>23</v>
      </c>
      <c r="I467" s="147"/>
      <c r="L467" s="143"/>
      <c r="M467" s="148"/>
      <c r="T467" s="149"/>
      <c r="AT467" s="144" t="s">
        <v>274</v>
      </c>
      <c r="AU467" s="144" t="s">
        <v>85</v>
      </c>
      <c r="AV467" s="12" t="s">
        <v>272</v>
      </c>
      <c r="AW467" s="12" t="s">
        <v>37</v>
      </c>
      <c r="AX467" s="12" t="s">
        <v>83</v>
      </c>
      <c r="AY467" s="144" t="s">
        <v>266</v>
      </c>
    </row>
    <row r="468" spans="2:65" s="1" customFormat="1" ht="24.2" customHeight="1">
      <c r="B468" s="33"/>
      <c r="C468" s="170" t="s">
        <v>510</v>
      </c>
      <c r="D468" s="170" t="s">
        <v>298</v>
      </c>
      <c r="E468" s="171" t="s">
        <v>3968</v>
      </c>
      <c r="F468" s="172" t="s">
        <v>3969</v>
      </c>
      <c r="G468" s="173" t="s">
        <v>3970</v>
      </c>
      <c r="H468" s="174">
        <v>1</v>
      </c>
      <c r="I468" s="175"/>
      <c r="J468" s="176">
        <f>ROUND(I468*H468,2)</f>
        <v>0</v>
      </c>
      <c r="K468" s="172" t="s">
        <v>3272</v>
      </c>
      <c r="L468" s="177"/>
      <c r="M468" s="178" t="s">
        <v>19</v>
      </c>
      <c r="N468" s="179" t="s">
        <v>46</v>
      </c>
      <c r="P468" s="131">
        <f>O468*H468</f>
        <v>0</v>
      </c>
      <c r="Q468" s="131">
        <v>0</v>
      </c>
      <c r="R468" s="131">
        <f>Q468*H468</f>
        <v>0</v>
      </c>
      <c r="S468" s="131">
        <v>0</v>
      </c>
      <c r="T468" s="132">
        <f>S468*H468</f>
        <v>0</v>
      </c>
      <c r="AR468" s="133" t="s">
        <v>332</v>
      </c>
      <c r="AT468" s="133" t="s">
        <v>298</v>
      </c>
      <c r="AU468" s="133" t="s">
        <v>85</v>
      </c>
      <c r="AY468" s="18" t="s">
        <v>266</v>
      </c>
      <c r="BE468" s="134">
        <f>IF(N468="základní",J468,0)</f>
        <v>0</v>
      </c>
      <c r="BF468" s="134">
        <f>IF(N468="snížená",J468,0)</f>
        <v>0</v>
      </c>
      <c r="BG468" s="134">
        <f>IF(N468="zákl. přenesená",J468,0)</f>
        <v>0</v>
      </c>
      <c r="BH468" s="134">
        <f>IF(N468="sníž. přenesená",J468,0)</f>
        <v>0</v>
      </c>
      <c r="BI468" s="134">
        <f>IF(N468="nulová",J468,0)</f>
        <v>0</v>
      </c>
      <c r="BJ468" s="18" t="s">
        <v>83</v>
      </c>
      <c r="BK468" s="134">
        <f>ROUND(I468*H468,2)</f>
        <v>0</v>
      </c>
      <c r="BL468" s="18" t="s">
        <v>366</v>
      </c>
      <c r="BM468" s="133" t="s">
        <v>5539</v>
      </c>
    </row>
    <row r="469" spans="2:65" s="11" customFormat="1" ht="11.25">
      <c r="B469" s="135"/>
      <c r="D469" s="136" t="s">
        <v>274</v>
      </c>
      <c r="E469" s="137" t="s">
        <v>19</v>
      </c>
      <c r="F469" s="138" t="s">
        <v>5540</v>
      </c>
      <c r="H469" s="139">
        <v>1</v>
      </c>
      <c r="I469" s="140"/>
      <c r="L469" s="135"/>
      <c r="M469" s="141"/>
      <c r="T469" s="142"/>
      <c r="AT469" s="137" t="s">
        <v>274</v>
      </c>
      <c r="AU469" s="137" t="s">
        <v>85</v>
      </c>
      <c r="AV469" s="11" t="s">
        <v>85</v>
      </c>
      <c r="AW469" s="11" t="s">
        <v>37</v>
      </c>
      <c r="AX469" s="11" t="s">
        <v>75</v>
      </c>
      <c r="AY469" s="137" t="s">
        <v>266</v>
      </c>
    </row>
    <row r="470" spans="2:65" s="12" customFormat="1" ht="11.25">
      <c r="B470" s="143"/>
      <c r="D470" s="136" t="s">
        <v>274</v>
      </c>
      <c r="E470" s="144" t="s">
        <v>19</v>
      </c>
      <c r="F470" s="145" t="s">
        <v>276</v>
      </c>
      <c r="H470" s="146">
        <v>1</v>
      </c>
      <c r="I470" s="147"/>
      <c r="L470" s="143"/>
      <c r="M470" s="148"/>
      <c r="T470" s="149"/>
      <c r="AT470" s="144" t="s">
        <v>274</v>
      </c>
      <c r="AU470" s="144" t="s">
        <v>85</v>
      </c>
      <c r="AV470" s="12" t="s">
        <v>272</v>
      </c>
      <c r="AW470" s="12" t="s">
        <v>37</v>
      </c>
      <c r="AX470" s="12" t="s">
        <v>83</v>
      </c>
      <c r="AY470" s="144" t="s">
        <v>266</v>
      </c>
    </row>
    <row r="471" spans="2:65" s="1" customFormat="1" ht="16.5" customHeight="1">
      <c r="B471" s="33"/>
      <c r="C471" s="122" t="s">
        <v>608</v>
      </c>
      <c r="D471" s="122" t="s">
        <v>267</v>
      </c>
      <c r="E471" s="123" t="s">
        <v>3051</v>
      </c>
      <c r="F471" s="124" t="s">
        <v>3052</v>
      </c>
      <c r="G471" s="125" t="s">
        <v>895</v>
      </c>
      <c r="H471" s="126">
        <v>120.286</v>
      </c>
      <c r="I471" s="127"/>
      <c r="J471" s="128">
        <f>ROUND(I471*H471,2)</f>
        <v>0</v>
      </c>
      <c r="K471" s="124" t="s">
        <v>3272</v>
      </c>
      <c r="L471" s="33"/>
      <c r="M471" s="129" t="s">
        <v>19</v>
      </c>
      <c r="N471" s="130" t="s">
        <v>46</v>
      </c>
      <c r="P471" s="131">
        <f>O471*H471</f>
        <v>0</v>
      </c>
      <c r="Q471" s="131">
        <v>0</v>
      </c>
      <c r="R471" s="131">
        <f>Q471*H471</f>
        <v>0</v>
      </c>
      <c r="S471" s="131">
        <v>0</v>
      </c>
      <c r="T471" s="132">
        <f>S471*H471</f>
        <v>0</v>
      </c>
      <c r="AR471" s="133" t="s">
        <v>366</v>
      </c>
      <c r="AT471" s="133" t="s">
        <v>267</v>
      </c>
      <c r="AU471" s="133" t="s">
        <v>85</v>
      </c>
      <c r="AY471" s="18" t="s">
        <v>266</v>
      </c>
      <c r="BE471" s="134">
        <f>IF(N471="základní",J471,0)</f>
        <v>0</v>
      </c>
      <c r="BF471" s="134">
        <f>IF(N471="snížená",J471,0)</f>
        <v>0</v>
      </c>
      <c r="BG471" s="134">
        <f>IF(N471="zákl. přenesená",J471,0)</f>
        <v>0</v>
      </c>
      <c r="BH471" s="134">
        <f>IF(N471="sníž. přenesená",J471,0)</f>
        <v>0</v>
      </c>
      <c r="BI471" s="134">
        <f>IF(N471="nulová",J471,0)</f>
        <v>0</v>
      </c>
      <c r="BJ471" s="18" t="s">
        <v>83</v>
      </c>
      <c r="BK471" s="134">
        <f>ROUND(I471*H471,2)</f>
        <v>0</v>
      </c>
      <c r="BL471" s="18" t="s">
        <v>366</v>
      </c>
      <c r="BM471" s="133" t="s">
        <v>5541</v>
      </c>
    </row>
    <row r="472" spans="2:65" s="1" customFormat="1" ht="11.25">
      <c r="B472" s="33"/>
      <c r="D472" s="186" t="s">
        <v>1068</v>
      </c>
      <c r="F472" s="187" t="s">
        <v>3054</v>
      </c>
      <c r="I472" s="151"/>
      <c r="L472" s="33"/>
      <c r="M472" s="152"/>
      <c r="T472" s="54"/>
      <c r="AT472" s="18" t="s">
        <v>1068</v>
      </c>
      <c r="AU472" s="18" t="s">
        <v>85</v>
      </c>
    </row>
    <row r="473" spans="2:65" s="14" customFormat="1" ht="11.25">
      <c r="B473" s="164"/>
      <c r="D473" s="136" t="s">
        <v>274</v>
      </c>
      <c r="E473" s="165" t="s">
        <v>19</v>
      </c>
      <c r="F473" s="166" t="s">
        <v>3417</v>
      </c>
      <c r="H473" s="165" t="s">
        <v>19</v>
      </c>
      <c r="I473" s="167"/>
      <c r="L473" s="164"/>
      <c r="M473" s="168"/>
      <c r="T473" s="169"/>
      <c r="AT473" s="165" t="s">
        <v>274</v>
      </c>
      <c r="AU473" s="165" t="s">
        <v>85</v>
      </c>
      <c r="AV473" s="14" t="s">
        <v>83</v>
      </c>
      <c r="AW473" s="14" t="s">
        <v>37</v>
      </c>
      <c r="AX473" s="14" t="s">
        <v>75</v>
      </c>
      <c r="AY473" s="165" t="s">
        <v>266</v>
      </c>
    </row>
    <row r="474" spans="2:65" s="11" customFormat="1" ht="11.25">
      <c r="B474" s="135"/>
      <c r="D474" s="136" t="s">
        <v>274</v>
      </c>
      <c r="E474" s="137" t="s">
        <v>19</v>
      </c>
      <c r="F474" s="138" t="s">
        <v>5542</v>
      </c>
      <c r="H474" s="139">
        <v>19.504000000000001</v>
      </c>
      <c r="I474" s="140"/>
      <c r="L474" s="135"/>
      <c r="M474" s="141"/>
      <c r="T474" s="142"/>
      <c r="AT474" s="137" t="s">
        <v>274</v>
      </c>
      <c r="AU474" s="137" t="s">
        <v>85</v>
      </c>
      <c r="AV474" s="11" t="s">
        <v>85</v>
      </c>
      <c r="AW474" s="11" t="s">
        <v>37</v>
      </c>
      <c r="AX474" s="11" t="s">
        <v>75</v>
      </c>
      <c r="AY474" s="137" t="s">
        <v>266</v>
      </c>
    </row>
    <row r="475" spans="2:65" s="11" customFormat="1" ht="11.25">
      <c r="B475" s="135"/>
      <c r="D475" s="136" t="s">
        <v>274</v>
      </c>
      <c r="E475" s="137" t="s">
        <v>19</v>
      </c>
      <c r="F475" s="138" t="s">
        <v>5543</v>
      </c>
      <c r="H475" s="139">
        <v>1.1879999999999999</v>
      </c>
      <c r="I475" s="140"/>
      <c r="L475" s="135"/>
      <c r="M475" s="141"/>
      <c r="T475" s="142"/>
      <c r="AT475" s="137" t="s">
        <v>274</v>
      </c>
      <c r="AU475" s="137" t="s">
        <v>85</v>
      </c>
      <c r="AV475" s="11" t="s">
        <v>85</v>
      </c>
      <c r="AW475" s="11" t="s">
        <v>37</v>
      </c>
      <c r="AX475" s="11" t="s">
        <v>75</v>
      </c>
      <c r="AY475" s="137" t="s">
        <v>266</v>
      </c>
    </row>
    <row r="476" spans="2:65" s="15" customFormat="1" ht="11.25">
      <c r="B476" s="190"/>
      <c r="D476" s="136" t="s">
        <v>274</v>
      </c>
      <c r="E476" s="191" t="s">
        <v>19</v>
      </c>
      <c r="F476" s="192" t="s">
        <v>1643</v>
      </c>
      <c r="H476" s="193">
        <v>20.692</v>
      </c>
      <c r="I476" s="194"/>
      <c r="L476" s="190"/>
      <c r="M476" s="195"/>
      <c r="T476" s="196"/>
      <c r="AT476" s="191" t="s">
        <v>274</v>
      </c>
      <c r="AU476" s="191" t="s">
        <v>85</v>
      </c>
      <c r="AV476" s="15" t="s">
        <v>285</v>
      </c>
      <c r="AW476" s="15" t="s">
        <v>37</v>
      </c>
      <c r="AX476" s="15" t="s">
        <v>75</v>
      </c>
      <c r="AY476" s="191" t="s">
        <v>266</v>
      </c>
    </row>
    <row r="477" spans="2:65" s="14" customFormat="1" ht="11.25">
      <c r="B477" s="164"/>
      <c r="D477" s="136" t="s">
        <v>274</v>
      </c>
      <c r="E477" s="165" t="s">
        <v>19</v>
      </c>
      <c r="F477" s="166" t="s">
        <v>5544</v>
      </c>
      <c r="H477" s="165" t="s">
        <v>19</v>
      </c>
      <c r="I477" s="167"/>
      <c r="L477" s="164"/>
      <c r="M477" s="168"/>
      <c r="T477" s="169"/>
      <c r="AT477" s="165" t="s">
        <v>274</v>
      </c>
      <c r="AU477" s="165" t="s">
        <v>85</v>
      </c>
      <c r="AV477" s="14" t="s">
        <v>83</v>
      </c>
      <c r="AW477" s="14" t="s">
        <v>37</v>
      </c>
      <c r="AX477" s="14" t="s">
        <v>75</v>
      </c>
      <c r="AY477" s="165" t="s">
        <v>266</v>
      </c>
    </row>
    <row r="478" spans="2:65" s="11" customFormat="1" ht="11.25">
      <c r="B478" s="135"/>
      <c r="D478" s="136" t="s">
        <v>274</v>
      </c>
      <c r="E478" s="137" t="s">
        <v>19</v>
      </c>
      <c r="F478" s="138" t="s">
        <v>5545</v>
      </c>
      <c r="H478" s="139">
        <v>61.402000000000001</v>
      </c>
      <c r="I478" s="140"/>
      <c r="L478" s="135"/>
      <c r="M478" s="141"/>
      <c r="T478" s="142"/>
      <c r="AT478" s="137" t="s">
        <v>274</v>
      </c>
      <c r="AU478" s="137" t="s">
        <v>85</v>
      </c>
      <c r="AV478" s="11" t="s">
        <v>85</v>
      </c>
      <c r="AW478" s="11" t="s">
        <v>37</v>
      </c>
      <c r="AX478" s="11" t="s">
        <v>75</v>
      </c>
      <c r="AY478" s="137" t="s">
        <v>266</v>
      </c>
    </row>
    <row r="479" spans="2:65" s="11" customFormat="1" ht="11.25">
      <c r="B479" s="135"/>
      <c r="D479" s="136" t="s">
        <v>274</v>
      </c>
      <c r="E479" s="137" t="s">
        <v>19</v>
      </c>
      <c r="F479" s="138" t="s">
        <v>5546</v>
      </c>
      <c r="H479" s="139">
        <v>3.24</v>
      </c>
      <c r="I479" s="140"/>
      <c r="L479" s="135"/>
      <c r="M479" s="141"/>
      <c r="T479" s="142"/>
      <c r="AT479" s="137" t="s">
        <v>274</v>
      </c>
      <c r="AU479" s="137" t="s">
        <v>85</v>
      </c>
      <c r="AV479" s="11" t="s">
        <v>85</v>
      </c>
      <c r="AW479" s="11" t="s">
        <v>37</v>
      </c>
      <c r="AX479" s="11" t="s">
        <v>75</v>
      </c>
      <c r="AY479" s="137" t="s">
        <v>266</v>
      </c>
    </row>
    <row r="480" spans="2:65" s="15" customFormat="1" ht="11.25">
      <c r="B480" s="190"/>
      <c r="D480" s="136" t="s">
        <v>274</v>
      </c>
      <c r="E480" s="191" t="s">
        <v>19</v>
      </c>
      <c r="F480" s="192" t="s">
        <v>1643</v>
      </c>
      <c r="H480" s="193">
        <v>64.641999999999996</v>
      </c>
      <c r="I480" s="194"/>
      <c r="L480" s="190"/>
      <c r="M480" s="195"/>
      <c r="T480" s="196"/>
      <c r="AT480" s="191" t="s">
        <v>274</v>
      </c>
      <c r="AU480" s="191" t="s">
        <v>85</v>
      </c>
      <c r="AV480" s="15" t="s">
        <v>285</v>
      </c>
      <c r="AW480" s="15" t="s">
        <v>37</v>
      </c>
      <c r="AX480" s="15" t="s">
        <v>75</v>
      </c>
      <c r="AY480" s="191" t="s">
        <v>266</v>
      </c>
    </row>
    <row r="481" spans="2:65" s="11" customFormat="1" ht="11.25">
      <c r="B481" s="135"/>
      <c r="D481" s="136" t="s">
        <v>274</v>
      </c>
      <c r="E481" s="137" t="s">
        <v>19</v>
      </c>
      <c r="F481" s="138" t="s">
        <v>5547</v>
      </c>
      <c r="H481" s="139">
        <v>34.951999999999998</v>
      </c>
      <c r="I481" s="140"/>
      <c r="L481" s="135"/>
      <c r="M481" s="141"/>
      <c r="T481" s="142"/>
      <c r="AT481" s="137" t="s">
        <v>274</v>
      </c>
      <c r="AU481" s="137" t="s">
        <v>85</v>
      </c>
      <c r="AV481" s="11" t="s">
        <v>85</v>
      </c>
      <c r="AW481" s="11" t="s">
        <v>37</v>
      </c>
      <c r="AX481" s="11" t="s">
        <v>75</v>
      </c>
      <c r="AY481" s="137" t="s">
        <v>266</v>
      </c>
    </row>
    <row r="482" spans="2:65" s="15" customFormat="1" ht="11.25">
      <c r="B482" s="190"/>
      <c r="D482" s="136" t="s">
        <v>274</v>
      </c>
      <c r="E482" s="191" t="s">
        <v>19</v>
      </c>
      <c r="F482" s="192" t="s">
        <v>1643</v>
      </c>
      <c r="H482" s="193">
        <v>34.951999999999998</v>
      </c>
      <c r="I482" s="194"/>
      <c r="L482" s="190"/>
      <c r="M482" s="195"/>
      <c r="T482" s="196"/>
      <c r="AT482" s="191" t="s">
        <v>274</v>
      </c>
      <c r="AU482" s="191" t="s">
        <v>85</v>
      </c>
      <c r="AV482" s="15" t="s">
        <v>285</v>
      </c>
      <c r="AW482" s="15" t="s">
        <v>37</v>
      </c>
      <c r="AX482" s="15" t="s">
        <v>75</v>
      </c>
      <c r="AY482" s="191" t="s">
        <v>266</v>
      </c>
    </row>
    <row r="483" spans="2:65" s="12" customFormat="1" ht="11.25">
      <c r="B483" s="143"/>
      <c r="D483" s="136" t="s">
        <v>274</v>
      </c>
      <c r="E483" s="144" t="s">
        <v>19</v>
      </c>
      <c r="F483" s="145" t="s">
        <v>276</v>
      </c>
      <c r="H483" s="146">
        <v>120.28599999999999</v>
      </c>
      <c r="I483" s="147"/>
      <c r="L483" s="143"/>
      <c r="M483" s="148"/>
      <c r="T483" s="149"/>
      <c r="AT483" s="144" t="s">
        <v>274</v>
      </c>
      <c r="AU483" s="144" t="s">
        <v>85</v>
      </c>
      <c r="AV483" s="12" t="s">
        <v>272</v>
      </c>
      <c r="AW483" s="12" t="s">
        <v>37</v>
      </c>
      <c r="AX483" s="12" t="s">
        <v>83</v>
      </c>
      <c r="AY483" s="144" t="s">
        <v>266</v>
      </c>
    </row>
    <row r="484" spans="2:65" s="1" customFormat="1" ht="16.5" customHeight="1">
      <c r="B484" s="33"/>
      <c r="C484" s="170" t="s">
        <v>612</v>
      </c>
      <c r="D484" s="170" t="s">
        <v>298</v>
      </c>
      <c r="E484" s="171" t="s">
        <v>3978</v>
      </c>
      <c r="F484" s="172" t="s">
        <v>3979</v>
      </c>
      <c r="G484" s="173" t="s">
        <v>895</v>
      </c>
      <c r="H484" s="174">
        <v>20.69</v>
      </c>
      <c r="I484" s="175"/>
      <c r="J484" s="176">
        <f>ROUND(I484*H484,2)</f>
        <v>0</v>
      </c>
      <c r="K484" s="172" t="s">
        <v>3272</v>
      </c>
      <c r="L484" s="177"/>
      <c r="M484" s="178" t="s">
        <v>19</v>
      </c>
      <c r="N484" s="179" t="s">
        <v>46</v>
      </c>
      <c r="P484" s="131">
        <f>O484*H484</f>
        <v>0</v>
      </c>
      <c r="Q484" s="131">
        <v>0</v>
      </c>
      <c r="R484" s="131">
        <f>Q484*H484</f>
        <v>0</v>
      </c>
      <c r="S484" s="131">
        <v>0</v>
      </c>
      <c r="T484" s="132">
        <f>S484*H484</f>
        <v>0</v>
      </c>
      <c r="AR484" s="133" t="s">
        <v>332</v>
      </c>
      <c r="AT484" s="133" t="s">
        <v>298</v>
      </c>
      <c r="AU484" s="133" t="s">
        <v>85</v>
      </c>
      <c r="AY484" s="18" t="s">
        <v>266</v>
      </c>
      <c r="BE484" s="134">
        <f>IF(N484="základní",J484,0)</f>
        <v>0</v>
      </c>
      <c r="BF484" s="134">
        <f>IF(N484="snížená",J484,0)</f>
        <v>0</v>
      </c>
      <c r="BG484" s="134">
        <f>IF(N484="zákl. přenesená",J484,0)</f>
        <v>0</v>
      </c>
      <c r="BH484" s="134">
        <f>IF(N484="sníž. přenesená",J484,0)</f>
        <v>0</v>
      </c>
      <c r="BI484" s="134">
        <f>IF(N484="nulová",J484,0)</f>
        <v>0</v>
      </c>
      <c r="BJ484" s="18" t="s">
        <v>83</v>
      </c>
      <c r="BK484" s="134">
        <f>ROUND(I484*H484,2)</f>
        <v>0</v>
      </c>
      <c r="BL484" s="18" t="s">
        <v>366</v>
      </c>
      <c r="BM484" s="133" t="s">
        <v>5548</v>
      </c>
    </row>
    <row r="485" spans="2:65" s="1" customFormat="1" ht="16.5" customHeight="1">
      <c r="B485" s="33"/>
      <c r="C485" s="170" t="s">
        <v>600</v>
      </c>
      <c r="D485" s="170" t="s">
        <v>298</v>
      </c>
      <c r="E485" s="171" t="s">
        <v>3018</v>
      </c>
      <c r="F485" s="172" t="s">
        <v>3019</v>
      </c>
      <c r="G485" s="173" t="s">
        <v>895</v>
      </c>
      <c r="H485" s="174">
        <v>99.591999999999999</v>
      </c>
      <c r="I485" s="175"/>
      <c r="J485" s="176">
        <f>ROUND(I485*H485,2)</f>
        <v>0</v>
      </c>
      <c r="K485" s="172" t="s">
        <v>3272</v>
      </c>
      <c r="L485" s="177"/>
      <c r="M485" s="178" t="s">
        <v>19</v>
      </c>
      <c r="N485" s="179" t="s">
        <v>46</v>
      </c>
      <c r="P485" s="131">
        <f>O485*H485</f>
        <v>0</v>
      </c>
      <c r="Q485" s="131">
        <v>0</v>
      </c>
      <c r="R485" s="131">
        <f>Q485*H485</f>
        <v>0</v>
      </c>
      <c r="S485" s="131">
        <v>0</v>
      </c>
      <c r="T485" s="132">
        <f>S485*H485</f>
        <v>0</v>
      </c>
      <c r="AR485" s="133" t="s">
        <v>332</v>
      </c>
      <c r="AT485" s="133" t="s">
        <v>298</v>
      </c>
      <c r="AU485" s="133" t="s">
        <v>85</v>
      </c>
      <c r="AY485" s="18" t="s">
        <v>266</v>
      </c>
      <c r="BE485" s="134">
        <f>IF(N485="základní",J485,0)</f>
        <v>0</v>
      </c>
      <c r="BF485" s="134">
        <f>IF(N485="snížená",J485,0)</f>
        <v>0</v>
      </c>
      <c r="BG485" s="134">
        <f>IF(N485="zákl. přenesená",J485,0)</f>
        <v>0</v>
      </c>
      <c r="BH485" s="134">
        <f>IF(N485="sníž. přenesená",J485,0)</f>
        <v>0</v>
      </c>
      <c r="BI485" s="134">
        <f>IF(N485="nulová",J485,0)</f>
        <v>0</v>
      </c>
      <c r="BJ485" s="18" t="s">
        <v>83</v>
      </c>
      <c r="BK485" s="134">
        <f>ROUND(I485*H485,2)</f>
        <v>0</v>
      </c>
      <c r="BL485" s="18" t="s">
        <v>366</v>
      </c>
      <c r="BM485" s="133" t="s">
        <v>5549</v>
      </c>
    </row>
    <row r="486" spans="2:65" s="11" customFormat="1" ht="11.25">
      <c r="B486" s="135"/>
      <c r="D486" s="136" t="s">
        <v>274</v>
      </c>
      <c r="E486" s="137" t="s">
        <v>19</v>
      </c>
      <c r="F486" s="138" t="s">
        <v>5550</v>
      </c>
      <c r="H486" s="139">
        <v>64.64</v>
      </c>
      <c r="I486" s="140"/>
      <c r="L486" s="135"/>
      <c r="M486" s="141"/>
      <c r="T486" s="142"/>
      <c r="AT486" s="137" t="s">
        <v>274</v>
      </c>
      <c r="AU486" s="137" t="s">
        <v>85</v>
      </c>
      <c r="AV486" s="11" t="s">
        <v>85</v>
      </c>
      <c r="AW486" s="11" t="s">
        <v>37</v>
      </c>
      <c r="AX486" s="11" t="s">
        <v>75</v>
      </c>
      <c r="AY486" s="137" t="s">
        <v>266</v>
      </c>
    </row>
    <row r="487" spans="2:65" s="11" customFormat="1" ht="11.25">
      <c r="B487" s="135"/>
      <c r="D487" s="136" t="s">
        <v>274</v>
      </c>
      <c r="E487" s="137" t="s">
        <v>19</v>
      </c>
      <c r="F487" s="138" t="s">
        <v>5547</v>
      </c>
      <c r="H487" s="139">
        <v>34.951999999999998</v>
      </c>
      <c r="I487" s="140"/>
      <c r="L487" s="135"/>
      <c r="M487" s="141"/>
      <c r="T487" s="142"/>
      <c r="AT487" s="137" t="s">
        <v>274</v>
      </c>
      <c r="AU487" s="137" t="s">
        <v>85</v>
      </c>
      <c r="AV487" s="11" t="s">
        <v>85</v>
      </c>
      <c r="AW487" s="11" t="s">
        <v>37</v>
      </c>
      <c r="AX487" s="11" t="s">
        <v>75</v>
      </c>
      <c r="AY487" s="137" t="s">
        <v>266</v>
      </c>
    </row>
    <row r="488" spans="2:65" s="12" customFormat="1" ht="11.25">
      <c r="B488" s="143"/>
      <c r="D488" s="136" t="s">
        <v>274</v>
      </c>
      <c r="E488" s="144" t="s">
        <v>19</v>
      </c>
      <c r="F488" s="145" t="s">
        <v>276</v>
      </c>
      <c r="H488" s="146">
        <v>99.591999999999999</v>
      </c>
      <c r="I488" s="147"/>
      <c r="L488" s="143"/>
      <c r="M488" s="148"/>
      <c r="T488" s="149"/>
      <c r="AT488" s="144" t="s">
        <v>274</v>
      </c>
      <c r="AU488" s="144" t="s">
        <v>85</v>
      </c>
      <c r="AV488" s="12" t="s">
        <v>272</v>
      </c>
      <c r="AW488" s="12" t="s">
        <v>37</v>
      </c>
      <c r="AX488" s="12" t="s">
        <v>83</v>
      </c>
      <c r="AY488" s="144" t="s">
        <v>266</v>
      </c>
    </row>
    <row r="489" spans="2:65" s="1" customFormat="1" ht="16.5" customHeight="1">
      <c r="B489" s="33"/>
      <c r="C489" s="122" t="s">
        <v>604</v>
      </c>
      <c r="D489" s="122" t="s">
        <v>267</v>
      </c>
      <c r="E489" s="123" t="s">
        <v>3069</v>
      </c>
      <c r="F489" s="124" t="s">
        <v>3070</v>
      </c>
      <c r="G489" s="125" t="s">
        <v>845</v>
      </c>
      <c r="H489" s="126">
        <v>0.98399999999999999</v>
      </c>
      <c r="I489" s="127"/>
      <c r="J489" s="128">
        <f>ROUND(I489*H489,2)</f>
        <v>0</v>
      </c>
      <c r="K489" s="124" t="s">
        <v>3272</v>
      </c>
      <c r="L489" s="33"/>
      <c r="M489" s="129" t="s">
        <v>19</v>
      </c>
      <c r="N489" s="130" t="s">
        <v>46</v>
      </c>
      <c r="P489" s="131">
        <f>O489*H489</f>
        <v>0</v>
      </c>
      <c r="Q489" s="131">
        <v>0</v>
      </c>
      <c r="R489" s="131">
        <f>Q489*H489</f>
        <v>0</v>
      </c>
      <c r="S489" s="131">
        <v>0</v>
      </c>
      <c r="T489" s="132">
        <f>S489*H489</f>
        <v>0</v>
      </c>
      <c r="AR489" s="133" t="s">
        <v>366</v>
      </c>
      <c r="AT489" s="133" t="s">
        <v>267</v>
      </c>
      <c r="AU489" s="133" t="s">
        <v>85</v>
      </c>
      <c r="AY489" s="18" t="s">
        <v>266</v>
      </c>
      <c r="BE489" s="134">
        <f>IF(N489="základní",J489,0)</f>
        <v>0</v>
      </c>
      <c r="BF489" s="134">
        <f>IF(N489="snížená",J489,0)</f>
        <v>0</v>
      </c>
      <c r="BG489" s="134">
        <f>IF(N489="zákl. přenesená",J489,0)</f>
        <v>0</v>
      </c>
      <c r="BH489" s="134">
        <f>IF(N489="sníž. přenesená",J489,0)</f>
        <v>0</v>
      </c>
      <c r="BI489" s="134">
        <f>IF(N489="nulová",J489,0)</f>
        <v>0</v>
      </c>
      <c r="BJ489" s="18" t="s">
        <v>83</v>
      </c>
      <c r="BK489" s="134">
        <f>ROUND(I489*H489,2)</f>
        <v>0</v>
      </c>
      <c r="BL489" s="18" t="s">
        <v>366</v>
      </c>
      <c r="BM489" s="133" t="s">
        <v>5551</v>
      </c>
    </row>
    <row r="490" spans="2:65" s="1" customFormat="1" ht="11.25">
      <c r="B490" s="33"/>
      <c r="D490" s="186" t="s">
        <v>1068</v>
      </c>
      <c r="F490" s="187" t="s">
        <v>3072</v>
      </c>
      <c r="I490" s="151"/>
      <c r="L490" s="33"/>
      <c r="M490" s="152"/>
      <c r="T490" s="54"/>
      <c r="AT490" s="18" t="s">
        <v>1068</v>
      </c>
      <c r="AU490" s="18" t="s">
        <v>85</v>
      </c>
    </row>
    <row r="491" spans="2:65" s="10" customFormat="1" ht="25.9" customHeight="1">
      <c r="B491" s="112"/>
      <c r="D491" s="113" t="s">
        <v>74</v>
      </c>
      <c r="E491" s="114" t="s">
        <v>2561</v>
      </c>
      <c r="F491" s="114" t="s">
        <v>2562</v>
      </c>
      <c r="I491" s="115"/>
      <c r="J491" s="116">
        <f>BK491</f>
        <v>0</v>
      </c>
      <c r="L491" s="112"/>
      <c r="M491" s="117"/>
      <c r="P491" s="118">
        <f>P492+P501</f>
        <v>0</v>
      </c>
      <c r="R491" s="118">
        <f>R492+R501</f>
        <v>0</v>
      </c>
      <c r="T491" s="119">
        <f>T492+T501</f>
        <v>0</v>
      </c>
      <c r="AR491" s="113" t="s">
        <v>264</v>
      </c>
      <c r="AT491" s="120" t="s">
        <v>74</v>
      </c>
      <c r="AU491" s="120" t="s">
        <v>75</v>
      </c>
      <c r="AY491" s="113" t="s">
        <v>266</v>
      </c>
      <c r="BK491" s="121">
        <f>BK492+BK501</f>
        <v>0</v>
      </c>
    </row>
    <row r="492" spans="2:65" s="10" customFormat="1" ht="22.9" customHeight="1">
      <c r="B492" s="112"/>
      <c r="D492" s="113" t="s">
        <v>74</v>
      </c>
      <c r="E492" s="162" t="s">
        <v>2572</v>
      </c>
      <c r="F492" s="162" t="s">
        <v>3444</v>
      </c>
      <c r="I492" s="115"/>
      <c r="J492" s="163">
        <f>BK492</f>
        <v>0</v>
      </c>
      <c r="L492" s="112"/>
      <c r="M492" s="117"/>
      <c r="P492" s="118">
        <f>SUM(P493:P500)</f>
        <v>0</v>
      </c>
      <c r="R492" s="118">
        <f>SUM(R493:R500)</f>
        <v>0</v>
      </c>
      <c r="T492" s="119">
        <f>SUM(T493:T500)</f>
        <v>0</v>
      </c>
      <c r="AR492" s="113" t="s">
        <v>264</v>
      </c>
      <c r="AT492" s="120" t="s">
        <v>74</v>
      </c>
      <c r="AU492" s="120" t="s">
        <v>83</v>
      </c>
      <c r="AY492" s="113" t="s">
        <v>266</v>
      </c>
      <c r="BK492" s="121">
        <f>SUM(BK493:BK500)</f>
        <v>0</v>
      </c>
    </row>
    <row r="493" spans="2:65" s="1" customFormat="1" ht="16.5" customHeight="1">
      <c r="B493" s="33"/>
      <c r="C493" s="122" t="s">
        <v>620</v>
      </c>
      <c r="D493" s="122" t="s">
        <v>267</v>
      </c>
      <c r="E493" s="123" t="s">
        <v>3445</v>
      </c>
      <c r="F493" s="124" t="s">
        <v>3446</v>
      </c>
      <c r="G493" s="125" t="s">
        <v>912</v>
      </c>
      <c r="H493" s="126">
        <v>1</v>
      </c>
      <c r="I493" s="127"/>
      <c r="J493" s="128">
        <f>ROUND(I493*H493,2)</f>
        <v>0</v>
      </c>
      <c r="K493" s="124" t="s">
        <v>3272</v>
      </c>
      <c r="L493" s="33"/>
      <c r="M493" s="129" t="s">
        <v>19</v>
      </c>
      <c r="N493" s="130" t="s">
        <v>46</v>
      </c>
      <c r="P493" s="131">
        <f>O493*H493</f>
        <v>0</v>
      </c>
      <c r="Q493" s="131">
        <v>0</v>
      </c>
      <c r="R493" s="131">
        <f>Q493*H493</f>
        <v>0</v>
      </c>
      <c r="S493" s="131">
        <v>0</v>
      </c>
      <c r="T493" s="132">
        <f>S493*H493</f>
        <v>0</v>
      </c>
      <c r="AR493" s="133" t="s">
        <v>272</v>
      </c>
      <c r="AT493" s="133" t="s">
        <v>267</v>
      </c>
      <c r="AU493" s="133" t="s">
        <v>85</v>
      </c>
      <c r="AY493" s="18" t="s">
        <v>266</v>
      </c>
      <c r="BE493" s="134">
        <f>IF(N493="základní",J493,0)</f>
        <v>0</v>
      </c>
      <c r="BF493" s="134">
        <f>IF(N493="snížená",J493,0)</f>
        <v>0</v>
      </c>
      <c r="BG493" s="134">
        <f>IF(N493="zákl. přenesená",J493,0)</f>
        <v>0</v>
      </c>
      <c r="BH493" s="134">
        <f>IF(N493="sníž. přenesená",J493,0)</f>
        <v>0</v>
      </c>
      <c r="BI493" s="134">
        <f>IF(N493="nulová",J493,0)</f>
        <v>0</v>
      </c>
      <c r="BJ493" s="18" t="s">
        <v>83</v>
      </c>
      <c r="BK493" s="134">
        <f>ROUND(I493*H493,2)</f>
        <v>0</v>
      </c>
      <c r="BL493" s="18" t="s">
        <v>272</v>
      </c>
      <c r="BM493" s="133" t="s">
        <v>5552</v>
      </c>
    </row>
    <row r="494" spans="2:65" s="1" customFormat="1" ht="11.25">
      <c r="B494" s="33"/>
      <c r="D494" s="186" t="s">
        <v>1068</v>
      </c>
      <c r="F494" s="187" t="s">
        <v>3448</v>
      </c>
      <c r="I494" s="151"/>
      <c r="L494" s="33"/>
      <c r="M494" s="152"/>
      <c r="T494" s="54"/>
      <c r="AT494" s="18" t="s">
        <v>1068</v>
      </c>
      <c r="AU494" s="18" t="s">
        <v>85</v>
      </c>
    </row>
    <row r="495" spans="2:65" s="1" customFormat="1" ht="16.5" customHeight="1">
      <c r="B495" s="33"/>
      <c r="C495" s="122" t="s">
        <v>624</v>
      </c>
      <c r="D495" s="122" t="s">
        <v>267</v>
      </c>
      <c r="E495" s="123" t="s">
        <v>2593</v>
      </c>
      <c r="F495" s="124" t="s">
        <v>3449</v>
      </c>
      <c r="G495" s="125" t="s">
        <v>912</v>
      </c>
      <c r="H495" s="126">
        <v>1</v>
      </c>
      <c r="I495" s="127"/>
      <c r="J495" s="128">
        <f>ROUND(I495*H495,2)</f>
        <v>0</v>
      </c>
      <c r="K495" s="124" t="s">
        <v>3272</v>
      </c>
      <c r="L495" s="33"/>
      <c r="M495" s="129" t="s">
        <v>19</v>
      </c>
      <c r="N495" s="130" t="s">
        <v>46</v>
      </c>
      <c r="P495" s="131">
        <f>O495*H495</f>
        <v>0</v>
      </c>
      <c r="Q495" s="131">
        <v>0</v>
      </c>
      <c r="R495" s="131">
        <f>Q495*H495</f>
        <v>0</v>
      </c>
      <c r="S495" s="131">
        <v>0</v>
      </c>
      <c r="T495" s="132">
        <f>S495*H495</f>
        <v>0</v>
      </c>
      <c r="AR495" s="133" t="s">
        <v>272</v>
      </c>
      <c r="AT495" s="133" t="s">
        <v>267</v>
      </c>
      <c r="AU495" s="133" t="s">
        <v>85</v>
      </c>
      <c r="AY495" s="18" t="s">
        <v>266</v>
      </c>
      <c r="BE495" s="134">
        <f>IF(N495="základní",J495,0)</f>
        <v>0</v>
      </c>
      <c r="BF495" s="134">
        <f>IF(N495="snížená",J495,0)</f>
        <v>0</v>
      </c>
      <c r="BG495" s="134">
        <f>IF(N495="zákl. přenesená",J495,0)</f>
        <v>0</v>
      </c>
      <c r="BH495" s="134">
        <f>IF(N495="sníž. přenesená",J495,0)</f>
        <v>0</v>
      </c>
      <c r="BI495" s="134">
        <f>IF(N495="nulová",J495,0)</f>
        <v>0</v>
      </c>
      <c r="BJ495" s="18" t="s">
        <v>83</v>
      </c>
      <c r="BK495" s="134">
        <f>ROUND(I495*H495,2)</f>
        <v>0</v>
      </c>
      <c r="BL495" s="18" t="s">
        <v>272</v>
      </c>
      <c r="BM495" s="133" t="s">
        <v>5553</v>
      </c>
    </row>
    <row r="496" spans="2:65" s="1" customFormat="1" ht="11.25">
      <c r="B496" s="33"/>
      <c r="D496" s="186" t="s">
        <v>1068</v>
      </c>
      <c r="F496" s="187" t="s">
        <v>2597</v>
      </c>
      <c r="I496" s="151"/>
      <c r="L496" s="33"/>
      <c r="M496" s="152"/>
      <c r="T496" s="54"/>
      <c r="AT496" s="18" t="s">
        <v>1068</v>
      </c>
      <c r="AU496" s="18" t="s">
        <v>85</v>
      </c>
    </row>
    <row r="497" spans="2:65" s="1" customFormat="1" ht="16.5" customHeight="1">
      <c r="B497" s="33"/>
      <c r="C497" s="122" t="s">
        <v>628</v>
      </c>
      <c r="D497" s="122" t="s">
        <v>267</v>
      </c>
      <c r="E497" s="123" t="s">
        <v>3451</v>
      </c>
      <c r="F497" s="124" t="s">
        <v>3452</v>
      </c>
      <c r="G497" s="125" t="s">
        <v>3453</v>
      </c>
      <c r="H497" s="126">
        <v>1</v>
      </c>
      <c r="I497" s="127"/>
      <c r="J497" s="128">
        <f>ROUND(I497*H497,2)</f>
        <v>0</v>
      </c>
      <c r="K497" s="124" t="s">
        <v>3272</v>
      </c>
      <c r="L497" s="33"/>
      <c r="M497" s="129" t="s">
        <v>19</v>
      </c>
      <c r="N497" s="130" t="s">
        <v>46</v>
      </c>
      <c r="P497" s="131">
        <f>O497*H497</f>
        <v>0</v>
      </c>
      <c r="Q497" s="131">
        <v>0</v>
      </c>
      <c r="R497" s="131">
        <f>Q497*H497</f>
        <v>0</v>
      </c>
      <c r="S497" s="131">
        <v>0</v>
      </c>
      <c r="T497" s="132">
        <f>S497*H497</f>
        <v>0</v>
      </c>
      <c r="AR497" s="133" t="s">
        <v>272</v>
      </c>
      <c r="AT497" s="133" t="s">
        <v>267</v>
      </c>
      <c r="AU497" s="133" t="s">
        <v>85</v>
      </c>
      <c r="AY497" s="18" t="s">
        <v>266</v>
      </c>
      <c r="BE497" s="134">
        <f>IF(N497="základní",J497,0)</f>
        <v>0</v>
      </c>
      <c r="BF497" s="134">
        <f>IF(N497="snížená",J497,0)</f>
        <v>0</v>
      </c>
      <c r="BG497" s="134">
        <f>IF(N497="zákl. přenesená",J497,0)</f>
        <v>0</v>
      </c>
      <c r="BH497" s="134">
        <f>IF(N497="sníž. přenesená",J497,0)</f>
        <v>0</v>
      </c>
      <c r="BI497" s="134">
        <f>IF(N497="nulová",J497,0)</f>
        <v>0</v>
      </c>
      <c r="BJ497" s="18" t="s">
        <v>83</v>
      </c>
      <c r="BK497" s="134">
        <f>ROUND(I497*H497,2)</f>
        <v>0</v>
      </c>
      <c r="BL497" s="18" t="s">
        <v>272</v>
      </c>
      <c r="BM497" s="133" t="s">
        <v>5554</v>
      </c>
    </row>
    <row r="498" spans="2:65" s="1" customFormat="1" ht="11.25">
      <c r="B498" s="33"/>
      <c r="D498" s="186" t="s">
        <v>1068</v>
      </c>
      <c r="F498" s="187" t="s">
        <v>3455</v>
      </c>
      <c r="I498" s="151"/>
      <c r="L498" s="33"/>
      <c r="M498" s="152"/>
      <c r="T498" s="54"/>
      <c r="AT498" s="18" t="s">
        <v>1068</v>
      </c>
      <c r="AU498" s="18" t="s">
        <v>85</v>
      </c>
    </row>
    <row r="499" spans="2:65" s="11" customFormat="1" ht="11.25">
      <c r="B499" s="135"/>
      <c r="D499" s="136" t="s">
        <v>274</v>
      </c>
      <c r="E499" s="137" t="s">
        <v>19</v>
      </c>
      <c r="F499" s="138" t="s">
        <v>3456</v>
      </c>
      <c r="H499" s="139">
        <v>1</v>
      </c>
      <c r="I499" s="140"/>
      <c r="L499" s="135"/>
      <c r="M499" s="141"/>
      <c r="T499" s="142"/>
      <c r="AT499" s="137" t="s">
        <v>274</v>
      </c>
      <c r="AU499" s="137" t="s">
        <v>85</v>
      </c>
      <c r="AV499" s="11" t="s">
        <v>85</v>
      </c>
      <c r="AW499" s="11" t="s">
        <v>37</v>
      </c>
      <c r="AX499" s="11" t="s">
        <v>75</v>
      </c>
      <c r="AY499" s="137" t="s">
        <v>266</v>
      </c>
    </row>
    <row r="500" spans="2:65" s="12" customFormat="1" ht="11.25">
      <c r="B500" s="143"/>
      <c r="D500" s="136" t="s">
        <v>274</v>
      </c>
      <c r="E500" s="144" t="s">
        <v>19</v>
      </c>
      <c r="F500" s="145" t="s">
        <v>276</v>
      </c>
      <c r="H500" s="146">
        <v>1</v>
      </c>
      <c r="I500" s="147"/>
      <c r="L500" s="143"/>
      <c r="M500" s="148"/>
      <c r="T500" s="149"/>
      <c r="AT500" s="144" t="s">
        <v>274</v>
      </c>
      <c r="AU500" s="144" t="s">
        <v>85</v>
      </c>
      <c r="AV500" s="12" t="s">
        <v>272</v>
      </c>
      <c r="AW500" s="12" t="s">
        <v>37</v>
      </c>
      <c r="AX500" s="12" t="s">
        <v>83</v>
      </c>
      <c r="AY500" s="144" t="s">
        <v>266</v>
      </c>
    </row>
    <row r="501" spans="2:65" s="10" customFormat="1" ht="22.9" customHeight="1">
      <c r="B501" s="112"/>
      <c r="D501" s="113" t="s">
        <v>74</v>
      </c>
      <c r="E501" s="162" t="s">
        <v>3457</v>
      </c>
      <c r="F501" s="162" t="s">
        <v>3458</v>
      </c>
      <c r="I501" s="115"/>
      <c r="J501" s="163">
        <f>BK501</f>
        <v>0</v>
      </c>
      <c r="L501" s="112"/>
      <c r="M501" s="117"/>
      <c r="P501" s="118">
        <f>SUM(P502:P505)</f>
        <v>0</v>
      </c>
      <c r="R501" s="118">
        <f>SUM(R502:R505)</f>
        <v>0</v>
      </c>
      <c r="T501" s="119">
        <f>SUM(T502:T505)</f>
        <v>0</v>
      </c>
      <c r="AR501" s="113" t="s">
        <v>264</v>
      </c>
      <c r="AT501" s="120" t="s">
        <v>74</v>
      </c>
      <c r="AU501" s="120" t="s">
        <v>83</v>
      </c>
      <c r="AY501" s="113" t="s">
        <v>266</v>
      </c>
      <c r="BK501" s="121">
        <f>SUM(BK502:BK505)</f>
        <v>0</v>
      </c>
    </row>
    <row r="502" spans="2:65" s="1" customFormat="1" ht="16.5" customHeight="1">
      <c r="B502" s="33"/>
      <c r="C502" s="122" t="s">
        <v>632</v>
      </c>
      <c r="D502" s="122" t="s">
        <v>267</v>
      </c>
      <c r="E502" s="123" t="s">
        <v>2602</v>
      </c>
      <c r="F502" s="124" t="s">
        <v>2603</v>
      </c>
      <c r="G502" s="125" t="s">
        <v>912</v>
      </c>
      <c r="H502" s="126">
        <v>1</v>
      </c>
      <c r="I502" s="127"/>
      <c r="J502" s="128">
        <f>ROUND(I502*H502,2)</f>
        <v>0</v>
      </c>
      <c r="K502" s="124" t="s">
        <v>3272</v>
      </c>
      <c r="L502" s="33"/>
      <c r="M502" s="129" t="s">
        <v>19</v>
      </c>
      <c r="N502" s="130" t="s">
        <v>46</v>
      </c>
      <c r="P502" s="131">
        <f>O502*H502</f>
        <v>0</v>
      </c>
      <c r="Q502" s="131">
        <v>0</v>
      </c>
      <c r="R502" s="131">
        <f>Q502*H502</f>
        <v>0</v>
      </c>
      <c r="S502" s="131">
        <v>0</v>
      </c>
      <c r="T502" s="132">
        <f>S502*H502</f>
        <v>0</v>
      </c>
      <c r="AR502" s="133" t="s">
        <v>272</v>
      </c>
      <c r="AT502" s="133" t="s">
        <v>267</v>
      </c>
      <c r="AU502" s="133" t="s">
        <v>85</v>
      </c>
      <c r="AY502" s="18" t="s">
        <v>266</v>
      </c>
      <c r="BE502" s="134">
        <f>IF(N502="základní",J502,0)</f>
        <v>0</v>
      </c>
      <c r="BF502" s="134">
        <f>IF(N502="snížená",J502,0)</f>
        <v>0</v>
      </c>
      <c r="BG502" s="134">
        <f>IF(N502="zákl. přenesená",J502,0)</f>
        <v>0</v>
      </c>
      <c r="BH502" s="134">
        <f>IF(N502="sníž. přenesená",J502,0)</f>
        <v>0</v>
      </c>
      <c r="BI502" s="134">
        <f>IF(N502="nulová",J502,0)</f>
        <v>0</v>
      </c>
      <c r="BJ502" s="18" t="s">
        <v>83</v>
      </c>
      <c r="BK502" s="134">
        <f>ROUND(I502*H502,2)</f>
        <v>0</v>
      </c>
      <c r="BL502" s="18" t="s">
        <v>272</v>
      </c>
      <c r="BM502" s="133" t="s">
        <v>5555</v>
      </c>
    </row>
    <row r="503" spans="2:65" s="1" customFormat="1" ht="11.25">
      <c r="B503" s="33"/>
      <c r="D503" s="186" t="s">
        <v>1068</v>
      </c>
      <c r="F503" s="187" t="s">
        <v>2605</v>
      </c>
      <c r="I503" s="151"/>
      <c r="L503" s="33"/>
      <c r="M503" s="152"/>
      <c r="T503" s="54"/>
      <c r="AT503" s="18" t="s">
        <v>1068</v>
      </c>
      <c r="AU503" s="18" t="s">
        <v>85</v>
      </c>
    </row>
    <row r="504" spans="2:65" s="11" customFormat="1" ht="11.25">
      <c r="B504" s="135"/>
      <c r="D504" s="136" t="s">
        <v>274</v>
      </c>
      <c r="E504" s="137" t="s">
        <v>19</v>
      </c>
      <c r="F504" s="138" t="s">
        <v>3460</v>
      </c>
      <c r="H504" s="139">
        <v>1</v>
      </c>
      <c r="I504" s="140"/>
      <c r="L504" s="135"/>
      <c r="M504" s="141"/>
      <c r="T504" s="142"/>
      <c r="AT504" s="137" t="s">
        <v>274</v>
      </c>
      <c r="AU504" s="137" t="s">
        <v>85</v>
      </c>
      <c r="AV504" s="11" t="s">
        <v>85</v>
      </c>
      <c r="AW504" s="11" t="s">
        <v>37</v>
      </c>
      <c r="AX504" s="11" t="s">
        <v>75</v>
      </c>
      <c r="AY504" s="137" t="s">
        <v>266</v>
      </c>
    </row>
    <row r="505" spans="2:65" s="12" customFormat="1" ht="11.25">
      <c r="B505" s="143"/>
      <c r="D505" s="136" t="s">
        <v>274</v>
      </c>
      <c r="E505" s="144" t="s">
        <v>19</v>
      </c>
      <c r="F505" s="145" t="s">
        <v>276</v>
      </c>
      <c r="H505" s="146">
        <v>1</v>
      </c>
      <c r="I505" s="147"/>
      <c r="L505" s="143"/>
      <c r="M505" s="183"/>
      <c r="N505" s="184"/>
      <c r="O505" s="184"/>
      <c r="P505" s="184"/>
      <c r="Q505" s="184"/>
      <c r="R505" s="184"/>
      <c r="S505" s="184"/>
      <c r="T505" s="185"/>
      <c r="AT505" s="144" t="s">
        <v>274</v>
      </c>
      <c r="AU505" s="144" t="s">
        <v>85</v>
      </c>
      <c r="AV505" s="12" t="s">
        <v>272</v>
      </c>
      <c r="AW505" s="12" t="s">
        <v>37</v>
      </c>
      <c r="AX505" s="12" t="s">
        <v>83</v>
      </c>
      <c r="AY505" s="144" t="s">
        <v>266</v>
      </c>
    </row>
    <row r="506" spans="2:65" s="1" customFormat="1" ht="6.95" customHeight="1">
      <c r="B506" s="42"/>
      <c r="C506" s="43"/>
      <c r="D506" s="43"/>
      <c r="E506" s="43"/>
      <c r="F506" s="43"/>
      <c r="G506" s="43"/>
      <c r="H506" s="43"/>
      <c r="I506" s="43"/>
      <c r="J506" s="43"/>
      <c r="K506" s="43"/>
      <c r="L506" s="33"/>
    </row>
  </sheetData>
  <sheetProtection algorithmName="SHA-512" hashValue="maD3/InqcNg+0k62p7FV6sHgn2mfBnLziadvWjeX00j9l7HpPDUoFKraq9uNu2F+arHJ+tXmymN2WbXYjZhhaA==" saltValue="RWK9TOi+trpWH0YZPF3MgHC8riQWRg8EzaQy8e+vR+QVAabecD8FsimXFGYCtuUMkf14F0Xa72vwdcP3VFfqCg==" spinCount="100000" sheet="1" objects="1" scenarios="1" formatColumns="0" formatRows="0" autoFilter="0"/>
  <autoFilter ref="C92:K505" xr:uid="{00000000-0009-0000-0000-000026000000}"/>
  <mergeCells count="9">
    <mergeCell ref="E50:H50"/>
    <mergeCell ref="E83:H83"/>
    <mergeCell ref="E85:H85"/>
    <mergeCell ref="L2:V2"/>
    <mergeCell ref="E7:H7"/>
    <mergeCell ref="E9:H9"/>
    <mergeCell ref="E18:H18"/>
    <mergeCell ref="E27:H27"/>
    <mergeCell ref="E48:H48"/>
  </mergeCells>
  <hyperlinks>
    <hyperlink ref="F97" r:id="rId1" xr:uid="{00000000-0004-0000-2600-000000000000}"/>
    <hyperlink ref="F101" r:id="rId2" xr:uid="{00000000-0004-0000-2600-000001000000}"/>
    <hyperlink ref="F103" r:id="rId3" xr:uid="{00000000-0004-0000-2600-000002000000}"/>
    <hyperlink ref="F107" r:id="rId4" xr:uid="{00000000-0004-0000-2600-000003000000}"/>
    <hyperlink ref="F122" r:id="rId5" xr:uid="{00000000-0004-0000-2600-000004000000}"/>
    <hyperlink ref="F129" r:id="rId6" xr:uid="{00000000-0004-0000-2600-000005000000}"/>
    <hyperlink ref="F131" r:id="rId7" xr:uid="{00000000-0004-0000-2600-000006000000}"/>
    <hyperlink ref="F135" r:id="rId8" xr:uid="{00000000-0004-0000-2600-000007000000}"/>
    <hyperlink ref="F140" r:id="rId9" xr:uid="{00000000-0004-0000-2600-000008000000}"/>
    <hyperlink ref="F142" r:id="rId10" xr:uid="{00000000-0004-0000-2600-000009000000}"/>
    <hyperlink ref="F146" r:id="rId11" xr:uid="{00000000-0004-0000-2600-00000A000000}"/>
    <hyperlink ref="F150" r:id="rId12" xr:uid="{00000000-0004-0000-2600-00000B000000}"/>
    <hyperlink ref="F154" r:id="rId13" xr:uid="{00000000-0004-0000-2600-00000C000000}"/>
    <hyperlink ref="F159" r:id="rId14" xr:uid="{00000000-0004-0000-2600-00000D000000}"/>
    <hyperlink ref="F169" r:id="rId15" xr:uid="{00000000-0004-0000-2600-00000E000000}"/>
    <hyperlink ref="F174" r:id="rId16" xr:uid="{00000000-0004-0000-2600-00000F000000}"/>
    <hyperlink ref="F183" r:id="rId17" xr:uid="{00000000-0004-0000-2600-000010000000}"/>
    <hyperlink ref="F187" r:id="rId18" xr:uid="{00000000-0004-0000-2600-000011000000}"/>
    <hyperlink ref="F192" r:id="rId19" xr:uid="{00000000-0004-0000-2600-000012000000}"/>
    <hyperlink ref="F197" r:id="rId20" xr:uid="{00000000-0004-0000-2600-000013000000}"/>
    <hyperlink ref="F203" r:id="rId21" xr:uid="{00000000-0004-0000-2600-000014000000}"/>
    <hyperlink ref="F205" r:id="rId22" xr:uid="{00000000-0004-0000-2600-000015000000}"/>
    <hyperlink ref="F209" r:id="rId23" xr:uid="{00000000-0004-0000-2600-000016000000}"/>
    <hyperlink ref="F213" r:id="rId24" xr:uid="{00000000-0004-0000-2600-000017000000}"/>
    <hyperlink ref="F218" r:id="rId25" xr:uid="{00000000-0004-0000-2600-000018000000}"/>
    <hyperlink ref="F221" r:id="rId26" xr:uid="{00000000-0004-0000-2600-000019000000}"/>
    <hyperlink ref="F230" r:id="rId27" xr:uid="{00000000-0004-0000-2600-00001A000000}"/>
    <hyperlink ref="F232" r:id="rId28" xr:uid="{00000000-0004-0000-2600-00001B000000}"/>
    <hyperlink ref="F239" r:id="rId29" xr:uid="{00000000-0004-0000-2600-00001C000000}"/>
    <hyperlink ref="F241" r:id="rId30" xr:uid="{00000000-0004-0000-2600-00001D000000}"/>
    <hyperlink ref="F246" r:id="rId31" xr:uid="{00000000-0004-0000-2600-00001E000000}"/>
    <hyperlink ref="F252" r:id="rId32" xr:uid="{00000000-0004-0000-2600-00001F000000}"/>
    <hyperlink ref="F259" r:id="rId33" xr:uid="{00000000-0004-0000-2600-000020000000}"/>
    <hyperlink ref="F261" r:id="rId34" xr:uid="{00000000-0004-0000-2600-000021000000}"/>
    <hyperlink ref="F268" r:id="rId35" xr:uid="{00000000-0004-0000-2600-000022000000}"/>
    <hyperlink ref="F270" r:id="rId36" xr:uid="{00000000-0004-0000-2600-000023000000}"/>
    <hyperlink ref="F275" r:id="rId37" xr:uid="{00000000-0004-0000-2600-000024000000}"/>
    <hyperlink ref="F279" r:id="rId38" xr:uid="{00000000-0004-0000-2600-000025000000}"/>
    <hyperlink ref="F283" r:id="rId39" xr:uid="{00000000-0004-0000-2600-000026000000}"/>
    <hyperlink ref="F285" r:id="rId40" xr:uid="{00000000-0004-0000-2600-000027000000}"/>
    <hyperlink ref="F290" r:id="rId41" xr:uid="{00000000-0004-0000-2600-000028000000}"/>
    <hyperlink ref="F301" r:id="rId42" xr:uid="{00000000-0004-0000-2600-000029000000}"/>
    <hyperlink ref="F307" r:id="rId43" xr:uid="{00000000-0004-0000-2600-00002A000000}"/>
    <hyperlink ref="F312" r:id="rId44" xr:uid="{00000000-0004-0000-2600-00002B000000}"/>
    <hyperlink ref="F317" r:id="rId45" xr:uid="{00000000-0004-0000-2600-00002C000000}"/>
    <hyperlink ref="F322" r:id="rId46" xr:uid="{00000000-0004-0000-2600-00002D000000}"/>
    <hyperlink ref="F326" r:id="rId47" xr:uid="{00000000-0004-0000-2600-00002E000000}"/>
    <hyperlink ref="F335" r:id="rId48" xr:uid="{00000000-0004-0000-2600-00002F000000}"/>
    <hyperlink ref="F342" r:id="rId49" xr:uid="{00000000-0004-0000-2600-000030000000}"/>
    <hyperlink ref="F353" r:id="rId50" xr:uid="{00000000-0004-0000-2600-000031000000}"/>
    <hyperlink ref="F358" r:id="rId51" xr:uid="{00000000-0004-0000-2600-000032000000}"/>
    <hyperlink ref="F362" r:id="rId52" xr:uid="{00000000-0004-0000-2600-000033000000}"/>
    <hyperlink ref="F367" r:id="rId53" xr:uid="{00000000-0004-0000-2600-000034000000}"/>
    <hyperlink ref="F373" r:id="rId54" xr:uid="{00000000-0004-0000-2600-000035000000}"/>
    <hyperlink ref="F377" r:id="rId55" xr:uid="{00000000-0004-0000-2600-000036000000}"/>
    <hyperlink ref="F387" r:id="rId56" xr:uid="{00000000-0004-0000-2600-000037000000}"/>
    <hyperlink ref="F391" r:id="rId57" xr:uid="{00000000-0004-0000-2600-000038000000}"/>
    <hyperlink ref="F395" r:id="rId58" xr:uid="{00000000-0004-0000-2600-000039000000}"/>
    <hyperlink ref="F397" r:id="rId59" xr:uid="{00000000-0004-0000-2600-00003A000000}"/>
    <hyperlink ref="F406" r:id="rId60" xr:uid="{00000000-0004-0000-2600-00003B000000}"/>
    <hyperlink ref="F414" r:id="rId61" xr:uid="{00000000-0004-0000-2600-00003C000000}"/>
    <hyperlink ref="F422" r:id="rId62" xr:uid="{00000000-0004-0000-2600-00003D000000}"/>
    <hyperlink ref="F424" r:id="rId63" xr:uid="{00000000-0004-0000-2600-00003E000000}"/>
    <hyperlink ref="F428" r:id="rId64" xr:uid="{00000000-0004-0000-2600-00003F000000}"/>
    <hyperlink ref="F431" r:id="rId65" xr:uid="{00000000-0004-0000-2600-000040000000}"/>
    <hyperlink ref="F435" r:id="rId66" xr:uid="{00000000-0004-0000-2600-000041000000}"/>
    <hyperlink ref="F452" r:id="rId67" xr:uid="{00000000-0004-0000-2600-000042000000}"/>
    <hyperlink ref="F459" r:id="rId68" xr:uid="{00000000-0004-0000-2600-000043000000}"/>
    <hyperlink ref="F472" r:id="rId69" xr:uid="{00000000-0004-0000-2600-000044000000}"/>
    <hyperlink ref="F490" r:id="rId70" xr:uid="{00000000-0004-0000-2600-000045000000}"/>
    <hyperlink ref="F494" r:id="rId71" xr:uid="{00000000-0004-0000-2600-000046000000}"/>
    <hyperlink ref="F496" r:id="rId72" xr:uid="{00000000-0004-0000-2600-000047000000}"/>
    <hyperlink ref="F498" r:id="rId73" xr:uid="{00000000-0004-0000-2600-000048000000}"/>
    <hyperlink ref="F503" r:id="rId74" xr:uid="{00000000-0004-0000-2600-000049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9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91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679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ROUND(J81,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ROUND((SUM(BE81:BE197)),  2)</f>
        <v>0</v>
      </c>
      <c r="I33" s="90">
        <v>0.21</v>
      </c>
      <c r="J33" s="89">
        <f>ROUND(((SUM(BE81:BE197))*I33),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ROUND((SUM(BF81:BF197)),  2)</f>
        <v>0</v>
      </c>
      <c r="I34" s="90">
        <v>0.12</v>
      </c>
      <c r="J34" s="89">
        <f>ROUND(((SUM(BF81:BF197))*I34),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ROUND((SUM(BG81:BG197)),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ROUND((SUM(BH81:BH197)),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ROUND((SUM(BI81:BI197)),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PS 13-01-11 - Obnova SZZ, Žst. Velká Kraš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J81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249</v>
      </c>
      <c r="E60" s="102"/>
      <c r="F60" s="102"/>
      <c r="G60" s="102"/>
      <c r="H60" s="102"/>
      <c r="I60" s="102"/>
      <c r="J60" s="103">
        <f>J82</f>
        <v>0</v>
      </c>
      <c r="L60" s="100"/>
    </row>
    <row r="61" spans="2:47" s="8" customFormat="1" ht="24.95" customHeight="1">
      <c r="B61" s="100"/>
      <c r="D61" s="101" t="s">
        <v>250</v>
      </c>
      <c r="E61" s="102"/>
      <c r="F61" s="102"/>
      <c r="G61" s="102"/>
      <c r="H61" s="102"/>
      <c r="I61" s="102"/>
      <c r="J61" s="103">
        <f>J91</f>
        <v>0</v>
      </c>
      <c r="L61" s="100"/>
    </row>
    <row r="62" spans="2:47" s="1" customFormat="1" ht="21.75" customHeight="1">
      <c r="B62" s="33"/>
      <c r="L62" s="33"/>
    </row>
    <row r="63" spans="2:47" s="1" customFormat="1" ht="6.95" customHeight="1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>
      <c r="B68" s="33"/>
      <c r="C68" s="22" t="s">
        <v>251</v>
      </c>
      <c r="L68" s="33"/>
    </row>
    <row r="69" spans="2:20" s="1" customFormat="1" ht="6.95" customHeight="1">
      <c r="B69" s="33"/>
      <c r="L69" s="33"/>
    </row>
    <row r="70" spans="2:20" s="1" customFormat="1" ht="12" customHeight="1">
      <c r="B70" s="33"/>
      <c r="C70" s="28" t="s">
        <v>16</v>
      </c>
      <c r="L70" s="33"/>
    </row>
    <row r="71" spans="2:20" s="1" customFormat="1" ht="26.25" customHeight="1">
      <c r="B71" s="33"/>
      <c r="E71" s="319" t="str">
        <f>E7</f>
        <v>Odstranění havarijního stavu po povodních 2024 - komplexní oprava trati v úseku Vápenná - Javorník ve Slezsku - PD</v>
      </c>
      <c r="F71" s="320"/>
      <c r="G71" s="320"/>
      <c r="H71" s="320"/>
      <c r="L71" s="33"/>
    </row>
    <row r="72" spans="2:20" s="1" customFormat="1" ht="12" customHeight="1">
      <c r="B72" s="33"/>
      <c r="C72" s="28" t="s">
        <v>243</v>
      </c>
      <c r="L72" s="33"/>
    </row>
    <row r="73" spans="2:20" s="1" customFormat="1" ht="16.5" customHeight="1">
      <c r="B73" s="33"/>
      <c r="E73" s="315" t="str">
        <f>E9</f>
        <v>PS 13-01-11 - Obnova SZZ, Žst. Velká Kraš</v>
      </c>
      <c r="F73" s="321"/>
      <c r="G73" s="321"/>
      <c r="H73" s="321"/>
      <c r="L73" s="33"/>
    </row>
    <row r="74" spans="2:20" s="1" customFormat="1" ht="6.95" customHeight="1">
      <c r="B74" s="33"/>
      <c r="L74" s="33"/>
    </row>
    <row r="75" spans="2:20" s="1" customFormat="1" ht="12" customHeight="1">
      <c r="B75" s="33"/>
      <c r="C75" s="28" t="s">
        <v>21</v>
      </c>
      <c r="F75" s="26" t="str">
        <f>F12</f>
        <v xml:space="preserve"> </v>
      </c>
      <c r="I75" s="28" t="s">
        <v>23</v>
      </c>
      <c r="J75" s="50" t="str">
        <f>IF(J12="","",J12)</f>
        <v>10. 4. 2025</v>
      </c>
      <c r="L75" s="33"/>
    </row>
    <row r="76" spans="2:20" s="1" customFormat="1" ht="6.95" customHeight="1">
      <c r="B76" s="33"/>
      <c r="L76" s="33"/>
    </row>
    <row r="77" spans="2:20" s="1" customFormat="1" ht="15.2" customHeight="1">
      <c r="B77" s="33"/>
      <c r="C77" s="28" t="s">
        <v>25</v>
      </c>
      <c r="F77" s="26" t="str">
        <f>E15</f>
        <v xml:space="preserve">Správa železnic, státní organizace </v>
      </c>
      <c r="I77" s="28" t="s">
        <v>33</v>
      </c>
      <c r="J77" s="31" t="str">
        <f>E21</f>
        <v>Prodin a.s.</v>
      </c>
      <c r="L77" s="33"/>
    </row>
    <row r="78" spans="2:20" s="1" customFormat="1" ht="15.2" customHeight="1">
      <c r="B78" s="33"/>
      <c r="C78" s="28" t="s">
        <v>31</v>
      </c>
      <c r="F78" s="26" t="str">
        <f>IF(E18="","",E18)</f>
        <v>Vyplň údaj</v>
      </c>
      <c r="I78" s="28" t="s">
        <v>38</v>
      </c>
      <c r="J78" s="31" t="str">
        <f>E24</f>
        <v xml:space="preserve"> </v>
      </c>
      <c r="L78" s="33"/>
    </row>
    <row r="79" spans="2:20" s="1" customFormat="1" ht="10.35" customHeight="1">
      <c r="B79" s="33"/>
      <c r="L79" s="33"/>
    </row>
    <row r="80" spans="2:20" s="9" customFormat="1" ht="29.25" customHeight="1">
      <c r="B80" s="104"/>
      <c r="C80" s="105" t="s">
        <v>252</v>
      </c>
      <c r="D80" s="106" t="s">
        <v>60</v>
      </c>
      <c r="E80" s="106" t="s">
        <v>56</v>
      </c>
      <c r="F80" s="106" t="s">
        <v>57</v>
      </c>
      <c r="G80" s="106" t="s">
        <v>253</v>
      </c>
      <c r="H80" s="106" t="s">
        <v>254</v>
      </c>
      <c r="I80" s="106" t="s">
        <v>255</v>
      </c>
      <c r="J80" s="106" t="s">
        <v>247</v>
      </c>
      <c r="K80" s="107" t="s">
        <v>256</v>
      </c>
      <c r="L80" s="104"/>
      <c r="M80" s="57" t="s">
        <v>19</v>
      </c>
      <c r="N80" s="58" t="s">
        <v>45</v>
      </c>
      <c r="O80" s="58" t="s">
        <v>257</v>
      </c>
      <c r="P80" s="58" t="s">
        <v>258</v>
      </c>
      <c r="Q80" s="58" t="s">
        <v>259</v>
      </c>
      <c r="R80" s="58" t="s">
        <v>260</v>
      </c>
      <c r="S80" s="58" t="s">
        <v>261</v>
      </c>
      <c r="T80" s="59" t="s">
        <v>262</v>
      </c>
    </row>
    <row r="81" spans="2:65" s="1" customFormat="1" ht="22.9" customHeight="1">
      <c r="B81" s="33"/>
      <c r="C81" s="62" t="s">
        <v>263</v>
      </c>
      <c r="J81" s="108">
        <f>BK81</f>
        <v>0</v>
      </c>
      <c r="L81" s="33"/>
      <c r="M81" s="60"/>
      <c r="N81" s="51"/>
      <c r="O81" s="51"/>
      <c r="P81" s="109">
        <f>P82+P91</f>
        <v>0</v>
      </c>
      <c r="Q81" s="51"/>
      <c r="R81" s="109">
        <f>R82+R91</f>
        <v>0</v>
      </c>
      <c r="S81" s="51"/>
      <c r="T81" s="110">
        <f>T82+T91</f>
        <v>0</v>
      </c>
      <c r="AT81" s="18" t="s">
        <v>74</v>
      </c>
      <c r="AU81" s="18" t="s">
        <v>248</v>
      </c>
      <c r="BK81" s="111">
        <f>BK82+BK91</f>
        <v>0</v>
      </c>
    </row>
    <row r="82" spans="2:65" s="10" customFormat="1" ht="25.9" customHeight="1">
      <c r="B82" s="112"/>
      <c r="D82" s="113" t="s">
        <v>74</v>
      </c>
      <c r="E82" s="114" t="s">
        <v>264</v>
      </c>
      <c r="F82" s="114" t="s">
        <v>265</v>
      </c>
      <c r="I82" s="115"/>
      <c r="J82" s="116">
        <f>BK82</f>
        <v>0</v>
      </c>
      <c r="L82" s="112"/>
      <c r="M82" s="117"/>
      <c r="P82" s="118">
        <f>SUM(P83:P90)</f>
        <v>0</v>
      </c>
      <c r="R82" s="118">
        <f>SUM(R83:R90)</f>
        <v>0</v>
      </c>
      <c r="T82" s="119">
        <f>SUM(T83:T90)</f>
        <v>0</v>
      </c>
      <c r="AR82" s="113" t="s">
        <v>83</v>
      </c>
      <c r="AT82" s="120" t="s">
        <v>74</v>
      </c>
      <c r="AU82" s="120" t="s">
        <v>75</v>
      </c>
      <c r="AY82" s="113" t="s">
        <v>266</v>
      </c>
      <c r="BK82" s="121">
        <f>SUM(BK83:BK90)</f>
        <v>0</v>
      </c>
    </row>
    <row r="83" spans="2:65" s="1" customFormat="1" ht="37.9" customHeight="1">
      <c r="B83" s="33"/>
      <c r="C83" s="122" t="s">
        <v>83</v>
      </c>
      <c r="D83" s="122" t="s">
        <v>267</v>
      </c>
      <c r="E83" s="123" t="s">
        <v>268</v>
      </c>
      <c r="F83" s="124" t="s">
        <v>269</v>
      </c>
      <c r="G83" s="125" t="s">
        <v>270</v>
      </c>
      <c r="H83" s="126">
        <v>790</v>
      </c>
      <c r="I83" s="127"/>
      <c r="J83" s="128">
        <f>ROUND(I83*H83,2)</f>
        <v>0</v>
      </c>
      <c r="K83" s="124" t="s">
        <v>271</v>
      </c>
      <c r="L83" s="33"/>
      <c r="M83" s="129" t="s">
        <v>19</v>
      </c>
      <c r="N83" s="130" t="s">
        <v>46</v>
      </c>
      <c r="P83" s="131">
        <f>O83*H83</f>
        <v>0</v>
      </c>
      <c r="Q83" s="131">
        <v>0</v>
      </c>
      <c r="R83" s="131">
        <f>Q83*H83</f>
        <v>0</v>
      </c>
      <c r="S83" s="131">
        <v>0</v>
      </c>
      <c r="T83" s="132">
        <f>S83*H83</f>
        <v>0</v>
      </c>
      <c r="AR83" s="133" t="s">
        <v>272</v>
      </c>
      <c r="AT83" s="133" t="s">
        <v>267</v>
      </c>
      <c r="AU83" s="133" t="s">
        <v>83</v>
      </c>
      <c r="AY83" s="18" t="s">
        <v>266</v>
      </c>
      <c r="BE83" s="134">
        <f>IF(N83="základní",J83,0)</f>
        <v>0</v>
      </c>
      <c r="BF83" s="134">
        <f>IF(N83="snížená",J83,0)</f>
        <v>0</v>
      </c>
      <c r="BG83" s="134">
        <f>IF(N83="zákl. přenesená",J83,0)</f>
        <v>0</v>
      </c>
      <c r="BH83" s="134">
        <f>IF(N83="sníž. přenesená",J83,0)</f>
        <v>0</v>
      </c>
      <c r="BI83" s="134">
        <f>IF(N83="nulová",J83,0)</f>
        <v>0</v>
      </c>
      <c r="BJ83" s="18" t="s">
        <v>83</v>
      </c>
      <c r="BK83" s="134">
        <f>ROUND(I83*H83,2)</f>
        <v>0</v>
      </c>
      <c r="BL83" s="18" t="s">
        <v>272</v>
      </c>
      <c r="BM83" s="133" t="s">
        <v>680</v>
      </c>
    </row>
    <row r="84" spans="2:65" s="1" customFormat="1" ht="19.5">
      <c r="B84" s="33"/>
      <c r="D84" s="136" t="s">
        <v>341</v>
      </c>
      <c r="F84" s="150" t="s">
        <v>681</v>
      </c>
      <c r="I84" s="151"/>
      <c r="L84" s="33"/>
      <c r="M84" s="152"/>
      <c r="T84" s="54"/>
      <c r="AT84" s="18" t="s">
        <v>341</v>
      </c>
      <c r="AU84" s="18" t="s">
        <v>83</v>
      </c>
    </row>
    <row r="85" spans="2:65" s="11" customFormat="1" ht="11.25">
      <c r="B85" s="135"/>
      <c r="D85" s="136" t="s">
        <v>274</v>
      </c>
      <c r="E85" s="137" t="s">
        <v>19</v>
      </c>
      <c r="F85" s="138" t="s">
        <v>682</v>
      </c>
      <c r="H85" s="139">
        <v>790</v>
      </c>
      <c r="I85" s="140"/>
      <c r="L85" s="135"/>
      <c r="M85" s="141"/>
      <c r="T85" s="142"/>
      <c r="AT85" s="137" t="s">
        <v>274</v>
      </c>
      <c r="AU85" s="137" t="s">
        <v>83</v>
      </c>
      <c r="AV85" s="11" t="s">
        <v>85</v>
      </c>
      <c r="AW85" s="11" t="s">
        <v>37</v>
      </c>
      <c r="AX85" s="11" t="s">
        <v>75</v>
      </c>
      <c r="AY85" s="137" t="s">
        <v>266</v>
      </c>
    </row>
    <row r="86" spans="2:65" s="12" customFormat="1" ht="11.25">
      <c r="B86" s="143"/>
      <c r="D86" s="136" t="s">
        <v>274</v>
      </c>
      <c r="E86" s="144" t="s">
        <v>19</v>
      </c>
      <c r="F86" s="145" t="s">
        <v>276</v>
      </c>
      <c r="H86" s="146">
        <v>790</v>
      </c>
      <c r="I86" s="147"/>
      <c r="L86" s="143"/>
      <c r="M86" s="148"/>
      <c r="T86" s="149"/>
      <c r="AT86" s="144" t="s">
        <v>274</v>
      </c>
      <c r="AU86" s="144" t="s">
        <v>83</v>
      </c>
      <c r="AV86" s="12" t="s">
        <v>272</v>
      </c>
      <c r="AW86" s="12" t="s">
        <v>37</v>
      </c>
      <c r="AX86" s="12" t="s">
        <v>83</v>
      </c>
      <c r="AY86" s="144" t="s">
        <v>266</v>
      </c>
    </row>
    <row r="87" spans="2:65" s="1" customFormat="1" ht="76.349999999999994" customHeight="1">
      <c r="B87" s="33"/>
      <c r="C87" s="122" t="s">
        <v>85</v>
      </c>
      <c r="D87" s="122" t="s">
        <v>267</v>
      </c>
      <c r="E87" s="123" t="s">
        <v>281</v>
      </c>
      <c r="F87" s="124" t="s">
        <v>683</v>
      </c>
      <c r="G87" s="125" t="s">
        <v>270</v>
      </c>
      <c r="H87" s="126">
        <v>233</v>
      </c>
      <c r="I87" s="127"/>
      <c r="J87" s="128">
        <f>ROUND(I87*H87,2)</f>
        <v>0</v>
      </c>
      <c r="K87" s="124" t="s">
        <v>271</v>
      </c>
      <c r="L87" s="33"/>
      <c r="M87" s="129" t="s">
        <v>19</v>
      </c>
      <c r="N87" s="130" t="s">
        <v>46</v>
      </c>
      <c r="P87" s="131">
        <f>O87*H87</f>
        <v>0</v>
      </c>
      <c r="Q87" s="131">
        <v>0</v>
      </c>
      <c r="R87" s="131">
        <f>Q87*H87</f>
        <v>0</v>
      </c>
      <c r="S87" s="131">
        <v>0</v>
      </c>
      <c r="T87" s="132">
        <f>S87*H87</f>
        <v>0</v>
      </c>
      <c r="AR87" s="133" t="s">
        <v>272</v>
      </c>
      <c r="AT87" s="133" t="s">
        <v>267</v>
      </c>
      <c r="AU87" s="133" t="s">
        <v>83</v>
      </c>
      <c r="AY87" s="18" t="s">
        <v>266</v>
      </c>
      <c r="BE87" s="134">
        <f>IF(N87="základní",J87,0)</f>
        <v>0</v>
      </c>
      <c r="BF87" s="134">
        <f>IF(N87="snížená",J87,0)</f>
        <v>0</v>
      </c>
      <c r="BG87" s="134">
        <f>IF(N87="zákl. přenesená",J87,0)</f>
        <v>0</v>
      </c>
      <c r="BH87" s="134">
        <f>IF(N87="sníž. přenesená",J87,0)</f>
        <v>0</v>
      </c>
      <c r="BI87" s="134">
        <f>IF(N87="nulová",J87,0)</f>
        <v>0</v>
      </c>
      <c r="BJ87" s="18" t="s">
        <v>83</v>
      </c>
      <c r="BK87" s="134">
        <f>ROUND(I87*H87,2)</f>
        <v>0</v>
      </c>
      <c r="BL87" s="18" t="s">
        <v>272</v>
      </c>
      <c r="BM87" s="133" t="s">
        <v>684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685</v>
      </c>
      <c r="H88" s="139">
        <v>233</v>
      </c>
      <c r="I88" s="140"/>
      <c r="L88" s="135"/>
      <c r="M88" s="141"/>
      <c r="T88" s="142"/>
      <c r="AT88" s="137" t="s">
        <v>274</v>
      </c>
      <c r="AU88" s="137" t="s">
        <v>83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>
      <c r="B89" s="143"/>
      <c r="D89" s="136" t="s">
        <v>274</v>
      </c>
      <c r="E89" s="144" t="s">
        <v>19</v>
      </c>
      <c r="F89" s="145" t="s">
        <v>276</v>
      </c>
      <c r="H89" s="146">
        <v>233</v>
      </c>
      <c r="I89" s="147"/>
      <c r="L89" s="143"/>
      <c r="M89" s="148"/>
      <c r="T89" s="149"/>
      <c r="AT89" s="144" t="s">
        <v>274</v>
      </c>
      <c r="AU89" s="144" t="s">
        <v>83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37.9" customHeight="1">
      <c r="B90" s="33"/>
      <c r="C90" s="122" t="s">
        <v>285</v>
      </c>
      <c r="D90" s="122" t="s">
        <v>267</v>
      </c>
      <c r="E90" s="123" t="s">
        <v>286</v>
      </c>
      <c r="F90" s="124" t="s">
        <v>686</v>
      </c>
      <c r="G90" s="125" t="s">
        <v>270</v>
      </c>
      <c r="H90" s="126">
        <v>1023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687</v>
      </c>
    </row>
    <row r="91" spans="2:65" s="10" customFormat="1" ht="25.9" customHeight="1">
      <c r="B91" s="112"/>
      <c r="D91" s="113" t="s">
        <v>74</v>
      </c>
      <c r="E91" s="114" t="s">
        <v>293</v>
      </c>
      <c r="F91" s="114" t="s">
        <v>294</v>
      </c>
      <c r="I91" s="115"/>
      <c r="J91" s="116">
        <f>BK91</f>
        <v>0</v>
      </c>
      <c r="L91" s="112"/>
      <c r="M91" s="117"/>
      <c r="P91" s="118">
        <f>SUM(P92:P197)</f>
        <v>0</v>
      </c>
      <c r="R91" s="118">
        <f>SUM(R92:R197)</f>
        <v>0</v>
      </c>
      <c r="T91" s="119">
        <f>SUM(T92:T197)</f>
        <v>0</v>
      </c>
      <c r="AR91" s="113" t="s">
        <v>83</v>
      </c>
      <c r="AT91" s="120" t="s">
        <v>74</v>
      </c>
      <c r="AU91" s="120" t="s">
        <v>75</v>
      </c>
      <c r="AY91" s="113" t="s">
        <v>266</v>
      </c>
      <c r="BK91" s="121">
        <f>SUM(BK92:BK197)</f>
        <v>0</v>
      </c>
    </row>
    <row r="92" spans="2:65" s="1" customFormat="1" ht="16.5" customHeight="1">
      <c r="B92" s="33"/>
      <c r="C92" s="122" t="s">
        <v>272</v>
      </c>
      <c r="D92" s="122" t="s">
        <v>267</v>
      </c>
      <c r="E92" s="123" t="s">
        <v>296</v>
      </c>
      <c r="F92" s="124" t="s">
        <v>297</v>
      </c>
      <c r="G92" s="125" t="s">
        <v>298</v>
      </c>
      <c r="H92" s="126">
        <v>193</v>
      </c>
      <c r="I92" s="127"/>
      <c r="J92" s="128">
        <f t="shared" ref="J92:J97" si="0">ROUND(I92*H92,2)</f>
        <v>0</v>
      </c>
      <c r="K92" s="124" t="s">
        <v>271</v>
      </c>
      <c r="L92" s="33"/>
      <c r="M92" s="129" t="s">
        <v>19</v>
      </c>
      <c r="N92" s="130" t="s">
        <v>46</v>
      </c>
      <c r="P92" s="131">
        <f t="shared" ref="P92:P97" si="1">O92*H92</f>
        <v>0</v>
      </c>
      <c r="Q92" s="131">
        <v>0</v>
      </c>
      <c r="R92" s="131">
        <f t="shared" ref="R92:R97" si="2">Q92*H92</f>
        <v>0</v>
      </c>
      <c r="S92" s="131">
        <v>0</v>
      </c>
      <c r="T92" s="132">
        <f t="shared" ref="T92:T97" si="3">S92*H92</f>
        <v>0</v>
      </c>
      <c r="AR92" s="133" t="s">
        <v>272</v>
      </c>
      <c r="AT92" s="133" t="s">
        <v>267</v>
      </c>
      <c r="AU92" s="133" t="s">
        <v>83</v>
      </c>
      <c r="AY92" s="18" t="s">
        <v>266</v>
      </c>
      <c r="BE92" s="134">
        <f t="shared" ref="BE92:BE97" si="4">IF(N92="základní",J92,0)</f>
        <v>0</v>
      </c>
      <c r="BF92" s="134">
        <f t="shared" ref="BF92:BF97" si="5">IF(N92="snížená",J92,0)</f>
        <v>0</v>
      </c>
      <c r="BG92" s="134">
        <f t="shared" ref="BG92:BG97" si="6">IF(N92="zákl. přenesená",J92,0)</f>
        <v>0</v>
      </c>
      <c r="BH92" s="134">
        <f t="shared" ref="BH92:BH97" si="7">IF(N92="sníž. přenesená",J92,0)</f>
        <v>0</v>
      </c>
      <c r="BI92" s="134">
        <f t="shared" ref="BI92:BI97" si="8">IF(N92="nulová",J92,0)</f>
        <v>0</v>
      </c>
      <c r="BJ92" s="18" t="s">
        <v>83</v>
      </c>
      <c r="BK92" s="134">
        <f t="shared" ref="BK92:BK97" si="9">ROUND(I92*H92,2)</f>
        <v>0</v>
      </c>
      <c r="BL92" s="18" t="s">
        <v>272</v>
      </c>
      <c r="BM92" s="133" t="s">
        <v>688</v>
      </c>
    </row>
    <row r="93" spans="2:65" s="1" customFormat="1" ht="16.5" customHeight="1">
      <c r="B93" s="33"/>
      <c r="C93" s="122" t="s">
        <v>264</v>
      </c>
      <c r="D93" s="122" t="s">
        <v>267</v>
      </c>
      <c r="E93" s="123" t="s">
        <v>300</v>
      </c>
      <c r="F93" s="124" t="s">
        <v>301</v>
      </c>
      <c r="G93" s="125" t="s">
        <v>298</v>
      </c>
      <c r="H93" s="126">
        <v>384</v>
      </c>
      <c r="I93" s="127"/>
      <c r="J93" s="128">
        <f t="shared" si="0"/>
        <v>0</v>
      </c>
      <c r="K93" s="124" t="s">
        <v>271</v>
      </c>
      <c r="L93" s="33"/>
      <c r="M93" s="129" t="s">
        <v>19</v>
      </c>
      <c r="N93" s="130" t="s">
        <v>46</v>
      </c>
      <c r="P93" s="131">
        <f t="shared" si="1"/>
        <v>0</v>
      </c>
      <c r="Q93" s="131">
        <v>0</v>
      </c>
      <c r="R93" s="131">
        <f t="shared" si="2"/>
        <v>0</v>
      </c>
      <c r="S93" s="131">
        <v>0</v>
      </c>
      <c r="T93" s="132">
        <f t="shared" si="3"/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 t="shared" si="4"/>
        <v>0</v>
      </c>
      <c r="BF93" s="134">
        <f t="shared" si="5"/>
        <v>0</v>
      </c>
      <c r="BG93" s="134">
        <f t="shared" si="6"/>
        <v>0</v>
      </c>
      <c r="BH93" s="134">
        <f t="shared" si="7"/>
        <v>0</v>
      </c>
      <c r="BI93" s="134">
        <f t="shared" si="8"/>
        <v>0</v>
      </c>
      <c r="BJ93" s="18" t="s">
        <v>83</v>
      </c>
      <c r="BK93" s="134">
        <f t="shared" si="9"/>
        <v>0</v>
      </c>
      <c r="BL93" s="18" t="s">
        <v>272</v>
      </c>
      <c r="BM93" s="133" t="s">
        <v>689</v>
      </c>
    </row>
    <row r="94" spans="2:65" s="1" customFormat="1" ht="16.5" customHeight="1">
      <c r="B94" s="33"/>
      <c r="C94" s="122" t="s">
        <v>295</v>
      </c>
      <c r="D94" s="122" t="s">
        <v>267</v>
      </c>
      <c r="E94" s="123" t="s">
        <v>304</v>
      </c>
      <c r="F94" s="124" t="s">
        <v>305</v>
      </c>
      <c r="G94" s="125" t="s">
        <v>298</v>
      </c>
      <c r="H94" s="126">
        <v>1500</v>
      </c>
      <c r="I94" s="127"/>
      <c r="J94" s="128">
        <f t="shared" si="0"/>
        <v>0</v>
      </c>
      <c r="K94" s="124" t="s">
        <v>19</v>
      </c>
      <c r="L94" s="33"/>
      <c r="M94" s="129" t="s">
        <v>19</v>
      </c>
      <c r="N94" s="130" t="s">
        <v>46</v>
      </c>
      <c r="P94" s="131">
        <f t="shared" si="1"/>
        <v>0</v>
      </c>
      <c r="Q94" s="131">
        <v>0</v>
      </c>
      <c r="R94" s="131">
        <f t="shared" si="2"/>
        <v>0</v>
      </c>
      <c r="S94" s="131">
        <v>0</v>
      </c>
      <c r="T94" s="132">
        <f t="shared" si="3"/>
        <v>0</v>
      </c>
      <c r="AR94" s="133" t="s">
        <v>272</v>
      </c>
      <c r="AT94" s="133" t="s">
        <v>267</v>
      </c>
      <c r="AU94" s="133" t="s">
        <v>83</v>
      </c>
      <c r="AY94" s="18" t="s">
        <v>266</v>
      </c>
      <c r="BE94" s="134">
        <f t="shared" si="4"/>
        <v>0</v>
      </c>
      <c r="BF94" s="134">
        <f t="shared" si="5"/>
        <v>0</v>
      </c>
      <c r="BG94" s="134">
        <f t="shared" si="6"/>
        <v>0</v>
      </c>
      <c r="BH94" s="134">
        <f t="shared" si="7"/>
        <v>0</v>
      </c>
      <c r="BI94" s="134">
        <f t="shared" si="8"/>
        <v>0</v>
      </c>
      <c r="BJ94" s="18" t="s">
        <v>83</v>
      </c>
      <c r="BK94" s="134">
        <f t="shared" si="9"/>
        <v>0</v>
      </c>
      <c r="BL94" s="18" t="s">
        <v>272</v>
      </c>
      <c r="BM94" s="133" t="s">
        <v>690</v>
      </c>
    </row>
    <row r="95" spans="2:65" s="1" customFormat="1" ht="24.2" customHeight="1">
      <c r="B95" s="33"/>
      <c r="C95" s="122" t="s">
        <v>293</v>
      </c>
      <c r="D95" s="122" t="s">
        <v>267</v>
      </c>
      <c r="E95" s="123" t="s">
        <v>308</v>
      </c>
      <c r="F95" s="124" t="s">
        <v>309</v>
      </c>
      <c r="G95" s="125" t="s">
        <v>310</v>
      </c>
      <c r="H95" s="126">
        <v>750</v>
      </c>
      <c r="I95" s="127"/>
      <c r="J95" s="128">
        <f t="shared" si="0"/>
        <v>0</v>
      </c>
      <c r="K95" s="124" t="s">
        <v>19</v>
      </c>
      <c r="L95" s="33"/>
      <c r="M95" s="129" t="s">
        <v>19</v>
      </c>
      <c r="N95" s="130" t="s">
        <v>46</v>
      </c>
      <c r="P95" s="131">
        <f t="shared" si="1"/>
        <v>0</v>
      </c>
      <c r="Q95" s="131">
        <v>0</v>
      </c>
      <c r="R95" s="131">
        <f t="shared" si="2"/>
        <v>0</v>
      </c>
      <c r="S95" s="131">
        <v>0</v>
      </c>
      <c r="T95" s="132">
        <f t="shared" si="3"/>
        <v>0</v>
      </c>
      <c r="AR95" s="133" t="s">
        <v>272</v>
      </c>
      <c r="AT95" s="133" t="s">
        <v>267</v>
      </c>
      <c r="AU95" s="133" t="s">
        <v>83</v>
      </c>
      <c r="AY95" s="18" t="s">
        <v>266</v>
      </c>
      <c r="BE95" s="134">
        <f t="shared" si="4"/>
        <v>0</v>
      </c>
      <c r="BF95" s="134">
        <f t="shared" si="5"/>
        <v>0</v>
      </c>
      <c r="BG95" s="134">
        <f t="shared" si="6"/>
        <v>0</v>
      </c>
      <c r="BH95" s="134">
        <f t="shared" si="7"/>
        <v>0</v>
      </c>
      <c r="BI95" s="134">
        <f t="shared" si="8"/>
        <v>0</v>
      </c>
      <c r="BJ95" s="18" t="s">
        <v>83</v>
      </c>
      <c r="BK95" s="134">
        <f t="shared" si="9"/>
        <v>0</v>
      </c>
      <c r="BL95" s="18" t="s">
        <v>272</v>
      </c>
      <c r="BM95" s="133" t="s">
        <v>691</v>
      </c>
    </row>
    <row r="96" spans="2:65" s="1" customFormat="1" ht="24.2" customHeight="1">
      <c r="B96" s="33"/>
      <c r="C96" s="122" t="s">
        <v>303</v>
      </c>
      <c r="D96" s="122" t="s">
        <v>267</v>
      </c>
      <c r="E96" s="123" t="s">
        <v>313</v>
      </c>
      <c r="F96" s="124" t="s">
        <v>314</v>
      </c>
      <c r="G96" s="125" t="s">
        <v>310</v>
      </c>
      <c r="H96" s="126">
        <v>750</v>
      </c>
      <c r="I96" s="127"/>
      <c r="J96" s="128">
        <f t="shared" si="0"/>
        <v>0</v>
      </c>
      <c r="K96" s="124" t="s">
        <v>271</v>
      </c>
      <c r="L96" s="33"/>
      <c r="M96" s="129" t="s">
        <v>19</v>
      </c>
      <c r="N96" s="130" t="s">
        <v>46</v>
      </c>
      <c r="P96" s="131">
        <f t="shared" si="1"/>
        <v>0</v>
      </c>
      <c r="Q96" s="131">
        <v>0</v>
      </c>
      <c r="R96" s="131">
        <f t="shared" si="2"/>
        <v>0</v>
      </c>
      <c r="S96" s="131">
        <v>0</v>
      </c>
      <c r="T96" s="132">
        <f t="shared" si="3"/>
        <v>0</v>
      </c>
      <c r="AR96" s="133" t="s">
        <v>272</v>
      </c>
      <c r="AT96" s="133" t="s">
        <v>267</v>
      </c>
      <c r="AU96" s="133" t="s">
        <v>83</v>
      </c>
      <c r="AY96" s="18" t="s">
        <v>266</v>
      </c>
      <c r="BE96" s="134">
        <f t="shared" si="4"/>
        <v>0</v>
      </c>
      <c r="BF96" s="134">
        <f t="shared" si="5"/>
        <v>0</v>
      </c>
      <c r="BG96" s="134">
        <f t="shared" si="6"/>
        <v>0</v>
      </c>
      <c r="BH96" s="134">
        <f t="shared" si="7"/>
        <v>0</v>
      </c>
      <c r="BI96" s="134">
        <f t="shared" si="8"/>
        <v>0</v>
      </c>
      <c r="BJ96" s="18" t="s">
        <v>83</v>
      </c>
      <c r="BK96" s="134">
        <f t="shared" si="9"/>
        <v>0</v>
      </c>
      <c r="BL96" s="18" t="s">
        <v>272</v>
      </c>
      <c r="BM96" s="133" t="s">
        <v>692</v>
      </c>
    </row>
    <row r="97" spans="2:65" s="1" customFormat="1" ht="16.5" customHeight="1">
      <c r="B97" s="33"/>
      <c r="C97" s="122" t="s">
        <v>546</v>
      </c>
      <c r="D97" s="122" t="s">
        <v>267</v>
      </c>
      <c r="E97" s="123" t="s">
        <v>337</v>
      </c>
      <c r="F97" s="124" t="s">
        <v>338</v>
      </c>
      <c r="G97" s="125" t="s">
        <v>339</v>
      </c>
      <c r="H97" s="126">
        <v>15</v>
      </c>
      <c r="I97" s="127"/>
      <c r="J97" s="128">
        <f t="shared" si="0"/>
        <v>0</v>
      </c>
      <c r="K97" s="124" t="s">
        <v>19</v>
      </c>
      <c r="L97" s="33"/>
      <c r="M97" s="129" t="s">
        <v>19</v>
      </c>
      <c r="N97" s="130" t="s">
        <v>46</v>
      </c>
      <c r="P97" s="131">
        <f t="shared" si="1"/>
        <v>0</v>
      </c>
      <c r="Q97" s="131">
        <v>0</v>
      </c>
      <c r="R97" s="131">
        <f t="shared" si="2"/>
        <v>0</v>
      </c>
      <c r="S97" s="131">
        <v>0</v>
      </c>
      <c r="T97" s="132">
        <f t="shared" si="3"/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 t="shared" si="4"/>
        <v>0</v>
      </c>
      <c r="BF97" s="134">
        <f t="shared" si="5"/>
        <v>0</v>
      </c>
      <c r="BG97" s="134">
        <f t="shared" si="6"/>
        <v>0</v>
      </c>
      <c r="BH97" s="134">
        <f t="shared" si="7"/>
        <v>0</v>
      </c>
      <c r="BI97" s="134">
        <f t="shared" si="8"/>
        <v>0</v>
      </c>
      <c r="BJ97" s="18" t="s">
        <v>83</v>
      </c>
      <c r="BK97" s="134">
        <f t="shared" si="9"/>
        <v>0</v>
      </c>
      <c r="BL97" s="18" t="s">
        <v>272</v>
      </c>
      <c r="BM97" s="133" t="s">
        <v>693</v>
      </c>
    </row>
    <row r="98" spans="2:65" s="1" customFormat="1" ht="19.5">
      <c r="B98" s="33"/>
      <c r="D98" s="136" t="s">
        <v>341</v>
      </c>
      <c r="F98" s="150" t="s">
        <v>342</v>
      </c>
      <c r="I98" s="151"/>
      <c r="L98" s="33"/>
      <c r="M98" s="152"/>
      <c r="T98" s="54"/>
      <c r="AT98" s="18" t="s">
        <v>341</v>
      </c>
      <c r="AU98" s="18" t="s">
        <v>83</v>
      </c>
    </row>
    <row r="99" spans="2:65" s="1" customFormat="1" ht="16.5" customHeight="1">
      <c r="B99" s="33"/>
      <c r="C99" s="122" t="s">
        <v>550</v>
      </c>
      <c r="D99" s="122" t="s">
        <v>267</v>
      </c>
      <c r="E99" s="123" t="s">
        <v>344</v>
      </c>
      <c r="F99" s="124" t="s">
        <v>345</v>
      </c>
      <c r="G99" s="125" t="s">
        <v>339</v>
      </c>
      <c r="H99" s="126">
        <v>130</v>
      </c>
      <c r="I99" s="127"/>
      <c r="J99" s="128">
        <f>ROUND(I99*H99,2)</f>
        <v>0</v>
      </c>
      <c r="K99" s="124" t="s">
        <v>19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83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694</v>
      </c>
    </row>
    <row r="100" spans="2:65" s="1" customFormat="1" ht="19.5">
      <c r="B100" s="33"/>
      <c r="D100" s="136" t="s">
        <v>341</v>
      </c>
      <c r="F100" s="150" t="s">
        <v>342</v>
      </c>
      <c r="I100" s="151"/>
      <c r="L100" s="33"/>
      <c r="M100" s="152"/>
      <c r="T100" s="54"/>
      <c r="AT100" s="18" t="s">
        <v>341</v>
      </c>
      <c r="AU100" s="18" t="s">
        <v>83</v>
      </c>
    </row>
    <row r="101" spans="2:65" s="1" customFormat="1" ht="16.5" customHeight="1">
      <c r="B101" s="33"/>
      <c r="C101" s="122" t="s">
        <v>312</v>
      </c>
      <c r="D101" s="122" t="s">
        <v>267</v>
      </c>
      <c r="E101" s="123" t="s">
        <v>352</v>
      </c>
      <c r="F101" s="124" t="s">
        <v>353</v>
      </c>
      <c r="G101" s="125" t="s">
        <v>310</v>
      </c>
      <c r="H101" s="126">
        <v>2</v>
      </c>
      <c r="I101" s="127"/>
      <c r="J101" s="128">
        <f t="shared" ref="J101:J108" si="10">ROUND(I101*H101,2)</f>
        <v>0</v>
      </c>
      <c r="K101" s="124" t="s">
        <v>271</v>
      </c>
      <c r="L101" s="33"/>
      <c r="M101" s="129" t="s">
        <v>19</v>
      </c>
      <c r="N101" s="130" t="s">
        <v>46</v>
      </c>
      <c r="P101" s="131">
        <f t="shared" ref="P101:P108" si="11">O101*H101</f>
        <v>0</v>
      </c>
      <c r="Q101" s="131">
        <v>0</v>
      </c>
      <c r="R101" s="131">
        <f t="shared" ref="R101:R108" si="12">Q101*H101</f>
        <v>0</v>
      </c>
      <c r="S101" s="131">
        <v>0</v>
      </c>
      <c r="T101" s="132">
        <f t="shared" ref="T101:T108" si="13">S101*H101</f>
        <v>0</v>
      </c>
      <c r="AR101" s="133" t="s">
        <v>272</v>
      </c>
      <c r="AT101" s="133" t="s">
        <v>267</v>
      </c>
      <c r="AU101" s="133" t="s">
        <v>83</v>
      </c>
      <c r="AY101" s="18" t="s">
        <v>266</v>
      </c>
      <c r="BE101" s="134">
        <f t="shared" ref="BE101:BE108" si="14">IF(N101="základní",J101,0)</f>
        <v>0</v>
      </c>
      <c r="BF101" s="134">
        <f t="shared" ref="BF101:BF108" si="15">IF(N101="snížená",J101,0)</f>
        <v>0</v>
      </c>
      <c r="BG101" s="134">
        <f t="shared" ref="BG101:BG108" si="16">IF(N101="zákl. přenesená",J101,0)</f>
        <v>0</v>
      </c>
      <c r="BH101" s="134">
        <f t="shared" ref="BH101:BH108" si="17">IF(N101="sníž. přenesená",J101,0)</f>
        <v>0</v>
      </c>
      <c r="BI101" s="134">
        <f t="shared" ref="BI101:BI108" si="18">IF(N101="nulová",J101,0)</f>
        <v>0</v>
      </c>
      <c r="BJ101" s="18" t="s">
        <v>83</v>
      </c>
      <c r="BK101" s="134">
        <f t="shared" ref="BK101:BK108" si="19">ROUND(I101*H101,2)</f>
        <v>0</v>
      </c>
      <c r="BL101" s="18" t="s">
        <v>272</v>
      </c>
      <c r="BM101" s="133" t="s">
        <v>695</v>
      </c>
    </row>
    <row r="102" spans="2:65" s="1" customFormat="1" ht="37.9" customHeight="1">
      <c r="B102" s="33"/>
      <c r="C102" s="122" t="s">
        <v>351</v>
      </c>
      <c r="D102" s="122" t="s">
        <v>267</v>
      </c>
      <c r="E102" s="123" t="s">
        <v>355</v>
      </c>
      <c r="F102" s="124" t="s">
        <v>356</v>
      </c>
      <c r="G102" s="125" t="s">
        <v>310</v>
      </c>
      <c r="H102" s="126">
        <v>2</v>
      </c>
      <c r="I102" s="127"/>
      <c r="J102" s="128">
        <f t="shared" si="10"/>
        <v>0</v>
      </c>
      <c r="K102" s="124" t="s">
        <v>271</v>
      </c>
      <c r="L102" s="33"/>
      <c r="M102" s="129" t="s">
        <v>19</v>
      </c>
      <c r="N102" s="130" t="s">
        <v>46</v>
      </c>
      <c r="P102" s="131">
        <f t="shared" si="11"/>
        <v>0</v>
      </c>
      <c r="Q102" s="131">
        <v>0</v>
      </c>
      <c r="R102" s="131">
        <f t="shared" si="12"/>
        <v>0</v>
      </c>
      <c r="S102" s="131">
        <v>0</v>
      </c>
      <c r="T102" s="132">
        <f t="shared" si="13"/>
        <v>0</v>
      </c>
      <c r="AR102" s="133" t="s">
        <v>272</v>
      </c>
      <c r="AT102" s="133" t="s">
        <v>267</v>
      </c>
      <c r="AU102" s="133" t="s">
        <v>83</v>
      </c>
      <c r="AY102" s="18" t="s">
        <v>266</v>
      </c>
      <c r="BE102" s="134">
        <f t="shared" si="14"/>
        <v>0</v>
      </c>
      <c r="BF102" s="134">
        <f t="shared" si="15"/>
        <v>0</v>
      </c>
      <c r="BG102" s="134">
        <f t="shared" si="16"/>
        <v>0</v>
      </c>
      <c r="BH102" s="134">
        <f t="shared" si="17"/>
        <v>0</v>
      </c>
      <c r="BI102" s="134">
        <f t="shared" si="18"/>
        <v>0</v>
      </c>
      <c r="BJ102" s="18" t="s">
        <v>83</v>
      </c>
      <c r="BK102" s="134">
        <f t="shared" si="19"/>
        <v>0</v>
      </c>
      <c r="BL102" s="18" t="s">
        <v>272</v>
      </c>
      <c r="BM102" s="133" t="s">
        <v>696</v>
      </c>
    </row>
    <row r="103" spans="2:65" s="1" customFormat="1" ht="16.5" customHeight="1">
      <c r="B103" s="33"/>
      <c r="C103" s="122" t="s">
        <v>8</v>
      </c>
      <c r="D103" s="122" t="s">
        <v>267</v>
      </c>
      <c r="E103" s="123" t="s">
        <v>359</v>
      </c>
      <c r="F103" s="124" t="s">
        <v>360</v>
      </c>
      <c r="G103" s="125" t="s">
        <v>310</v>
      </c>
      <c r="H103" s="126">
        <v>3</v>
      </c>
      <c r="I103" s="127"/>
      <c r="J103" s="128">
        <f t="shared" si="10"/>
        <v>0</v>
      </c>
      <c r="K103" s="124" t="s">
        <v>271</v>
      </c>
      <c r="L103" s="33"/>
      <c r="M103" s="129" t="s">
        <v>19</v>
      </c>
      <c r="N103" s="130" t="s">
        <v>46</v>
      </c>
      <c r="P103" s="131">
        <f t="shared" si="11"/>
        <v>0</v>
      </c>
      <c r="Q103" s="131">
        <v>0</v>
      </c>
      <c r="R103" s="131">
        <f t="shared" si="12"/>
        <v>0</v>
      </c>
      <c r="S103" s="131">
        <v>0</v>
      </c>
      <c r="T103" s="132">
        <f t="shared" si="13"/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 t="shared" si="14"/>
        <v>0</v>
      </c>
      <c r="BF103" s="134">
        <f t="shared" si="15"/>
        <v>0</v>
      </c>
      <c r="BG103" s="134">
        <f t="shared" si="16"/>
        <v>0</v>
      </c>
      <c r="BH103" s="134">
        <f t="shared" si="17"/>
        <v>0</v>
      </c>
      <c r="BI103" s="134">
        <f t="shared" si="18"/>
        <v>0</v>
      </c>
      <c r="BJ103" s="18" t="s">
        <v>83</v>
      </c>
      <c r="BK103" s="134">
        <f t="shared" si="19"/>
        <v>0</v>
      </c>
      <c r="BL103" s="18" t="s">
        <v>272</v>
      </c>
      <c r="BM103" s="133" t="s">
        <v>697</v>
      </c>
    </row>
    <row r="104" spans="2:65" s="1" customFormat="1" ht="16.5" customHeight="1">
      <c r="B104" s="33"/>
      <c r="C104" s="122" t="s">
        <v>358</v>
      </c>
      <c r="D104" s="122" t="s">
        <v>267</v>
      </c>
      <c r="E104" s="123" t="s">
        <v>363</v>
      </c>
      <c r="F104" s="124" t="s">
        <v>364</v>
      </c>
      <c r="G104" s="125" t="s">
        <v>310</v>
      </c>
      <c r="H104" s="126">
        <v>2</v>
      </c>
      <c r="I104" s="127"/>
      <c r="J104" s="128">
        <f t="shared" si="10"/>
        <v>0</v>
      </c>
      <c r="K104" s="124" t="s">
        <v>271</v>
      </c>
      <c r="L104" s="33"/>
      <c r="M104" s="129" t="s">
        <v>19</v>
      </c>
      <c r="N104" s="130" t="s">
        <v>46</v>
      </c>
      <c r="P104" s="131">
        <f t="shared" si="11"/>
        <v>0</v>
      </c>
      <c r="Q104" s="131">
        <v>0</v>
      </c>
      <c r="R104" s="131">
        <f t="shared" si="12"/>
        <v>0</v>
      </c>
      <c r="S104" s="131">
        <v>0</v>
      </c>
      <c r="T104" s="132">
        <f t="shared" si="13"/>
        <v>0</v>
      </c>
      <c r="AR104" s="133" t="s">
        <v>272</v>
      </c>
      <c r="AT104" s="133" t="s">
        <v>267</v>
      </c>
      <c r="AU104" s="133" t="s">
        <v>83</v>
      </c>
      <c r="AY104" s="18" t="s">
        <v>266</v>
      </c>
      <c r="BE104" s="134">
        <f t="shared" si="14"/>
        <v>0</v>
      </c>
      <c r="BF104" s="134">
        <f t="shared" si="15"/>
        <v>0</v>
      </c>
      <c r="BG104" s="134">
        <f t="shared" si="16"/>
        <v>0</v>
      </c>
      <c r="BH104" s="134">
        <f t="shared" si="17"/>
        <v>0</v>
      </c>
      <c r="BI104" s="134">
        <f t="shared" si="18"/>
        <v>0</v>
      </c>
      <c r="BJ104" s="18" t="s">
        <v>83</v>
      </c>
      <c r="BK104" s="134">
        <f t="shared" si="19"/>
        <v>0</v>
      </c>
      <c r="BL104" s="18" t="s">
        <v>272</v>
      </c>
      <c r="BM104" s="133" t="s">
        <v>698</v>
      </c>
    </row>
    <row r="105" spans="2:65" s="1" customFormat="1" ht="37.9" customHeight="1">
      <c r="B105" s="33"/>
      <c r="C105" s="122" t="s">
        <v>370</v>
      </c>
      <c r="D105" s="122" t="s">
        <v>267</v>
      </c>
      <c r="E105" s="123" t="s">
        <v>367</v>
      </c>
      <c r="F105" s="124" t="s">
        <v>699</v>
      </c>
      <c r="G105" s="125" t="s">
        <v>310</v>
      </c>
      <c r="H105" s="126">
        <v>2</v>
      </c>
      <c r="I105" s="127"/>
      <c r="J105" s="128">
        <f t="shared" si="10"/>
        <v>0</v>
      </c>
      <c r="K105" s="124" t="s">
        <v>271</v>
      </c>
      <c r="L105" s="33"/>
      <c r="M105" s="129" t="s">
        <v>19</v>
      </c>
      <c r="N105" s="130" t="s">
        <v>46</v>
      </c>
      <c r="P105" s="131">
        <f t="shared" si="11"/>
        <v>0</v>
      </c>
      <c r="Q105" s="131">
        <v>0</v>
      </c>
      <c r="R105" s="131">
        <f t="shared" si="12"/>
        <v>0</v>
      </c>
      <c r="S105" s="131">
        <v>0</v>
      </c>
      <c r="T105" s="132">
        <f t="shared" si="13"/>
        <v>0</v>
      </c>
      <c r="AR105" s="133" t="s">
        <v>272</v>
      </c>
      <c r="AT105" s="133" t="s">
        <v>267</v>
      </c>
      <c r="AU105" s="133" t="s">
        <v>83</v>
      </c>
      <c r="AY105" s="18" t="s">
        <v>266</v>
      </c>
      <c r="BE105" s="134">
        <f t="shared" si="14"/>
        <v>0</v>
      </c>
      <c r="BF105" s="134">
        <f t="shared" si="15"/>
        <v>0</v>
      </c>
      <c r="BG105" s="134">
        <f t="shared" si="16"/>
        <v>0</v>
      </c>
      <c r="BH105" s="134">
        <f t="shared" si="17"/>
        <v>0</v>
      </c>
      <c r="BI105" s="134">
        <f t="shared" si="18"/>
        <v>0</v>
      </c>
      <c r="BJ105" s="18" t="s">
        <v>83</v>
      </c>
      <c r="BK105" s="134">
        <f t="shared" si="19"/>
        <v>0</v>
      </c>
      <c r="BL105" s="18" t="s">
        <v>272</v>
      </c>
      <c r="BM105" s="133" t="s">
        <v>700</v>
      </c>
    </row>
    <row r="106" spans="2:65" s="1" customFormat="1" ht="37.9" customHeight="1">
      <c r="B106" s="33"/>
      <c r="C106" s="122" t="s">
        <v>362</v>
      </c>
      <c r="D106" s="122" t="s">
        <v>267</v>
      </c>
      <c r="E106" s="123" t="s">
        <v>371</v>
      </c>
      <c r="F106" s="124" t="s">
        <v>701</v>
      </c>
      <c r="G106" s="125" t="s">
        <v>310</v>
      </c>
      <c r="H106" s="126">
        <v>3</v>
      </c>
      <c r="I106" s="127"/>
      <c r="J106" s="128">
        <f t="shared" si="10"/>
        <v>0</v>
      </c>
      <c r="K106" s="124" t="s">
        <v>271</v>
      </c>
      <c r="L106" s="33"/>
      <c r="M106" s="129" t="s">
        <v>19</v>
      </c>
      <c r="N106" s="130" t="s">
        <v>46</v>
      </c>
      <c r="P106" s="131">
        <f t="shared" si="11"/>
        <v>0</v>
      </c>
      <c r="Q106" s="131">
        <v>0</v>
      </c>
      <c r="R106" s="131">
        <f t="shared" si="12"/>
        <v>0</v>
      </c>
      <c r="S106" s="131">
        <v>0</v>
      </c>
      <c r="T106" s="132">
        <f t="shared" si="13"/>
        <v>0</v>
      </c>
      <c r="AR106" s="133" t="s">
        <v>272</v>
      </c>
      <c r="AT106" s="133" t="s">
        <v>267</v>
      </c>
      <c r="AU106" s="133" t="s">
        <v>83</v>
      </c>
      <c r="AY106" s="18" t="s">
        <v>266</v>
      </c>
      <c r="BE106" s="134">
        <f t="shared" si="14"/>
        <v>0</v>
      </c>
      <c r="BF106" s="134">
        <f t="shared" si="15"/>
        <v>0</v>
      </c>
      <c r="BG106" s="134">
        <f t="shared" si="16"/>
        <v>0</v>
      </c>
      <c r="BH106" s="134">
        <f t="shared" si="17"/>
        <v>0</v>
      </c>
      <c r="BI106" s="134">
        <f t="shared" si="18"/>
        <v>0</v>
      </c>
      <c r="BJ106" s="18" t="s">
        <v>83</v>
      </c>
      <c r="BK106" s="134">
        <f t="shared" si="19"/>
        <v>0</v>
      </c>
      <c r="BL106" s="18" t="s">
        <v>272</v>
      </c>
      <c r="BM106" s="133" t="s">
        <v>702</v>
      </c>
    </row>
    <row r="107" spans="2:65" s="1" customFormat="1" ht="16.5" customHeight="1">
      <c r="B107" s="33"/>
      <c r="C107" s="122" t="s">
        <v>382</v>
      </c>
      <c r="D107" s="122" t="s">
        <v>267</v>
      </c>
      <c r="E107" s="123" t="s">
        <v>375</v>
      </c>
      <c r="F107" s="124" t="s">
        <v>703</v>
      </c>
      <c r="G107" s="125" t="s">
        <v>298</v>
      </c>
      <c r="H107" s="126">
        <v>425</v>
      </c>
      <c r="I107" s="127"/>
      <c r="J107" s="128">
        <f t="shared" si="10"/>
        <v>0</v>
      </c>
      <c r="K107" s="124" t="s">
        <v>271</v>
      </c>
      <c r="L107" s="33"/>
      <c r="M107" s="129" t="s">
        <v>19</v>
      </c>
      <c r="N107" s="130" t="s">
        <v>46</v>
      </c>
      <c r="P107" s="131">
        <f t="shared" si="11"/>
        <v>0</v>
      </c>
      <c r="Q107" s="131">
        <v>0</v>
      </c>
      <c r="R107" s="131">
        <f t="shared" si="12"/>
        <v>0</v>
      </c>
      <c r="S107" s="131">
        <v>0</v>
      </c>
      <c r="T107" s="132">
        <f t="shared" si="13"/>
        <v>0</v>
      </c>
      <c r="AR107" s="133" t="s">
        <v>272</v>
      </c>
      <c r="AT107" s="133" t="s">
        <v>267</v>
      </c>
      <c r="AU107" s="133" t="s">
        <v>83</v>
      </c>
      <c r="AY107" s="18" t="s">
        <v>266</v>
      </c>
      <c r="BE107" s="134">
        <f t="shared" si="14"/>
        <v>0</v>
      </c>
      <c r="BF107" s="134">
        <f t="shared" si="15"/>
        <v>0</v>
      </c>
      <c r="BG107" s="134">
        <f t="shared" si="16"/>
        <v>0</v>
      </c>
      <c r="BH107" s="134">
        <f t="shared" si="17"/>
        <v>0</v>
      </c>
      <c r="BI107" s="134">
        <f t="shared" si="18"/>
        <v>0</v>
      </c>
      <c r="BJ107" s="18" t="s">
        <v>83</v>
      </c>
      <c r="BK107" s="134">
        <f t="shared" si="19"/>
        <v>0</v>
      </c>
      <c r="BL107" s="18" t="s">
        <v>272</v>
      </c>
      <c r="BM107" s="133" t="s">
        <v>704</v>
      </c>
    </row>
    <row r="108" spans="2:65" s="1" customFormat="1" ht="16.5" customHeight="1">
      <c r="B108" s="33"/>
      <c r="C108" s="122" t="s">
        <v>366</v>
      </c>
      <c r="D108" s="122" t="s">
        <v>267</v>
      </c>
      <c r="E108" s="123" t="s">
        <v>652</v>
      </c>
      <c r="F108" s="124" t="s">
        <v>384</v>
      </c>
      <c r="G108" s="125" t="s">
        <v>298</v>
      </c>
      <c r="H108" s="126">
        <v>1125</v>
      </c>
      <c r="I108" s="127"/>
      <c r="J108" s="128">
        <f t="shared" si="10"/>
        <v>0</v>
      </c>
      <c r="K108" s="124" t="s">
        <v>271</v>
      </c>
      <c r="L108" s="33"/>
      <c r="M108" s="129" t="s">
        <v>19</v>
      </c>
      <c r="N108" s="130" t="s">
        <v>46</v>
      </c>
      <c r="P108" s="131">
        <f t="shared" si="11"/>
        <v>0</v>
      </c>
      <c r="Q108" s="131">
        <v>0</v>
      </c>
      <c r="R108" s="131">
        <f t="shared" si="12"/>
        <v>0</v>
      </c>
      <c r="S108" s="131">
        <v>0</v>
      </c>
      <c r="T108" s="132">
        <f t="shared" si="13"/>
        <v>0</v>
      </c>
      <c r="AR108" s="133" t="s">
        <v>272</v>
      </c>
      <c r="AT108" s="133" t="s">
        <v>267</v>
      </c>
      <c r="AU108" s="133" t="s">
        <v>83</v>
      </c>
      <c r="AY108" s="18" t="s">
        <v>266</v>
      </c>
      <c r="BE108" s="134">
        <f t="shared" si="14"/>
        <v>0</v>
      </c>
      <c r="BF108" s="134">
        <f t="shared" si="15"/>
        <v>0</v>
      </c>
      <c r="BG108" s="134">
        <f t="shared" si="16"/>
        <v>0</v>
      </c>
      <c r="BH108" s="134">
        <f t="shared" si="17"/>
        <v>0</v>
      </c>
      <c r="BI108" s="134">
        <f t="shared" si="18"/>
        <v>0</v>
      </c>
      <c r="BJ108" s="18" t="s">
        <v>83</v>
      </c>
      <c r="BK108" s="134">
        <f t="shared" si="19"/>
        <v>0</v>
      </c>
      <c r="BL108" s="18" t="s">
        <v>272</v>
      </c>
      <c r="BM108" s="133" t="s">
        <v>705</v>
      </c>
    </row>
    <row r="109" spans="2:65" s="1" customFormat="1" ht="19.5">
      <c r="B109" s="33"/>
      <c r="D109" s="136" t="s">
        <v>341</v>
      </c>
      <c r="F109" s="150" t="s">
        <v>342</v>
      </c>
      <c r="I109" s="151"/>
      <c r="L109" s="33"/>
      <c r="M109" s="152"/>
      <c r="T109" s="54"/>
      <c r="AT109" s="18" t="s">
        <v>341</v>
      </c>
      <c r="AU109" s="18" t="s">
        <v>83</v>
      </c>
    </row>
    <row r="110" spans="2:65" s="1" customFormat="1" ht="21.75" customHeight="1">
      <c r="B110" s="33"/>
      <c r="C110" s="122" t="s">
        <v>374</v>
      </c>
      <c r="D110" s="122" t="s">
        <v>267</v>
      </c>
      <c r="E110" s="123" t="s">
        <v>387</v>
      </c>
      <c r="F110" s="124" t="s">
        <v>388</v>
      </c>
      <c r="G110" s="125" t="s">
        <v>298</v>
      </c>
      <c r="H110" s="126">
        <v>498</v>
      </c>
      <c r="I110" s="127"/>
      <c r="J110" s="128">
        <f t="shared" ref="J110:J118" si="20">ROUND(I110*H110,2)</f>
        <v>0</v>
      </c>
      <c r="K110" s="124" t="s">
        <v>271</v>
      </c>
      <c r="L110" s="33"/>
      <c r="M110" s="129" t="s">
        <v>19</v>
      </c>
      <c r="N110" s="130" t="s">
        <v>46</v>
      </c>
      <c r="P110" s="131">
        <f t="shared" ref="P110:P118" si="21">O110*H110</f>
        <v>0</v>
      </c>
      <c r="Q110" s="131">
        <v>0</v>
      </c>
      <c r="R110" s="131">
        <f t="shared" ref="R110:R118" si="22">Q110*H110</f>
        <v>0</v>
      </c>
      <c r="S110" s="131">
        <v>0</v>
      </c>
      <c r="T110" s="132">
        <f t="shared" ref="T110:T118" si="23">S110*H110</f>
        <v>0</v>
      </c>
      <c r="AR110" s="133" t="s">
        <v>272</v>
      </c>
      <c r="AT110" s="133" t="s">
        <v>267</v>
      </c>
      <c r="AU110" s="133" t="s">
        <v>83</v>
      </c>
      <c r="AY110" s="18" t="s">
        <v>266</v>
      </c>
      <c r="BE110" s="134">
        <f t="shared" ref="BE110:BE118" si="24">IF(N110="základní",J110,0)</f>
        <v>0</v>
      </c>
      <c r="BF110" s="134">
        <f t="shared" ref="BF110:BF118" si="25">IF(N110="snížená",J110,0)</f>
        <v>0</v>
      </c>
      <c r="BG110" s="134">
        <f t="shared" ref="BG110:BG118" si="26">IF(N110="zákl. přenesená",J110,0)</f>
        <v>0</v>
      </c>
      <c r="BH110" s="134">
        <f t="shared" ref="BH110:BH118" si="27">IF(N110="sníž. přenesená",J110,0)</f>
        <v>0</v>
      </c>
      <c r="BI110" s="134">
        <f t="shared" ref="BI110:BI118" si="28">IF(N110="nulová",J110,0)</f>
        <v>0</v>
      </c>
      <c r="BJ110" s="18" t="s">
        <v>83</v>
      </c>
      <c r="BK110" s="134">
        <f t="shared" ref="BK110:BK118" si="29">ROUND(I110*H110,2)</f>
        <v>0</v>
      </c>
      <c r="BL110" s="18" t="s">
        <v>272</v>
      </c>
      <c r="BM110" s="133" t="s">
        <v>706</v>
      </c>
    </row>
    <row r="111" spans="2:65" s="1" customFormat="1" ht="21.75" customHeight="1">
      <c r="B111" s="33"/>
      <c r="C111" s="122" t="s">
        <v>378</v>
      </c>
      <c r="D111" s="122" t="s">
        <v>267</v>
      </c>
      <c r="E111" s="123" t="s">
        <v>390</v>
      </c>
      <c r="F111" s="124" t="s">
        <v>391</v>
      </c>
      <c r="G111" s="125" t="s">
        <v>298</v>
      </c>
      <c r="H111" s="126">
        <v>1525</v>
      </c>
      <c r="I111" s="127"/>
      <c r="J111" s="128">
        <f t="shared" si="20"/>
        <v>0</v>
      </c>
      <c r="K111" s="124" t="s">
        <v>271</v>
      </c>
      <c r="L111" s="33"/>
      <c r="M111" s="129" t="s">
        <v>19</v>
      </c>
      <c r="N111" s="130" t="s">
        <v>46</v>
      </c>
      <c r="P111" s="131">
        <f t="shared" si="21"/>
        <v>0</v>
      </c>
      <c r="Q111" s="131">
        <v>0</v>
      </c>
      <c r="R111" s="131">
        <f t="shared" si="22"/>
        <v>0</v>
      </c>
      <c r="S111" s="131">
        <v>0</v>
      </c>
      <c r="T111" s="132">
        <f t="shared" si="23"/>
        <v>0</v>
      </c>
      <c r="AR111" s="133" t="s">
        <v>272</v>
      </c>
      <c r="AT111" s="133" t="s">
        <v>267</v>
      </c>
      <c r="AU111" s="133" t="s">
        <v>83</v>
      </c>
      <c r="AY111" s="18" t="s">
        <v>266</v>
      </c>
      <c r="BE111" s="134">
        <f t="shared" si="24"/>
        <v>0</v>
      </c>
      <c r="BF111" s="134">
        <f t="shared" si="25"/>
        <v>0</v>
      </c>
      <c r="BG111" s="134">
        <f t="shared" si="26"/>
        <v>0</v>
      </c>
      <c r="BH111" s="134">
        <f t="shared" si="27"/>
        <v>0</v>
      </c>
      <c r="BI111" s="134">
        <f t="shared" si="28"/>
        <v>0</v>
      </c>
      <c r="BJ111" s="18" t="s">
        <v>83</v>
      </c>
      <c r="BK111" s="134">
        <f t="shared" si="29"/>
        <v>0</v>
      </c>
      <c r="BL111" s="18" t="s">
        <v>272</v>
      </c>
      <c r="BM111" s="133" t="s">
        <v>707</v>
      </c>
    </row>
    <row r="112" spans="2:65" s="1" customFormat="1" ht="21.75" customHeight="1">
      <c r="B112" s="33"/>
      <c r="C112" s="122" t="s">
        <v>386</v>
      </c>
      <c r="D112" s="122" t="s">
        <v>267</v>
      </c>
      <c r="E112" s="123" t="s">
        <v>394</v>
      </c>
      <c r="F112" s="124" t="s">
        <v>395</v>
      </c>
      <c r="G112" s="125" t="s">
        <v>298</v>
      </c>
      <c r="H112" s="126">
        <v>1963</v>
      </c>
      <c r="I112" s="127"/>
      <c r="J112" s="128">
        <f t="shared" si="20"/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 t="shared" si="21"/>
        <v>0</v>
      </c>
      <c r="Q112" s="131">
        <v>0</v>
      </c>
      <c r="R112" s="131">
        <f t="shared" si="22"/>
        <v>0</v>
      </c>
      <c r="S112" s="131">
        <v>0</v>
      </c>
      <c r="T112" s="132">
        <f t="shared" si="23"/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 t="shared" si="24"/>
        <v>0</v>
      </c>
      <c r="BF112" s="134">
        <f t="shared" si="25"/>
        <v>0</v>
      </c>
      <c r="BG112" s="134">
        <f t="shared" si="26"/>
        <v>0</v>
      </c>
      <c r="BH112" s="134">
        <f t="shared" si="27"/>
        <v>0</v>
      </c>
      <c r="BI112" s="134">
        <f t="shared" si="28"/>
        <v>0</v>
      </c>
      <c r="BJ112" s="18" t="s">
        <v>83</v>
      </c>
      <c r="BK112" s="134">
        <f t="shared" si="29"/>
        <v>0</v>
      </c>
      <c r="BL112" s="18" t="s">
        <v>272</v>
      </c>
      <c r="BM112" s="133" t="s">
        <v>708</v>
      </c>
    </row>
    <row r="113" spans="2:65" s="1" customFormat="1" ht="21.75" customHeight="1">
      <c r="B113" s="33"/>
      <c r="C113" s="122" t="s">
        <v>7</v>
      </c>
      <c r="D113" s="122" t="s">
        <v>267</v>
      </c>
      <c r="E113" s="123" t="s">
        <v>398</v>
      </c>
      <c r="F113" s="124" t="s">
        <v>399</v>
      </c>
      <c r="G113" s="125" t="s">
        <v>298</v>
      </c>
      <c r="H113" s="126">
        <v>235</v>
      </c>
      <c r="I113" s="127"/>
      <c r="J113" s="128">
        <f t="shared" si="20"/>
        <v>0</v>
      </c>
      <c r="K113" s="124" t="s">
        <v>271</v>
      </c>
      <c r="L113" s="33"/>
      <c r="M113" s="129" t="s">
        <v>19</v>
      </c>
      <c r="N113" s="130" t="s">
        <v>46</v>
      </c>
      <c r="P113" s="131">
        <f t="shared" si="21"/>
        <v>0</v>
      </c>
      <c r="Q113" s="131">
        <v>0</v>
      </c>
      <c r="R113" s="131">
        <f t="shared" si="22"/>
        <v>0</v>
      </c>
      <c r="S113" s="131">
        <v>0</v>
      </c>
      <c r="T113" s="132">
        <f t="shared" si="23"/>
        <v>0</v>
      </c>
      <c r="AR113" s="133" t="s">
        <v>272</v>
      </c>
      <c r="AT113" s="133" t="s">
        <v>267</v>
      </c>
      <c r="AU113" s="133" t="s">
        <v>83</v>
      </c>
      <c r="AY113" s="18" t="s">
        <v>266</v>
      </c>
      <c r="BE113" s="134">
        <f t="shared" si="24"/>
        <v>0</v>
      </c>
      <c r="BF113" s="134">
        <f t="shared" si="25"/>
        <v>0</v>
      </c>
      <c r="BG113" s="134">
        <f t="shared" si="26"/>
        <v>0</v>
      </c>
      <c r="BH113" s="134">
        <f t="shared" si="27"/>
        <v>0</v>
      </c>
      <c r="BI113" s="134">
        <f t="shared" si="28"/>
        <v>0</v>
      </c>
      <c r="BJ113" s="18" t="s">
        <v>83</v>
      </c>
      <c r="BK113" s="134">
        <f t="shared" si="29"/>
        <v>0</v>
      </c>
      <c r="BL113" s="18" t="s">
        <v>272</v>
      </c>
      <c r="BM113" s="133" t="s">
        <v>709</v>
      </c>
    </row>
    <row r="114" spans="2:65" s="1" customFormat="1" ht="21.75" customHeight="1">
      <c r="B114" s="33"/>
      <c r="C114" s="122" t="s">
        <v>393</v>
      </c>
      <c r="D114" s="122" t="s">
        <v>267</v>
      </c>
      <c r="E114" s="123" t="s">
        <v>402</v>
      </c>
      <c r="F114" s="124" t="s">
        <v>403</v>
      </c>
      <c r="G114" s="125" t="s">
        <v>298</v>
      </c>
      <c r="H114" s="126">
        <v>180</v>
      </c>
      <c r="I114" s="127"/>
      <c r="J114" s="128">
        <f t="shared" si="20"/>
        <v>0</v>
      </c>
      <c r="K114" s="124" t="s">
        <v>271</v>
      </c>
      <c r="L114" s="33"/>
      <c r="M114" s="129" t="s">
        <v>19</v>
      </c>
      <c r="N114" s="130" t="s">
        <v>46</v>
      </c>
      <c r="P114" s="131">
        <f t="shared" si="21"/>
        <v>0</v>
      </c>
      <c r="Q114" s="131">
        <v>0</v>
      </c>
      <c r="R114" s="131">
        <f t="shared" si="22"/>
        <v>0</v>
      </c>
      <c r="S114" s="131">
        <v>0</v>
      </c>
      <c r="T114" s="132">
        <f t="shared" si="23"/>
        <v>0</v>
      </c>
      <c r="AR114" s="133" t="s">
        <v>272</v>
      </c>
      <c r="AT114" s="133" t="s">
        <v>267</v>
      </c>
      <c r="AU114" s="133" t="s">
        <v>83</v>
      </c>
      <c r="AY114" s="18" t="s">
        <v>266</v>
      </c>
      <c r="BE114" s="134">
        <f t="shared" si="24"/>
        <v>0</v>
      </c>
      <c r="BF114" s="134">
        <f t="shared" si="25"/>
        <v>0</v>
      </c>
      <c r="BG114" s="134">
        <f t="shared" si="26"/>
        <v>0</v>
      </c>
      <c r="BH114" s="134">
        <f t="shared" si="27"/>
        <v>0</v>
      </c>
      <c r="BI114" s="134">
        <f t="shared" si="28"/>
        <v>0</v>
      </c>
      <c r="BJ114" s="18" t="s">
        <v>83</v>
      </c>
      <c r="BK114" s="134">
        <f t="shared" si="29"/>
        <v>0</v>
      </c>
      <c r="BL114" s="18" t="s">
        <v>272</v>
      </c>
      <c r="BM114" s="133" t="s">
        <v>710</v>
      </c>
    </row>
    <row r="115" spans="2:65" s="1" customFormat="1" ht="21.75" customHeight="1">
      <c r="B115" s="33"/>
      <c r="C115" s="122" t="s">
        <v>397</v>
      </c>
      <c r="D115" s="122" t="s">
        <v>267</v>
      </c>
      <c r="E115" s="123" t="s">
        <v>406</v>
      </c>
      <c r="F115" s="124" t="s">
        <v>407</v>
      </c>
      <c r="G115" s="125" t="s">
        <v>298</v>
      </c>
      <c r="H115" s="126">
        <v>260</v>
      </c>
      <c r="I115" s="127"/>
      <c r="J115" s="128">
        <f t="shared" si="20"/>
        <v>0</v>
      </c>
      <c r="K115" s="124" t="s">
        <v>271</v>
      </c>
      <c r="L115" s="33"/>
      <c r="M115" s="129" t="s">
        <v>19</v>
      </c>
      <c r="N115" s="130" t="s">
        <v>46</v>
      </c>
      <c r="P115" s="131">
        <f t="shared" si="21"/>
        <v>0</v>
      </c>
      <c r="Q115" s="131">
        <v>0</v>
      </c>
      <c r="R115" s="131">
        <f t="shared" si="22"/>
        <v>0</v>
      </c>
      <c r="S115" s="131">
        <v>0</v>
      </c>
      <c r="T115" s="132">
        <f t="shared" si="23"/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 t="shared" si="24"/>
        <v>0</v>
      </c>
      <c r="BF115" s="134">
        <f t="shared" si="25"/>
        <v>0</v>
      </c>
      <c r="BG115" s="134">
        <f t="shared" si="26"/>
        <v>0</v>
      </c>
      <c r="BH115" s="134">
        <f t="shared" si="27"/>
        <v>0</v>
      </c>
      <c r="BI115" s="134">
        <f t="shared" si="28"/>
        <v>0</v>
      </c>
      <c r="BJ115" s="18" t="s">
        <v>83</v>
      </c>
      <c r="BK115" s="134">
        <f t="shared" si="29"/>
        <v>0</v>
      </c>
      <c r="BL115" s="18" t="s">
        <v>272</v>
      </c>
      <c r="BM115" s="133" t="s">
        <v>711</v>
      </c>
    </row>
    <row r="116" spans="2:65" s="1" customFormat="1" ht="21.75" customHeight="1">
      <c r="B116" s="33"/>
      <c r="C116" s="122" t="s">
        <v>401</v>
      </c>
      <c r="D116" s="122" t="s">
        <v>267</v>
      </c>
      <c r="E116" s="123" t="s">
        <v>410</v>
      </c>
      <c r="F116" s="124" t="s">
        <v>411</v>
      </c>
      <c r="G116" s="125" t="s">
        <v>298</v>
      </c>
      <c r="H116" s="126">
        <v>990</v>
      </c>
      <c r="I116" s="127"/>
      <c r="J116" s="128">
        <f t="shared" si="20"/>
        <v>0</v>
      </c>
      <c r="K116" s="124" t="s">
        <v>271</v>
      </c>
      <c r="L116" s="33"/>
      <c r="M116" s="129" t="s">
        <v>19</v>
      </c>
      <c r="N116" s="130" t="s">
        <v>46</v>
      </c>
      <c r="P116" s="131">
        <f t="shared" si="21"/>
        <v>0</v>
      </c>
      <c r="Q116" s="131">
        <v>0</v>
      </c>
      <c r="R116" s="131">
        <f t="shared" si="22"/>
        <v>0</v>
      </c>
      <c r="S116" s="131">
        <v>0</v>
      </c>
      <c r="T116" s="132">
        <f t="shared" si="23"/>
        <v>0</v>
      </c>
      <c r="AR116" s="133" t="s">
        <v>272</v>
      </c>
      <c r="AT116" s="133" t="s">
        <v>267</v>
      </c>
      <c r="AU116" s="133" t="s">
        <v>83</v>
      </c>
      <c r="AY116" s="18" t="s">
        <v>266</v>
      </c>
      <c r="BE116" s="134">
        <f t="shared" si="24"/>
        <v>0</v>
      </c>
      <c r="BF116" s="134">
        <f t="shared" si="25"/>
        <v>0</v>
      </c>
      <c r="BG116" s="134">
        <f t="shared" si="26"/>
        <v>0</v>
      </c>
      <c r="BH116" s="134">
        <f t="shared" si="27"/>
        <v>0</v>
      </c>
      <c r="BI116" s="134">
        <f t="shared" si="28"/>
        <v>0</v>
      </c>
      <c r="BJ116" s="18" t="s">
        <v>83</v>
      </c>
      <c r="BK116" s="134">
        <f t="shared" si="29"/>
        <v>0</v>
      </c>
      <c r="BL116" s="18" t="s">
        <v>272</v>
      </c>
      <c r="BM116" s="133" t="s">
        <v>712</v>
      </c>
    </row>
    <row r="117" spans="2:65" s="1" customFormat="1" ht="21.75" customHeight="1">
      <c r="B117" s="33"/>
      <c r="C117" s="122" t="s">
        <v>405</v>
      </c>
      <c r="D117" s="122" t="s">
        <v>267</v>
      </c>
      <c r="E117" s="123" t="s">
        <v>414</v>
      </c>
      <c r="F117" s="124" t="s">
        <v>415</v>
      </c>
      <c r="G117" s="125" t="s">
        <v>298</v>
      </c>
      <c r="H117" s="126">
        <v>60</v>
      </c>
      <c r="I117" s="127"/>
      <c r="J117" s="128">
        <f t="shared" si="20"/>
        <v>0</v>
      </c>
      <c r="K117" s="124" t="s">
        <v>271</v>
      </c>
      <c r="L117" s="33"/>
      <c r="M117" s="129" t="s">
        <v>19</v>
      </c>
      <c r="N117" s="130" t="s">
        <v>46</v>
      </c>
      <c r="P117" s="131">
        <f t="shared" si="21"/>
        <v>0</v>
      </c>
      <c r="Q117" s="131">
        <v>0</v>
      </c>
      <c r="R117" s="131">
        <f t="shared" si="22"/>
        <v>0</v>
      </c>
      <c r="S117" s="131">
        <v>0</v>
      </c>
      <c r="T117" s="132">
        <f t="shared" si="23"/>
        <v>0</v>
      </c>
      <c r="AR117" s="133" t="s">
        <v>272</v>
      </c>
      <c r="AT117" s="133" t="s">
        <v>267</v>
      </c>
      <c r="AU117" s="133" t="s">
        <v>83</v>
      </c>
      <c r="AY117" s="18" t="s">
        <v>266</v>
      </c>
      <c r="BE117" s="134">
        <f t="shared" si="24"/>
        <v>0</v>
      </c>
      <c r="BF117" s="134">
        <f t="shared" si="25"/>
        <v>0</v>
      </c>
      <c r="BG117" s="134">
        <f t="shared" si="26"/>
        <v>0</v>
      </c>
      <c r="BH117" s="134">
        <f t="shared" si="27"/>
        <v>0</v>
      </c>
      <c r="BI117" s="134">
        <f t="shared" si="28"/>
        <v>0</v>
      </c>
      <c r="BJ117" s="18" t="s">
        <v>83</v>
      </c>
      <c r="BK117" s="134">
        <f t="shared" si="29"/>
        <v>0</v>
      </c>
      <c r="BL117" s="18" t="s">
        <v>272</v>
      </c>
      <c r="BM117" s="133" t="s">
        <v>713</v>
      </c>
    </row>
    <row r="118" spans="2:65" s="1" customFormat="1" ht="16.5" customHeight="1">
      <c r="B118" s="33"/>
      <c r="C118" s="122" t="s">
        <v>409</v>
      </c>
      <c r="D118" s="122" t="s">
        <v>267</v>
      </c>
      <c r="E118" s="123" t="s">
        <v>418</v>
      </c>
      <c r="F118" s="124" t="s">
        <v>419</v>
      </c>
      <c r="G118" s="125" t="s">
        <v>298</v>
      </c>
      <c r="H118" s="126">
        <v>5711</v>
      </c>
      <c r="I118" s="127"/>
      <c r="J118" s="128">
        <f t="shared" si="20"/>
        <v>0</v>
      </c>
      <c r="K118" s="124" t="s">
        <v>271</v>
      </c>
      <c r="L118" s="33"/>
      <c r="M118" s="129" t="s">
        <v>19</v>
      </c>
      <c r="N118" s="130" t="s">
        <v>46</v>
      </c>
      <c r="P118" s="131">
        <f t="shared" si="21"/>
        <v>0</v>
      </c>
      <c r="Q118" s="131">
        <v>0</v>
      </c>
      <c r="R118" s="131">
        <f t="shared" si="22"/>
        <v>0</v>
      </c>
      <c r="S118" s="131">
        <v>0</v>
      </c>
      <c r="T118" s="132">
        <f t="shared" si="23"/>
        <v>0</v>
      </c>
      <c r="AR118" s="133" t="s">
        <v>272</v>
      </c>
      <c r="AT118" s="133" t="s">
        <v>267</v>
      </c>
      <c r="AU118" s="133" t="s">
        <v>83</v>
      </c>
      <c r="AY118" s="18" t="s">
        <v>266</v>
      </c>
      <c r="BE118" s="134">
        <f t="shared" si="24"/>
        <v>0</v>
      </c>
      <c r="BF118" s="134">
        <f t="shared" si="25"/>
        <v>0</v>
      </c>
      <c r="BG118" s="134">
        <f t="shared" si="26"/>
        <v>0</v>
      </c>
      <c r="BH118" s="134">
        <f t="shared" si="27"/>
        <v>0</v>
      </c>
      <c r="BI118" s="134">
        <f t="shared" si="28"/>
        <v>0</v>
      </c>
      <c r="BJ118" s="18" t="s">
        <v>83</v>
      </c>
      <c r="BK118" s="134">
        <f t="shared" si="29"/>
        <v>0</v>
      </c>
      <c r="BL118" s="18" t="s">
        <v>272</v>
      </c>
      <c r="BM118" s="133" t="s">
        <v>714</v>
      </c>
    </row>
    <row r="119" spans="2:65" s="1" customFormat="1" ht="19.5">
      <c r="B119" s="33"/>
      <c r="D119" s="136" t="s">
        <v>341</v>
      </c>
      <c r="F119" s="150" t="s">
        <v>342</v>
      </c>
      <c r="I119" s="151"/>
      <c r="L119" s="33"/>
      <c r="M119" s="152"/>
      <c r="T119" s="54"/>
      <c r="AT119" s="18" t="s">
        <v>341</v>
      </c>
      <c r="AU119" s="18" t="s">
        <v>83</v>
      </c>
    </row>
    <row r="120" spans="2:65" s="1" customFormat="1" ht="49.15" customHeight="1">
      <c r="B120" s="33"/>
      <c r="C120" s="122" t="s">
        <v>413</v>
      </c>
      <c r="D120" s="122" t="s">
        <v>267</v>
      </c>
      <c r="E120" s="123" t="s">
        <v>422</v>
      </c>
      <c r="F120" s="124" t="s">
        <v>423</v>
      </c>
      <c r="G120" s="125" t="s">
        <v>298</v>
      </c>
      <c r="H120" s="126">
        <v>1550</v>
      </c>
      <c r="I120" s="127"/>
      <c r="J120" s="128">
        <f>ROUND(I120*H120,2)</f>
        <v>0</v>
      </c>
      <c r="K120" s="124" t="s">
        <v>271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83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715</v>
      </c>
    </row>
    <row r="121" spans="2:65" s="1" customFormat="1" ht="19.5">
      <c r="B121" s="33"/>
      <c r="D121" s="136" t="s">
        <v>341</v>
      </c>
      <c r="F121" s="150" t="s">
        <v>342</v>
      </c>
      <c r="I121" s="151"/>
      <c r="L121" s="33"/>
      <c r="M121" s="152"/>
      <c r="T121" s="54"/>
      <c r="AT121" s="18" t="s">
        <v>341</v>
      </c>
      <c r="AU121" s="18" t="s">
        <v>83</v>
      </c>
    </row>
    <row r="122" spans="2:65" s="1" customFormat="1" ht="33" customHeight="1">
      <c r="B122" s="33"/>
      <c r="C122" s="122" t="s">
        <v>316</v>
      </c>
      <c r="D122" s="122" t="s">
        <v>267</v>
      </c>
      <c r="E122" s="123" t="s">
        <v>426</v>
      </c>
      <c r="F122" s="124" t="s">
        <v>427</v>
      </c>
      <c r="G122" s="125" t="s">
        <v>310</v>
      </c>
      <c r="H122" s="126">
        <v>10</v>
      </c>
      <c r="I122" s="127"/>
      <c r="J122" s="128">
        <f>ROUND(I122*H122,2)</f>
        <v>0</v>
      </c>
      <c r="K122" s="124" t="s">
        <v>271</v>
      </c>
      <c r="L122" s="33"/>
      <c r="M122" s="129" t="s">
        <v>19</v>
      </c>
      <c r="N122" s="130" t="s">
        <v>46</v>
      </c>
      <c r="P122" s="131">
        <f>O122*H122</f>
        <v>0</v>
      </c>
      <c r="Q122" s="131">
        <v>0</v>
      </c>
      <c r="R122" s="131">
        <f>Q122*H122</f>
        <v>0</v>
      </c>
      <c r="S122" s="131">
        <v>0</v>
      </c>
      <c r="T122" s="132">
        <f>S122*H122</f>
        <v>0</v>
      </c>
      <c r="AR122" s="133" t="s">
        <v>272</v>
      </c>
      <c r="AT122" s="133" t="s">
        <v>267</v>
      </c>
      <c r="AU122" s="133" t="s">
        <v>83</v>
      </c>
      <c r="AY122" s="18" t="s">
        <v>266</v>
      </c>
      <c r="BE122" s="134">
        <f>IF(N122="základní",J122,0)</f>
        <v>0</v>
      </c>
      <c r="BF122" s="134">
        <f>IF(N122="snížená",J122,0)</f>
        <v>0</v>
      </c>
      <c r="BG122" s="134">
        <f>IF(N122="zákl. přenesená",J122,0)</f>
        <v>0</v>
      </c>
      <c r="BH122" s="134">
        <f>IF(N122="sníž. přenesená",J122,0)</f>
        <v>0</v>
      </c>
      <c r="BI122" s="134">
        <f>IF(N122="nulová",J122,0)</f>
        <v>0</v>
      </c>
      <c r="BJ122" s="18" t="s">
        <v>83</v>
      </c>
      <c r="BK122" s="134">
        <f>ROUND(I122*H122,2)</f>
        <v>0</v>
      </c>
      <c r="BL122" s="18" t="s">
        <v>272</v>
      </c>
      <c r="BM122" s="133" t="s">
        <v>716</v>
      </c>
    </row>
    <row r="123" spans="2:65" s="1" customFormat="1" ht="19.5">
      <c r="B123" s="33"/>
      <c r="D123" s="136" t="s">
        <v>341</v>
      </c>
      <c r="F123" s="150" t="s">
        <v>342</v>
      </c>
      <c r="I123" s="151"/>
      <c r="L123" s="33"/>
      <c r="M123" s="152"/>
      <c r="T123" s="54"/>
      <c r="AT123" s="18" t="s">
        <v>341</v>
      </c>
      <c r="AU123" s="18" t="s">
        <v>83</v>
      </c>
    </row>
    <row r="124" spans="2:65" s="1" customFormat="1" ht="24.2" customHeight="1">
      <c r="B124" s="33"/>
      <c r="C124" s="122" t="s">
        <v>542</v>
      </c>
      <c r="D124" s="122" t="s">
        <v>267</v>
      </c>
      <c r="E124" s="123" t="s">
        <v>430</v>
      </c>
      <c r="F124" s="124" t="s">
        <v>431</v>
      </c>
      <c r="G124" s="125" t="s">
        <v>310</v>
      </c>
      <c r="H124" s="126">
        <v>6</v>
      </c>
      <c r="I124" s="127"/>
      <c r="J124" s="128">
        <f>ROUND(I124*H124,2)</f>
        <v>0</v>
      </c>
      <c r="K124" s="124" t="s">
        <v>271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83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717</v>
      </c>
    </row>
    <row r="125" spans="2:65" s="1" customFormat="1" ht="19.5">
      <c r="B125" s="33"/>
      <c r="D125" s="136" t="s">
        <v>341</v>
      </c>
      <c r="F125" s="150" t="s">
        <v>342</v>
      </c>
      <c r="I125" s="151"/>
      <c r="L125" s="33"/>
      <c r="M125" s="152"/>
      <c r="T125" s="54"/>
      <c r="AT125" s="18" t="s">
        <v>341</v>
      </c>
      <c r="AU125" s="18" t="s">
        <v>83</v>
      </c>
    </row>
    <row r="126" spans="2:65" s="1" customFormat="1" ht="24.2" customHeight="1">
      <c r="B126" s="33"/>
      <c r="C126" s="122" t="s">
        <v>328</v>
      </c>
      <c r="D126" s="122" t="s">
        <v>267</v>
      </c>
      <c r="E126" s="123" t="s">
        <v>434</v>
      </c>
      <c r="F126" s="124" t="s">
        <v>435</v>
      </c>
      <c r="G126" s="125" t="s">
        <v>310</v>
      </c>
      <c r="H126" s="126">
        <v>10</v>
      </c>
      <c r="I126" s="127"/>
      <c r="J126" s="128">
        <f>ROUND(I126*H126,2)</f>
        <v>0</v>
      </c>
      <c r="K126" s="124" t="s">
        <v>271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83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718</v>
      </c>
    </row>
    <row r="127" spans="2:65" s="1" customFormat="1" ht="19.5">
      <c r="B127" s="33"/>
      <c r="D127" s="136" t="s">
        <v>341</v>
      </c>
      <c r="F127" s="150" t="s">
        <v>342</v>
      </c>
      <c r="I127" s="151"/>
      <c r="L127" s="33"/>
      <c r="M127" s="152"/>
      <c r="T127" s="54"/>
      <c r="AT127" s="18" t="s">
        <v>341</v>
      </c>
      <c r="AU127" s="18" t="s">
        <v>83</v>
      </c>
    </row>
    <row r="128" spans="2:65" s="1" customFormat="1" ht="49.15" customHeight="1">
      <c r="B128" s="33"/>
      <c r="C128" s="122" t="s">
        <v>324</v>
      </c>
      <c r="D128" s="122" t="s">
        <v>267</v>
      </c>
      <c r="E128" s="123" t="s">
        <v>438</v>
      </c>
      <c r="F128" s="124" t="s">
        <v>439</v>
      </c>
      <c r="G128" s="125" t="s">
        <v>310</v>
      </c>
      <c r="H128" s="126">
        <v>2</v>
      </c>
      <c r="I128" s="127"/>
      <c r="J128" s="128">
        <f t="shared" ref="J128:J156" si="30">ROUND(I128*H128,2)</f>
        <v>0</v>
      </c>
      <c r="K128" s="124" t="s">
        <v>271</v>
      </c>
      <c r="L128" s="33"/>
      <c r="M128" s="129" t="s">
        <v>19</v>
      </c>
      <c r="N128" s="130" t="s">
        <v>46</v>
      </c>
      <c r="P128" s="131">
        <f t="shared" ref="P128:P156" si="31">O128*H128</f>
        <v>0</v>
      </c>
      <c r="Q128" s="131">
        <v>0</v>
      </c>
      <c r="R128" s="131">
        <f t="shared" ref="R128:R156" si="32">Q128*H128</f>
        <v>0</v>
      </c>
      <c r="S128" s="131">
        <v>0</v>
      </c>
      <c r="T128" s="132">
        <f t="shared" ref="T128:T156" si="33">S128*H128</f>
        <v>0</v>
      </c>
      <c r="AR128" s="133" t="s">
        <v>272</v>
      </c>
      <c r="AT128" s="133" t="s">
        <v>267</v>
      </c>
      <c r="AU128" s="133" t="s">
        <v>83</v>
      </c>
      <c r="AY128" s="18" t="s">
        <v>266</v>
      </c>
      <c r="BE128" s="134">
        <f t="shared" ref="BE128:BE156" si="34">IF(N128="základní",J128,0)</f>
        <v>0</v>
      </c>
      <c r="BF128" s="134">
        <f t="shared" ref="BF128:BF156" si="35">IF(N128="snížená",J128,0)</f>
        <v>0</v>
      </c>
      <c r="BG128" s="134">
        <f t="shared" ref="BG128:BG156" si="36">IF(N128="zákl. přenesená",J128,0)</f>
        <v>0</v>
      </c>
      <c r="BH128" s="134">
        <f t="shared" ref="BH128:BH156" si="37">IF(N128="sníž. přenesená",J128,0)</f>
        <v>0</v>
      </c>
      <c r="BI128" s="134">
        <f t="shared" ref="BI128:BI156" si="38">IF(N128="nulová",J128,0)</f>
        <v>0</v>
      </c>
      <c r="BJ128" s="18" t="s">
        <v>83</v>
      </c>
      <c r="BK128" s="134">
        <f t="shared" ref="BK128:BK156" si="39">ROUND(I128*H128,2)</f>
        <v>0</v>
      </c>
      <c r="BL128" s="18" t="s">
        <v>272</v>
      </c>
      <c r="BM128" s="133" t="s">
        <v>719</v>
      </c>
    </row>
    <row r="129" spans="2:65" s="1" customFormat="1" ht="49.15" customHeight="1">
      <c r="B129" s="33"/>
      <c r="C129" s="122" t="s">
        <v>320</v>
      </c>
      <c r="D129" s="122" t="s">
        <v>267</v>
      </c>
      <c r="E129" s="123" t="s">
        <v>442</v>
      </c>
      <c r="F129" s="124" t="s">
        <v>443</v>
      </c>
      <c r="G129" s="125" t="s">
        <v>310</v>
      </c>
      <c r="H129" s="126">
        <v>22</v>
      </c>
      <c r="I129" s="127"/>
      <c r="J129" s="128">
        <f t="shared" si="30"/>
        <v>0</v>
      </c>
      <c r="K129" s="124" t="s">
        <v>271</v>
      </c>
      <c r="L129" s="33"/>
      <c r="M129" s="129" t="s">
        <v>19</v>
      </c>
      <c r="N129" s="130" t="s">
        <v>46</v>
      </c>
      <c r="P129" s="131">
        <f t="shared" si="31"/>
        <v>0</v>
      </c>
      <c r="Q129" s="131">
        <v>0</v>
      </c>
      <c r="R129" s="131">
        <f t="shared" si="32"/>
        <v>0</v>
      </c>
      <c r="S129" s="131">
        <v>0</v>
      </c>
      <c r="T129" s="132">
        <f t="shared" si="33"/>
        <v>0</v>
      </c>
      <c r="AR129" s="133" t="s">
        <v>272</v>
      </c>
      <c r="AT129" s="133" t="s">
        <v>267</v>
      </c>
      <c r="AU129" s="133" t="s">
        <v>83</v>
      </c>
      <c r="AY129" s="18" t="s">
        <v>266</v>
      </c>
      <c r="BE129" s="134">
        <f t="shared" si="34"/>
        <v>0</v>
      </c>
      <c r="BF129" s="134">
        <f t="shared" si="35"/>
        <v>0</v>
      </c>
      <c r="BG129" s="134">
        <f t="shared" si="36"/>
        <v>0</v>
      </c>
      <c r="BH129" s="134">
        <f t="shared" si="37"/>
        <v>0</v>
      </c>
      <c r="BI129" s="134">
        <f t="shared" si="38"/>
        <v>0</v>
      </c>
      <c r="BJ129" s="18" t="s">
        <v>83</v>
      </c>
      <c r="BK129" s="134">
        <f t="shared" si="39"/>
        <v>0</v>
      </c>
      <c r="BL129" s="18" t="s">
        <v>272</v>
      </c>
      <c r="BM129" s="133" t="s">
        <v>720</v>
      </c>
    </row>
    <row r="130" spans="2:65" s="1" customFormat="1" ht="49.15" customHeight="1">
      <c r="B130" s="33"/>
      <c r="C130" s="122" t="s">
        <v>332</v>
      </c>
      <c r="D130" s="122" t="s">
        <v>267</v>
      </c>
      <c r="E130" s="123" t="s">
        <v>446</v>
      </c>
      <c r="F130" s="124" t="s">
        <v>447</v>
      </c>
      <c r="G130" s="125" t="s">
        <v>310</v>
      </c>
      <c r="H130" s="126">
        <v>24</v>
      </c>
      <c r="I130" s="127"/>
      <c r="J130" s="128">
        <f t="shared" si="30"/>
        <v>0</v>
      </c>
      <c r="K130" s="124" t="s">
        <v>271</v>
      </c>
      <c r="L130" s="33"/>
      <c r="M130" s="129" t="s">
        <v>19</v>
      </c>
      <c r="N130" s="130" t="s">
        <v>46</v>
      </c>
      <c r="P130" s="131">
        <f t="shared" si="31"/>
        <v>0</v>
      </c>
      <c r="Q130" s="131">
        <v>0</v>
      </c>
      <c r="R130" s="131">
        <f t="shared" si="32"/>
        <v>0</v>
      </c>
      <c r="S130" s="131">
        <v>0</v>
      </c>
      <c r="T130" s="132">
        <f t="shared" si="33"/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 t="shared" si="34"/>
        <v>0</v>
      </c>
      <c r="BF130" s="134">
        <f t="shared" si="35"/>
        <v>0</v>
      </c>
      <c r="BG130" s="134">
        <f t="shared" si="36"/>
        <v>0</v>
      </c>
      <c r="BH130" s="134">
        <f t="shared" si="37"/>
        <v>0</v>
      </c>
      <c r="BI130" s="134">
        <f t="shared" si="38"/>
        <v>0</v>
      </c>
      <c r="BJ130" s="18" t="s">
        <v>83</v>
      </c>
      <c r="BK130" s="134">
        <f t="shared" si="39"/>
        <v>0</v>
      </c>
      <c r="BL130" s="18" t="s">
        <v>272</v>
      </c>
      <c r="BM130" s="133" t="s">
        <v>721</v>
      </c>
    </row>
    <row r="131" spans="2:65" s="1" customFormat="1" ht="49.15" customHeight="1">
      <c r="B131" s="33"/>
      <c r="C131" s="122" t="s">
        <v>417</v>
      </c>
      <c r="D131" s="122" t="s">
        <v>267</v>
      </c>
      <c r="E131" s="123" t="s">
        <v>450</v>
      </c>
      <c r="F131" s="124" t="s">
        <v>451</v>
      </c>
      <c r="G131" s="125" t="s">
        <v>310</v>
      </c>
      <c r="H131" s="126">
        <v>8</v>
      </c>
      <c r="I131" s="127"/>
      <c r="J131" s="128">
        <f t="shared" si="30"/>
        <v>0</v>
      </c>
      <c r="K131" s="124" t="s">
        <v>271</v>
      </c>
      <c r="L131" s="33"/>
      <c r="M131" s="129" t="s">
        <v>19</v>
      </c>
      <c r="N131" s="130" t="s">
        <v>46</v>
      </c>
      <c r="P131" s="131">
        <f t="shared" si="31"/>
        <v>0</v>
      </c>
      <c r="Q131" s="131">
        <v>0</v>
      </c>
      <c r="R131" s="131">
        <f t="shared" si="32"/>
        <v>0</v>
      </c>
      <c r="S131" s="131">
        <v>0</v>
      </c>
      <c r="T131" s="132">
        <f t="shared" si="33"/>
        <v>0</v>
      </c>
      <c r="AR131" s="133" t="s">
        <v>272</v>
      </c>
      <c r="AT131" s="133" t="s">
        <v>267</v>
      </c>
      <c r="AU131" s="133" t="s">
        <v>83</v>
      </c>
      <c r="AY131" s="18" t="s">
        <v>266</v>
      </c>
      <c r="BE131" s="134">
        <f t="shared" si="34"/>
        <v>0</v>
      </c>
      <c r="BF131" s="134">
        <f t="shared" si="35"/>
        <v>0</v>
      </c>
      <c r="BG131" s="134">
        <f t="shared" si="36"/>
        <v>0</v>
      </c>
      <c r="BH131" s="134">
        <f t="shared" si="37"/>
        <v>0</v>
      </c>
      <c r="BI131" s="134">
        <f t="shared" si="38"/>
        <v>0</v>
      </c>
      <c r="BJ131" s="18" t="s">
        <v>83</v>
      </c>
      <c r="BK131" s="134">
        <f t="shared" si="39"/>
        <v>0</v>
      </c>
      <c r="BL131" s="18" t="s">
        <v>272</v>
      </c>
      <c r="BM131" s="133" t="s">
        <v>722</v>
      </c>
    </row>
    <row r="132" spans="2:65" s="1" customFormat="1" ht="49.15" customHeight="1">
      <c r="B132" s="33"/>
      <c r="C132" s="122" t="s">
        <v>421</v>
      </c>
      <c r="D132" s="122" t="s">
        <v>267</v>
      </c>
      <c r="E132" s="123" t="s">
        <v>454</v>
      </c>
      <c r="F132" s="124" t="s">
        <v>455</v>
      </c>
      <c r="G132" s="125" t="s">
        <v>310</v>
      </c>
      <c r="H132" s="126">
        <v>4</v>
      </c>
      <c r="I132" s="127"/>
      <c r="J132" s="128">
        <f t="shared" si="30"/>
        <v>0</v>
      </c>
      <c r="K132" s="124" t="s">
        <v>271</v>
      </c>
      <c r="L132" s="33"/>
      <c r="M132" s="129" t="s">
        <v>19</v>
      </c>
      <c r="N132" s="130" t="s">
        <v>46</v>
      </c>
      <c r="P132" s="131">
        <f t="shared" si="31"/>
        <v>0</v>
      </c>
      <c r="Q132" s="131">
        <v>0</v>
      </c>
      <c r="R132" s="131">
        <f t="shared" si="32"/>
        <v>0</v>
      </c>
      <c r="S132" s="131">
        <v>0</v>
      </c>
      <c r="T132" s="132">
        <f t="shared" si="33"/>
        <v>0</v>
      </c>
      <c r="AR132" s="133" t="s">
        <v>272</v>
      </c>
      <c r="AT132" s="133" t="s">
        <v>267</v>
      </c>
      <c r="AU132" s="133" t="s">
        <v>83</v>
      </c>
      <c r="AY132" s="18" t="s">
        <v>266</v>
      </c>
      <c r="BE132" s="134">
        <f t="shared" si="34"/>
        <v>0</v>
      </c>
      <c r="BF132" s="134">
        <f t="shared" si="35"/>
        <v>0</v>
      </c>
      <c r="BG132" s="134">
        <f t="shared" si="36"/>
        <v>0</v>
      </c>
      <c r="BH132" s="134">
        <f t="shared" si="37"/>
        <v>0</v>
      </c>
      <c r="BI132" s="134">
        <f t="shared" si="38"/>
        <v>0</v>
      </c>
      <c r="BJ132" s="18" t="s">
        <v>83</v>
      </c>
      <c r="BK132" s="134">
        <f t="shared" si="39"/>
        <v>0</v>
      </c>
      <c r="BL132" s="18" t="s">
        <v>272</v>
      </c>
      <c r="BM132" s="133" t="s">
        <v>723</v>
      </c>
    </row>
    <row r="133" spans="2:65" s="1" customFormat="1" ht="49.15" customHeight="1">
      <c r="B133" s="33"/>
      <c r="C133" s="122" t="s">
        <v>425</v>
      </c>
      <c r="D133" s="122" t="s">
        <v>267</v>
      </c>
      <c r="E133" s="123" t="s">
        <v>458</v>
      </c>
      <c r="F133" s="124" t="s">
        <v>459</v>
      </c>
      <c r="G133" s="125" t="s">
        <v>310</v>
      </c>
      <c r="H133" s="126">
        <v>4</v>
      </c>
      <c r="I133" s="127"/>
      <c r="J133" s="128">
        <f t="shared" si="30"/>
        <v>0</v>
      </c>
      <c r="K133" s="124" t="s">
        <v>271</v>
      </c>
      <c r="L133" s="33"/>
      <c r="M133" s="129" t="s">
        <v>19</v>
      </c>
      <c r="N133" s="130" t="s">
        <v>46</v>
      </c>
      <c r="P133" s="131">
        <f t="shared" si="31"/>
        <v>0</v>
      </c>
      <c r="Q133" s="131">
        <v>0</v>
      </c>
      <c r="R133" s="131">
        <f t="shared" si="32"/>
        <v>0</v>
      </c>
      <c r="S133" s="131">
        <v>0</v>
      </c>
      <c r="T133" s="132">
        <f t="shared" si="33"/>
        <v>0</v>
      </c>
      <c r="AR133" s="133" t="s">
        <v>272</v>
      </c>
      <c r="AT133" s="133" t="s">
        <v>267</v>
      </c>
      <c r="AU133" s="133" t="s">
        <v>83</v>
      </c>
      <c r="AY133" s="18" t="s">
        <v>266</v>
      </c>
      <c r="BE133" s="134">
        <f t="shared" si="34"/>
        <v>0</v>
      </c>
      <c r="BF133" s="134">
        <f t="shared" si="35"/>
        <v>0</v>
      </c>
      <c r="BG133" s="134">
        <f t="shared" si="36"/>
        <v>0</v>
      </c>
      <c r="BH133" s="134">
        <f t="shared" si="37"/>
        <v>0</v>
      </c>
      <c r="BI133" s="134">
        <f t="shared" si="38"/>
        <v>0</v>
      </c>
      <c r="BJ133" s="18" t="s">
        <v>83</v>
      </c>
      <c r="BK133" s="134">
        <f t="shared" si="39"/>
        <v>0</v>
      </c>
      <c r="BL133" s="18" t="s">
        <v>272</v>
      </c>
      <c r="BM133" s="133" t="s">
        <v>724</v>
      </c>
    </row>
    <row r="134" spans="2:65" s="1" customFormat="1" ht="49.15" customHeight="1">
      <c r="B134" s="33"/>
      <c r="C134" s="122" t="s">
        <v>433</v>
      </c>
      <c r="D134" s="122" t="s">
        <v>267</v>
      </c>
      <c r="E134" s="123" t="s">
        <v>462</v>
      </c>
      <c r="F134" s="124" t="s">
        <v>463</v>
      </c>
      <c r="G134" s="125" t="s">
        <v>310</v>
      </c>
      <c r="H134" s="126">
        <v>10</v>
      </c>
      <c r="I134" s="127"/>
      <c r="J134" s="128">
        <f t="shared" si="30"/>
        <v>0</v>
      </c>
      <c r="K134" s="124" t="s">
        <v>271</v>
      </c>
      <c r="L134" s="33"/>
      <c r="M134" s="129" t="s">
        <v>19</v>
      </c>
      <c r="N134" s="130" t="s">
        <v>46</v>
      </c>
      <c r="P134" s="131">
        <f t="shared" si="31"/>
        <v>0</v>
      </c>
      <c r="Q134" s="131">
        <v>0</v>
      </c>
      <c r="R134" s="131">
        <f t="shared" si="32"/>
        <v>0</v>
      </c>
      <c r="S134" s="131">
        <v>0</v>
      </c>
      <c r="T134" s="132">
        <f t="shared" si="33"/>
        <v>0</v>
      </c>
      <c r="AR134" s="133" t="s">
        <v>272</v>
      </c>
      <c r="AT134" s="133" t="s">
        <v>267</v>
      </c>
      <c r="AU134" s="133" t="s">
        <v>83</v>
      </c>
      <c r="AY134" s="18" t="s">
        <v>266</v>
      </c>
      <c r="BE134" s="134">
        <f t="shared" si="34"/>
        <v>0</v>
      </c>
      <c r="BF134" s="134">
        <f t="shared" si="35"/>
        <v>0</v>
      </c>
      <c r="BG134" s="134">
        <f t="shared" si="36"/>
        <v>0</v>
      </c>
      <c r="BH134" s="134">
        <f t="shared" si="37"/>
        <v>0</v>
      </c>
      <c r="BI134" s="134">
        <f t="shared" si="38"/>
        <v>0</v>
      </c>
      <c r="BJ134" s="18" t="s">
        <v>83</v>
      </c>
      <c r="BK134" s="134">
        <f t="shared" si="39"/>
        <v>0</v>
      </c>
      <c r="BL134" s="18" t="s">
        <v>272</v>
      </c>
      <c r="BM134" s="133" t="s">
        <v>725</v>
      </c>
    </row>
    <row r="135" spans="2:65" s="1" customFormat="1" ht="24.2" customHeight="1">
      <c r="B135" s="33"/>
      <c r="C135" s="122" t="s">
        <v>343</v>
      </c>
      <c r="D135" s="122" t="s">
        <v>267</v>
      </c>
      <c r="E135" s="123" t="s">
        <v>466</v>
      </c>
      <c r="F135" s="124" t="s">
        <v>467</v>
      </c>
      <c r="G135" s="125" t="s">
        <v>468</v>
      </c>
      <c r="H135" s="126">
        <v>1</v>
      </c>
      <c r="I135" s="127"/>
      <c r="J135" s="128">
        <f t="shared" si="30"/>
        <v>0</v>
      </c>
      <c r="K135" s="124" t="s">
        <v>19</v>
      </c>
      <c r="L135" s="33"/>
      <c r="M135" s="129" t="s">
        <v>19</v>
      </c>
      <c r="N135" s="130" t="s">
        <v>46</v>
      </c>
      <c r="P135" s="131">
        <f t="shared" si="31"/>
        <v>0</v>
      </c>
      <c r="Q135" s="131">
        <v>0</v>
      </c>
      <c r="R135" s="131">
        <f t="shared" si="32"/>
        <v>0</v>
      </c>
      <c r="S135" s="131">
        <v>0</v>
      </c>
      <c r="T135" s="132">
        <f t="shared" si="33"/>
        <v>0</v>
      </c>
      <c r="AR135" s="133" t="s">
        <v>272</v>
      </c>
      <c r="AT135" s="133" t="s">
        <v>267</v>
      </c>
      <c r="AU135" s="133" t="s">
        <v>83</v>
      </c>
      <c r="AY135" s="18" t="s">
        <v>266</v>
      </c>
      <c r="BE135" s="134">
        <f t="shared" si="34"/>
        <v>0</v>
      </c>
      <c r="BF135" s="134">
        <f t="shared" si="35"/>
        <v>0</v>
      </c>
      <c r="BG135" s="134">
        <f t="shared" si="36"/>
        <v>0</v>
      </c>
      <c r="BH135" s="134">
        <f t="shared" si="37"/>
        <v>0</v>
      </c>
      <c r="BI135" s="134">
        <f t="shared" si="38"/>
        <v>0</v>
      </c>
      <c r="BJ135" s="18" t="s">
        <v>83</v>
      </c>
      <c r="BK135" s="134">
        <f t="shared" si="39"/>
        <v>0</v>
      </c>
      <c r="BL135" s="18" t="s">
        <v>272</v>
      </c>
      <c r="BM135" s="133" t="s">
        <v>726</v>
      </c>
    </row>
    <row r="136" spans="2:65" s="1" customFormat="1" ht="24.2" customHeight="1">
      <c r="B136" s="33"/>
      <c r="C136" s="122" t="s">
        <v>336</v>
      </c>
      <c r="D136" s="122" t="s">
        <v>267</v>
      </c>
      <c r="E136" s="123" t="s">
        <v>471</v>
      </c>
      <c r="F136" s="124" t="s">
        <v>472</v>
      </c>
      <c r="G136" s="125" t="s">
        <v>468</v>
      </c>
      <c r="H136" s="126">
        <v>1</v>
      </c>
      <c r="I136" s="127"/>
      <c r="J136" s="128">
        <f t="shared" si="30"/>
        <v>0</v>
      </c>
      <c r="K136" s="124" t="s">
        <v>19</v>
      </c>
      <c r="L136" s="33"/>
      <c r="M136" s="129" t="s">
        <v>19</v>
      </c>
      <c r="N136" s="130" t="s">
        <v>46</v>
      </c>
      <c r="P136" s="131">
        <f t="shared" si="31"/>
        <v>0</v>
      </c>
      <c r="Q136" s="131">
        <v>0</v>
      </c>
      <c r="R136" s="131">
        <f t="shared" si="32"/>
        <v>0</v>
      </c>
      <c r="S136" s="131">
        <v>0</v>
      </c>
      <c r="T136" s="132">
        <f t="shared" si="33"/>
        <v>0</v>
      </c>
      <c r="AR136" s="133" t="s">
        <v>272</v>
      </c>
      <c r="AT136" s="133" t="s">
        <v>267</v>
      </c>
      <c r="AU136" s="133" t="s">
        <v>83</v>
      </c>
      <c r="AY136" s="18" t="s">
        <v>266</v>
      </c>
      <c r="BE136" s="134">
        <f t="shared" si="34"/>
        <v>0</v>
      </c>
      <c r="BF136" s="134">
        <f t="shared" si="35"/>
        <v>0</v>
      </c>
      <c r="BG136" s="134">
        <f t="shared" si="36"/>
        <v>0</v>
      </c>
      <c r="BH136" s="134">
        <f t="shared" si="37"/>
        <v>0</v>
      </c>
      <c r="BI136" s="134">
        <f t="shared" si="38"/>
        <v>0</v>
      </c>
      <c r="BJ136" s="18" t="s">
        <v>83</v>
      </c>
      <c r="BK136" s="134">
        <f t="shared" si="39"/>
        <v>0</v>
      </c>
      <c r="BL136" s="18" t="s">
        <v>272</v>
      </c>
      <c r="BM136" s="133" t="s">
        <v>727</v>
      </c>
    </row>
    <row r="137" spans="2:65" s="1" customFormat="1" ht="24.2" customHeight="1">
      <c r="B137" s="33"/>
      <c r="C137" s="122" t="s">
        <v>595</v>
      </c>
      <c r="D137" s="122" t="s">
        <v>267</v>
      </c>
      <c r="E137" s="123" t="s">
        <v>728</v>
      </c>
      <c r="F137" s="124" t="s">
        <v>729</v>
      </c>
      <c r="G137" s="125" t="s">
        <v>310</v>
      </c>
      <c r="H137" s="126">
        <v>1</v>
      </c>
      <c r="I137" s="127"/>
      <c r="J137" s="128">
        <f t="shared" si="30"/>
        <v>0</v>
      </c>
      <c r="K137" s="124" t="s">
        <v>271</v>
      </c>
      <c r="L137" s="33"/>
      <c r="M137" s="129" t="s">
        <v>19</v>
      </c>
      <c r="N137" s="130" t="s">
        <v>46</v>
      </c>
      <c r="P137" s="131">
        <f t="shared" si="31"/>
        <v>0</v>
      </c>
      <c r="Q137" s="131">
        <v>0</v>
      </c>
      <c r="R137" s="131">
        <f t="shared" si="32"/>
        <v>0</v>
      </c>
      <c r="S137" s="131">
        <v>0</v>
      </c>
      <c r="T137" s="132">
        <f t="shared" si="33"/>
        <v>0</v>
      </c>
      <c r="AR137" s="133" t="s">
        <v>272</v>
      </c>
      <c r="AT137" s="133" t="s">
        <v>267</v>
      </c>
      <c r="AU137" s="133" t="s">
        <v>83</v>
      </c>
      <c r="AY137" s="18" t="s">
        <v>266</v>
      </c>
      <c r="BE137" s="134">
        <f t="shared" si="34"/>
        <v>0</v>
      </c>
      <c r="BF137" s="134">
        <f t="shared" si="35"/>
        <v>0</v>
      </c>
      <c r="BG137" s="134">
        <f t="shared" si="36"/>
        <v>0</v>
      </c>
      <c r="BH137" s="134">
        <f t="shared" si="37"/>
        <v>0</v>
      </c>
      <c r="BI137" s="134">
        <f t="shared" si="38"/>
        <v>0</v>
      </c>
      <c r="BJ137" s="18" t="s">
        <v>83</v>
      </c>
      <c r="BK137" s="134">
        <f t="shared" si="39"/>
        <v>0</v>
      </c>
      <c r="BL137" s="18" t="s">
        <v>272</v>
      </c>
      <c r="BM137" s="133" t="s">
        <v>730</v>
      </c>
    </row>
    <row r="138" spans="2:65" s="1" customFormat="1" ht="24.2" customHeight="1">
      <c r="B138" s="33"/>
      <c r="C138" s="122" t="s">
        <v>586</v>
      </c>
      <c r="D138" s="122" t="s">
        <v>267</v>
      </c>
      <c r="E138" s="123" t="s">
        <v>475</v>
      </c>
      <c r="F138" s="124" t="s">
        <v>731</v>
      </c>
      <c r="G138" s="125" t="s">
        <v>310</v>
      </c>
      <c r="H138" s="126">
        <v>1</v>
      </c>
      <c r="I138" s="127"/>
      <c r="J138" s="128">
        <f t="shared" si="30"/>
        <v>0</v>
      </c>
      <c r="K138" s="124" t="s">
        <v>271</v>
      </c>
      <c r="L138" s="33"/>
      <c r="M138" s="129" t="s">
        <v>19</v>
      </c>
      <c r="N138" s="130" t="s">
        <v>46</v>
      </c>
      <c r="P138" s="131">
        <f t="shared" si="31"/>
        <v>0</v>
      </c>
      <c r="Q138" s="131">
        <v>0</v>
      </c>
      <c r="R138" s="131">
        <f t="shared" si="32"/>
        <v>0</v>
      </c>
      <c r="S138" s="131">
        <v>0</v>
      </c>
      <c r="T138" s="132">
        <f t="shared" si="33"/>
        <v>0</v>
      </c>
      <c r="AR138" s="133" t="s">
        <v>272</v>
      </c>
      <c r="AT138" s="133" t="s">
        <v>267</v>
      </c>
      <c r="AU138" s="133" t="s">
        <v>83</v>
      </c>
      <c r="AY138" s="18" t="s">
        <v>266</v>
      </c>
      <c r="BE138" s="134">
        <f t="shared" si="34"/>
        <v>0</v>
      </c>
      <c r="BF138" s="134">
        <f t="shared" si="35"/>
        <v>0</v>
      </c>
      <c r="BG138" s="134">
        <f t="shared" si="36"/>
        <v>0</v>
      </c>
      <c r="BH138" s="134">
        <f t="shared" si="37"/>
        <v>0</v>
      </c>
      <c r="BI138" s="134">
        <f t="shared" si="38"/>
        <v>0</v>
      </c>
      <c r="BJ138" s="18" t="s">
        <v>83</v>
      </c>
      <c r="BK138" s="134">
        <f t="shared" si="39"/>
        <v>0</v>
      </c>
      <c r="BL138" s="18" t="s">
        <v>272</v>
      </c>
      <c r="BM138" s="133" t="s">
        <v>732</v>
      </c>
    </row>
    <row r="139" spans="2:65" s="1" customFormat="1" ht="44.25" customHeight="1">
      <c r="B139" s="33"/>
      <c r="C139" s="122" t="s">
        <v>470</v>
      </c>
      <c r="D139" s="122" t="s">
        <v>267</v>
      </c>
      <c r="E139" s="123" t="s">
        <v>733</v>
      </c>
      <c r="F139" s="124" t="s">
        <v>734</v>
      </c>
      <c r="G139" s="125" t="s">
        <v>310</v>
      </c>
      <c r="H139" s="126">
        <v>1</v>
      </c>
      <c r="I139" s="127"/>
      <c r="J139" s="128">
        <f t="shared" si="30"/>
        <v>0</v>
      </c>
      <c r="K139" s="124" t="s">
        <v>271</v>
      </c>
      <c r="L139" s="33"/>
      <c r="M139" s="129" t="s">
        <v>19</v>
      </c>
      <c r="N139" s="130" t="s">
        <v>46</v>
      </c>
      <c r="P139" s="131">
        <f t="shared" si="31"/>
        <v>0</v>
      </c>
      <c r="Q139" s="131">
        <v>0</v>
      </c>
      <c r="R139" s="131">
        <f t="shared" si="32"/>
        <v>0</v>
      </c>
      <c r="S139" s="131">
        <v>0</v>
      </c>
      <c r="T139" s="132">
        <f t="shared" si="33"/>
        <v>0</v>
      </c>
      <c r="AR139" s="133" t="s">
        <v>272</v>
      </c>
      <c r="AT139" s="133" t="s">
        <v>267</v>
      </c>
      <c r="AU139" s="133" t="s">
        <v>83</v>
      </c>
      <c r="AY139" s="18" t="s">
        <v>266</v>
      </c>
      <c r="BE139" s="134">
        <f t="shared" si="34"/>
        <v>0</v>
      </c>
      <c r="BF139" s="134">
        <f t="shared" si="35"/>
        <v>0</v>
      </c>
      <c r="BG139" s="134">
        <f t="shared" si="36"/>
        <v>0</v>
      </c>
      <c r="BH139" s="134">
        <f t="shared" si="37"/>
        <v>0</v>
      </c>
      <c r="BI139" s="134">
        <f t="shared" si="38"/>
        <v>0</v>
      </c>
      <c r="BJ139" s="18" t="s">
        <v>83</v>
      </c>
      <c r="BK139" s="134">
        <f t="shared" si="39"/>
        <v>0</v>
      </c>
      <c r="BL139" s="18" t="s">
        <v>272</v>
      </c>
      <c r="BM139" s="133" t="s">
        <v>735</v>
      </c>
    </row>
    <row r="140" spans="2:65" s="1" customFormat="1" ht="44.25" customHeight="1">
      <c r="B140" s="33"/>
      <c r="C140" s="122" t="s">
        <v>591</v>
      </c>
      <c r="D140" s="122" t="s">
        <v>267</v>
      </c>
      <c r="E140" s="123" t="s">
        <v>736</v>
      </c>
      <c r="F140" s="124" t="s">
        <v>734</v>
      </c>
      <c r="G140" s="125" t="s">
        <v>310</v>
      </c>
      <c r="H140" s="126">
        <v>1</v>
      </c>
      <c r="I140" s="127"/>
      <c r="J140" s="128">
        <f t="shared" si="30"/>
        <v>0</v>
      </c>
      <c r="K140" s="124" t="s">
        <v>271</v>
      </c>
      <c r="L140" s="33"/>
      <c r="M140" s="129" t="s">
        <v>19</v>
      </c>
      <c r="N140" s="130" t="s">
        <v>46</v>
      </c>
      <c r="P140" s="131">
        <f t="shared" si="31"/>
        <v>0</v>
      </c>
      <c r="Q140" s="131">
        <v>0</v>
      </c>
      <c r="R140" s="131">
        <f t="shared" si="32"/>
        <v>0</v>
      </c>
      <c r="S140" s="131">
        <v>0</v>
      </c>
      <c r="T140" s="132">
        <f t="shared" si="33"/>
        <v>0</v>
      </c>
      <c r="AR140" s="133" t="s">
        <v>272</v>
      </c>
      <c r="AT140" s="133" t="s">
        <v>267</v>
      </c>
      <c r="AU140" s="133" t="s">
        <v>83</v>
      </c>
      <c r="AY140" s="18" t="s">
        <v>266</v>
      </c>
      <c r="BE140" s="134">
        <f t="shared" si="34"/>
        <v>0</v>
      </c>
      <c r="BF140" s="134">
        <f t="shared" si="35"/>
        <v>0</v>
      </c>
      <c r="BG140" s="134">
        <f t="shared" si="36"/>
        <v>0</v>
      </c>
      <c r="BH140" s="134">
        <f t="shared" si="37"/>
        <v>0</v>
      </c>
      <c r="BI140" s="134">
        <f t="shared" si="38"/>
        <v>0</v>
      </c>
      <c r="BJ140" s="18" t="s">
        <v>83</v>
      </c>
      <c r="BK140" s="134">
        <f t="shared" si="39"/>
        <v>0</v>
      </c>
      <c r="BL140" s="18" t="s">
        <v>272</v>
      </c>
      <c r="BM140" s="133" t="s">
        <v>737</v>
      </c>
    </row>
    <row r="141" spans="2:65" s="1" customFormat="1" ht="16.5" customHeight="1">
      <c r="B141" s="33"/>
      <c r="C141" s="122" t="s">
        <v>465</v>
      </c>
      <c r="D141" s="122" t="s">
        <v>267</v>
      </c>
      <c r="E141" s="123" t="s">
        <v>738</v>
      </c>
      <c r="F141" s="124" t="s">
        <v>739</v>
      </c>
      <c r="G141" s="125" t="s">
        <v>310</v>
      </c>
      <c r="H141" s="126">
        <v>2</v>
      </c>
      <c r="I141" s="127"/>
      <c r="J141" s="128">
        <f t="shared" si="30"/>
        <v>0</v>
      </c>
      <c r="K141" s="124" t="s">
        <v>271</v>
      </c>
      <c r="L141" s="33"/>
      <c r="M141" s="129" t="s">
        <v>19</v>
      </c>
      <c r="N141" s="130" t="s">
        <v>46</v>
      </c>
      <c r="P141" s="131">
        <f t="shared" si="31"/>
        <v>0</v>
      </c>
      <c r="Q141" s="131">
        <v>0</v>
      </c>
      <c r="R141" s="131">
        <f t="shared" si="32"/>
        <v>0</v>
      </c>
      <c r="S141" s="131">
        <v>0</v>
      </c>
      <c r="T141" s="132">
        <f t="shared" si="33"/>
        <v>0</v>
      </c>
      <c r="AR141" s="133" t="s">
        <v>272</v>
      </c>
      <c r="AT141" s="133" t="s">
        <v>267</v>
      </c>
      <c r="AU141" s="133" t="s">
        <v>83</v>
      </c>
      <c r="AY141" s="18" t="s">
        <v>266</v>
      </c>
      <c r="BE141" s="134">
        <f t="shared" si="34"/>
        <v>0</v>
      </c>
      <c r="BF141" s="134">
        <f t="shared" si="35"/>
        <v>0</v>
      </c>
      <c r="BG141" s="134">
        <f t="shared" si="36"/>
        <v>0</v>
      </c>
      <c r="BH141" s="134">
        <f t="shared" si="37"/>
        <v>0</v>
      </c>
      <c r="BI141" s="134">
        <f t="shared" si="38"/>
        <v>0</v>
      </c>
      <c r="BJ141" s="18" t="s">
        <v>83</v>
      </c>
      <c r="BK141" s="134">
        <f t="shared" si="39"/>
        <v>0</v>
      </c>
      <c r="BL141" s="18" t="s">
        <v>272</v>
      </c>
      <c r="BM141" s="133" t="s">
        <v>740</v>
      </c>
    </row>
    <row r="142" spans="2:65" s="1" customFormat="1" ht="16.5" customHeight="1">
      <c r="B142" s="33"/>
      <c r="C142" s="122" t="s">
        <v>616</v>
      </c>
      <c r="D142" s="122" t="s">
        <v>267</v>
      </c>
      <c r="E142" s="123" t="s">
        <v>503</v>
      </c>
      <c r="F142" s="124" t="s">
        <v>741</v>
      </c>
      <c r="G142" s="125" t="s">
        <v>310</v>
      </c>
      <c r="H142" s="126">
        <v>15</v>
      </c>
      <c r="I142" s="127"/>
      <c r="J142" s="128">
        <f t="shared" si="30"/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 t="shared" si="31"/>
        <v>0</v>
      </c>
      <c r="Q142" s="131">
        <v>0</v>
      </c>
      <c r="R142" s="131">
        <f t="shared" si="32"/>
        <v>0</v>
      </c>
      <c r="S142" s="131">
        <v>0</v>
      </c>
      <c r="T142" s="132">
        <f t="shared" si="33"/>
        <v>0</v>
      </c>
      <c r="AR142" s="133" t="s">
        <v>272</v>
      </c>
      <c r="AT142" s="133" t="s">
        <v>267</v>
      </c>
      <c r="AU142" s="133" t="s">
        <v>83</v>
      </c>
      <c r="AY142" s="18" t="s">
        <v>266</v>
      </c>
      <c r="BE142" s="134">
        <f t="shared" si="34"/>
        <v>0</v>
      </c>
      <c r="BF142" s="134">
        <f t="shared" si="35"/>
        <v>0</v>
      </c>
      <c r="BG142" s="134">
        <f t="shared" si="36"/>
        <v>0</v>
      </c>
      <c r="BH142" s="134">
        <f t="shared" si="37"/>
        <v>0</v>
      </c>
      <c r="BI142" s="134">
        <f t="shared" si="38"/>
        <v>0</v>
      </c>
      <c r="BJ142" s="18" t="s">
        <v>83</v>
      </c>
      <c r="BK142" s="134">
        <f t="shared" si="39"/>
        <v>0</v>
      </c>
      <c r="BL142" s="18" t="s">
        <v>272</v>
      </c>
      <c r="BM142" s="133" t="s">
        <v>742</v>
      </c>
    </row>
    <row r="143" spans="2:65" s="1" customFormat="1" ht="16.5" customHeight="1">
      <c r="B143" s="33"/>
      <c r="C143" s="122" t="s">
        <v>502</v>
      </c>
      <c r="D143" s="122" t="s">
        <v>267</v>
      </c>
      <c r="E143" s="123" t="s">
        <v>511</v>
      </c>
      <c r="F143" s="124" t="s">
        <v>512</v>
      </c>
      <c r="G143" s="125" t="s">
        <v>310</v>
      </c>
      <c r="H143" s="126">
        <v>15</v>
      </c>
      <c r="I143" s="127"/>
      <c r="J143" s="128">
        <f t="shared" si="30"/>
        <v>0</v>
      </c>
      <c r="K143" s="124" t="s">
        <v>271</v>
      </c>
      <c r="L143" s="33"/>
      <c r="M143" s="129" t="s">
        <v>19</v>
      </c>
      <c r="N143" s="130" t="s">
        <v>46</v>
      </c>
      <c r="P143" s="131">
        <f t="shared" si="31"/>
        <v>0</v>
      </c>
      <c r="Q143" s="131">
        <v>0</v>
      </c>
      <c r="R143" s="131">
        <f t="shared" si="32"/>
        <v>0</v>
      </c>
      <c r="S143" s="131">
        <v>0</v>
      </c>
      <c r="T143" s="132">
        <f t="shared" si="33"/>
        <v>0</v>
      </c>
      <c r="AR143" s="133" t="s">
        <v>272</v>
      </c>
      <c r="AT143" s="133" t="s">
        <v>267</v>
      </c>
      <c r="AU143" s="133" t="s">
        <v>83</v>
      </c>
      <c r="AY143" s="18" t="s">
        <v>266</v>
      </c>
      <c r="BE143" s="134">
        <f t="shared" si="34"/>
        <v>0</v>
      </c>
      <c r="BF143" s="134">
        <f t="shared" si="35"/>
        <v>0</v>
      </c>
      <c r="BG143" s="134">
        <f t="shared" si="36"/>
        <v>0</v>
      </c>
      <c r="BH143" s="134">
        <f t="shared" si="37"/>
        <v>0</v>
      </c>
      <c r="BI143" s="134">
        <f t="shared" si="38"/>
        <v>0</v>
      </c>
      <c r="BJ143" s="18" t="s">
        <v>83</v>
      </c>
      <c r="BK143" s="134">
        <f t="shared" si="39"/>
        <v>0</v>
      </c>
      <c r="BL143" s="18" t="s">
        <v>272</v>
      </c>
      <c r="BM143" s="133" t="s">
        <v>743</v>
      </c>
    </row>
    <row r="144" spans="2:65" s="1" customFormat="1" ht="16.5" customHeight="1">
      <c r="B144" s="33"/>
      <c r="C144" s="122" t="s">
        <v>514</v>
      </c>
      <c r="D144" s="122" t="s">
        <v>267</v>
      </c>
      <c r="E144" s="123" t="s">
        <v>515</v>
      </c>
      <c r="F144" s="124" t="s">
        <v>516</v>
      </c>
      <c r="G144" s="125" t="s">
        <v>310</v>
      </c>
      <c r="H144" s="126">
        <v>15</v>
      </c>
      <c r="I144" s="127"/>
      <c r="J144" s="128">
        <f t="shared" si="30"/>
        <v>0</v>
      </c>
      <c r="K144" s="124" t="s">
        <v>271</v>
      </c>
      <c r="L144" s="33"/>
      <c r="M144" s="129" t="s">
        <v>19</v>
      </c>
      <c r="N144" s="130" t="s">
        <v>46</v>
      </c>
      <c r="P144" s="131">
        <f t="shared" si="31"/>
        <v>0</v>
      </c>
      <c r="Q144" s="131">
        <v>0</v>
      </c>
      <c r="R144" s="131">
        <f t="shared" si="32"/>
        <v>0</v>
      </c>
      <c r="S144" s="131">
        <v>0</v>
      </c>
      <c r="T144" s="132">
        <f t="shared" si="33"/>
        <v>0</v>
      </c>
      <c r="AR144" s="133" t="s">
        <v>272</v>
      </c>
      <c r="AT144" s="133" t="s">
        <v>267</v>
      </c>
      <c r="AU144" s="133" t="s">
        <v>83</v>
      </c>
      <c r="AY144" s="18" t="s">
        <v>266</v>
      </c>
      <c r="BE144" s="134">
        <f t="shared" si="34"/>
        <v>0</v>
      </c>
      <c r="BF144" s="134">
        <f t="shared" si="35"/>
        <v>0</v>
      </c>
      <c r="BG144" s="134">
        <f t="shared" si="36"/>
        <v>0</v>
      </c>
      <c r="BH144" s="134">
        <f t="shared" si="37"/>
        <v>0</v>
      </c>
      <c r="BI144" s="134">
        <f t="shared" si="38"/>
        <v>0</v>
      </c>
      <c r="BJ144" s="18" t="s">
        <v>83</v>
      </c>
      <c r="BK144" s="134">
        <f t="shared" si="39"/>
        <v>0</v>
      </c>
      <c r="BL144" s="18" t="s">
        <v>272</v>
      </c>
      <c r="BM144" s="133" t="s">
        <v>744</v>
      </c>
    </row>
    <row r="145" spans="2:65" s="1" customFormat="1" ht="16.5" customHeight="1">
      <c r="B145" s="33"/>
      <c r="C145" s="122" t="s">
        <v>490</v>
      </c>
      <c r="D145" s="122" t="s">
        <v>267</v>
      </c>
      <c r="E145" s="123" t="s">
        <v>745</v>
      </c>
      <c r="F145" s="124" t="s">
        <v>746</v>
      </c>
      <c r="G145" s="125" t="s">
        <v>310</v>
      </c>
      <c r="H145" s="126">
        <v>6</v>
      </c>
      <c r="I145" s="127"/>
      <c r="J145" s="128">
        <f t="shared" si="30"/>
        <v>0</v>
      </c>
      <c r="K145" s="124" t="s">
        <v>271</v>
      </c>
      <c r="L145" s="33"/>
      <c r="M145" s="129" t="s">
        <v>19</v>
      </c>
      <c r="N145" s="130" t="s">
        <v>46</v>
      </c>
      <c r="P145" s="131">
        <f t="shared" si="31"/>
        <v>0</v>
      </c>
      <c r="Q145" s="131">
        <v>0</v>
      </c>
      <c r="R145" s="131">
        <f t="shared" si="32"/>
        <v>0</v>
      </c>
      <c r="S145" s="131">
        <v>0</v>
      </c>
      <c r="T145" s="132">
        <f t="shared" si="33"/>
        <v>0</v>
      </c>
      <c r="AR145" s="133" t="s">
        <v>272</v>
      </c>
      <c r="AT145" s="133" t="s">
        <v>267</v>
      </c>
      <c r="AU145" s="133" t="s">
        <v>83</v>
      </c>
      <c r="AY145" s="18" t="s">
        <v>266</v>
      </c>
      <c r="BE145" s="134">
        <f t="shared" si="34"/>
        <v>0</v>
      </c>
      <c r="BF145" s="134">
        <f t="shared" si="35"/>
        <v>0</v>
      </c>
      <c r="BG145" s="134">
        <f t="shared" si="36"/>
        <v>0</v>
      </c>
      <c r="BH145" s="134">
        <f t="shared" si="37"/>
        <v>0</v>
      </c>
      <c r="BI145" s="134">
        <f t="shared" si="38"/>
        <v>0</v>
      </c>
      <c r="BJ145" s="18" t="s">
        <v>83</v>
      </c>
      <c r="BK145" s="134">
        <f t="shared" si="39"/>
        <v>0</v>
      </c>
      <c r="BL145" s="18" t="s">
        <v>272</v>
      </c>
      <c r="BM145" s="133" t="s">
        <v>747</v>
      </c>
    </row>
    <row r="146" spans="2:65" s="1" customFormat="1" ht="16.5" customHeight="1">
      <c r="B146" s="33"/>
      <c r="C146" s="122" t="s">
        <v>574</v>
      </c>
      <c r="D146" s="122" t="s">
        <v>267</v>
      </c>
      <c r="E146" s="123" t="s">
        <v>748</v>
      </c>
      <c r="F146" s="124" t="s">
        <v>749</v>
      </c>
      <c r="G146" s="125" t="s">
        <v>310</v>
      </c>
      <c r="H146" s="126">
        <v>1</v>
      </c>
      <c r="I146" s="127"/>
      <c r="J146" s="128">
        <f t="shared" si="30"/>
        <v>0</v>
      </c>
      <c r="K146" s="124" t="s">
        <v>271</v>
      </c>
      <c r="L146" s="33"/>
      <c r="M146" s="129" t="s">
        <v>19</v>
      </c>
      <c r="N146" s="130" t="s">
        <v>46</v>
      </c>
      <c r="P146" s="131">
        <f t="shared" si="31"/>
        <v>0</v>
      </c>
      <c r="Q146" s="131">
        <v>0</v>
      </c>
      <c r="R146" s="131">
        <f t="shared" si="32"/>
        <v>0</v>
      </c>
      <c r="S146" s="131">
        <v>0</v>
      </c>
      <c r="T146" s="132">
        <f t="shared" si="33"/>
        <v>0</v>
      </c>
      <c r="AR146" s="133" t="s">
        <v>272</v>
      </c>
      <c r="AT146" s="133" t="s">
        <v>267</v>
      </c>
      <c r="AU146" s="133" t="s">
        <v>83</v>
      </c>
      <c r="AY146" s="18" t="s">
        <v>266</v>
      </c>
      <c r="BE146" s="134">
        <f t="shared" si="34"/>
        <v>0</v>
      </c>
      <c r="BF146" s="134">
        <f t="shared" si="35"/>
        <v>0</v>
      </c>
      <c r="BG146" s="134">
        <f t="shared" si="36"/>
        <v>0</v>
      </c>
      <c r="BH146" s="134">
        <f t="shared" si="37"/>
        <v>0</v>
      </c>
      <c r="BI146" s="134">
        <f t="shared" si="38"/>
        <v>0</v>
      </c>
      <c r="BJ146" s="18" t="s">
        <v>83</v>
      </c>
      <c r="BK146" s="134">
        <f t="shared" si="39"/>
        <v>0</v>
      </c>
      <c r="BL146" s="18" t="s">
        <v>272</v>
      </c>
      <c r="BM146" s="133" t="s">
        <v>750</v>
      </c>
    </row>
    <row r="147" spans="2:65" s="1" customFormat="1" ht="16.5" customHeight="1">
      <c r="B147" s="33"/>
      <c r="C147" s="122" t="s">
        <v>570</v>
      </c>
      <c r="D147" s="122" t="s">
        <v>267</v>
      </c>
      <c r="E147" s="123" t="s">
        <v>751</v>
      </c>
      <c r="F147" s="124" t="s">
        <v>752</v>
      </c>
      <c r="G147" s="125" t="s">
        <v>310</v>
      </c>
      <c r="H147" s="126">
        <v>1</v>
      </c>
      <c r="I147" s="127"/>
      <c r="J147" s="128">
        <f t="shared" si="30"/>
        <v>0</v>
      </c>
      <c r="K147" s="124" t="s">
        <v>271</v>
      </c>
      <c r="L147" s="33"/>
      <c r="M147" s="129" t="s">
        <v>19</v>
      </c>
      <c r="N147" s="130" t="s">
        <v>46</v>
      </c>
      <c r="P147" s="131">
        <f t="shared" si="31"/>
        <v>0</v>
      </c>
      <c r="Q147" s="131">
        <v>0</v>
      </c>
      <c r="R147" s="131">
        <f t="shared" si="32"/>
        <v>0</v>
      </c>
      <c r="S147" s="131">
        <v>0</v>
      </c>
      <c r="T147" s="132">
        <f t="shared" si="33"/>
        <v>0</v>
      </c>
      <c r="AR147" s="133" t="s">
        <v>272</v>
      </c>
      <c r="AT147" s="133" t="s">
        <v>267</v>
      </c>
      <c r="AU147" s="133" t="s">
        <v>83</v>
      </c>
      <c r="AY147" s="18" t="s">
        <v>266</v>
      </c>
      <c r="BE147" s="134">
        <f t="shared" si="34"/>
        <v>0</v>
      </c>
      <c r="BF147" s="134">
        <f t="shared" si="35"/>
        <v>0</v>
      </c>
      <c r="BG147" s="134">
        <f t="shared" si="36"/>
        <v>0</v>
      </c>
      <c r="BH147" s="134">
        <f t="shared" si="37"/>
        <v>0</v>
      </c>
      <c r="BI147" s="134">
        <f t="shared" si="38"/>
        <v>0</v>
      </c>
      <c r="BJ147" s="18" t="s">
        <v>83</v>
      </c>
      <c r="BK147" s="134">
        <f t="shared" si="39"/>
        <v>0</v>
      </c>
      <c r="BL147" s="18" t="s">
        <v>272</v>
      </c>
      <c r="BM147" s="133" t="s">
        <v>753</v>
      </c>
    </row>
    <row r="148" spans="2:65" s="1" customFormat="1" ht="16.5" customHeight="1">
      <c r="B148" s="33"/>
      <c r="C148" s="122" t="s">
        <v>474</v>
      </c>
      <c r="D148" s="122" t="s">
        <v>267</v>
      </c>
      <c r="E148" s="123" t="s">
        <v>754</v>
      </c>
      <c r="F148" s="124" t="s">
        <v>755</v>
      </c>
      <c r="G148" s="125" t="s">
        <v>310</v>
      </c>
      <c r="H148" s="126">
        <v>1</v>
      </c>
      <c r="I148" s="127"/>
      <c r="J148" s="128">
        <f t="shared" si="30"/>
        <v>0</v>
      </c>
      <c r="K148" s="124" t="s">
        <v>271</v>
      </c>
      <c r="L148" s="33"/>
      <c r="M148" s="129" t="s">
        <v>19</v>
      </c>
      <c r="N148" s="130" t="s">
        <v>46</v>
      </c>
      <c r="P148" s="131">
        <f t="shared" si="31"/>
        <v>0</v>
      </c>
      <c r="Q148" s="131">
        <v>0</v>
      </c>
      <c r="R148" s="131">
        <f t="shared" si="32"/>
        <v>0</v>
      </c>
      <c r="S148" s="131">
        <v>0</v>
      </c>
      <c r="T148" s="132">
        <f t="shared" si="33"/>
        <v>0</v>
      </c>
      <c r="AR148" s="133" t="s">
        <v>272</v>
      </c>
      <c r="AT148" s="133" t="s">
        <v>267</v>
      </c>
      <c r="AU148" s="133" t="s">
        <v>83</v>
      </c>
      <c r="AY148" s="18" t="s">
        <v>266</v>
      </c>
      <c r="BE148" s="134">
        <f t="shared" si="34"/>
        <v>0</v>
      </c>
      <c r="BF148" s="134">
        <f t="shared" si="35"/>
        <v>0</v>
      </c>
      <c r="BG148" s="134">
        <f t="shared" si="36"/>
        <v>0</v>
      </c>
      <c r="BH148" s="134">
        <f t="shared" si="37"/>
        <v>0</v>
      </c>
      <c r="BI148" s="134">
        <f t="shared" si="38"/>
        <v>0</v>
      </c>
      <c r="BJ148" s="18" t="s">
        <v>83</v>
      </c>
      <c r="BK148" s="134">
        <f t="shared" si="39"/>
        <v>0</v>
      </c>
      <c r="BL148" s="18" t="s">
        <v>272</v>
      </c>
      <c r="BM148" s="133" t="s">
        <v>756</v>
      </c>
    </row>
    <row r="149" spans="2:65" s="1" customFormat="1" ht="16.5" customHeight="1">
      <c r="B149" s="33"/>
      <c r="C149" s="122" t="s">
        <v>347</v>
      </c>
      <c r="D149" s="122" t="s">
        <v>267</v>
      </c>
      <c r="E149" s="123" t="s">
        <v>757</v>
      </c>
      <c r="F149" s="124" t="s">
        <v>758</v>
      </c>
      <c r="G149" s="125" t="s">
        <v>310</v>
      </c>
      <c r="H149" s="126">
        <v>1</v>
      </c>
      <c r="I149" s="127"/>
      <c r="J149" s="128">
        <f t="shared" si="30"/>
        <v>0</v>
      </c>
      <c r="K149" s="124" t="s">
        <v>271</v>
      </c>
      <c r="L149" s="33"/>
      <c r="M149" s="129" t="s">
        <v>19</v>
      </c>
      <c r="N149" s="130" t="s">
        <v>46</v>
      </c>
      <c r="P149" s="131">
        <f t="shared" si="31"/>
        <v>0</v>
      </c>
      <c r="Q149" s="131">
        <v>0</v>
      </c>
      <c r="R149" s="131">
        <f t="shared" si="32"/>
        <v>0</v>
      </c>
      <c r="S149" s="131">
        <v>0</v>
      </c>
      <c r="T149" s="132">
        <f t="shared" si="33"/>
        <v>0</v>
      </c>
      <c r="AR149" s="133" t="s">
        <v>272</v>
      </c>
      <c r="AT149" s="133" t="s">
        <v>267</v>
      </c>
      <c r="AU149" s="133" t="s">
        <v>83</v>
      </c>
      <c r="AY149" s="18" t="s">
        <v>266</v>
      </c>
      <c r="BE149" s="134">
        <f t="shared" si="34"/>
        <v>0</v>
      </c>
      <c r="BF149" s="134">
        <f t="shared" si="35"/>
        <v>0</v>
      </c>
      <c r="BG149" s="134">
        <f t="shared" si="36"/>
        <v>0</v>
      </c>
      <c r="BH149" s="134">
        <f t="shared" si="37"/>
        <v>0</v>
      </c>
      <c r="BI149" s="134">
        <f t="shared" si="38"/>
        <v>0</v>
      </c>
      <c r="BJ149" s="18" t="s">
        <v>83</v>
      </c>
      <c r="BK149" s="134">
        <f t="shared" si="39"/>
        <v>0</v>
      </c>
      <c r="BL149" s="18" t="s">
        <v>272</v>
      </c>
      <c r="BM149" s="133" t="s">
        <v>759</v>
      </c>
    </row>
    <row r="150" spans="2:65" s="1" customFormat="1" ht="16.5" customHeight="1">
      <c r="B150" s="33"/>
      <c r="C150" s="122" t="s">
        <v>478</v>
      </c>
      <c r="D150" s="122" t="s">
        <v>267</v>
      </c>
      <c r="E150" s="123" t="s">
        <v>760</v>
      </c>
      <c r="F150" s="124" t="s">
        <v>761</v>
      </c>
      <c r="G150" s="125" t="s">
        <v>310</v>
      </c>
      <c r="H150" s="126">
        <v>1</v>
      </c>
      <c r="I150" s="127"/>
      <c r="J150" s="128">
        <f t="shared" si="30"/>
        <v>0</v>
      </c>
      <c r="K150" s="124" t="s">
        <v>271</v>
      </c>
      <c r="L150" s="33"/>
      <c r="M150" s="129" t="s">
        <v>19</v>
      </c>
      <c r="N150" s="130" t="s">
        <v>46</v>
      </c>
      <c r="P150" s="131">
        <f t="shared" si="31"/>
        <v>0</v>
      </c>
      <c r="Q150" s="131">
        <v>0</v>
      </c>
      <c r="R150" s="131">
        <f t="shared" si="32"/>
        <v>0</v>
      </c>
      <c r="S150" s="131">
        <v>0</v>
      </c>
      <c r="T150" s="132">
        <f t="shared" si="33"/>
        <v>0</v>
      </c>
      <c r="AR150" s="133" t="s">
        <v>272</v>
      </c>
      <c r="AT150" s="133" t="s">
        <v>267</v>
      </c>
      <c r="AU150" s="133" t="s">
        <v>83</v>
      </c>
      <c r="AY150" s="18" t="s">
        <v>266</v>
      </c>
      <c r="BE150" s="134">
        <f t="shared" si="34"/>
        <v>0</v>
      </c>
      <c r="BF150" s="134">
        <f t="shared" si="35"/>
        <v>0</v>
      </c>
      <c r="BG150" s="134">
        <f t="shared" si="36"/>
        <v>0</v>
      </c>
      <c r="BH150" s="134">
        <f t="shared" si="37"/>
        <v>0</v>
      </c>
      <c r="BI150" s="134">
        <f t="shared" si="38"/>
        <v>0</v>
      </c>
      <c r="BJ150" s="18" t="s">
        <v>83</v>
      </c>
      <c r="BK150" s="134">
        <f t="shared" si="39"/>
        <v>0</v>
      </c>
      <c r="BL150" s="18" t="s">
        <v>272</v>
      </c>
      <c r="BM150" s="133" t="s">
        <v>762</v>
      </c>
    </row>
    <row r="151" spans="2:65" s="1" customFormat="1" ht="16.5" customHeight="1">
      <c r="B151" s="33"/>
      <c r="C151" s="122" t="s">
        <v>498</v>
      </c>
      <c r="D151" s="122" t="s">
        <v>267</v>
      </c>
      <c r="E151" s="123" t="s">
        <v>763</v>
      </c>
      <c r="F151" s="124" t="s">
        <v>764</v>
      </c>
      <c r="G151" s="125" t="s">
        <v>310</v>
      </c>
      <c r="H151" s="126">
        <v>1</v>
      </c>
      <c r="I151" s="127"/>
      <c r="J151" s="128">
        <f t="shared" si="30"/>
        <v>0</v>
      </c>
      <c r="K151" s="124" t="s">
        <v>271</v>
      </c>
      <c r="L151" s="33"/>
      <c r="M151" s="129" t="s">
        <v>19</v>
      </c>
      <c r="N151" s="130" t="s">
        <v>46</v>
      </c>
      <c r="P151" s="131">
        <f t="shared" si="31"/>
        <v>0</v>
      </c>
      <c r="Q151" s="131">
        <v>0</v>
      </c>
      <c r="R151" s="131">
        <f t="shared" si="32"/>
        <v>0</v>
      </c>
      <c r="S151" s="131">
        <v>0</v>
      </c>
      <c r="T151" s="132">
        <f t="shared" si="33"/>
        <v>0</v>
      </c>
      <c r="AR151" s="133" t="s">
        <v>272</v>
      </c>
      <c r="AT151" s="133" t="s">
        <v>267</v>
      </c>
      <c r="AU151" s="133" t="s">
        <v>83</v>
      </c>
      <c r="AY151" s="18" t="s">
        <v>266</v>
      </c>
      <c r="BE151" s="134">
        <f t="shared" si="34"/>
        <v>0</v>
      </c>
      <c r="BF151" s="134">
        <f t="shared" si="35"/>
        <v>0</v>
      </c>
      <c r="BG151" s="134">
        <f t="shared" si="36"/>
        <v>0</v>
      </c>
      <c r="BH151" s="134">
        <f t="shared" si="37"/>
        <v>0</v>
      </c>
      <c r="BI151" s="134">
        <f t="shared" si="38"/>
        <v>0</v>
      </c>
      <c r="BJ151" s="18" t="s">
        <v>83</v>
      </c>
      <c r="BK151" s="134">
        <f t="shared" si="39"/>
        <v>0</v>
      </c>
      <c r="BL151" s="18" t="s">
        <v>272</v>
      </c>
      <c r="BM151" s="133" t="s">
        <v>765</v>
      </c>
    </row>
    <row r="152" spans="2:65" s="1" customFormat="1" ht="16.5" customHeight="1">
      <c r="B152" s="33"/>
      <c r="C152" s="122" t="s">
        <v>494</v>
      </c>
      <c r="D152" s="122" t="s">
        <v>267</v>
      </c>
      <c r="E152" s="123" t="s">
        <v>766</v>
      </c>
      <c r="F152" s="124" t="s">
        <v>767</v>
      </c>
      <c r="G152" s="125" t="s">
        <v>310</v>
      </c>
      <c r="H152" s="126">
        <v>16</v>
      </c>
      <c r="I152" s="127"/>
      <c r="J152" s="128">
        <f t="shared" si="30"/>
        <v>0</v>
      </c>
      <c r="K152" s="124" t="s">
        <v>271</v>
      </c>
      <c r="L152" s="33"/>
      <c r="M152" s="129" t="s">
        <v>19</v>
      </c>
      <c r="N152" s="130" t="s">
        <v>46</v>
      </c>
      <c r="P152" s="131">
        <f t="shared" si="31"/>
        <v>0</v>
      </c>
      <c r="Q152" s="131">
        <v>0</v>
      </c>
      <c r="R152" s="131">
        <f t="shared" si="32"/>
        <v>0</v>
      </c>
      <c r="S152" s="131">
        <v>0</v>
      </c>
      <c r="T152" s="132">
        <f t="shared" si="33"/>
        <v>0</v>
      </c>
      <c r="AR152" s="133" t="s">
        <v>272</v>
      </c>
      <c r="AT152" s="133" t="s">
        <v>267</v>
      </c>
      <c r="AU152" s="133" t="s">
        <v>83</v>
      </c>
      <c r="AY152" s="18" t="s">
        <v>266</v>
      </c>
      <c r="BE152" s="134">
        <f t="shared" si="34"/>
        <v>0</v>
      </c>
      <c r="BF152" s="134">
        <f t="shared" si="35"/>
        <v>0</v>
      </c>
      <c r="BG152" s="134">
        <f t="shared" si="36"/>
        <v>0</v>
      </c>
      <c r="BH152" s="134">
        <f t="shared" si="37"/>
        <v>0</v>
      </c>
      <c r="BI152" s="134">
        <f t="shared" si="38"/>
        <v>0</v>
      </c>
      <c r="BJ152" s="18" t="s">
        <v>83</v>
      </c>
      <c r="BK152" s="134">
        <f t="shared" si="39"/>
        <v>0</v>
      </c>
      <c r="BL152" s="18" t="s">
        <v>272</v>
      </c>
      <c r="BM152" s="133" t="s">
        <v>768</v>
      </c>
    </row>
    <row r="153" spans="2:65" s="1" customFormat="1" ht="16.5" customHeight="1">
      <c r="B153" s="33"/>
      <c r="C153" s="122" t="s">
        <v>441</v>
      </c>
      <c r="D153" s="122" t="s">
        <v>267</v>
      </c>
      <c r="E153" s="123" t="s">
        <v>519</v>
      </c>
      <c r="F153" s="124" t="s">
        <v>520</v>
      </c>
      <c r="G153" s="125" t="s">
        <v>310</v>
      </c>
      <c r="H153" s="126">
        <v>85</v>
      </c>
      <c r="I153" s="127"/>
      <c r="J153" s="128">
        <f t="shared" si="30"/>
        <v>0</v>
      </c>
      <c r="K153" s="124" t="s">
        <v>19</v>
      </c>
      <c r="L153" s="33"/>
      <c r="M153" s="129" t="s">
        <v>19</v>
      </c>
      <c r="N153" s="130" t="s">
        <v>46</v>
      </c>
      <c r="P153" s="131">
        <f t="shared" si="31"/>
        <v>0</v>
      </c>
      <c r="Q153" s="131">
        <v>0</v>
      </c>
      <c r="R153" s="131">
        <f t="shared" si="32"/>
        <v>0</v>
      </c>
      <c r="S153" s="131">
        <v>0</v>
      </c>
      <c r="T153" s="132">
        <f t="shared" si="33"/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 t="shared" si="34"/>
        <v>0</v>
      </c>
      <c r="BF153" s="134">
        <f t="shared" si="35"/>
        <v>0</v>
      </c>
      <c r="BG153" s="134">
        <f t="shared" si="36"/>
        <v>0</v>
      </c>
      <c r="BH153" s="134">
        <f t="shared" si="37"/>
        <v>0</v>
      </c>
      <c r="BI153" s="134">
        <f t="shared" si="38"/>
        <v>0</v>
      </c>
      <c r="BJ153" s="18" t="s">
        <v>83</v>
      </c>
      <c r="BK153" s="134">
        <f t="shared" si="39"/>
        <v>0</v>
      </c>
      <c r="BL153" s="18" t="s">
        <v>272</v>
      </c>
      <c r="BM153" s="133" t="s">
        <v>769</v>
      </c>
    </row>
    <row r="154" spans="2:65" s="1" customFormat="1" ht="21.75" customHeight="1">
      <c r="B154" s="33"/>
      <c r="C154" s="122" t="s">
        <v>445</v>
      </c>
      <c r="D154" s="122" t="s">
        <v>267</v>
      </c>
      <c r="E154" s="123" t="s">
        <v>527</v>
      </c>
      <c r="F154" s="124" t="s">
        <v>528</v>
      </c>
      <c r="G154" s="125" t="s">
        <v>298</v>
      </c>
      <c r="H154" s="126">
        <v>1700</v>
      </c>
      <c r="I154" s="127"/>
      <c r="J154" s="128">
        <f t="shared" si="30"/>
        <v>0</v>
      </c>
      <c r="K154" s="124" t="s">
        <v>271</v>
      </c>
      <c r="L154" s="33"/>
      <c r="M154" s="129" t="s">
        <v>19</v>
      </c>
      <c r="N154" s="130" t="s">
        <v>46</v>
      </c>
      <c r="P154" s="131">
        <f t="shared" si="31"/>
        <v>0</v>
      </c>
      <c r="Q154" s="131">
        <v>0</v>
      </c>
      <c r="R154" s="131">
        <f t="shared" si="32"/>
        <v>0</v>
      </c>
      <c r="S154" s="131">
        <v>0</v>
      </c>
      <c r="T154" s="132">
        <f t="shared" si="33"/>
        <v>0</v>
      </c>
      <c r="AR154" s="133" t="s">
        <v>272</v>
      </c>
      <c r="AT154" s="133" t="s">
        <v>267</v>
      </c>
      <c r="AU154" s="133" t="s">
        <v>83</v>
      </c>
      <c r="AY154" s="18" t="s">
        <v>266</v>
      </c>
      <c r="BE154" s="134">
        <f t="shared" si="34"/>
        <v>0</v>
      </c>
      <c r="BF154" s="134">
        <f t="shared" si="35"/>
        <v>0</v>
      </c>
      <c r="BG154" s="134">
        <f t="shared" si="36"/>
        <v>0</v>
      </c>
      <c r="BH154" s="134">
        <f t="shared" si="37"/>
        <v>0</v>
      </c>
      <c r="BI154" s="134">
        <f t="shared" si="38"/>
        <v>0</v>
      </c>
      <c r="BJ154" s="18" t="s">
        <v>83</v>
      </c>
      <c r="BK154" s="134">
        <f t="shared" si="39"/>
        <v>0</v>
      </c>
      <c r="BL154" s="18" t="s">
        <v>272</v>
      </c>
      <c r="BM154" s="133" t="s">
        <v>770</v>
      </c>
    </row>
    <row r="155" spans="2:65" s="1" customFormat="1" ht="16.5" customHeight="1">
      <c r="B155" s="33"/>
      <c r="C155" s="122" t="s">
        <v>449</v>
      </c>
      <c r="D155" s="122" t="s">
        <v>267</v>
      </c>
      <c r="E155" s="123" t="s">
        <v>531</v>
      </c>
      <c r="F155" s="124" t="s">
        <v>532</v>
      </c>
      <c r="G155" s="125" t="s">
        <v>310</v>
      </c>
      <c r="H155" s="126">
        <v>30</v>
      </c>
      <c r="I155" s="127"/>
      <c r="J155" s="128">
        <f t="shared" si="30"/>
        <v>0</v>
      </c>
      <c r="K155" s="124" t="s">
        <v>19</v>
      </c>
      <c r="L155" s="33"/>
      <c r="M155" s="129" t="s">
        <v>19</v>
      </c>
      <c r="N155" s="130" t="s">
        <v>46</v>
      </c>
      <c r="P155" s="131">
        <f t="shared" si="31"/>
        <v>0</v>
      </c>
      <c r="Q155" s="131">
        <v>0</v>
      </c>
      <c r="R155" s="131">
        <f t="shared" si="32"/>
        <v>0</v>
      </c>
      <c r="S155" s="131">
        <v>0</v>
      </c>
      <c r="T155" s="132">
        <f t="shared" si="33"/>
        <v>0</v>
      </c>
      <c r="AR155" s="133" t="s">
        <v>272</v>
      </c>
      <c r="AT155" s="133" t="s">
        <v>267</v>
      </c>
      <c r="AU155" s="133" t="s">
        <v>83</v>
      </c>
      <c r="AY155" s="18" t="s">
        <v>266</v>
      </c>
      <c r="BE155" s="134">
        <f t="shared" si="34"/>
        <v>0</v>
      </c>
      <c r="BF155" s="134">
        <f t="shared" si="35"/>
        <v>0</v>
      </c>
      <c r="BG155" s="134">
        <f t="shared" si="36"/>
        <v>0</v>
      </c>
      <c r="BH155" s="134">
        <f t="shared" si="37"/>
        <v>0</v>
      </c>
      <c r="BI155" s="134">
        <f t="shared" si="38"/>
        <v>0</v>
      </c>
      <c r="BJ155" s="18" t="s">
        <v>83</v>
      </c>
      <c r="BK155" s="134">
        <f t="shared" si="39"/>
        <v>0</v>
      </c>
      <c r="BL155" s="18" t="s">
        <v>272</v>
      </c>
      <c r="BM155" s="133" t="s">
        <v>771</v>
      </c>
    </row>
    <row r="156" spans="2:65" s="1" customFormat="1" ht="16.5" customHeight="1">
      <c r="B156" s="33"/>
      <c r="C156" s="122" t="s">
        <v>453</v>
      </c>
      <c r="D156" s="122" t="s">
        <v>267</v>
      </c>
      <c r="E156" s="123" t="s">
        <v>535</v>
      </c>
      <c r="F156" s="124" t="s">
        <v>536</v>
      </c>
      <c r="G156" s="125" t="s">
        <v>298</v>
      </c>
      <c r="H156" s="126">
        <v>3375</v>
      </c>
      <c r="I156" s="127"/>
      <c r="J156" s="128">
        <f t="shared" si="30"/>
        <v>0</v>
      </c>
      <c r="K156" s="124" t="s">
        <v>271</v>
      </c>
      <c r="L156" s="33"/>
      <c r="M156" s="129" t="s">
        <v>19</v>
      </c>
      <c r="N156" s="130" t="s">
        <v>46</v>
      </c>
      <c r="P156" s="131">
        <f t="shared" si="31"/>
        <v>0</v>
      </c>
      <c r="Q156" s="131">
        <v>0</v>
      </c>
      <c r="R156" s="131">
        <f t="shared" si="32"/>
        <v>0</v>
      </c>
      <c r="S156" s="131">
        <v>0</v>
      </c>
      <c r="T156" s="132">
        <f t="shared" si="33"/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 t="shared" si="34"/>
        <v>0</v>
      </c>
      <c r="BF156" s="134">
        <f t="shared" si="35"/>
        <v>0</v>
      </c>
      <c r="BG156" s="134">
        <f t="shared" si="36"/>
        <v>0</v>
      </c>
      <c r="BH156" s="134">
        <f t="shared" si="37"/>
        <v>0</v>
      </c>
      <c r="BI156" s="134">
        <f t="shared" si="38"/>
        <v>0</v>
      </c>
      <c r="BJ156" s="18" t="s">
        <v>83</v>
      </c>
      <c r="BK156" s="134">
        <f t="shared" si="39"/>
        <v>0</v>
      </c>
      <c r="BL156" s="18" t="s">
        <v>272</v>
      </c>
      <c r="BM156" s="133" t="s">
        <v>772</v>
      </c>
    </row>
    <row r="157" spans="2:65" s="1" customFormat="1" ht="19.5">
      <c r="B157" s="33"/>
      <c r="D157" s="136" t="s">
        <v>341</v>
      </c>
      <c r="F157" s="150" t="s">
        <v>342</v>
      </c>
      <c r="I157" s="151"/>
      <c r="L157" s="33"/>
      <c r="M157" s="152"/>
      <c r="T157" s="54"/>
      <c r="AT157" s="18" t="s">
        <v>341</v>
      </c>
      <c r="AU157" s="18" t="s">
        <v>83</v>
      </c>
    </row>
    <row r="158" spans="2:65" s="1" customFormat="1" ht="21.75" customHeight="1">
      <c r="B158" s="33"/>
      <c r="C158" s="122" t="s">
        <v>457</v>
      </c>
      <c r="D158" s="122" t="s">
        <v>267</v>
      </c>
      <c r="E158" s="123" t="s">
        <v>539</v>
      </c>
      <c r="F158" s="124" t="s">
        <v>540</v>
      </c>
      <c r="G158" s="125" t="s">
        <v>310</v>
      </c>
      <c r="H158" s="126">
        <v>10</v>
      </c>
      <c r="I158" s="127"/>
      <c r="J158" s="128">
        <f>ROUND(I158*H158,2)</f>
        <v>0</v>
      </c>
      <c r="K158" s="124" t="s">
        <v>19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83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773</v>
      </c>
    </row>
    <row r="159" spans="2:65" s="1" customFormat="1" ht="16.5" customHeight="1">
      <c r="B159" s="33"/>
      <c r="C159" s="122" t="s">
        <v>461</v>
      </c>
      <c r="D159" s="122" t="s">
        <v>267</v>
      </c>
      <c r="E159" s="123" t="s">
        <v>543</v>
      </c>
      <c r="F159" s="124" t="s">
        <v>544</v>
      </c>
      <c r="G159" s="125" t="s">
        <v>310</v>
      </c>
      <c r="H159" s="126">
        <v>10</v>
      </c>
      <c r="I159" s="127"/>
      <c r="J159" s="128">
        <f>ROUND(I159*H159,2)</f>
        <v>0</v>
      </c>
      <c r="K159" s="124" t="s">
        <v>271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83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774</v>
      </c>
    </row>
    <row r="160" spans="2:65" s="1" customFormat="1" ht="19.5">
      <c r="B160" s="33"/>
      <c r="D160" s="136" t="s">
        <v>341</v>
      </c>
      <c r="F160" s="150" t="s">
        <v>342</v>
      </c>
      <c r="I160" s="151"/>
      <c r="L160" s="33"/>
      <c r="M160" s="152"/>
      <c r="T160" s="54"/>
      <c r="AT160" s="18" t="s">
        <v>341</v>
      </c>
      <c r="AU160" s="18" t="s">
        <v>83</v>
      </c>
    </row>
    <row r="161" spans="2:65" s="1" customFormat="1" ht="16.5" customHeight="1">
      <c r="B161" s="33"/>
      <c r="C161" s="122" t="s">
        <v>522</v>
      </c>
      <c r="D161" s="122" t="s">
        <v>267</v>
      </c>
      <c r="E161" s="123" t="s">
        <v>547</v>
      </c>
      <c r="F161" s="124" t="s">
        <v>548</v>
      </c>
      <c r="G161" s="125" t="s">
        <v>310</v>
      </c>
      <c r="H161" s="126">
        <v>20</v>
      </c>
      <c r="I161" s="127"/>
      <c r="J161" s="128">
        <f>ROUND(I161*H161,2)</f>
        <v>0</v>
      </c>
      <c r="K161" s="124" t="s">
        <v>271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83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775</v>
      </c>
    </row>
    <row r="162" spans="2:65" s="1" customFormat="1" ht="16.5" customHeight="1">
      <c r="B162" s="33"/>
      <c r="C162" s="122" t="s">
        <v>307</v>
      </c>
      <c r="D162" s="122" t="s">
        <v>267</v>
      </c>
      <c r="E162" s="123" t="s">
        <v>776</v>
      </c>
      <c r="F162" s="124" t="s">
        <v>777</v>
      </c>
      <c r="G162" s="125" t="s">
        <v>298</v>
      </c>
      <c r="H162" s="126">
        <v>410</v>
      </c>
      <c r="I162" s="127"/>
      <c r="J162" s="128">
        <f>ROUND(I162*H162,2)</f>
        <v>0</v>
      </c>
      <c r="K162" s="124" t="s">
        <v>271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778</v>
      </c>
    </row>
    <row r="163" spans="2:65" s="1" customFormat="1" ht="19.5">
      <c r="B163" s="33"/>
      <c r="D163" s="136" t="s">
        <v>341</v>
      </c>
      <c r="F163" s="150" t="s">
        <v>681</v>
      </c>
      <c r="I163" s="151"/>
      <c r="L163" s="33"/>
      <c r="M163" s="152"/>
      <c r="T163" s="54"/>
      <c r="AT163" s="18" t="s">
        <v>341</v>
      </c>
      <c r="AU163" s="18" t="s">
        <v>83</v>
      </c>
    </row>
    <row r="164" spans="2:65" s="1" customFormat="1" ht="16.5" customHeight="1">
      <c r="B164" s="33"/>
      <c r="C164" s="122" t="s">
        <v>518</v>
      </c>
      <c r="D164" s="122" t="s">
        <v>267</v>
      </c>
      <c r="E164" s="123" t="s">
        <v>551</v>
      </c>
      <c r="F164" s="124" t="s">
        <v>552</v>
      </c>
      <c r="G164" s="125" t="s">
        <v>298</v>
      </c>
      <c r="H164" s="126">
        <v>1700</v>
      </c>
      <c r="I164" s="127"/>
      <c r="J164" s="128">
        <f>ROUND(I164*H164,2)</f>
        <v>0</v>
      </c>
      <c r="K164" s="124" t="s">
        <v>271</v>
      </c>
      <c r="L164" s="33"/>
      <c r="M164" s="129" t="s">
        <v>19</v>
      </c>
      <c r="N164" s="130" t="s">
        <v>46</v>
      </c>
      <c r="P164" s="131">
        <f>O164*H164</f>
        <v>0</v>
      </c>
      <c r="Q164" s="131">
        <v>0</v>
      </c>
      <c r="R164" s="131">
        <f>Q164*H164</f>
        <v>0</v>
      </c>
      <c r="S164" s="131">
        <v>0</v>
      </c>
      <c r="T164" s="132">
        <f>S164*H164</f>
        <v>0</v>
      </c>
      <c r="AR164" s="133" t="s">
        <v>272</v>
      </c>
      <c r="AT164" s="133" t="s">
        <v>267</v>
      </c>
      <c r="AU164" s="133" t="s">
        <v>83</v>
      </c>
      <c r="AY164" s="18" t="s">
        <v>266</v>
      </c>
      <c r="BE164" s="134">
        <f>IF(N164="základní",J164,0)</f>
        <v>0</v>
      </c>
      <c r="BF164" s="134">
        <f>IF(N164="snížená",J164,0)</f>
        <v>0</v>
      </c>
      <c r="BG164" s="134">
        <f>IF(N164="zákl. přenesená",J164,0)</f>
        <v>0</v>
      </c>
      <c r="BH164" s="134">
        <f>IF(N164="sníž. přenesená",J164,0)</f>
        <v>0</v>
      </c>
      <c r="BI164" s="134">
        <f>IF(N164="nulová",J164,0)</f>
        <v>0</v>
      </c>
      <c r="BJ164" s="18" t="s">
        <v>83</v>
      </c>
      <c r="BK164" s="134">
        <f>ROUND(I164*H164,2)</f>
        <v>0</v>
      </c>
      <c r="BL164" s="18" t="s">
        <v>272</v>
      </c>
      <c r="BM164" s="133" t="s">
        <v>779</v>
      </c>
    </row>
    <row r="165" spans="2:65" s="1" customFormat="1" ht="16.5" customHeight="1">
      <c r="B165" s="33"/>
      <c r="C165" s="122" t="s">
        <v>526</v>
      </c>
      <c r="D165" s="122" t="s">
        <v>267</v>
      </c>
      <c r="E165" s="123" t="s">
        <v>555</v>
      </c>
      <c r="F165" s="124" t="s">
        <v>556</v>
      </c>
      <c r="G165" s="125" t="s">
        <v>298</v>
      </c>
      <c r="H165" s="126">
        <v>3375</v>
      </c>
      <c r="I165" s="127"/>
      <c r="J165" s="128">
        <f>ROUND(I165*H165,2)</f>
        <v>0</v>
      </c>
      <c r="K165" s="124" t="s">
        <v>271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780</v>
      </c>
    </row>
    <row r="166" spans="2:65" s="1" customFormat="1" ht="19.5">
      <c r="B166" s="33"/>
      <c r="D166" s="136" t="s">
        <v>341</v>
      </c>
      <c r="F166" s="150" t="s">
        <v>342</v>
      </c>
      <c r="I166" s="151"/>
      <c r="L166" s="33"/>
      <c r="M166" s="152"/>
      <c r="T166" s="54"/>
      <c r="AT166" s="18" t="s">
        <v>341</v>
      </c>
      <c r="AU166" s="18" t="s">
        <v>83</v>
      </c>
    </row>
    <row r="167" spans="2:65" s="1" customFormat="1" ht="16.5" customHeight="1">
      <c r="B167" s="33"/>
      <c r="C167" s="122" t="s">
        <v>530</v>
      </c>
      <c r="D167" s="122" t="s">
        <v>267</v>
      </c>
      <c r="E167" s="123" t="s">
        <v>559</v>
      </c>
      <c r="F167" s="124" t="s">
        <v>560</v>
      </c>
      <c r="G167" s="125" t="s">
        <v>310</v>
      </c>
      <c r="H167" s="126">
        <v>40</v>
      </c>
      <c r="I167" s="127"/>
      <c r="J167" s="128">
        <f>ROUND(I167*H167,2)</f>
        <v>0</v>
      </c>
      <c r="K167" s="124" t="s">
        <v>271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781</v>
      </c>
    </row>
    <row r="168" spans="2:65" s="1" customFormat="1" ht="19.5">
      <c r="B168" s="33"/>
      <c r="D168" s="136" t="s">
        <v>341</v>
      </c>
      <c r="F168" s="150" t="s">
        <v>342</v>
      </c>
      <c r="I168" s="151"/>
      <c r="L168" s="33"/>
      <c r="M168" s="152"/>
      <c r="T168" s="54"/>
      <c r="AT168" s="18" t="s">
        <v>341</v>
      </c>
      <c r="AU168" s="18" t="s">
        <v>83</v>
      </c>
    </row>
    <row r="169" spans="2:65" s="1" customFormat="1" ht="16.5" customHeight="1">
      <c r="B169" s="33"/>
      <c r="C169" s="122" t="s">
        <v>534</v>
      </c>
      <c r="D169" s="122" t="s">
        <v>267</v>
      </c>
      <c r="E169" s="123" t="s">
        <v>563</v>
      </c>
      <c r="F169" s="124" t="s">
        <v>564</v>
      </c>
      <c r="G169" s="125" t="s">
        <v>310</v>
      </c>
      <c r="H169" s="126">
        <v>18</v>
      </c>
      <c r="I169" s="127"/>
      <c r="J169" s="128">
        <f>ROUND(I169*H169,2)</f>
        <v>0</v>
      </c>
      <c r="K169" s="124" t="s">
        <v>271</v>
      </c>
      <c r="L169" s="33"/>
      <c r="M169" s="129" t="s">
        <v>19</v>
      </c>
      <c r="N169" s="130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272</v>
      </c>
      <c r="AT169" s="133" t="s">
        <v>267</v>
      </c>
      <c r="AU169" s="133" t="s">
        <v>83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782</v>
      </c>
    </row>
    <row r="170" spans="2:65" s="1" customFormat="1" ht="19.5">
      <c r="B170" s="33"/>
      <c r="D170" s="136" t="s">
        <v>341</v>
      </c>
      <c r="F170" s="150" t="s">
        <v>342</v>
      </c>
      <c r="I170" s="151"/>
      <c r="L170" s="33"/>
      <c r="M170" s="152"/>
      <c r="T170" s="54"/>
      <c r="AT170" s="18" t="s">
        <v>341</v>
      </c>
      <c r="AU170" s="18" t="s">
        <v>83</v>
      </c>
    </row>
    <row r="171" spans="2:65" s="1" customFormat="1" ht="16.5" customHeight="1">
      <c r="B171" s="33"/>
      <c r="C171" s="122" t="s">
        <v>538</v>
      </c>
      <c r="D171" s="122" t="s">
        <v>267</v>
      </c>
      <c r="E171" s="123" t="s">
        <v>567</v>
      </c>
      <c r="F171" s="124" t="s">
        <v>568</v>
      </c>
      <c r="G171" s="125" t="s">
        <v>298</v>
      </c>
      <c r="H171" s="126">
        <v>577</v>
      </c>
      <c r="I171" s="127"/>
      <c r="J171" s="128">
        <f t="shared" ref="J171:J177" si="40">ROUND(I171*H171,2)</f>
        <v>0</v>
      </c>
      <c r="K171" s="124" t="s">
        <v>19</v>
      </c>
      <c r="L171" s="33"/>
      <c r="M171" s="129" t="s">
        <v>19</v>
      </c>
      <c r="N171" s="130" t="s">
        <v>46</v>
      </c>
      <c r="P171" s="131">
        <f t="shared" ref="P171:P177" si="41">O171*H171</f>
        <v>0</v>
      </c>
      <c r="Q171" s="131">
        <v>0</v>
      </c>
      <c r="R171" s="131">
        <f t="shared" ref="R171:R177" si="42">Q171*H171</f>
        <v>0</v>
      </c>
      <c r="S171" s="131">
        <v>0</v>
      </c>
      <c r="T171" s="132">
        <f t="shared" ref="T171:T177" si="43">S171*H171</f>
        <v>0</v>
      </c>
      <c r="AR171" s="133" t="s">
        <v>272</v>
      </c>
      <c r="AT171" s="133" t="s">
        <v>267</v>
      </c>
      <c r="AU171" s="133" t="s">
        <v>83</v>
      </c>
      <c r="AY171" s="18" t="s">
        <v>266</v>
      </c>
      <c r="BE171" s="134">
        <f t="shared" ref="BE171:BE177" si="44">IF(N171="základní",J171,0)</f>
        <v>0</v>
      </c>
      <c r="BF171" s="134">
        <f t="shared" ref="BF171:BF177" si="45">IF(N171="snížená",J171,0)</f>
        <v>0</v>
      </c>
      <c r="BG171" s="134">
        <f t="shared" ref="BG171:BG177" si="46">IF(N171="zákl. přenesená",J171,0)</f>
        <v>0</v>
      </c>
      <c r="BH171" s="134">
        <f t="shared" ref="BH171:BH177" si="47">IF(N171="sníž. přenesená",J171,0)</f>
        <v>0</v>
      </c>
      <c r="BI171" s="134">
        <f t="shared" ref="BI171:BI177" si="48">IF(N171="nulová",J171,0)</f>
        <v>0</v>
      </c>
      <c r="BJ171" s="18" t="s">
        <v>83</v>
      </c>
      <c r="BK171" s="134">
        <f t="shared" ref="BK171:BK177" si="49">ROUND(I171*H171,2)</f>
        <v>0</v>
      </c>
      <c r="BL171" s="18" t="s">
        <v>272</v>
      </c>
      <c r="BM171" s="133" t="s">
        <v>783</v>
      </c>
    </row>
    <row r="172" spans="2:65" s="1" customFormat="1" ht="37.9" customHeight="1">
      <c r="B172" s="33"/>
      <c r="C172" s="122" t="s">
        <v>482</v>
      </c>
      <c r="D172" s="122" t="s">
        <v>267</v>
      </c>
      <c r="E172" s="123" t="s">
        <v>784</v>
      </c>
      <c r="F172" s="124" t="s">
        <v>785</v>
      </c>
      <c r="G172" s="125" t="s">
        <v>310</v>
      </c>
      <c r="H172" s="126">
        <v>1</v>
      </c>
      <c r="I172" s="127"/>
      <c r="J172" s="128">
        <f t="shared" si="40"/>
        <v>0</v>
      </c>
      <c r="K172" s="124" t="s">
        <v>19</v>
      </c>
      <c r="L172" s="33"/>
      <c r="M172" s="129" t="s">
        <v>19</v>
      </c>
      <c r="N172" s="130" t="s">
        <v>46</v>
      </c>
      <c r="P172" s="131">
        <f t="shared" si="41"/>
        <v>0</v>
      </c>
      <c r="Q172" s="131">
        <v>0</v>
      </c>
      <c r="R172" s="131">
        <f t="shared" si="42"/>
        <v>0</v>
      </c>
      <c r="S172" s="131">
        <v>0</v>
      </c>
      <c r="T172" s="132">
        <f t="shared" si="43"/>
        <v>0</v>
      </c>
      <c r="AR172" s="133" t="s">
        <v>272</v>
      </c>
      <c r="AT172" s="133" t="s">
        <v>267</v>
      </c>
      <c r="AU172" s="133" t="s">
        <v>83</v>
      </c>
      <c r="AY172" s="18" t="s">
        <v>266</v>
      </c>
      <c r="BE172" s="134">
        <f t="shared" si="44"/>
        <v>0</v>
      </c>
      <c r="BF172" s="134">
        <f t="shared" si="45"/>
        <v>0</v>
      </c>
      <c r="BG172" s="134">
        <f t="shared" si="46"/>
        <v>0</v>
      </c>
      <c r="BH172" s="134">
        <f t="shared" si="47"/>
        <v>0</v>
      </c>
      <c r="BI172" s="134">
        <f t="shared" si="48"/>
        <v>0</v>
      </c>
      <c r="BJ172" s="18" t="s">
        <v>83</v>
      </c>
      <c r="BK172" s="134">
        <f t="shared" si="49"/>
        <v>0</v>
      </c>
      <c r="BL172" s="18" t="s">
        <v>272</v>
      </c>
      <c r="BM172" s="133" t="s">
        <v>786</v>
      </c>
    </row>
    <row r="173" spans="2:65" s="1" customFormat="1" ht="24.2" customHeight="1">
      <c r="B173" s="33"/>
      <c r="C173" s="122" t="s">
        <v>486</v>
      </c>
      <c r="D173" s="122" t="s">
        <v>267</v>
      </c>
      <c r="E173" s="123" t="s">
        <v>787</v>
      </c>
      <c r="F173" s="124" t="s">
        <v>788</v>
      </c>
      <c r="G173" s="125" t="s">
        <v>789</v>
      </c>
      <c r="H173" s="126">
        <v>8</v>
      </c>
      <c r="I173" s="127"/>
      <c r="J173" s="128">
        <f t="shared" si="40"/>
        <v>0</v>
      </c>
      <c r="K173" s="124" t="s">
        <v>19</v>
      </c>
      <c r="L173" s="33"/>
      <c r="M173" s="129" t="s">
        <v>19</v>
      </c>
      <c r="N173" s="130" t="s">
        <v>46</v>
      </c>
      <c r="P173" s="131">
        <f t="shared" si="41"/>
        <v>0</v>
      </c>
      <c r="Q173" s="131">
        <v>0</v>
      </c>
      <c r="R173" s="131">
        <f t="shared" si="42"/>
        <v>0</v>
      </c>
      <c r="S173" s="131">
        <v>0</v>
      </c>
      <c r="T173" s="132">
        <f t="shared" si="43"/>
        <v>0</v>
      </c>
      <c r="AR173" s="133" t="s">
        <v>272</v>
      </c>
      <c r="AT173" s="133" t="s">
        <v>267</v>
      </c>
      <c r="AU173" s="133" t="s">
        <v>83</v>
      </c>
      <c r="AY173" s="18" t="s">
        <v>266</v>
      </c>
      <c r="BE173" s="134">
        <f t="shared" si="44"/>
        <v>0</v>
      </c>
      <c r="BF173" s="134">
        <f t="shared" si="45"/>
        <v>0</v>
      </c>
      <c r="BG173" s="134">
        <f t="shared" si="46"/>
        <v>0</v>
      </c>
      <c r="BH173" s="134">
        <f t="shared" si="47"/>
        <v>0</v>
      </c>
      <c r="BI173" s="134">
        <f t="shared" si="48"/>
        <v>0</v>
      </c>
      <c r="BJ173" s="18" t="s">
        <v>83</v>
      </c>
      <c r="BK173" s="134">
        <f t="shared" si="49"/>
        <v>0</v>
      </c>
      <c r="BL173" s="18" t="s">
        <v>272</v>
      </c>
      <c r="BM173" s="133" t="s">
        <v>790</v>
      </c>
    </row>
    <row r="174" spans="2:65" s="1" customFormat="1" ht="24.2" customHeight="1">
      <c r="B174" s="33"/>
      <c r="C174" s="122" t="s">
        <v>506</v>
      </c>
      <c r="D174" s="122" t="s">
        <v>267</v>
      </c>
      <c r="E174" s="123" t="s">
        <v>791</v>
      </c>
      <c r="F174" s="124" t="s">
        <v>792</v>
      </c>
      <c r="G174" s="125" t="s">
        <v>310</v>
      </c>
      <c r="H174" s="126">
        <v>15</v>
      </c>
      <c r="I174" s="127"/>
      <c r="J174" s="128">
        <f t="shared" si="40"/>
        <v>0</v>
      </c>
      <c r="K174" s="124" t="s">
        <v>19</v>
      </c>
      <c r="L174" s="33"/>
      <c r="M174" s="129" t="s">
        <v>19</v>
      </c>
      <c r="N174" s="130" t="s">
        <v>46</v>
      </c>
      <c r="P174" s="131">
        <f t="shared" si="41"/>
        <v>0</v>
      </c>
      <c r="Q174" s="131">
        <v>0</v>
      </c>
      <c r="R174" s="131">
        <f t="shared" si="42"/>
        <v>0</v>
      </c>
      <c r="S174" s="131">
        <v>0</v>
      </c>
      <c r="T174" s="132">
        <f t="shared" si="43"/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 t="shared" si="44"/>
        <v>0</v>
      </c>
      <c r="BF174" s="134">
        <f t="shared" si="45"/>
        <v>0</v>
      </c>
      <c r="BG174" s="134">
        <f t="shared" si="46"/>
        <v>0</v>
      </c>
      <c r="BH174" s="134">
        <f t="shared" si="47"/>
        <v>0</v>
      </c>
      <c r="BI174" s="134">
        <f t="shared" si="48"/>
        <v>0</v>
      </c>
      <c r="BJ174" s="18" t="s">
        <v>83</v>
      </c>
      <c r="BK174" s="134">
        <f t="shared" si="49"/>
        <v>0</v>
      </c>
      <c r="BL174" s="18" t="s">
        <v>272</v>
      </c>
      <c r="BM174" s="133" t="s">
        <v>793</v>
      </c>
    </row>
    <row r="175" spans="2:65" s="1" customFormat="1" ht="24.2" customHeight="1">
      <c r="B175" s="33"/>
      <c r="C175" s="122" t="s">
        <v>578</v>
      </c>
      <c r="D175" s="122" t="s">
        <v>267</v>
      </c>
      <c r="E175" s="123" t="s">
        <v>794</v>
      </c>
      <c r="F175" s="124" t="s">
        <v>795</v>
      </c>
      <c r="G175" s="125" t="s">
        <v>310</v>
      </c>
      <c r="H175" s="126">
        <v>2</v>
      </c>
      <c r="I175" s="127"/>
      <c r="J175" s="128">
        <f t="shared" si="40"/>
        <v>0</v>
      </c>
      <c r="K175" s="124" t="s">
        <v>271</v>
      </c>
      <c r="L175" s="33"/>
      <c r="M175" s="129" t="s">
        <v>19</v>
      </c>
      <c r="N175" s="130" t="s">
        <v>46</v>
      </c>
      <c r="P175" s="131">
        <f t="shared" si="41"/>
        <v>0</v>
      </c>
      <c r="Q175" s="131">
        <v>0</v>
      </c>
      <c r="R175" s="131">
        <f t="shared" si="42"/>
        <v>0</v>
      </c>
      <c r="S175" s="131">
        <v>0</v>
      </c>
      <c r="T175" s="132">
        <f t="shared" si="43"/>
        <v>0</v>
      </c>
      <c r="AR175" s="133" t="s">
        <v>272</v>
      </c>
      <c r="AT175" s="133" t="s">
        <v>267</v>
      </c>
      <c r="AU175" s="133" t="s">
        <v>83</v>
      </c>
      <c r="AY175" s="18" t="s">
        <v>266</v>
      </c>
      <c r="BE175" s="134">
        <f t="shared" si="44"/>
        <v>0</v>
      </c>
      <c r="BF175" s="134">
        <f t="shared" si="45"/>
        <v>0</v>
      </c>
      <c r="BG175" s="134">
        <f t="shared" si="46"/>
        <v>0</v>
      </c>
      <c r="BH175" s="134">
        <f t="shared" si="47"/>
        <v>0</v>
      </c>
      <c r="BI175" s="134">
        <f t="shared" si="48"/>
        <v>0</v>
      </c>
      <c r="BJ175" s="18" t="s">
        <v>83</v>
      </c>
      <c r="BK175" s="134">
        <f t="shared" si="49"/>
        <v>0</v>
      </c>
      <c r="BL175" s="18" t="s">
        <v>272</v>
      </c>
      <c r="BM175" s="133" t="s">
        <v>796</v>
      </c>
    </row>
    <row r="176" spans="2:65" s="1" customFormat="1" ht="37.9" customHeight="1">
      <c r="B176" s="33"/>
      <c r="C176" s="122" t="s">
        <v>582</v>
      </c>
      <c r="D176" s="122" t="s">
        <v>267</v>
      </c>
      <c r="E176" s="123" t="s">
        <v>571</v>
      </c>
      <c r="F176" s="124" t="s">
        <v>797</v>
      </c>
      <c r="G176" s="125" t="s">
        <v>310</v>
      </c>
      <c r="H176" s="126">
        <v>2</v>
      </c>
      <c r="I176" s="127"/>
      <c r="J176" s="128">
        <f t="shared" si="40"/>
        <v>0</v>
      </c>
      <c r="K176" s="124" t="s">
        <v>271</v>
      </c>
      <c r="L176" s="33"/>
      <c r="M176" s="129" t="s">
        <v>19</v>
      </c>
      <c r="N176" s="130" t="s">
        <v>46</v>
      </c>
      <c r="P176" s="131">
        <f t="shared" si="41"/>
        <v>0</v>
      </c>
      <c r="Q176" s="131">
        <v>0</v>
      </c>
      <c r="R176" s="131">
        <f t="shared" si="42"/>
        <v>0</v>
      </c>
      <c r="S176" s="131">
        <v>0</v>
      </c>
      <c r="T176" s="132">
        <f t="shared" si="43"/>
        <v>0</v>
      </c>
      <c r="AR176" s="133" t="s">
        <v>272</v>
      </c>
      <c r="AT176" s="133" t="s">
        <v>267</v>
      </c>
      <c r="AU176" s="133" t="s">
        <v>83</v>
      </c>
      <c r="AY176" s="18" t="s">
        <v>266</v>
      </c>
      <c r="BE176" s="134">
        <f t="shared" si="44"/>
        <v>0</v>
      </c>
      <c r="BF176" s="134">
        <f t="shared" si="45"/>
        <v>0</v>
      </c>
      <c r="BG176" s="134">
        <f t="shared" si="46"/>
        <v>0</v>
      </c>
      <c r="BH176" s="134">
        <f t="shared" si="47"/>
        <v>0</v>
      </c>
      <c r="BI176" s="134">
        <f t="shared" si="48"/>
        <v>0</v>
      </c>
      <c r="BJ176" s="18" t="s">
        <v>83</v>
      </c>
      <c r="BK176" s="134">
        <f t="shared" si="49"/>
        <v>0</v>
      </c>
      <c r="BL176" s="18" t="s">
        <v>272</v>
      </c>
      <c r="BM176" s="133" t="s">
        <v>798</v>
      </c>
    </row>
    <row r="177" spans="2:65" s="1" customFormat="1" ht="16.5" customHeight="1">
      <c r="B177" s="33"/>
      <c r="C177" s="122" t="s">
        <v>554</v>
      </c>
      <c r="D177" s="122" t="s">
        <v>267</v>
      </c>
      <c r="E177" s="123" t="s">
        <v>579</v>
      </c>
      <c r="F177" s="124" t="s">
        <v>580</v>
      </c>
      <c r="G177" s="125" t="s">
        <v>310</v>
      </c>
      <c r="H177" s="126">
        <v>47</v>
      </c>
      <c r="I177" s="127"/>
      <c r="J177" s="128">
        <f t="shared" si="40"/>
        <v>0</v>
      </c>
      <c r="K177" s="124" t="s">
        <v>271</v>
      </c>
      <c r="L177" s="33"/>
      <c r="M177" s="129" t="s">
        <v>19</v>
      </c>
      <c r="N177" s="130" t="s">
        <v>46</v>
      </c>
      <c r="P177" s="131">
        <f t="shared" si="41"/>
        <v>0</v>
      </c>
      <c r="Q177" s="131">
        <v>0</v>
      </c>
      <c r="R177" s="131">
        <f t="shared" si="42"/>
        <v>0</v>
      </c>
      <c r="S177" s="131">
        <v>0</v>
      </c>
      <c r="T177" s="132">
        <f t="shared" si="43"/>
        <v>0</v>
      </c>
      <c r="AR177" s="133" t="s">
        <v>272</v>
      </c>
      <c r="AT177" s="133" t="s">
        <v>267</v>
      </c>
      <c r="AU177" s="133" t="s">
        <v>83</v>
      </c>
      <c r="AY177" s="18" t="s">
        <v>266</v>
      </c>
      <c r="BE177" s="134">
        <f t="shared" si="44"/>
        <v>0</v>
      </c>
      <c r="BF177" s="134">
        <f t="shared" si="45"/>
        <v>0</v>
      </c>
      <c r="BG177" s="134">
        <f t="shared" si="46"/>
        <v>0</v>
      </c>
      <c r="BH177" s="134">
        <f t="shared" si="47"/>
        <v>0</v>
      </c>
      <c r="BI177" s="134">
        <f t="shared" si="48"/>
        <v>0</v>
      </c>
      <c r="BJ177" s="18" t="s">
        <v>83</v>
      </c>
      <c r="BK177" s="134">
        <f t="shared" si="49"/>
        <v>0</v>
      </c>
      <c r="BL177" s="18" t="s">
        <v>272</v>
      </c>
      <c r="BM177" s="133" t="s">
        <v>799</v>
      </c>
    </row>
    <row r="178" spans="2:65" s="1" customFormat="1" ht="19.5">
      <c r="B178" s="33"/>
      <c r="D178" s="136" t="s">
        <v>341</v>
      </c>
      <c r="F178" s="150" t="s">
        <v>342</v>
      </c>
      <c r="I178" s="151"/>
      <c r="L178" s="33"/>
      <c r="M178" s="152"/>
      <c r="T178" s="54"/>
      <c r="AT178" s="18" t="s">
        <v>341</v>
      </c>
      <c r="AU178" s="18" t="s">
        <v>83</v>
      </c>
    </row>
    <row r="179" spans="2:65" s="1" customFormat="1" ht="16.5" customHeight="1">
      <c r="B179" s="33"/>
      <c r="C179" s="122" t="s">
        <v>558</v>
      </c>
      <c r="D179" s="122" t="s">
        <v>267</v>
      </c>
      <c r="E179" s="123" t="s">
        <v>583</v>
      </c>
      <c r="F179" s="124" t="s">
        <v>584</v>
      </c>
      <c r="G179" s="125" t="s">
        <v>310</v>
      </c>
      <c r="H179" s="126">
        <v>30</v>
      </c>
      <c r="I179" s="127"/>
      <c r="J179" s="128">
        <f>ROUND(I179*H179,2)</f>
        <v>0</v>
      </c>
      <c r="K179" s="124" t="s">
        <v>271</v>
      </c>
      <c r="L179" s="33"/>
      <c r="M179" s="129" t="s">
        <v>19</v>
      </c>
      <c r="N179" s="130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272</v>
      </c>
      <c r="AT179" s="133" t="s">
        <v>267</v>
      </c>
      <c r="AU179" s="133" t="s">
        <v>83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800</v>
      </c>
    </row>
    <row r="180" spans="2:65" s="1" customFormat="1" ht="19.5">
      <c r="B180" s="33"/>
      <c r="D180" s="136" t="s">
        <v>341</v>
      </c>
      <c r="F180" s="150" t="s">
        <v>342</v>
      </c>
      <c r="I180" s="151"/>
      <c r="L180" s="33"/>
      <c r="M180" s="152"/>
      <c r="T180" s="54"/>
      <c r="AT180" s="18" t="s">
        <v>341</v>
      </c>
      <c r="AU180" s="18" t="s">
        <v>83</v>
      </c>
    </row>
    <row r="181" spans="2:65" s="1" customFormat="1" ht="16.5" customHeight="1">
      <c r="B181" s="33"/>
      <c r="C181" s="122" t="s">
        <v>562</v>
      </c>
      <c r="D181" s="122" t="s">
        <v>267</v>
      </c>
      <c r="E181" s="123" t="s">
        <v>587</v>
      </c>
      <c r="F181" s="124" t="s">
        <v>588</v>
      </c>
      <c r="G181" s="125" t="s">
        <v>589</v>
      </c>
      <c r="H181" s="126">
        <v>3</v>
      </c>
      <c r="I181" s="127"/>
      <c r="J181" s="128">
        <f>ROUND(I181*H181,2)</f>
        <v>0</v>
      </c>
      <c r="K181" s="124" t="s">
        <v>271</v>
      </c>
      <c r="L181" s="33"/>
      <c r="M181" s="129" t="s">
        <v>19</v>
      </c>
      <c r="N181" s="130" t="s">
        <v>46</v>
      </c>
      <c r="P181" s="131">
        <f>O181*H181</f>
        <v>0</v>
      </c>
      <c r="Q181" s="131">
        <v>0</v>
      </c>
      <c r="R181" s="131">
        <f>Q181*H181</f>
        <v>0</v>
      </c>
      <c r="S181" s="131">
        <v>0</v>
      </c>
      <c r="T181" s="132">
        <f>S181*H181</f>
        <v>0</v>
      </c>
      <c r="AR181" s="133" t="s">
        <v>272</v>
      </c>
      <c r="AT181" s="133" t="s">
        <v>267</v>
      </c>
      <c r="AU181" s="133" t="s">
        <v>83</v>
      </c>
      <c r="AY181" s="18" t="s">
        <v>266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8" t="s">
        <v>83</v>
      </c>
      <c r="BK181" s="134">
        <f>ROUND(I181*H181,2)</f>
        <v>0</v>
      </c>
      <c r="BL181" s="18" t="s">
        <v>272</v>
      </c>
      <c r="BM181" s="133" t="s">
        <v>801</v>
      </c>
    </row>
    <row r="182" spans="2:65" s="1" customFormat="1" ht="19.5">
      <c r="B182" s="33"/>
      <c r="D182" s="136" t="s">
        <v>341</v>
      </c>
      <c r="F182" s="150" t="s">
        <v>342</v>
      </c>
      <c r="I182" s="151"/>
      <c r="L182" s="33"/>
      <c r="M182" s="152"/>
      <c r="T182" s="54"/>
      <c r="AT182" s="18" t="s">
        <v>341</v>
      </c>
      <c r="AU182" s="18" t="s">
        <v>83</v>
      </c>
    </row>
    <row r="183" spans="2:65" s="1" customFormat="1" ht="16.5" customHeight="1">
      <c r="B183" s="33"/>
      <c r="C183" s="122" t="s">
        <v>566</v>
      </c>
      <c r="D183" s="122" t="s">
        <v>267</v>
      </c>
      <c r="E183" s="123" t="s">
        <v>592</v>
      </c>
      <c r="F183" s="124" t="s">
        <v>593</v>
      </c>
      <c r="G183" s="125" t="s">
        <v>310</v>
      </c>
      <c r="H183" s="126">
        <v>9</v>
      </c>
      <c r="I183" s="127"/>
      <c r="J183" s="128">
        <f>ROUND(I183*H183,2)</f>
        <v>0</v>
      </c>
      <c r="K183" s="124" t="s">
        <v>271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272</v>
      </c>
      <c r="AT183" s="133" t="s">
        <v>267</v>
      </c>
      <c r="AU183" s="133" t="s">
        <v>83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802</v>
      </c>
    </row>
    <row r="184" spans="2:65" s="1" customFormat="1" ht="19.5">
      <c r="B184" s="33"/>
      <c r="D184" s="136" t="s">
        <v>341</v>
      </c>
      <c r="F184" s="150" t="s">
        <v>342</v>
      </c>
      <c r="I184" s="151"/>
      <c r="L184" s="33"/>
      <c r="M184" s="152"/>
      <c r="T184" s="54"/>
      <c r="AT184" s="18" t="s">
        <v>341</v>
      </c>
      <c r="AU184" s="18" t="s">
        <v>83</v>
      </c>
    </row>
    <row r="185" spans="2:65" s="1" customFormat="1" ht="16.5" customHeight="1">
      <c r="B185" s="33"/>
      <c r="C185" s="122" t="s">
        <v>429</v>
      </c>
      <c r="D185" s="122" t="s">
        <v>267</v>
      </c>
      <c r="E185" s="123" t="s">
        <v>596</v>
      </c>
      <c r="F185" s="124" t="s">
        <v>597</v>
      </c>
      <c r="G185" s="125" t="s">
        <v>598</v>
      </c>
      <c r="H185" s="126">
        <v>9</v>
      </c>
      <c r="I185" s="127"/>
      <c r="J185" s="128">
        <f>ROUND(I185*H185,2)</f>
        <v>0</v>
      </c>
      <c r="K185" s="124" t="s">
        <v>271</v>
      </c>
      <c r="L185" s="33"/>
      <c r="M185" s="129" t="s">
        <v>19</v>
      </c>
      <c r="N185" s="130" t="s">
        <v>46</v>
      </c>
      <c r="P185" s="131">
        <f>O185*H185</f>
        <v>0</v>
      </c>
      <c r="Q185" s="131">
        <v>0</v>
      </c>
      <c r="R185" s="131">
        <f>Q185*H185</f>
        <v>0</v>
      </c>
      <c r="S185" s="131">
        <v>0</v>
      </c>
      <c r="T185" s="132">
        <f>S185*H185</f>
        <v>0</v>
      </c>
      <c r="AR185" s="133" t="s">
        <v>272</v>
      </c>
      <c r="AT185" s="133" t="s">
        <v>267</v>
      </c>
      <c r="AU185" s="133" t="s">
        <v>83</v>
      </c>
      <c r="AY185" s="18" t="s">
        <v>266</v>
      </c>
      <c r="BE185" s="134">
        <f>IF(N185="základní",J185,0)</f>
        <v>0</v>
      </c>
      <c r="BF185" s="134">
        <f>IF(N185="snížená",J185,0)</f>
        <v>0</v>
      </c>
      <c r="BG185" s="134">
        <f>IF(N185="zákl. přenesená",J185,0)</f>
        <v>0</v>
      </c>
      <c r="BH185" s="134">
        <f>IF(N185="sníž. přenesená",J185,0)</f>
        <v>0</v>
      </c>
      <c r="BI185" s="134">
        <f>IF(N185="nulová",J185,0)</f>
        <v>0</v>
      </c>
      <c r="BJ185" s="18" t="s">
        <v>83</v>
      </c>
      <c r="BK185" s="134">
        <f>ROUND(I185*H185,2)</f>
        <v>0</v>
      </c>
      <c r="BL185" s="18" t="s">
        <v>272</v>
      </c>
      <c r="BM185" s="133" t="s">
        <v>803</v>
      </c>
    </row>
    <row r="186" spans="2:65" s="1" customFormat="1" ht="19.5">
      <c r="B186" s="33"/>
      <c r="D186" s="136" t="s">
        <v>341</v>
      </c>
      <c r="F186" s="150" t="s">
        <v>342</v>
      </c>
      <c r="I186" s="151"/>
      <c r="L186" s="33"/>
      <c r="M186" s="152"/>
      <c r="T186" s="54"/>
      <c r="AT186" s="18" t="s">
        <v>341</v>
      </c>
      <c r="AU186" s="18" t="s">
        <v>83</v>
      </c>
    </row>
    <row r="187" spans="2:65" s="1" customFormat="1" ht="44.25" customHeight="1">
      <c r="B187" s="33"/>
      <c r="C187" s="122" t="s">
        <v>600</v>
      </c>
      <c r="D187" s="122" t="s">
        <v>267</v>
      </c>
      <c r="E187" s="123" t="s">
        <v>601</v>
      </c>
      <c r="F187" s="124" t="s">
        <v>804</v>
      </c>
      <c r="G187" s="125" t="s">
        <v>310</v>
      </c>
      <c r="H187" s="126">
        <v>5</v>
      </c>
      <c r="I187" s="127"/>
      <c r="J187" s="128">
        <f t="shared" ref="J187:J197" si="50">ROUND(I187*H187,2)</f>
        <v>0</v>
      </c>
      <c r="K187" s="124" t="s">
        <v>271</v>
      </c>
      <c r="L187" s="33"/>
      <c r="M187" s="129" t="s">
        <v>19</v>
      </c>
      <c r="N187" s="130" t="s">
        <v>46</v>
      </c>
      <c r="P187" s="131">
        <f t="shared" ref="P187:P197" si="51">O187*H187</f>
        <v>0</v>
      </c>
      <c r="Q187" s="131">
        <v>0</v>
      </c>
      <c r="R187" s="131">
        <f t="shared" ref="R187:R197" si="52">Q187*H187</f>
        <v>0</v>
      </c>
      <c r="S187" s="131">
        <v>0</v>
      </c>
      <c r="T187" s="132">
        <f t="shared" ref="T187:T197" si="53">S187*H187</f>
        <v>0</v>
      </c>
      <c r="AR187" s="133" t="s">
        <v>272</v>
      </c>
      <c r="AT187" s="133" t="s">
        <v>267</v>
      </c>
      <c r="AU187" s="133" t="s">
        <v>83</v>
      </c>
      <c r="AY187" s="18" t="s">
        <v>266</v>
      </c>
      <c r="BE187" s="134">
        <f t="shared" ref="BE187:BE197" si="54">IF(N187="základní",J187,0)</f>
        <v>0</v>
      </c>
      <c r="BF187" s="134">
        <f t="shared" ref="BF187:BF197" si="55">IF(N187="snížená",J187,0)</f>
        <v>0</v>
      </c>
      <c r="BG187" s="134">
        <f t="shared" ref="BG187:BG197" si="56">IF(N187="zákl. přenesená",J187,0)</f>
        <v>0</v>
      </c>
      <c r="BH187" s="134">
        <f t="shared" ref="BH187:BH197" si="57">IF(N187="sníž. přenesená",J187,0)</f>
        <v>0</v>
      </c>
      <c r="BI187" s="134">
        <f t="shared" ref="BI187:BI197" si="58">IF(N187="nulová",J187,0)</f>
        <v>0</v>
      </c>
      <c r="BJ187" s="18" t="s">
        <v>83</v>
      </c>
      <c r="BK187" s="134">
        <f t="shared" ref="BK187:BK197" si="59">ROUND(I187*H187,2)</f>
        <v>0</v>
      </c>
      <c r="BL187" s="18" t="s">
        <v>272</v>
      </c>
      <c r="BM187" s="133" t="s">
        <v>805</v>
      </c>
    </row>
    <row r="188" spans="2:65" s="1" customFormat="1" ht="33" customHeight="1">
      <c r="B188" s="33"/>
      <c r="C188" s="122" t="s">
        <v>604</v>
      </c>
      <c r="D188" s="122" t="s">
        <v>267</v>
      </c>
      <c r="E188" s="123" t="s">
        <v>605</v>
      </c>
      <c r="F188" s="124" t="s">
        <v>806</v>
      </c>
      <c r="G188" s="125" t="s">
        <v>310</v>
      </c>
      <c r="H188" s="126">
        <v>29</v>
      </c>
      <c r="I188" s="127"/>
      <c r="J188" s="128">
        <f t="shared" si="50"/>
        <v>0</v>
      </c>
      <c r="K188" s="124" t="s">
        <v>271</v>
      </c>
      <c r="L188" s="33"/>
      <c r="M188" s="129" t="s">
        <v>19</v>
      </c>
      <c r="N188" s="130" t="s">
        <v>46</v>
      </c>
      <c r="P188" s="131">
        <f t="shared" si="51"/>
        <v>0</v>
      </c>
      <c r="Q188" s="131">
        <v>0</v>
      </c>
      <c r="R188" s="131">
        <f t="shared" si="52"/>
        <v>0</v>
      </c>
      <c r="S188" s="131">
        <v>0</v>
      </c>
      <c r="T188" s="132">
        <f t="shared" si="53"/>
        <v>0</v>
      </c>
      <c r="AR188" s="133" t="s">
        <v>272</v>
      </c>
      <c r="AT188" s="133" t="s">
        <v>267</v>
      </c>
      <c r="AU188" s="133" t="s">
        <v>83</v>
      </c>
      <c r="AY188" s="18" t="s">
        <v>266</v>
      </c>
      <c r="BE188" s="134">
        <f t="shared" si="54"/>
        <v>0</v>
      </c>
      <c r="BF188" s="134">
        <f t="shared" si="55"/>
        <v>0</v>
      </c>
      <c r="BG188" s="134">
        <f t="shared" si="56"/>
        <v>0</v>
      </c>
      <c r="BH188" s="134">
        <f t="shared" si="57"/>
        <v>0</v>
      </c>
      <c r="BI188" s="134">
        <f t="shared" si="58"/>
        <v>0</v>
      </c>
      <c r="BJ188" s="18" t="s">
        <v>83</v>
      </c>
      <c r="BK188" s="134">
        <f t="shared" si="59"/>
        <v>0</v>
      </c>
      <c r="BL188" s="18" t="s">
        <v>272</v>
      </c>
      <c r="BM188" s="133" t="s">
        <v>807</v>
      </c>
    </row>
    <row r="189" spans="2:65" s="1" customFormat="1" ht="24.2" customHeight="1">
      <c r="B189" s="33"/>
      <c r="C189" s="122" t="s">
        <v>608</v>
      </c>
      <c r="D189" s="122" t="s">
        <v>267</v>
      </c>
      <c r="E189" s="123" t="s">
        <v>609</v>
      </c>
      <c r="F189" s="124" t="s">
        <v>808</v>
      </c>
      <c r="G189" s="125" t="s">
        <v>310</v>
      </c>
      <c r="H189" s="126">
        <v>15</v>
      </c>
      <c r="I189" s="127"/>
      <c r="J189" s="128">
        <f t="shared" si="50"/>
        <v>0</v>
      </c>
      <c r="K189" s="124" t="s">
        <v>271</v>
      </c>
      <c r="L189" s="33"/>
      <c r="M189" s="129" t="s">
        <v>19</v>
      </c>
      <c r="N189" s="130" t="s">
        <v>46</v>
      </c>
      <c r="P189" s="131">
        <f t="shared" si="51"/>
        <v>0</v>
      </c>
      <c r="Q189" s="131">
        <v>0</v>
      </c>
      <c r="R189" s="131">
        <f t="shared" si="52"/>
        <v>0</v>
      </c>
      <c r="S189" s="131">
        <v>0</v>
      </c>
      <c r="T189" s="132">
        <f t="shared" si="53"/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 t="shared" si="54"/>
        <v>0</v>
      </c>
      <c r="BF189" s="134">
        <f t="shared" si="55"/>
        <v>0</v>
      </c>
      <c r="BG189" s="134">
        <f t="shared" si="56"/>
        <v>0</v>
      </c>
      <c r="BH189" s="134">
        <f t="shared" si="57"/>
        <v>0</v>
      </c>
      <c r="BI189" s="134">
        <f t="shared" si="58"/>
        <v>0</v>
      </c>
      <c r="BJ189" s="18" t="s">
        <v>83</v>
      </c>
      <c r="BK189" s="134">
        <f t="shared" si="59"/>
        <v>0</v>
      </c>
      <c r="BL189" s="18" t="s">
        <v>272</v>
      </c>
      <c r="BM189" s="133" t="s">
        <v>809</v>
      </c>
    </row>
    <row r="190" spans="2:65" s="1" customFormat="1" ht="16.5" customHeight="1">
      <c r="B190" s="33"/>
      <c r="C190" s="122" t="s">
        <v>612</v>
      </c>
      <c r="D190" s="122" t="s">
        <v>267</v>
      </c>
      <c r="E190" s="123" t="s">
        <v>613</v>
      </c>
      <c r="F190" s="124" t="s">
        <v>810</v>
      </c>
      <c r="G190" s="125" t="s">
        <v>310</v>
      </c>
      <c r="H190" s="126">
        <v>8</v>
      </c>
      <c r="I190" s="127"/>
      <c r="J190" s="128">
        <f t="shared" si="50"/>
        <v>0</v>
      </c>
      <c r="K190" s="124" t="s">
        <v>271</v>
      </c>
      <c r="L190" s="33"/>
      <c r="M190" s="129" t="s">
        <v>19</v>
      </c>
      <c r="N190" s="130" t="s">
        <v>46</v>
      </c>
      <c r="P190" s="131">
        <f t="shared" si="51"/>
        <v>0</v>
      </c>
      <c r="Q190" s="131">
        <v>0</v>
      </c>
      <c r="R190" s="131">
        <f t="shared" si="52"/>
        <v>0</v>
      </c>
      <c r="S190" s="131">
        <v>0</v>
      </c>
      <c r="T190" s="132">
        <f t="shared" si="53"/>
        <v>0</v>
      </c>
      <c r="AR190" s="133" t="s">
        <v>272</v>
      </c>
      <c r="AT190" s="133" t="s">
        <v>267</v>
      </c>
      <c r="AU190" s="133" t="s">
        <v>83</v>
      </c>
      <c r="AY190" s="18" t="s">
        <v>266</v>
      </c>
      <c r="BE190" s="134">
        <f t="shared" si="54"/>
        <v>0</v>
      </c>
      <c r="BF190" s="134">
        <f t="shared" si="55"/>
        <v>0</v>
      </c>
      <c r="BG190" s="134">
        <f t="shared" si="56"/>
        <v>0</v>
      </c>
      <c r="BH190" s="134">
        <f t="shared" si="57"/>
        <v>0</v>
      </c>
      <c r="BI190" s="134">
        <f t="shared" si="58"/>
        <v>0</v>
      </c>
      <c r="BJ190" s="18" t="s">
        <v>83</v>
      </c>
      <c r="BK190" s="134">
        <f t="shared" si="59"/>
        <v>0</v>
      </c>
      <c r="BL190" s="18" t="s">
        <v>272</v>
      </c>
      <c r="BM190" s="133" t="s">
        <v>811</v>
      </c>
    </row>
    <row r="191" spans="2:65" s="1" customFormat="1" ht="33" customHeight="1">
      <c r="B191" s="33"/>
      <c r="C191" s="122" t="s">
        <v>510</v>
      </c>
      <c r="D191" s="122" t="s">
        <v>267</v>
      </c>
      <c r="E191" s="123" t="s">
        <v>617</v>
      </c>
      <c r="F191" s="124" t="s">
        <v>812</v>
      </c>
      <c r="G191" s="125" t="s">
        <v>310</v>
      </c>
      <c r="H191" s="126">
        <v>1</v>
      </c>
      <c r="I191" s="127"/>
      <c r="J191" s="128">
        <f t="shared" si="50"/>
        <v>0</v>
      </c>
      <c r="K191" s="124" t="s">
        <v>271</v>
      </c>
      <c r="L191" s="33"/>
      <c r="M191" s="129" t="s">
        <v>19</v>
      </c>
      <c r="N191" s="130" t="s">
        <v>46</v>
      </c>
      <c r="P191" s="131">
        <f t="shared" si="51"/>
        <v>0</v>
      </c>
      <c r="Q191" s="131">
        <v>0</v>
      </c>
      <c r="R191" s="131">
        <f t="shared" si="52"/>
        <v>0</v>
      </c>
      <c r="S191" s="131">
        <v>0</v>
      </c>
      <c r="T191" s="132">
        <f t="shared" si="53"/>
        <v>0</v>
      </c>
      <c r="AR191" s="133" t="s">
        <v>272</v>
      </c>
      <c r="AT191" s="133" t="s">
        <v>267</v>
      </c>
      <c r="AU191" s="133" t="s">
        <v>83</v>
      </c>
      <c r="AY191" s="18" t="s">
        <v>266</v>
      </c>
      <c r="BE191" s="134">
        <f t="shared" si="54"/>
        <v>0</v>
      </c>
      <c r="BF191" s="134">
        <f t="shared" si="55"/>
        <v>0</v>
      </c>
      <c r="BG191" s="134">
        <f t="shared" si="56"/>
        <v>0</v>
      </c>
      <c r="BH191" s="134">
        <f t="shared" si="57"/>
        <v>0</v>
      </c>
      <c r="BI191" s="134">
        <f t="shared" si="58"/>
        <v>0</v>
      </c>
      <c r="BJ191" s="18" t="s">
        <v>83</v>
      </c>
      <c r="BK191" s="134">
        <f t="shared" si="59"/>
        <v>0</v>
      </c>
      <c r="BL191" s="18" t="s">
        <v>272</v>
      </c>
      <c r="BM191" s="133" t="s">
        <v>813</v>
      </c>
    </row>
    <row r="192" spans="2:65" s="1" customFormat="1" ht="24.2" customHeight="1">
      <c r="B192" s="33"/>
      <c r="C192" s="122" t="s">
        <v>620</v>
      </c>
      <c r="D192" s="122" t="s">
        <v>267</v>
      </c>
      <c r="E192" s="123" t="s">
        <v>621</v>
      </c>
      <c r="F192" s="124" t="s">
        <v>814</v>
      </c>
      <c r="G192" s="125" t="s">
        <v>310</v>
      </c>
      <c r="H192" s="126">
        <v>16</v>
      </c>
      <c r="I192" s="127"/>
      <c r="J192" s="128">
        <f t="shared" si="50"/>
        <v>0</v>
      </c>
      <c r="K192" s="124" t="s">
        <v>271</v>
      </c>
      <c r="L192" s="33"/>
      <c r="M192" s="129" t="s">
        <v>19</v>
      </c>
      <c r="N192" s="130" t="s">
        <v>46</v>
      </c>
      <c r="P192" s="131">
        <f t="shared" si="51"/>
        <v>0</v>
      </c>
      <c r="Q192" s="131">
        <v>0</v>
      </c>
      <c r="R192" s="131">
        <f t="shared" si="52"/>
        <v>0</v>
      </c>
      <c r="S192" s="131">
        <v>0</v>
      </c>
      <c r="T192" s="132">
        <f t="shared" si="53"/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 t="shared" si="54"/>
        <v>0</v>
      </c>
      <c r="BF192" s="134">
        <f t="shared" si="55"/>
        <v>0</v>
      </c>
      <c r="BG192" s="134">
        <f t="shared" si="56"/>
        <v>0</v>
      </c>
      <c r="BH192" s="134">
        <f t="shared" si="57"/>
        <v>0</v>
      </c>
      <c r="BI192" s="134">
        <f t="shared" si="58"/>
        <v>0</v>
      </c>
      <c r="BJ192" s="18" t="s">
        <v>83</v>
      </c>
      <c r="BK192" s="134">
        <f t="shared" si="59"/>
        <v>0</v>
      </c>
      <c r="BL192" s="18" t="s">
        <v>272</v>
      </c>
      <c r="BM192" s="133" t="s">
        <v>815</v>
      </c>
    </row>
    <row r="193" spans="2:65" s="1" customFormat="1" ht="62.65" customHeight="1">
      <c r="B193" s="33"/>
      <c r="C193" s="122" t="s">
        <v>624</v>
      </c>
      <c r="D193" s="122" t="s">
        <v>267</v>
      </c>
      <c r="E193" s="123" t="s">
        <v>625</v>
      </c>
      <c r="F193" s="124" t="s">
        <v>816</v>
      </c>
      <c r="G193" s="125" t="s">
        <v>310</v>
      </c>
      <c r="H193" s="126">
        <v>16</v>
      </c>
      <c r="I193" s="127"/>
      <c r="J193" s="128">
        <f t="shared" si="50"/>
        <v>0</v>
      </c>
      <c r="K193" s="124" t="s">
        <v>271</v>
      </c>
      <c r="L193" s="33"/>
      <c r="M193" s="129" t="s">
        <v>19</v>
      </c>
      <c r="N193" s="130" t="s">
        <v>46</v>
      </c>
      <c r="P193" s="131">
        <f t="shared" si="51"/>
        <v>0</v>
      </c>
      <c r="Q193" s="131">
        <v>0</v>
      </c>
      <c r="R193" s="131">
        <f t="shared" si="52"/>
        <v>0</v>
      </c>
      <c r="S193" s="131">
        <v>0</v>
      </c>
      <c r="T193" s="132">
        <f t="shared" si="53"/>
        <v>0</v>
      </c>
      <c r="AR193" s="133" t="s">
        <v>272</v>
      </c>
      <c r="AT193" s="133" t="s">
        <v>267</v>
      </c>
      <c r="AU193" s="133" t="s">
        <v>83</v>
      </c>
      <c r="AY193" s="18" t="s">
        <v>266</v>
      </c>
      <c r="BE193" s="134">
        <f t="shared" si="54"/>
        <v>0</v>
      </c>
      <c r="BF193" s="134">
        <f t="shared" si="55"/>
        <v>0</v>
      </c>
      <c r="BG193" s="134">
        <f t="shared" si="56"/>
        <v>0</v>
      </c>
      <c r="BH193" s="134">
        <f t="shared" si="57"/>
        <v>0</v>
      </c>
      <c r="BI193" s="134">
        <f t="shared" si="58"/>
        <v>0</v>
      </c>
      <c r="BJ193" s="18" t="s">
        <v>83</v>
      </c>
      <c r="BK193" s="134">
        <f t="shared" si="59"/>
        <v>0</v>
      </c>
      <c r="BL193" s="18" t="s">
        <v>272</v>
      </c>
      <c r="BM193" s="133" t="s">
        <v>817</v>
      </c>
    </row>
    <row r="194" spans="2:65" s="1" customFormat="1" ht="49.15" customHeight="1">
      <c r="B194" s="33"/>
      <c r="C194" s="122" t="s">
        <v>628</v>
      </c>
      <c r="D194" s="122" t="s">
        <v>267</v>
      </c>
      <c r="E194" s="123" t="s">
        <v>629</v>
      </c>
      <c r="F194" s="124" t="s">
        <v>818</v>
      </c>
      <c r="G194" s="125" t="s">
        <v>310</v>
      </c>
      <c r="H194" s="126">
        <v>1</v>
      </c>
      <c r="I194" s="127"/>
      <c r="J194" s="128">
        <f t="shared" si="50"/>
        <v>0</v>
      </c>
      <c r="K194" s="124" t="s">
        <v>271</v>
      </c>
      <c r="L194" s="33"/>
      <c r="M194" s="129" t="s">
        <v>19</v>
      </c>
      <c r="N194" s="130" t="s">
        <v>46</v>
      </c>
      <c r="P194" s="131">
        <f t="shared" si="51"/>
        <v>0</v>
      </c>
      <c r="Q194" s="131">
        <v>0</v>
      </c>
      <c r="R194" s="131">
        <f t="shared" si="52"/>
        <v>0</v>
      </c>
      <c r="S194" s="131">
        <v>0</v>
      </c>
      <c r="T194" s="132">
        <f t="shared" si="53"/>
        <v>0</v>
      </c>
      <c r="AR194" s="133" t="s">
        <v>272</v>
      </c>
      <c r="AT194" s="133" t="s">
        <v>267</v>
      </c>
      <c r="AU194" s="133" t="s">
        <v>83</v>
      </c>
      <c r="AY194" s="18" t="s">
        <v>266</v>
      </c>
      <c r="BE194" s="134">
        <f t="shared" si="54"/>
        <v>0</v>
      </c>
      <c r="BF194" s="134">
        <f t="shared" si="55"/>
        <v>0</v>
      </c>
      <c r="BG194" s="134">
        <f t="shared" si="56"/>
        <v>0</v>
      </c>
      <c r="BH194" s="134">
        <f t="shared" si="57"/>
        <v>0</v>
      </c>
      <c r="BI194" s="134">
        <f t="shared" si="58"/>
        <v>0</v>
      </c>
      <c r="BJ194" s="18" t="s">
        <v>83</v>
      </c>
      <c r="BK194" s="134">
        <f t="shared" si="59"/>
        <v>0</v>
      </c>
      <c r="BL194" s="18" t="s">
        <v>272</v>
      </c>
      <c r="BM194" s="133" t="s">
        <v>819</v>
      </c>
    </row>
    <row r="195" spans="2:65" s="1" customFormat="1" ht="33" customHeight="1">
      <c r="B195" s="33"/>
      <c r="C195" s="122" t="s">
        <v>632</v>
      </c>
      <c r="D195" s="122" t="s">
        <v>267</v>
      </c>
      <c r="E195" s="123" t="s">
        <v>633</v>
      </c>
      <c r="F195" s="124" t="s">
        <v>820</v>
      </c>
      <c r="G195" s="125" t="s">
        <v>310</v>
      </c>
      <c r="H195" s="126">
        <v>1</v>
      </c>
      <c r="I195" s="127"/>
      <c r="J195" s="128">
        <f t="shared" si="50"/>
        <v>0</v>
      </c>
      <c r="K195" s="124" t="s">
        <v>271</v>
      </c>
      <c r="L195" s="33"/>
      <c r="M195" s="129" t="s">
        <v>19</v>
      </c>
      <c r="N195" s="130" t="s">
        <v>46</v>
      </c>
      <c r="P195" s="131">
        <f t="shared" si="51"/>
        <v>0</v>
      </c>
      <c r="Q195" s="131">
        <v>0</v>
      </c>
      <c r="R195" s="131">
        <f t="shared" si="52"/>
        <v>0</v>
      </c>
      <c r="S195" s="131">
        <v>0</v>
      </c>
      <c r="T195" s="132">
        <f t="shared" si="53"/>
        <v>0</v>
      </c>
      <c r="AR195" s="133" t="s">
        <v>272</v>
      </c>
      <c r="AT195" s="133" t="s">
        <v>267</v>
      </c>
      <c r="AU195" s="133" t="s">
        <v>83</v>
      </c>
      <c r="AY195" s="18" t="s">
        <v>266</v>
      </c>
      <c r="BE195" s="134">
        <f t="shared" si="54"/>
        <v>0</v>
      </c>
      <c r="BF195" s="134">
        <f t="shared" si="55"/>
        <v>0</v>
      </c>
      <c r="BG195" s="134">
        <f t="shared" si="56"/>
        <v>0</v>
      </c>
      <c r="BH195" s="134">
        <f t="shared" si="57"/>
        <v>0</v>
      </c>
      <c r="BI195" s="134">
        <f t="shared" si="58"/>
        <v>0</v>
      </c>
      <c r="BJ195" s="18" t="s">
        <v>83</v>
      </c>
      <c r="BK195" s="134">
        <f t="shared" si="59"/>
        <v>0</v>
      </c>
      <c r="BL195" s="18" t="s">
        <v>272</v>
      </c>
      <c r="BM195" s="133" t="s">
        <v>821</v>
      </c>
    </row>
    <row r="196" spans="2:65" s="1" customFormat="1" ht="16.5" customHeight="1">
      <c r="B196" s="33"/>
      <c r="C196" s="122" t="s">
        <v>636</v>
      </c>
      <c r="D196" s="122" t="s">
        <v>267</v>
      </c>
      <c r="E196" s="123" t="s">
        <v>637</v>
      </c>
      <c r="F196" s="124" t="s">
        <v>638</v>
      </c>
      <c r="G196" s="125" t="s">
        <v>639</v>
      </c>
      <c r="H196" s="126">
        <v>50</v>
      </c>
      <c r="I196" s="127"/>
      <c r="J196" s="128">
        <f t="shared" si="50"/>
        <v>0</v>
      </c>
      <c r="K196" s="124" t="s">
        <v>271</v>
      </c>
      <c r="L196" s="33"/>
      <c r="M196" s="129" t="s">
        <v>19</v>
      </c>
      <c r="N196" s="130" t="s">
        <v>46</v>
      </c>
      <c r="P196" s="131">
        <f t="shared" si="51"/>
        <v>0</v>
      </c>
      <c r="Q196" s="131">
        <v>0</v>
      </c>
      <c r="R196" s="131">
        <f t="shared" si="52"/>
        <v>0</v>
      </c>
      <c r="S196" s="131">
        <v>0</v>
      </c>
      <c r="T196" s="132">
        <f t="shared" si="53"/>
        <v>0</v>
      </c>
      <c r="AR196" s="133" t="s">
        <v>272</v>
      </c>
      <c r="AT196" s="133" t="s">
        <v>267</v>
      </c>
      <c r="AU196" s="133" t="s">
        <v>83</v>
      </c>
      <c r="AY196" s="18" t="s">
        <v>266</v>
      </c>
      <c r="BE196" s="134">
        <f t="shared" si="54"/>
        <v>0</v>
      </c>
      <c r="BF196" s="134">
        <f t="shared" si="55"/>
        <v>0</v>
      </c>
      <c r="BG196" s="134">
        <f t="shared" si="56"/>
        <v>0</v>
      </c>
      <c r="BH196" s="134">
        <f t="shared" si="57"/>
        <v>0</v>
      </c>
      <c r="BI196" s="134">
        <f t="shared" si="58"/>
        <v>0</v>
      </c>
      <c r="BJ196" s="18" t="s">
        <v>83</v>
      </c>
      <c r="BK196" s="134">
        <f t="shared" si="59"/>
        <v>0</v>
      </c>
      <c r="BL196" s="18" t="s">
        <v>272</v>
      </c>
      <c r="BM196" s="133" t="s">
        <v>822</v>
      </c>
    </row>
    <row r="197" spans="2:65" s="1" customFormat="1" ht="49.15" customHeight="1">
      <c r="B197" s="33"/>
      <c r="C197" s="122" t="s">
        <v>437</v>
      </c>
      <c r="D197" s="122" t="s">
        <v>267</v>
      </c>
      <c r="E197" s="123" t="s">
        <v>523</v>
      </c>
      <c r="F197" s="124" t="s">
        <v>524</v>
      </c>
      <c r="G197" s="125" t="s">
        <v>310</v>
      </c>
      <c r="H197" s="126">
        <v>2</v>
      </c>
      <c r="I197" s="127"/>
      <c r="J197" s="128">
        <f t="shared" si="50"/>
        <v>0</v>
      </c>
      <c r="K197" s="124" t="s">
        <v>19</v>
      </c>
      <c r="L197" s="33"/>
      <c r="M197" s="153" t="s">
        <v>19</v>
      </c>
      <c r="N197" s="154" t="s">
        <v>46</v>
      </c>
      <c r="O197" s="155"/>
      <c r="P197" s="156">
        <f t="shared" si="51"/>
        <v>0</v>
      </c>
      <c r="Q197" s="156">
        <v>0</v>
      </c>
      <c r="R197" s="156">
        <f t="shared" si="52"/>
        <v>0</v>
      </c>
      <c r="S197" s="156">
        <v>0</v>
      </c>
      <c r="T197" s="157">
        <f t="shared" si="53"/>
        <v>0</v>
      </c>
      <c r="AR197" s="133" t="s">
        <v>272</v>
      </c>
      <c r="AT197" s="133" t="s">
        <v>267</v>
      </c>
      <c r="AU197" s="133" t="s">
        <v>83</v>
      </c>
      <c r="AY197" s="18" t="s">
        <v>266</v>
      </c>
      <c r="BE197" s="134">
        <f t="shared" si="54"/>
        <v>0</v>
      </c>
      <c r="BF197" s="134">
        <f t="shared" si="55"/>
        <v>0</v>
      </c>
      <c r="BG197" s="134">
        <f t="shared" si="56"/>
        <v>0</v>
      </c>
      <c r="BH197" s="134">
        <f t="shared" si="57"/>
        <v>0</v>
      </c>
      <c r="BI197" s="134">
        <f t="shared" si="58"/>
        <v>0</v>
      </c>
      <c r="BJ197" s="18" t="s">
        <v>83</v>
      </c>
      <c r="BK197" s="134">
        <f t="shared" si="59"/>
        <v>0</v>
      </c>
      <c r="BL197" s="18" t="s">
        <v>272</v>
      </c>
      <c r="BM197" s="133" t="s">
        <v>823</v>
      </c>
    </row>
    <row r="198" spans="2:65" s="1" customFormat="1" ht="6.95" customHeight="1">
      <c r="B198" s="42"/>
      <c r="C198" s="43"/>
      <c r="D198" s="43"/>
      <c r="E198" s="43"/>
      <c r="F198" s="43"/>
      <c r="G198" s="43"/>
      <c r="H198" s="43"/>
      <c r="I198" s="43"/>
      <c r="J198" s="43"/>
      <c r="K198" s="43"/>
      <c r="L198" s="33"/>
    </row>
  </sheetData>
  <sheetProtection algorithmName="SHA-512" hashValue="x4WArIz8w3mGoh6/I3HvpuTw8nC3AlMdv5ilcKfRGYco3VBvHouiM1pV2fbZ/iipMbo2vkKFV8kDwHdbccZ9eQ==" saltValue="zGFuWoS1UW071wiKDn816BOZxi5IaZEfFeaYwWV8Gm0M7VCXH3hPAgRL6FFFmdt7oWx1FQK9gVH+HWlAcIKwaQ==" spinCount="100000" sheet="1" objects="1" scenarios="1" formatColumns="0" formatRows="0" autoFilter="0"/>
  <autoFilter ref="C80:K197" xr:uid="{00000000-0009-0000-0000-000003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2:BM50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199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5556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ROUND(J93,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ROUND((SUM(BE93:BE499)),  2)</f>
        <v>0</v>
      </c>
      <c r="I33" s="90">
        <v>0.21</v>
      </c>
      <c r="J33" s="89">
        <f>ROUND(((SUM(BE93:BE499))*I33),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ROUND((SUM(BF93:BF499)),  2)</f>
        <v>0</v>
      </c>
      <c r="I34" s="90">
        <v>0.12</v>
      </c>
      <c r="J34" s="89">
        <f>ROUND(((SUM(BF93:BF499))*I34),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ROUND((SUM(BG93:BG499)),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ROUND((SUM(BH93:BH499)),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ROUND((SUM(BI93:BI499)),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12-21-02 - Obnova propustku, evid.km 18,368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J93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J94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J95</f>
        <v>0</v>
      </c>
      <c r="L61" s="158"/>
    </row>
    <row r="62" spans="2:47" s="13" customFormat="1" ht="19.899999999999999" customHeight="1">
      <c r="B62" s="158"/>
      <c r="D62" s="159" t="s">
        <v>1140</v>
      </c>
      <c r="E62" s="160"/>
      <c r="F62" s="160"/>
      <c r="G62" s="160"/>
      <c r="H62" s="160"/>
      <c r="I62" s="160"/>
      <c r="J62" s="161">
        <f>J156</f>
        <v>0</v>
      </c>
      <c r="L62" s="158"/>
    </row>
    <row r="63" spans="2:47" s="13" customFormat="1" ht="19.899999999999999" customHeight="1">
      <c r="B63" s="158"/>
      <c r="D63" s="159" t="s">
        <v>1141</v>
      </c>
      <c r="E63" s="160"/>
      <c r="F63" s="160"/>
      <c r="G63" s="160"/>
      <c r="H63" s="160"/>
      <c r="I63" s="160"/>
      <c r="J63" s="161">
        <f>J209</f>
        <v>0</v>
      </c>
      <c r="L63" s="158"/>
    </row>
    <row r="64" spans="2:47" s="13" customFormat="1" ht="19.899999999999999" customHeight="1">
      <c r="B64" s="158"/>
      <c r="D64" s="159" t="s">
        <v>1142</v>
      </c>
      <c r="E64" s="160"/>
      <c r="F64" s="160"/>
      <c r="G64" s="160"/>
      <c r="H64" s="160"/>
      <c r="I64" s="160"/>
      <c r="J64" s="161">
        <f>J263</f>
        <v>0</v>
      </c>
      <c r="L64" s="158"/>
    </row>
    <row r="65" spans="2:12" s="13" customFormat="1" ht="19.899999999999999" customHeight="1">
      <c r="B65" s="158"/>
      <c r="D65" s="159" t="s">
        <v>1057</v>
      </c>
      <c r="E65" s="160"/>
      <c r="F65" s="160"/>
      <c r="G65" s="160"/>
      <c r="H65" s="160"/>
      <c r="I65" s="160"/>
      <c r="J65" s="161">
        <f>J328</f>
        <v>0</v>
      </c>
      <c r="L65" s="158"/>
    </row>
    <row r="66" spans="2:12" s="13" customFormat="1" ht="19.899999999999999" customHeight="1">
      <c r="B66" s="158"/>
      <c r="D66" s="159" t="s">
        <v>1058</v>
      </c>
      <c r="E66" s="160"/>
      <c r="F66" s="160"/>
      <c r="G66" s="160"/>
      <c r="H66" s="160"/>
      <c r="I66" s="160"/>
      <c r="J66" s="161">
        <f>J334</f>
        <v>0</v>
      </c>
      <c r="L66" s="158"/>
    </row>
    <row r="67" spans="2:12" s="13" customFormat="1" ht="19.899999999999999" customHeight="1">
      <c r="B67" s="158"/>
      <c r="D67" s="159" t="s">
        <v>1059</v>
      </c>
      <c r="E67" s="160"/>
      <c r="F67" s="160"/>
      <c r="G67" s="160"/>
      <c r="H67" s="160"/>
      <c r="I67" s="160"/>
      <c r="J67" s="161">
        <f>J401</f>
        <v>0</v>
      </c>
      <c r="L67" s="158"/>
    </row>
    <row r="68" spans="2:12" s="13" customFormat="1" ht="19.899999999999999" customHeight="1">
      <c r="B68" s="158"/>
      <c r="D68" s="159" t="s">
        <v>1060</v>
      </c>
      <c r="E68" s="160"/>
      <c r="F68" s="160"/>
      <c r="G68" s="160"/>
      <c r="H68" s="160"/>
      <c r="I68" s="160"/>
      <c r="J68" s="161">
        <f>J410</f>
        <v>0</v>
      </c>
      <c r="L68" s="158"/>
    </row>
    <row r="69" spans="2:12" s="8" customFormat="1" ht="24.95" customHeight="1">
      <c r="B69" s="100"/>
      <c r="D69" s="101" t="s">
        <v>1061</v>
      </c>
      <c r="E69" s="102"/>
      <c r="F69" s="102"/>
      <c r="G69" s="102"/>
      <c r="H69" s="102"/>
      <c r="I69" s="102"/>
      <c r="J69" s="103">
        <f>J413</f>
        <v>0</v>
      </c>
      <c r="L69" s="100"/>
    </row>
    <row r="70" spans="2:12" s="13" customFormat="1" ht="19.899999999999999" customHeight="1">
      <c r="B70" s="158"/>
      <c r="D70" s="159" t="s">
        <v>3267</v>
      </c>
      <c r="E70" s="160"/>
      <c r="F70" s="160"/>
      <c r="G70" s="160"/>
      <c r="H70" s="160"/>
      <c r="I70" s="160"/>
      <c r="J70" s="161">
        <f>J414</f>
        <v>0</v>
      </c>
      <c r="L70" s="158"/>
    </row>
    <row r="71" spans="2:12" s="8" customFormat="1" ht="24.95" customHeight="1">
      <c r="B71" s="100"/>
      <c r="D71" s="101" t="s">
        <v>2402</v>
      </c>
      <c r="E71" s="102"/>
      <c r="F71" s="102"/>
      <c r="G71" s="102"/>
      <c r="H71" s="102"/>
      <c r="I71" s="102"/>
      <c r="J71" s="103">
        <f>J485</f>
        <v>0</v>
      </c>
      <c r="L71" s="100"/>
    </row>
    <row r="72" spans="2:12" s="13" customFormat="1" ht="19.899999999999999" customHeight="1">
      <c r="B72" s="158"/>
      <c r="D72" s="159" t="s">
        <v>3268</v>
      </c>
      <c r="E72" s="160"/>
      <c r="F72" s="160"/>
      <c r="G72" s="160"/>
      <c r="H72" s="160"/>
      <c r="I72" s="160"/>
      <c r="J72" s="161">
        <f>J486</f>
        <v>0</v>
      </c>
      <c r="L72" s="158"/>
    </row>
    <row r="73" spans="2:12" s="13" customFormat="1" ht="19.899999999999999" customHeight="1">
      <c r="B73" s="158"/>
      <c r="D73" s="159" t="s">
        <v>3269</v>
      </c>
      <c r="E73" s="160"/>
      <c r="F73" s="160"/>
      <c r="G73" s="160"/>
      <c r="H73" s="160"/>
      <c r="I73" s="160"/>
      <c r="J73" s="161">
        <f>J495</f>
        <v>0</v>
      </c>
      <c r="L73" s="158"/>
    </row>
    <row r="74" spans="2:12" s="1" customFormat="1" ht="21.75" customHeight="1">
      <c r="B74" s="33"/>
      <c r="L74" s="33"/>
    </row>
    <row r="75" spans="2:12" s="1" customFormat="1" ht="6.95" customHeight="1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12" s="1" customFormat="1" ht="6.95" customHeight="1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12" s="1" customFormat="1" ht="24.95" customHeight="1">
      <c r="B80" s="33"/>
      <c r="C80" s="22" t="s">
        <v>251</v>
      </c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16</v>
      </c>
      <c r="L82" s="33"/>
    </row>
    <row r="83" spans="2:65" s="1" customFormat="1" ht="26.25" customHeight="1">
      <c r="B83" s="33"/>
      <c r="E83" s="319" t="str">
        <f>E7</f>
        <v>Odstranění havarijního stavu po povodních 2024 - komplexní oprava trati v úseku Vápenná - Javorník ve Slezsku - PD</v>
      </c>
      <c r="F83" s="320"/>
      <c r="G83" s="320"/>
      <c r="H83" s="320"/>
      <c r="L83" s="33"/>
    </row>
    <row r="84" spans="2:65" s="1" customFormat="1" ht="12" customHeight="1">
      <c r="B84" s="33"/>
      <c r="C84" s="28" t="s">
        <v>243</v>
      </c>
      <c r="L84" s="33"/>
    </row>
    <row r="85" spans="2:65" s="1" customFormat="1" ht="16.5" customHeight="1">
      <c r="B85" s="33"/>
      <c r="E85" s="315" t="str">
        <f>E9</f>
        <v>SO 12-21-02 - Obnova propustku, evid.km 18,368</v>
      </c>
      <c r="F85" s="321"/>
      <c r="G85" s="321"/>
      <c r="H85" s="321"/>
      <c r="L85" s="33"/>
    </row>
    <row r="86" spans="2:65" s="1" customFormat="1" ht="6.95" customHeight="1">
      <c r="B86" s="33"/>
      <c r="L86" s="33"/>
    </row>
    <row r="87" spans="2:65" s="1" customFormat="1" ht="12" customHeight="1">
      <c r="B87" s="33"/>
      <c r="C87" s="28" t="s">
        <v>21</v>
      </c>
      <c r="F87" s="26" t="str">
        <f>F12</f>
        <v xml:space="preserve"> </v>
      </c>
      <c r="I87" s="28" t="s">
        <v>23</v>
      </c>
      <c r="J87" s="50" t="str">
        <f>IF(J12="","",J12)</f>
        <v>10. 4. 2025</v>
      </c>
      <c r="L87" s="33"/>
    </row>
    <row r="88" spans="2:65" s="1" customFormat="1" ht="6.95" customHeight="1">
      <c r="B88" s="33"/>
      <c r="L88" s="33"/>
    </row>
    <row r="89" spans="2:65" s="1" customFormat="1" ht="15.2" customHeight="1">
      <c r="B89" s="33"/>
      <c r="C89" s="28" t="s">
        <v>25</v>
      </c>
      <c r="F89" s="26" t="str">
        <f>E15</f>
        <v xml:space="preserve">Správa železnic, státní organizace </v>
      </c>
      <c r="I89" s="28" t="s">
        <v>33</v>
      </c>
      <c r="J89" s="31" t="str">
        <f>E21</f>
        <v>Prodin a.s.</v>
      </c>
      <c r="L89" s="33"/>
    </row>
    <row r="90" spans="2:65" s="1" customFormat="1" ht="15.2" customHeight="1">
      <c r="B90" s="33"/>
      <c r="C90" s="28" t="s">
        <v>31</v>
      </c>
      <c r="F90" s="26" t="str">
        <f>IF(E18="","",E18)</f>
        <v>Vyplň údaj</v>
      </c>
      <c r="I90" s="28" t="s">
        <v>38</v>
      </c>
      <c r="J90" s="31" t="str">
        <f>E24</f>
        <v xml:space="preserve"> </v>
      </c>
      <c r="L90" s="33"/>
    </row>
    <row r="91" spans="2:65" s="1" customFormat="1" ht="10.35" customHeight="1">
      <c r="B91" s="33"/>
      <c r="L91" s="33"/>
    </row>
    <row r="92" spans="2:65" s="9" customFormat="1" ht="29.25" customHeight="1">
      <c r="B92" s="104"/>
      <c r="C92" s="105" t="s">
        <v>252</v>
      </c>
      <c r="D92" s="106" t="s">
        <v>60</v>
      </c>
      <c r="E92" s="106" t="s">
        <v>56</v>
      </c>
      <c r="F92" s="106" t="s">
        <v>57</v>
      </c>
      <c r="G92" s="106" t="s">
        <v>253</v>
      </c>
      <c r="H92" s="106" t="s">
        <v>254</v>
      </c>
      <c r="I92" s="106" t="s">
        <v>255</v>
      </c>
      <c r="J92" s="106" t="s">
        <v>247</v>
      </c>
      <c r="K92" s="107" t="s">
        <v>256</v>
      </c>
      <c r="L92" s="104"/>
      <c r="M92" s="57" t="s">
        <v>19</v>
      </c>
      <c r="N92" s="58" t="s">
        <v>45</v>
      </c>
      <c r="O92" s="58" t="s">
        <v>257</v>
      </c>
      <c r="P92" s="58" t="s">
        <v>258</v>
      </c>
      <c r="Q92" s="58" t="s">
        <v>259</v>
      </c>
      <c r="R92" s="58" t="s">
        <v>260</v>
      </c>
      <c r="S92" s="58" t="s">
        <v>261</v>
      </c>
      <c r="T92" s="59" t="s">
        <v>262</v>
      </c>
    </row>
    <row r="93" spans="2:65" s="1" customFormat="1" ht="22.9" customHeight="1">
      <c r="B93" s="33"/>
      <c r="C93" s="62" t="s">
        <v>263</v>
      </c>
      <c r="J93" s="108">
        <f>BK93</f>
        <v>0</v>
      </c>
      <c r="L93" s="33"/>
      <c r="M93" s="60"/>
      <c r="N93" s="51"/>
      <c r="O93" s="51"/>
      <c r="P93" s="109">
        <f>P94+P413+P485</f>
        <v>0</v>
      </c>
      <c r="Q93" s="51"/>
      <c r="R93" s="109">
        <f>R94+R413+R485</f>
        <v>0</v>
      </c>
      <c r="S93" s="51"/>
      <c r="T93" s="110">
        <f>T94+T413+T485</f>
        <v>0</v>
      </c>
      <c r="AT93" s="18" t="s">
        <v>74</v>
      </c>
      <c r="AU93" s="18" t="s">
        <v>248</v>
      </c>
      <c r="BK93" s="111">
        <f>BK94+BK413+BK485</f>
        <v>0</v>
      </c>
    </row>
    <row r="94" spans="2:65" s="10" customFormat="1" ht="25.9" customHeight="1">
      <c r="B94" s="112"/>
      <c r="D94" s="113" t="s">
        <v>74</v>
      </c>
      <c r="E94" s="114" t="s">
        <v>828</v>
      </c>
      <c r="F94" s="114" t="s">
        <v>829</v>
      </c>
      <c r="I94" s="115"/>
      <c r="J94" s="116">
        <f>BK94</f>
        <v>0</v>
      </c>
      <c r="L94" s="112"/>
      <c r="M94" s="117"/>
      <c r="P94" s="118">
        <f>P95+P156+P209+P263+P328+P334+P401+P410</f>
        <v>0</v>
      </c>
      <c r="R94" s="118">
        <f>R95+R156+R209+R263+R328+R334+R401+R410</f>
        <v>0</v>
      </c>
      <c r="T94" s="119">
        <f>T95+T156+T209+T263+T328+T334+T401+T410</f>
        <v>0</v>
      </c>
      <c r="AR94" s="113" t="s">
        <v>83</v>
      </c>
      <c r="AT94" s="120" t="s">
        <v>74</v>
      </c>
      <c r="AU94" s="120" t="s">
        <v>75</v>
      </c>
      <c r="AY94" s="113" t="s">
        <v>266</v>
      </c>
      <c r="BK94" s="121">
        <f>BK95+BK156+BK209+BK263+BK328+BK334+BK401+BK410</f>
        <v>0</v>
      </c>
    </row>
    <row r="95" spans="2:65" s="10" customFormat="1" ht="22.9" customHeight="1">
      <c r="B95" s="112"/>
      <c r="D95" s="113" t="s">
        <v>74</v>
      </c>
      <c r="E95" s="162" t="s">
        <v>83</v>
      </c>
      <c r="F95" s="162" t="s">
        <v>1143</v>
      </c>
      <c r="I95" s="115"/>
      <c r="J95" s="163">
        <f>BK95</f>
        <v>0</v>
      </c>
      <c r="L95" s="112"/>
      <c r="M95" s="117"/>
      <c r="P95" s="118">
        <f>SUM(P96:P155)</f>
        <v>0</v>
      </c>
      <c r="R95" s="118">
        <f>SUM(R96:R155)</f>
        <v>0</v>
      </c>
      <c r="T95" s="119">
        <f>SUM(T96:T155)</f>
        <v>0</v>
      </c>
      <c r="AR95" s="113" t="s">
        <v>83</v>
      </c>
      <c r="AT95" s="120" t="s">
        <v>74</v>
      </c>
      <c r="AU95" s="120" t="s">
        <v>83</v>
      </c>
      <c r="AY95" s="113" t="s">
        <v>266</v>
      </c>
      <c r="BK95" s="121">
        <f>SUM(BK96:BK155)</f>
        <v>0</v>
      </c>
    </row>
    <row r="96" spans="2:65" s="1" customFormat="1" ht="16.5" customHeight="1">
      <c r="B96" s="33"/>
      <c r="C96" s="122" t="s">
        <v>83</v>
      </c>
      <c r="D96" s="122" t="s">
        <v>267</v>
      </c>
      <c r="E96" s="123" t="s">
        <v>1154</v>
      </c>
      <c r="F96" s="124" t="s">
        <v>1155</v>
      </c>
      <c r="G96" s="125" t="s">
        <v>639</v>
      </c>
      <c r="H96" s="126">
        <v>50</v>
      </c>
      <c r="I96" s="127"/>
      <c r="J96" s="128">
        <f>ROUND(I96*H96,2)</f>
        <v>0</v>
      </c>
      <c r="K96" s="124" t="s">
        <v>3272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5557</v>
      </c>
    </row>
    <row r="97" spans="2:65" s="1" customFormat="1" ht="11.25">
      <c r="B97" s="33"/>
      <c r="D97" s="186" t="s">
        <v>1068</v>
      </c>
      <c r="F97" s="187" t="s">
        <v>1157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5558</v>
      </c>
      <c r="H98" s="139">
        <v>50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2" customFormat="1" ht="11.25">
      <c r="B99" s="143"/>
      <c r="D99" s="136" t="s">
        <v>274</v>
      </c>
      <c r="E99" s="144" t="s">
        <v>19</v>
      </c>
      <c r="F99" s="145" t="s">
        <v>276</v>
      </c>
      <c r="H99" s="146">
        <v>50</v>
      </c>
      <c r="I99" s="147"/>
      <c r="L99" s="143"/>
      <c r="M99" s="148"/>
      <c r="T99" s="149"/>
      <c r="AT99" s="144" t="s">
        <v>274</v>
      </c>
      <c r="AU99" s="144" t="s">
        <v>85</v>
      </c>
      <c r="AV99" s="12" t="s">
        <v>272</v>
      </c>
      <c r="AW99" s="12" t="s">
        <v>37</v>
      </c>
      <c r="AX99" s="12" t="s">
        <v>83</v>
      </c>
      <c r="AY99" s="144" t="s">
        <v>266</v>
      </c>
    </row>
    <row r="100" spans="2:65" s="1" customFormat="1" ht="16.5" customHeight="1">
      <c r="B100" s="33"/>
      <c r="C100" s="122" t="s">
        <v>85</v>
      </c>
      <c r="D100" s="122" t="s">
        <v>267</v>
      </c>
      <c r="E100" s="123" t="s">
        <v>1159</v>
      </c>
      <c r="F100" s="124" t="s">
        <v>1160</v>
      </c>
      <c r="G100" s="125" t="s">
        <v>1161</v>
      </c>
      <c r="H100" s="126">
        <v>30</v>
      </c>
      <c r="I100" s="127"/>
      <c r="J100" s="128">
        <f>ROUND(I100*H100,2)</f>
        <v>0</v>
      </c>
      <c r="K100" s="124" t="s">
        <v>3272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5559</v>
      </c>
    </row>
    <row r="101" spans="2:65" s="1" customFormat="1" ht="11.25">
      <c r="B101" s="33"/>
      <c r="D101" s="186" t="s">
        <v>1068</v>
      </c>
      <c r="F101" s="187" t="s">
        <v>1163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" customFormat="1" ht="16.5" customHeight="1">
      <c r="B102" s="33"/>
      <c r="C102" s="122" t="s">
        <v>285</v>
      </c>
      <c r="D102" s="122" t="s">
        <v>267</v>
      </c>
      <c r="E102" s="123" t="s">
        <v>5272</v>
      </c>
      <c r="F102" s="124" t="s">
        <v>5273</v>
      </c>
      <c r="G102" s="125" t="s">
        <v>279</v>
      </c>
      <c r="H102" s="126">
        <v>335.22699999999998</v>
      </c>
      <c r="I102" s="127"/>
      <c r="J102" s="128">
        <f>ROUND(I102*H102,2)</f>
        <v>0</v>
      </c>
      <c r="K102" s="124" t="s">
        <v>3272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5560</v>
      </c>
    </row>
    <row r="103" spans="2:65" s="1" customFormat="1" ht="11.25">
      <c r="B103" s="33"/>
      <c r="D103" s="186" t="s">
        <v>1068</v>
      </c>
      <c r="F103" s="187" t="s">
        <v>5275</v>
      </c>
      <c r="I103" s="151"/>
      <c r="L103" s="33"/>
      <c r="M103" s="152"/>
      <c r="T103" s="54"/>
      <c r="AT103" s="18" t="s">
        <v>1068</v>
      </c>
      <c r="AU103" s="18" t="s">
        <v>85</v>
      </c>
    </row>
    <row r="104" spans="2:65" s="14" customFormat="1" ht="11.25">
      <c r="B104" s="164"/>
      <c r="D104" s="136" t="s">
        <v>274</v>
      </c>
      <c r="E104" s="165" t="s">
        <v>19</v>
      </c>
      <c r="F104" s="166" t="s">
        <v>5561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5562</v>
      </c>
      <c r="H105" s="139">
        <v>280.8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5563</v>
      </c>
      <c r="H106" s="139">
        <v>9.2390000000000008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1" customFormat="1" ht="11.25">
      <c r="B107" s="135"/>
      <c r="D107" s="136" t="s">
        <v>274</v>
      </c>
      <c r="E107" s="137" t="s">
        <v>19</v>
      </c>
      <c r="F107" s="138" t="s">
        <v>5564</v>
      </c>
      <c r="H107" s="139">
        <v>19.202999999999999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5279</v>
      </c>
      <c r="H108" s="139">
        <v>10.755000000000001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5565</v>
      </c>
      <c r="H109" s="139">
        <v>1.6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5283</v>
      </c>
      <c r="H110" s="139">
        <v>1.75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5566</v>
      </c>
      <c r="H111" s="139">
        <v>1.32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1" customFormat="1" ht="11.25">
      <c r="B112" s="135"/>
      <c r="D112" s="136" t="s">
        <v>274</v>
      </c>
      <c r="E112" s="137" t="s">
        <v>19</v>
      </c>
      <c r="F112" s="138" t="s">
        <v>5567</v>
      </c>
      <c r="H112" s="139">
        <v>10.56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75</v>
      </c>
      <c r="AY112" s="137" t="s">
        <v>266</v>
      </c>
    </row>
    <row r="113" spans="2:65" s="12" customFormat="1" ht="11.25">
      <c r="B113" s="143"/>
      <c r="D113" s="136" t="s">
        <v>274</v>
      </c>
      <c r="E113" s="144" t="s">
        <v>19</v>
      </c>
      <c r="F113" s="145" t="s">
        <v>276</v>
      </c>
      <c r="H113" s="146">
        <v>335.22699999999998</v>
      </c>
      <c r="I113" s="147"/>
      <c r="L113" s="143"/>
      <c r="M113" s="148"/>
      <c r="T113" s="149"/>
      <c r="AT113" s="144" t="s">
        <v>274</v>
      </c>
      <c r="AU113" s="144" t="s">
        <v>85</v>
      </c>
      <c r="AV113" s="12" t="s">
        <v>272</v>
      </c>
      <c r="AW113" s="12" t="s">
        <v>37</v>
      </c>
      <c r="AX113" s="12" t="s">
        <v>83</v>
      </c>
      <c r="AY113" s="144" t="s">
        <v>266</v>
      </c>
    </row>
    <row r="114" spans="2:65" s="1" customFormat="1" ht="16.5" customHeight="1">
      <c r="B114" s="33"/>
      <c r="C114" s="122" t="s">
        <v>272</v>
      </c>
      <c r="D114" s="122" t="s">
        <v>267</v>
      </c>
      <c r="E114" s="123" t="s">
        <v>1164</v>
      </c>
      <c r="F114" s="124" t="s">
        <v>1165</v>
      </c>
      <c r="G114" s="125" t="s">
        <v>895</v>
      </c>
      <c r="H114" s="126">
        <v>174</v>
      </c>
      <c r="I114" s="127"/>
      <c r="J114" s="128">
        <f>ROUND(I114*H114,2)</f>
        <v>0</v>
      </c>
      <c r="K114" s="124" t="s">
        <v>3272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85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5568</v>
      </c>
    </row>
    <row r="115" spans="2:65" s="1" customFormat="1" ht="11.25">
      <c r="B115" s="33"/>
      <c r="D115" s="186" t="s">
        <v>1068</v>
      </c>
      <c r="F115" s="187" t="s">
        <v>1167</v>
      </c>
      <c r="I115" s="151"/>
      <c r="L115" s="33"/>
      <c r="M115" s="152"/>
      <c r="T115" s="54"/>
      <c r="AT115" s="18" t="s">
        <v>1068</v>
      </c>
      <c r="AU115" s="18" t="s">
        <v>85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5569</v>
      </c>
      <c r="H116" s="139">
        <v>174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75</v>
      </c>
      <c r="AY116" s="137" t="s">
        <v>266</v>
      </c>
    </row>
    <row r="117" spans="2:65" s="12" customFormat="1" ht="11.25">
      <c r="B117" s="143"/>
      <c r="D117" s="136" t="s">
        <v>274</v>
      </c>
      <c r="E117" s="144" t="s">
        <v>19</v>
      </c>
      <c r="F117" s="145" t="s">
        <v>276</v>
      </c>
      <c r="H117" s="146">
        <v>174</v>
      </c>
      <c r="I117" s="147"/>
      <c r="L117" s="143"/>
      <c r="M117" s="148"/>
      <c r="T117" s="149"/>
      <c r="AT117" s="144" t="s">
        <v>274</v>
      </c>
      <c r="AU117" s="144" t="s">
        <v>85</v>
      </c>
      <c r="AV117" s="12" t="s">
        <v>272</v>
      </c>
      <c r="AW117" s="12" t="s">
        <v>37</v>
      </c>
      <c r="AX117" s="12" t="s">
        <v>83</v>
      </c>
      <c r="AY117" s="144" t="s">
        <v>266</v>
      </c>
    </row>
    <row r="118" spans="2:65" s="1" customFormat="1" ht="16.5" customHeight="1">
      <c r="B118" s="33"/>
      <c r="C118" s="170" t="s">
        <v>264</v>
      </c>
      <c r="D118" s="170" t="s">
        <v>298</v>
      </c>
      <c r="E118" s="171" t="s">
        <v>1169</v>
      </c>
      <c r="F118" s="172" t="s">
        <v>1170</v>
      </c>
      <c r="G118" s="173" t="s">
        <v>845</v>
      </c>
      <c r="H118" s="174">
        <v>21.489000000000001</v>
      </c>
      <c r="I118" s="175"/>
      <c r="J118" s="176">
        <f>ROUND(I118*H118,2)</f>
        <v>0</v>
      </c>
      <c r="K118" s="172" t="s">
        <v>3272</v>
      </c>
      <c r="L118" s="177"/>
      <c r="M118" s="178" t="s">
        <v>19</v>
      </c>
      <c r="N118" s="179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303</v>
      </c>
      <c r="AT118" s="133" t="s">
        <v>298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5570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5571</v>
      </c>
      <c r="H119" s="139">
        <v>21.489000000000001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2" customFormat="1" ht="11.25">
      <c r="B120" s="143"/>
      <c r="D120" s="136" t="s">
        <v>274</v>
      </c>
      <c r="E120" s="144" t="s">
        <v>19</v>
      </c>
      <c r="F120" s="145" t="s">
        <v>276</v>
      </c>
      <c r="H120" s="146">
        <v>21.489000000000001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21.75" customHeight="1">
      <c r="B121" s="33"/>
      <c r="C121" s="122" t="s">
        <v>295</v>
      </c>
      <c r="D121" s="122" t="s">
        <v>267</v>
      </c>
      <c r="E121" s="123" t="s">
        <v>1173</v>
      </c>
      <c r="F121" s="124" t="s">
        <v>1174</v>
      </c>
      <c r="G121" s="125" t="s">
        <v>895</v>
      </c>
      <c r="H121" s="126">
        <v>174</v>
      </c>
      <c r="I121" s="127"/>
      <c r="J121" s="128">
        <f>ROUND(I121*H121,2)</f>
        <v>0</v>
      </c>
      <c r="K121" s="124" t="s">
        <v>3272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5572</v>
      </c>
    </row>
    <row r="122" spans="2:65" s="1" customFormat="1" ht="11.25">
      <c r="B122" s="33"/>
      <c r="D122" s="186" t="s">
        <v>1068</v>
      </c>
      <c r="F122" s="187" t="s">
        <v>1176</v>
      </c>
      <c r="I122" s="151"/>
      <c r="L122" s="33"/>
      <c r="M122" s="152"/>
      <c r="T122" s="54"/>
      <c r="AT122" s="18" t="s">
        <v>1068</v>
      </c>
      <c r="AU122" s="18" t="s">
        <v>85</v>
      </c>
    </row>
    <row r="123" spans="2:65" s="1" customFormat="1" ht="21.75" customHeight="1">
      <c r="B123" s="33"/>
      <c r="C123" s="122" t="s">
        <v>293</v>
      </c>
      <c r="D123" s="122" t="s">
        <v>267</v>
      </c>
      <c r="E123" s="123" t="s">
        <v>2706</v>
      </c>
      <c r="F123" s="124" t="s">
        <v>2707</v>
      </c>
      <c r="G123" s="125" t="s">
        <v>279</v>
      </c>
      <c r="H123" s="126">
        <v>150.6</v>
      </c>
      <c r="I123" s="127"/>
      <c r="J123" s="128">
        <f>ROUND(I123*H123,2)</f>
        <v>0</v>
      </c>
      <c r="K123" s="124" t="s">
        <v>3272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85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5573</v>
      </c>
    </row>
    <row r="124" spans="2:65" s="1" customFormat="1" ht="11.25">
      <c r="B124" s="33"/>
      <c r="D124" s="186" t="s">
        <v>1068</v>
      </c>
      <c r="F124" s="187" t="s">
        <v>2709</v>
      </c>
      <c r="I124" s="151"/>
      <c r="L124" s="33"/>
      <c r="M124" s="152"/>
      <c r="T124" s="54"/>
      <c r="AT124" s="18" t="s">
        <v>1068</v>
      </c>
      <c r="AU124" s="18" t="s">
        <v>85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5574</v>
      </c>
      <c r="H125" s="139">
        <v>150.6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2" customFormat="1" ht="11.25">
      <c r="B126" s="143"/>
      <c r="D126" s="136" t="s">
        <v>274</v>
      </c>
      <c r="E126" s="144" t="s">
        <v>19</v>
      </c>
      <c r="F126" s="145" t="s">
        <v>276</v>
      </c>
      <c r="H126" s="146">
        <v>150.6</v>
      </c>
      <c r="I126" s="147"/>
      <c r="L126" s="143"/>
      <c r="M126" s="148"/>
      <c r="T126" s="149"/>
      <c r="AT126" s="144" t="s">
        <v>274</v>
      </c>
      <c r="AU126" s="144" t="s">
        <v>85</v>
      </c>
      <c r="AV126" s="12" t="s">
        <v>272</v>
      </c>
      <c r="AW126" s="12" t="s">
        <v>37</v>
      </c>
      <c r="AX126" s="12" t="s">
        <v>83</v>
      </c>
      <c r="AY126" s="144" t="s">
        <v>266</v>
      </c>
    </row>
    <row r="127" spans="2:65" s="1" customFormat="1" ht="21.75" customHeight="1">
      <c r="B127" s="33"/>
      <c r="C127" s="122" t="s">
        <v>303</v>
      </c>
      <c r="D127" s="122" t="s">
        <v>267</v>
      </c>
      <c r="E127" s="123" t="s">
        <v>1296</v>
      </c>
      <c r="F127" s="124" t="s">
        <v>1297</v>
      </c>
      <c r="G127" s="125" t="s">
        <v>279</v>
      </c>
      <c r="H127" s="126">
        <v>259.92700000000002</v>
      </c>
      <c r="I127" s="127"/>
      <c r="J127" s="128">
        <f>ROUND(I127*H127,2)</f>
        <v>0</v>
      </c>
      <c r="K127" s="124" t="s">
        <v>3272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85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5575</v>
      </c>
    </row>
    <row r="128" spans="2:65" s="1" customFormat="1" ht="11.25">
      <c r="B128" s="33"/>
      <c r="D128" s="186" t="s">
        <v>1068</v>
      </c>
      <c r="F128" s="187" t="s">
        <v>1299</v>
      </c>
      <c r="I128" s="151"/>
      <c r="L128" s="33"/>
      <c r="M128" s="152"/>
      <c r="T128" s="54"/>
      <c r="AT128" s="18" t="s">
        <v>1068</v>
      </c>
      <c r="AU128" s="18" t="s">
        <v>85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5576</v>
      </c>
      <c r="H129" s="139">
        <v>259.92700000000002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2" customFormat="1" ht="11.25">
      <c r="B130" s="143"/>
      <c r="D130" s="136" t="s">
        <v>274</v>
      </c>
      <c r="E130" s="144" t="s">
        <v>19</v>
      </c>
      <c r="F130" s="145" t="s">
        <v>276</v>
      </c>
      <c r="H130" s="146">
        <v>259.92700000000002</v>
      </c>
      <c r="I130" s="147"/>
      <c r="L130" s="143"/>
      <c r="M130" s="148"/>
      <c r="T130" s="149"/>
      <c r="AT130" s="144" t="s">
        <v>274</v>
      </c>
      <c r="AU130" s="144" t="s">
        <v>85</v>
      </c>
      <c r="AV130" s="12" t="s">
        <v>272</v>
      </c>
      <c r="AW130" s="12" t="s">
        <v>37</v>
      </c>
      <c r="AX130" s="12" t="s">
        <v>83</v>
      </c>
      <c r="AY130" s="144" t="s">
        <v>266</v>
      </c>
    </row>
    <row r="131" spans="2:65" s="1" customFormat="1" ht="24.2" customHeight="1">
      <c r="B131" s="33"/>
      <c r="C131" s="122" t="s">
        <v>307</v>
      </c>
      <c r="D131" s="122" t="s">
        <v>267</v>
      </c>
      <c r="E131" s="123" t="s">
        <v>1300</v>
      </c>
      <c r="F131" s="124" t="s">
        <v>1301</v>
      </c>
      <c r="G131" s="125" t="s">
        <v>279</v>
      </c>
      <c r="H131" s="126">
        <v>2599.27</v>
      </c>
      <c r="I131" s="127"/>
      <c r="J131" s="128">
        <f>ROUND(I131*H131,2)</f>
        <v>0</v>
      </c>
      <c r="K131" s="124" t="s">
        <v>3272</v>
      </c>
      <c r="L131" s="33"/>
      <c r="M131" s="129" t="s">
        <v>19</v>
      </c>
      <c r="N131" s="130" t="s">
        <v>46</v>
      </c>
      <c r="P131" s="131">
        <f>O131*H131</f>
        <v>0</v>
      </c>
      <c r="Q131" s="131">
        <v>0</v>
      </c>
      <c r="R131" s="131">
        <f>Q131*H131</f>
        <v>0</v>
      </c>
      <c r="S131" s="131">
        <v>0</v>
      </c>
      <c r="T131" s="132">
        <f>S131*H131</f>
        <v>0</v>
      </c>
      <c r="AR131" s="133" t="s">
        <v>272</v>
      </c>
      <c r="AT131" s="133" t="s">
        <v>267</v>
      </c>
      <c r="AU131" s="133" t="s">
        <v>85</v>
      </c>
      <c r="AY131" s="18" t="s">
        <v>266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8" t="s">
        <v>83</v>
      </c>
      <c r="BK131" s="134">
        <f>ROUND(I131*H131,2)</f>
        <v>0</v>
      </c>
      <c r="BL131" s="18" t="s">
        <v>272</v>
      </c>
      <c r="BM131" s="133" t="s">
        <v>5577</v>
      </c>
    </row>
    <row r="132" spans="2:65" s="1" customFormat="1" ht="11.25">
      <c r="B132" s="33"/>
      <c r="D132" s="186" t="s">
        <v>1068</v>
      </c>
      <c r="F132" s="187" t="s">
        <v>1303</v>
      </c>
      <c r="I132" s="151"/>
      <c r="L132" s="33"/>
      <c r="M132" s="152"/>
      <c r="T132" s="54"/>
      <c r="AT132" s="18" t="s">
        <v>1068</v>
      </c>
      <c r="AU132" s="18" t="s">
        <v>85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5578</v>
      </c>
      <c r="H133" s="139">
        <v>2599.27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2" customFormat="1" ht="11.25">
      <c r="B134" s="143"/>
      <c r="D134" s="136" t="s">
        <v>274</v>
      </c>
      <c r="E134" s="144" t="s">
        <v>19</v>
      </c>
      <c r="F134" s="145" t="s">
        <v>276</v>
      </c>
      <c r="H134" s="146">
        <v>2599.27</v>
      </c>
      <c r="I134" s="147"/>
      <c r="L134" s="143"/>
      <c r="M134" s="148"/>
      <c r="T134" s="149"/>
      <c r="AT134" s="144" t="s">
        <v>274</v>
      </c>
      <c r="AU134" s="144" t="s">
        <v>85</v>
      </c>
      <c r="AV134" s="12" t="s">
        <v>272</v>
      </c>
      <c r="AW134" s="12" t="s">
        <v>37</v>
      </c>
      <c r="AX134" s="12" t="s">
        <v>83</v>
      </c>
      <c r="AY134" s="144" t="s">
        <v>266</v>
      </c>
    </row>
    <row r="135" spans="2:65" s="1" customFormat="1" ht="16.5" customHeight="1">
      <c r="B135" s="33"/>
      <c r="C135" s="122" t="s">
        <v>312</v>
      </c>
      <c r="D135" s="122" t="s">
        <v>267</v>
      </c>
      <c r="E135" s="123" t="s">
        <v>2715</v>
      </c>
      <c r="F135" s="124" t="s">
        <v>2716</v>
      </c>
      <c r="G135" s="125" t="s">
        <v>279</v>
      </c>
      <c r="H135" s="126">
        <v>74.5</v>
      </c>
      <c r="I135" s="127"/>
      <c r="J135" s="128">
        <f>ROUND(I135*H135,2)</f>
        <v>0</v>
      </c>
      <c r="K135" s="124" t="s">
        <v>3272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272</v>
      </c>
      <c r="AT135" s="133" t="s">
        <v>267</v>
      </c>
      <c r="AU135" s="133" t="s">
        <v>85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5579</v>
      </c>
    </row>
    <row r="136" spans="2:65" s="1" customFormat="1" ht="11.25">
      <c r="B136" s="33"/>
      <c r="D136" s="186" t="s">
        <v>1068</v>
      </c>
      <c r="F136" s="187" t="s">
        <v>2718</v>
      </c>
      <c r="I136" s="151"/>
      <c r="L136" s="33"/>
      <c r="M136" s="152"/>
      <c r="T136" s="54"/>
      <c r="AT136" s="18" t="s">
        <v>1068</v>
      </c>
      <c r="AU136" s="18" t="s">
        <v>85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5580</v>
      </c>
      <c r="H137" s="139">
        <v>74.5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2" customFormat="1" ht="11.25">
      <c r="B138" s="143"/>
      <c r="D138" s="136" t="s">
        <v>274</v>
      </c>
      <c r="E138" s="144" t="s">
        <v>19</v>
      </c>
      <c r="F138" s="145" t="s">
        <v>276</v>
      </c>
      <c r="H138" s="146">
        <v>74.5</v>
      </c>
      <c r="I138" s="147"/>
      <c r="L138" s="143"/>
      <c r="M138" s="148"/>
      <c r="T138" s="149"/>
      <c r="AT138" s="144" t="s">
        <v>274</v>
      </c>
      <c r="AU138" s="144" t="s">
        <v>85</v>
      </c>
      <c r="AV138" s="12" t="s">
        <v>272</v>
      </c>
      <c r="AW138" s="12" t="s">
        <v>37</v>
      </c>
      <c r="AX138" s="12" t="s">
        <v>83</v>
      </c>
      <c r="AY138" s="144" t="s">
        <v>266</v>
      </c>
    </row>
    <row r="139" spans="2:65" s="1" customFormat="1" ht="16.5" customHeight="1">
      <c r="B139" s="33"/>
      <c r="C139" s="122" t="s">
        <v>351</v>
      </c>
      <c r="D139" s="122" t="s">
        <v>267</v>
      </c>
      <c r="E139" s="123" t="s">
        <v>2720</v>
      </c>
      <c r="F139" s="124" t="s">
        <v>2721</v>
      </c>
      <c r="G139" s="125" t="s">
        <v>845</v>
      </c>
      <c r="H139" s="126">
        <v>519.85400000000004</v>
      </c>
      <c r="I139" s="127"/>
      <c r="J139" s="128">
        <f>ROUND(I139*H139,2)</f>
        <v>0</v>
      </c>
      <c r="K139" s="124" t="s">
        <v>3272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5581</v>
      </c>
    </row>
    <row r="140" spans="2:65" s="1" customFormat="1" ht="11.25">
      <c r="B140" s="33"/>
      <c r="D140" s="186" t="s">
        <v>1068</v>
      </c>
      <c r="F140" s="187" t="s">
        <v>2723</v>
      </c>
      <c r="I140" s="151"/>
      <c r="L140" s="33"/>
      <c r="M140" s="152"/>
      <c r="T140" s="54"/>
      <c r="AT140" s="18" t="s">
        <v>1068</v>
      </c>
      <c r="AU140" s="18" t="s">
        <v>85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5582</v>
      </c>
      <c r="H141" s="139">
        <v>519.85400000000004</v>
      </c>
      <c r="I141" s="140"/>
      <c r="L141" s="135"/>
      <c r="M141" s="141"/>
      <c r="T141" s="14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75</v>
      </c>
      <c r="AY141" s="137" t="s">
        <v>266</v>
      </c>
    </row>
    <row r="142" spans="2:65" s="12" customFormat="1" ht="11.25">
      <c r="B142" s="143"/>
      <c r="D142" s="136" t="s">
        <v>274</v>
      </c>
      <c r="E142" s="144" t="s">
        <v>19</v>
      </c>
      <c r="F142" s="145" t="s">
        <v>276</v>
      </c>
      <c r="H142" s="146">
        <v>519.85400000000004</v>
      </c>
      <c r="I142" s="147"/>
      <c r="L142" s="143"/>
      <c r="M142" s="148"/>
      <c r="T142" s="149"/>
      <c r="AT142" s="144" t="s">
        <v>274</v>
      </c>
      <c r="AU142" s="144" t="s">
        <v>85</v>
      </c>
      <c r="AV142" s="12" t="s">
        <v>272</v>
      </c>
      <c r="AW142" s="12" t="s">
        <v>37</v>
      </c>
      <c r="AX142" s="12" t="s">
        <v>83</v>
      </c>
      <c r="AY142" s="144" t="s">
        <v>266</v>
      </c>
    </row>
    <row r="143" spans="2:65" s="1" customFormat="1" ht="16.5" customHeight="1">
      <c r="B143" s="33"/>
      <c r="C143" s="122" t="s">
        <v>8</v>
      </c>
      <c r="D143" s="122" t="s">
        <v>267</v>
      </c>
      <c r="E143" s="123" t="s">
        <v>2725</v>
      </c>
      <c r="F143" s="124" t="s">
        <v>2726</v>
      </c>
      <c r="G143" s="125" t="s">
        <v>279</v>
      </c>
      <c r="H143" s="126">
        <v>334.42700000000002</v>
      </c>
      <c r="I143" s="127"/>
      <c r="J143" s="128">
        <f>ROUND(I143*H143,2)</f>
        <v>0</v>
      </c>
      <c r="K143" s="124" t="s">
        <v>3272</v>
      </c>
      <c r="L143" s="33"/>
      <c r="M143" s="129" t="s">
        <v>19</v>
      </c>
      <c r="N143" s="130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272</v>
      </c>
      <c r="AT143" s="133" t="s">
        <v>267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5583</v>
      </c>
    </row>
    <row r="144" spans="2:65" s="1" customFormat="1" ht="11.25">
      <c r="B144" s="33"/>
      <c r="D144" s="186" t="s">
        <v>1068</v>
      </c>
      <c r="F144" s="187" t="s">
        <v>2728</v>
      </c>
      <c r="I144" s="151"/>
      <c r="L144" s="33"/>
      <c r="M144" s="152"/>
      <c r="T144" s="54"/>
      <c r="AT144" s="18" t="s">
        <v>1068</v>
      </c>
      <c r="AU144" s="18" t="s">
        <v>85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5584</v>
      </c>
      <c r="H145" s="139">
        <v>74.5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5585</v>
      </c>
      <c r="H146" s="139">
        <v>259.92700000000002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2" customFormat="1" ht="11.25">
      <c r="B147" s="143"/>
      <c r="D147" s="136" t="s">
        <v>274</v>
      </c>
      <c r="E147" s="144" t="s">
        <v>19</v>
      </c>
      <c r="F147" s="145" t="s">
        <v>276</v>
      </c>
      <c r="H147" s="146">
        <v>334.42700000000002</v>
      </c>
      <c r="I147" s="147"/>
      <c r="L147" s="143"/>
      <c r="M147" s="148"/>
      <c r="T147" s="149"/>
      <c r="AT147" s="144" t="s">
        <v>274</v>
      </c>
      <c r="AU147" s="144" t="s">
        <v>85</v>
      </c>
      <c r="AV147" s="12" t="s">
        <v>272</v>
      </c>
      <c r="AW147" s="12" t="s">
        <v>37</v>
      </c>
      <c r="AX147" s="12" t="s">
        <v>83</v>
      </c>
      <c r="AY147" s="144" t="s">
        <v>266</v>
      </c>
    </row>
    <row r="148" spans="2:65" s="1" customFormat="1" ht="16.5" customHeight="1">
      <c r="B148" s="33"/>
      <c r="C148" s="122" t="s">
        <v>358</v>
      </c>
      <c r="D148" s="122" t="s">
        <v>267</v>
      </c>
      <c r="E148" s="123" t="s">
        <v>3620</v>
      </c>
      <c r="F148" s="124" t="s">
        <v>3621</v>
      </c>
      <c r="G148" s="125" t="s">
        <v>279</v>
      </c>
      <c r="H148" s="126">
        <v>74.5</v>
      </c>
      <c r="I148" s="127"/>
      <c r="J148" s="128">
        <f>ROUND(I148*H148,2)</f>
        <v>0</v>
      </c>
      <c r="K148" s="124" t="s">
        <v>3272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85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5586</v>
      </c>
    </row>
    <row r="149" spans="2:65" s="1" customFormat="1" ht="11.25">
      <c r="B149" s="33"/>
      <c r="D149" s="186" t="s">
        <v>1068</v>
      </c>
      <c r="F149" s="187" t="s">
        <v>3623</v>
      </c>
      <c r="I149" s="151"/>
      <c r="L149" s="33"/>
      <c r="M149" s="152"/>
      <c r="T149" s="54"/>
      <c r="AT149" s="18" t="s">
        <v>1068</v>
      </c>
      <c r="AU149" s="18" t="s">
        <v>85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5587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5588</v>
      </c>
      <c r="H151" s="139">
        <v>17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5589</v>
      </c>
      <c r="H152" s="139">
        <v>17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1" customFormat="1" ht="11.25">
      <c r="B153" s="135"/>
      <c r="D153" s="136" t="s">
        <v>274</v>
      </c>
      <c r="E153" s="137" t="s">
        <v>19</v>
      </c>
      <c r="F153" s="138" t="s">
        <v>5590</v>
      </c>
      <c r="H153" s="139">
        <v>23.5</v>
      </c>
      <c r="I153" s="140"/>
      <c r="L153" s="135"/>
      <c r="M153" s="141"/>
      <c r="T153" s="142"/>
      <c r="AT153" s="137" t="s">
        <v>274</v>
      </c>
      <c r="AU153" s="137" t="s">
        <v>85</v>
      </c>
      <c r="AV153" s="11" t="s">
        <v>85</v>
      </c>
      <c r="AW153" s="11" t="s">
        <v>37</v>
      </c>
      <c r="AX153" s="11" t="s">
        <v>75</v>
      </c>
      <c r="AY153" s="137" t="s">
        <v>266</v>
      </c>
    </row>
    <row r="154" spans="2:65" s="11" customFormat="1" ht="11.25">
      <c r="B154" s="135"/>
      <c r="D154" s="136" t="s">
        <v>274</v>
      </c>
      <c r="E154" s="137" t="s">
        <v>19</v>
      </c>
      <c r="F154" s="138" t="s">
        <v>5591</v>
      </c>
      <c r="H154" s="139">
        <v>17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2" customFormat="1" ht="11.25">
      <c r="B155" s="143"/>
      <c r="D155" s="136" t="s">
        <v>274</v>
      </c>
      <c r="E155" s="144" t="s">
        <v>19</v>
      </c>
      <c r="F155" s="145" t="s">
        <v>276</v>
      </c>
      <c r="H155" s="146">
        <v>74.5</v>
      </c>
      <c r="I155" s="147"/>
      <c r="L155" s="143"/>
      <c r="M155" s="148"/>
      <c r="T155" s="149"/>
      <c r="AT155" s="144" t="s">
        <v>274</v>
      </c>
      <c r="AU155" s="144" t="s">
        <v>85</v>
      </c>
      <c r="AV155" s="12" t="s">
        <v>272</v>
      </c>
      <c r="AW155" s="12" t="s">
        <v>37</v>
      </c>
      <c r="AX155" s="12" t="s">
        <v>83</v>
      </c>
      <c r="AY155" s="144" t="s">
        <v>266</v>
      </c>
    </row>
    <row r="156" spans="2:65" s="10" customFormat="1" ht="22.9" customHeight="1">
      <c r="B156" s="112"/>
      <c r="D156" s="113" t="s">
        <v>74</v>
      </c>
      <c r="E156" s="162" t="s">
        <v>85</v>
      </c>
      <c r="F156" s="162" t="s">
        <v>1181</v>
      </c>
      <c r="I156" s="115"/>
      <c r="J156" s="163">
        <f>BK156</f>
        <v>0</v>
      </c>
      <c r="L156" s="112"/>
      <c r="M156" s="117"/>
      <c r="P156" s="118">
        <f>SUM(P157:P208)</f>
        <v>0</v>
      </c>
      <c r="R156" s="118">
        <f>SUM(R157:R208)</f>
        <v>0</v>
      </c>
      <c r="T156" s="119">
        <f>SUM(T157:T208)</f>
        <v>0</v>
      </c>
      <c r="AR156" s="113" t="s">
        <v>83</v>
      </c>
      <c r="AT156" s="120" t="s">
        <v>74</v>
      </c>
      <c r="AU156" s="120" t="s">
        <v>83</v>
      </c>
      <c r="AY156" s="113" t="s">
        <v>266</v>
      </c>
      <c r="BK156" s="121">
        <f>SUM(BK157:BK208)</f>
        <v>0</v>
      </c>
    </row>
    <row r="157" spans="2:65" s="1" customFormat="1" ht="16.5" customHeight="1">
      <c r="B157" s="33"/>
      <c r="C157" s="122" t="s">
        <v>362</v>
      </c>
      <c r="D157" s="122" t="s">
        <v>267</v>
      </c>
      <c r="E157" s="123" t="s">
        <v>2754</v>
      </c>
      <c r="F157" s="124" t="s">
        <v>2755</v>
      </c>
      <c r="G157" s="125" t="s">
        <v>291</v>
      </c>
      <c r="H157" s="126">
        <v>12.3</v>
      </c>
      <c r="I157" s="127"/>
      <c r="J157" s="128">
        <f>ROUND(I157*H157,2)</f>
        <v>0</v>
      </c>
      <c r="K157" s="124" t="s">
        <v>3272</v>
      </c>
      <c r="L157" s="33"/>
      <c r="M157" s="129" t="s">
        <v>19</v>
      </c>
      <c r="N157" s="130" t="s">
        <v>46</v>
      </c>
      <c r="P157" s="131">
        <f>O157*H157</f>
        <v>0</v>
      </c>
      <c r="Q157" s="131">
        <v>0</v>
      </c>
      <c r="R157" s="131">
        <f>Q157*H157</f>
        <v>0</v>
      </c>
      <c r="S157" s="131">
        <v>0</v>
      </c>
      <c r="T157" s="132">
        <f>S157*H157</f>
        <v>0</v>
      </c>
      <c r="AR157" s="133" t="s">
        <v>272</v>
      </c>
      <c r="AT157" s="133" t="s">
        <v>267</v>
      </c>
      <c r="AU157" s="133" t="s">
        <v>85</v>
      </c>
      <c r="AY157" s="18" t="s">
        <v>266</v>
      </c>
      <c r="BE157" s="134">
        <f>IF(N157="základní",J157,0)</f>
        <v>0</v>
      </c>
      <c r="BF157" s="134">
        <f>IF(N157="snížená",J157,0)</f>
        <v>0</v>
      </c>
      <c r="BG157" s="134">
        <f>IF(N157="zákl. přenesená",J157,0)</f>
        <v>0</v>
      </c>
      <c r="BH157" s="134">
        <f>IF(N157="sníž. přenesená",J157,0)</f>
        <v>0</v>
      </c>
      <c r="BI157" s="134">
        <f>IF(N157="nulová",J157,0)</f>
        <v>0</v>
      </c>
      <c r="BJ157" s="18" t="s">
        <v>83</v>
      </c>
      <c r="BK157" s="134">
        <f>ROUND(I157*H157,2)</f>
        <v>0</v>
      </c>
      <c r="BL157" s="18" t="s">
        <v>272</v>
      </c>
      <c r="BM157" s="133" t="s">
        <v>5592</v>
      </c>
    </row>
    <row r="158" spans="2:65" s="1" customFormat="1" ht="11.25">
      <c r="B158" s="33"/>
      <c r="D158" s="186" t="s">
        <v>1068</v>
      </c>
      <c r="F158" s="187" t="s">
        <v>2757</v>
      </c>
      <c r="I158" s="151"/>
      <c r="L158" s="33"/>
      <c r="M158" s="152"/>
      <c r="T158" s="54"/>
      <c r="AT158" s="18" t="s">
        <v>1068</v>
      </c>
      <c r="AU158" s="18" t="s">
        <v>85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5593</v>
      </c>
      <c r="H159" s="139">
        <v>12.3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2" customFormat="1" ht="11.25">
      <c r="B160" s="143"/>
      <c r="D160" s="136" t="s">
        <v>274</v>
      </c>
      <c r="E160" s="144" t="s">
        <v>19</v>
      </c>
      <c r="F160" s="145" t="s">
        <v>276</v>
      </c>
      <c r="H160" s="146">
        <v>12.3</v>
      </c>
      <c r="I160" s="147"/>
      <c r="L160" s="143"/>
      <c r="M160" s="148"/>
      <c r="T160" s="149"/>
      <c r="AT160" s="144" t="s">
        <v>274</v>
      </c>
      <c r="AU160" s="144" t="s">
        <v>85</v>
      </c>
      <c r="AV160" s="12" t="s">
        <v>272</v>
      </c>
      <c r="AW160" s="12" t="s">
        <v>37</v>
      </c>
      <c r="AX160" s="12" t="s">
        <v>83</v>
      </c>
      <c r="AY160" s="144" t="s">
        <v>266</v>
      </c>
    </row>
    <row r="161" spans="2:65" s="1" customFormat="1" ht="16.5" customHeight="1">
      <c r="B161" s="33"/>
      <c r="C161" s="122" t="s">
        <v>370</v>
      </c>
      <c r="D161" s="122" t="s">
        <v>267</v>
      </c>
      <c r="E161" s="123" t="s">
        <v>3293</v>
      </c>
      <c r="F161" s="124" t="s">
        <v>3294</v>
      </c>
      <c r="G161" s="125" t="s">
        <v>895</v>
      </c>
      <c r="H161" s="126">
        <v>154.959</v>
      </c>
      <c r="I161" s="127"/>
      <c r="J161" s="128">
        <f>ROUND(I161*H161,2)</f>
        <v>0</v>
      </c>
      <c r="K161" s="124" t="s">
        <v>3272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5594</v>
      </c>
    </row>
    <row r="162" spans="2:65" s="1" customFormat="1" ht="11.25">
      <c r="B162" s="33"/>
      <c r="D162" s="186" t="s">
        <v>1068</v>
      </c>
      <c r="F162" s="187" t="s">
        <v>3296</v>
      </c>
      <c r="I162" s="151"/>
      <c r="L162" s="33"/>
      <c r="M162" s="152"/>
      <c r="T162" s="54"/>
      <c r="AT162" s="18" t="s">
        <v>1068</v>
      </c>
      <c r="AU162" s="18" t="s">
        <v>85</v>
      </c>
    </row>
    <row r="163" spans="2:65" s="14" customFormat="1" ht="11.25">
      <c r="B163" s="164"/>
      <c r="D163" s="136" t="s">
        <v>274</v>
      </c>
      <c r="E163" s="165" t="s">
        <v>19</v>
      </c>
      <c r="F163" s="166" t="s">
        <v>3297</v>
      </c>
      <c r="H163" s="165" t="s">
        <v>19</v>
      </c>
      <c r="I163" s="167"/>
      <c r="L163" s="164"/>
      <c r="M163" s="168"/>
      <c r="T163" s="169"/>
      <c r="AT163" s="165" t="s">
        <v>274</v>
      </c>
      <c r="AU163" s="165" t="s">
        <v>85</v>
      </c>
      <c r="AV163" s="14" t="s">
        <v>83</v>
      </c>
      <c r="AW163" s="14" t="s">
        <v>37</v>
      </c>
      <c r="AX163" s="14" t="s">
        <v>75</v>
      </c>
      <c r="AY163" s="165" t="s">
        <v>266</v>
      </c>
    </row>
    <row r="164" spans="2:65" s="11" customFormat="1" ht="11.25">
      <c r="B164" s="135"/>
      <c r="D164" s="136" t="s">
        <v>274</v>
      </c>
      <c r="E164" s="137" t="s">
        <v>19</v>
      </c>
      <c r="F164" s="138" t="s">
        <v>5595</v>
      </c>
      <c r="H164" s="139">
        <v>130.19999999999999</v>
      </c>
      <c r="I164" s="140"/>
      <c r="L164" s="135"/>
      <c r="M164" s="141"/>
      <c r="T164" s="142"/>
      <c r="AT164" s="137" t="s">
        <v>274</v>
      </c>
      <c r="AU164" s="137" t="s">
        <v>85</v>
      </c>
      <c r="AV164" s="11" t="s">
        <v>85</v>
      </c>
      <c r="AW164" s="11" t="s">
        <v>37</v>
      </c>
      <c r="AX164" s="11" t="s">
        <v>75</v>
      </c>
      <c r="AY164" s="137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5596</v>
      </c>
      <c r="H165" s="139">
        <v>10.659000000000001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1" customFormat="1" ht="11.25">
      <c r="B166" s="135"/>
      <c r="D166" s="136" t="s">
        <v>274</v>
      </c>
      <c r="E166" s="137" t="s">
        <v>19</v>
      </c>
      <c r="F166" s="138" t="s">
        <v>5322</v>
      </c>
      <c r="H166" s="139">
        <v>14.1</v>
      </c>
      <c r="I166" s="140"/>
      <c r="L166" s="135"/>
      <c r="M166" s="141"/>
      <c r="T166" s="142"/>
      <c r="AT166" s="137" t="s">
        <v>274</v>
      </c>
      <c r="AU166" s="137" t="s">
        <v>85</v>
      </c>
      <c r="AV166" s="11" t="s">
        <v>85</v>
      </c>
      <c r="AW166" s="11" t="s">
        <v>37</v>
      </c>
      <c r="AX166" s="11" t="s">
        <v>75</v>
      </c>
      <c r="AY166" s="137" t="s">
        <v>266</v>
      </c>
    </row>
    <row r="167" spans="2:65" s="12" customFormat="1" ht="11.25">
      <c r="B167" s="143"/>
      <c r="D167" s="136" t="s">
        <v>274</v>
      </c>
      <c r="E167" s="144" t="s">
        <v>19</v>
      </c>
      <c r="F167" s="145" t="s">
        <v>276</v>
      </c>
      <c r="H167" s="146">
        <v>154.95899999999997</v>
      </c>
      <c r="I167" s="147"/>
      <c r="L167" s="143"/>
      <c r="M167" s="148"/>
      <c r="T167" s="149"/>
      <c r="AT167" s="144" t="s">
        <v>274</v>
      </c>
      <c r="AU167" s="144" t="s">
        <v>85</v>
      </c>
      <c r="AV167" s="12" t="s">
        <v>272</v>
      </c>
      <c r="AW167" s="12" t="s">
        <v>37</v>
      </c>
      <c r="AX167" s="12" t="s">
        <v>83</v>
      </c>
      <c r="AY167" s="144" t="s">
        <v>266</v>
      </c>
    </row>
    <row r="168" spans="2:65" s="1" customFormat="1" ht="16.5" customHeight="1">
      <c r="B168" s="33"/>
      <c r="C168" s="170" t="s">
        <v>366</v>
      </c>
      <c r="D168" s="170" t="s">
        <v>298</v>
      </c>
      <c r="E168" s="171" t="s">
        <v>3302</v>
      </c>
      <c r="F168" s="172" t="s">
        <v>3303</v>
      </c>
      <c r="G168" s="173" t="s">
        <v>895</v>
      </c>
      <c r="H168" s="174">
        <v>154.959</v>
      </c>
      <c r="I168" s="175"/>
      <c r="J168" s="176">
        <f>ROUND(I168*H168,2)</f>
        <v>0</v>
      </c>
      <c r="K168" s="172" t="s">
        <v>3272</v>
      </c>
      <c r="L168" s="177"/>
      <c r="M168" s="178" t="s">
        <v>19</v>
      </c>
      <c r="N168" s="179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303</v>
      </c>
      <c r="AT168" s="133" t="s">
        <v>298</v>
      </c>
      <c r="AU168" s="133" t="s">
        <v>85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5597</v>
      </c>
    </row>
    <row r="169" spans="2:65" s="1" customFormat="1" ht="16.5" customHeight="1">
      <c r="B169" s="33"/>
      <c r="C169" s="122" t="s">
        <v>382</v>
      </c>
      <c r="D169" s="122" t="s">
        <v>267</v>
      </c>
      <c r="E169" s="123" t="s">
        <v>2794</v>
      </c>
      <c r="F169" s="124" t="s">
        <v>2795</v>
      </c>
      <c r="G169" s="125" t="s">
        <v>912</v>
      </c>
      <c r="H169" s="126">
        <v>1</v>
      </c>
      <c r="I169" s="127"/>
      <c r="J169" s="128">
        <f>ROUND(I169*H169,2)</f>
        <v>0</v>
      </c>
      <c r="K169" s="124" t="s">
        <v>19</v>
      </c>
      <c r="L169" s="33"/>
      <c r="M169" s="129" t="s">
        <v>19</v>
      </c>
      <c r="N169" s="130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272</v>
      </c>
      <c r="AT169" s="133" t="s">
        <v>267</v>
      </c>
      <c r="AU169" s="133" t="s">
        <v>85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5598</v>
      </c>
    </row>
    <row r="170" spans="2:65" s="1" customFormat="1" ht="16.5" customHeight="1">
      <c r="B170" s="33"/>
      <c r="C170" s="122" t="s">
        <v>374</v>
      </c>
      <c r="D170" s="122" t="s">
        <v>267</v>
      </c>
      <c r="E170" s="123" t="s">
        <v>3305</v>
      </c>
      <c r="F170" s="124" t="s">
        <v>3306</v>
      </c>
      <c r="G170" s="125" t="s">
        <v>279</v>
      </c>
      <c r="H170" s="126">
        <v>19.53</v>
      </c>
      <c r="I170" s="127"/>
      <c r="J170" s="128">
        <f>ROUND(I170*H170,2)</f>
        <v>0</v>
      </c>
      <c r="K170" s="124" t="s">
        <v>3272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272</v>
      </c>
      <c r="AT170" s="133" t="s">
        <v>267</v>
      </c>
      <c r="AU170" s="133" t="s">
        <v>85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272</v>
      </c>
      <c r="BM170" s="133" t="s">
        <v>5599</v>
      </c>
    </row>
    <row r="171" spans="2:65" s="1" customFormat="1" ht="11.25">
      <c r="B171" s="33"/>
      <c r="D171" s="186" t="s">
        <v>1068</v>
      </c>
      <c r="F171" s="187" t="s">
        <v>3308</v>
      </c>
      <c r="I171" s="151"/>
      <c r="L171" s="33"/>
      <c r="M171" s="152"/>
      <c r="T171" s="54"/>
      <c r="AT171" s="18" t="s">
        <v>1068</v>
      </c>
      <c r="AU171" s="18" t="s">
        <v>85</v>
      </c>
    </row>
    <row r="172" spans="2:65" s="11" customFormat="1" ht="11.25">
      <c r="B172" s="135"/>
      <c r="D172" s="136" t="s">
        <v>274</v>
      </c>
      <c r="E172" s="137" t="s">
        <v>19</v>
      </c>
      <c r="F172" s="138" t="s">
        <v>5600</v>
      </c>
      <c r="H172" s="139">
        <v>19.53</v>
      </c>
      <c r="I172" s="140"/>
      <c r="L172" s="135"/>
      <c r="M172" s="141"/>
      <c r="T172" s="142"/>
      <c r="AT172" s="137" t="s">
        <v>274</v>
      </c>
      <c r="AU172" s="137" t="s">
        <v>85</v>
      </c>
      <c r="AV172" s="11" t="s">
        <v>85</v>
      </c>
      <c r="AW172" s="11" t="s">
        <v>37</v>
      </c>
      <c r="AX172" s="11" t="s">
        <v>75</v>
      </c>
      <c r="AY172" s="137" t="s">
        <v>266</v>
      </c>
    </row>
    <row r="173" spans="2:65" s="12" customFormat="1" ht="11.25">
      <c r="B173" s="143"/>
      <c r="D173" s="136" t="s">
        <v>274</v>
      </c>
      <c r="E173" s="144" t="s">
        <v>19</v>
      </c>
      <c r="F173" s="145" t="s">
        <v>276</v>
      </c>
      <c r="H173" s="146">
        <v>19.53</v>
      </c>
      <c r="I173" s="147"/>
      <c r="L173" s="143"/>
      <c r="M173" s="148"/>
      <c r="T173" s="149"/>
      <c r="AT173" s="144" t="s">
        <v>274</v>
      </c>
      <c r="AU173" s="144" t="s">
        <v>85</v>
      </c>
      <c r="AV173" s="12" t="s">
        <v>272</v>
      </c>
      <c r="AW173" s="12" t="s">
        <v>37</v>
      </c>
      <c r="AX173" s="12" t="s">
        <v>83</v>
      </c>
      <c r="AY173" s="144" t="s">
        <v>266</v>
      </c>
    </row>
    <row r="174" spans="2:65" s="1" customFormat="1" ht="16.5" customHeight="1">
      <c r="B174" s="33"/>
      <c r="C174" s="122" t="s">
        <v>378</v>
      </c>
      <c r="D174" s="122" t="s">
        <v>267</v>
      </c>
      <c r="E174" s="123" t="s">
        <v>2816</v>
      </c>
      <c r="F174" s="124" t="s">
        <v>2817</v>
      </c>
      <c r="G174" s="125" t="s">
        <v>279</v>
      </c>
      <c r="H174" s="126">
        <v>29.257999999999999</v>
      </c>
      <c r="I174" s="127"/>
      <c r="J174" s="128">
        <f>ROUND(I174*H174,2)</f>
        <v>0</v>
      </c>
      <c r="K174" s="124" t="s">
        <v>3272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85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5601</v>
      </c>
    </row>
    <row r="175" spans="2:65" s="1" customFormat="1" ht="11.25">
      <c r="B175" s="33"/>
      <c r="D175" s="186" t="s">
        <v>1068</v>
      </c>
      <c r="F175" s="187" t="s">
        <v>2819</v>
      </c>
      <c r="I175" s="151"/>
      <c r="L175" s="33"/>
      <c r="M175" s="152"/>
      <c r="T175" s="54"/>
      <c r="AT175" s="18" t="s">
        <v>1068</v>
      </c>
      <c r="AU175" s="18" t="s">
        <v>85</v>
      </c>
    </row>
    <row r="176" spans="2:65" s="11" customFormat="1" ht="11.25">
      <c r="B176" s="135"/>
      <c r="D176" s="136" t="s">
        <v>274</v>
      </c>
      <c r="E176" s="137" t="s">
        <v>19</v>
      </c>
      <c r="F176" s="138" t="s">
        <v>5328</v>
      </c>
      <c r="H176" s="139">
        <v>18.5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75</v>
      </c>
      <c r="AY176" s="137" t="s">
        <v>266</v>
      </c>
    </row>
    <row r="177" spans="2:65" s="11" customFormat="1" ht="11.25">
      <c r="B177" s="135"/>
      <c r="D177" s="136" t="s">
        <v>274</v>
      </c>
      <c r="E177" s="137" t="s">
        <v>19</v>
      </c>
      <c r="F177" s="138" t="s">
        <v>5329</v>
      </c>
      <c r="H177" s="139">
        <v>10.757999999999999</v>
      </c>
      <c r="I177" s="140"/>
      <c r="L177" s="135"/>
      <c r="M177" s="141"/>
      <c r="T177" s="142"/>
      <c r="AT177" s="137" t="s">
        <v>274</v>
      </c>
      <c r="AU177" s="137" t="s">
        <v>85</v>
      </c>
      <c r="AV177" s="11" t="s">
        <v>85</v>
      </c>
      <c r="AW177" s="11" t="s">
        <v>37</v>
      </c>
      <c r="AX177" s="11" t="s">
        <v>75</v>
      </c>
      <c r="AY177" s="137" t="s">
        <v>266</v>
      </c>
    </row>
    <row r="178" spans="2:65" s="12" customFormat="1" ht="11.25">
      <c r="B178" s="143"/>
      <c r="D178" s="136" t="s">
        <v>274</v>
      </c>
      <c r="E178" s="144" t="s">
        <v>19</v>
      </c>
      <c r="F178" s="145" t="s">
        <v>276</v>
      </c>
      <c r="H178" s="146">
        <v>29.257999999999999</v>
      </c>
      <c r="I178" s="147"/>
      <c r="L178" s="143"/>
      <c r="M178" s="148"/>
      <c r="T178" s="149"/>
      <c r="AT178" s="144" t="s">
        <v>274</v>
      </c>
      <c r="AU178" s="144" t="s">
        <v>85</v>
      </c>
      <c r="AV178" s="12" t="s">
        <v>272</v>
      </c>
      <c r="AW178" s="12" t="s">
        <v>37</v>
      </c>
      <c r="AX178" s="12" t="s">
        <v>83</v>
      </c>
      <c r="AY178" s="144" t="s">
        <v>266</v>
      </c>
    </row>
    <row r="179" spans="2:65" s="1" customFormat="1" ht="16.5" customHeight="1">
      <c r="B179" s="33"/>
      <c r="C179" s="122" t="s">
        <v>386</v>
      </c>
      <c r="D179" s="122" t="s">
        <v>267</v>
      </c>
      <c r="E179" s="123" t="s">
        <v>3675</v>
      </c>
      <c r="F179" s="124" t="s">
        <v>3676</v>
      </c>
      <c r="G179" s="125" t="s">
        <v>279</v>
      </c>
      <c r="H179" s="126">
        <v>21.803999999999998</v>
      </c>
      <c r="I179" s="127"/>
      <c r="J179" s="128">
        <f>ROUND(I179*H179,2)</f>
        <v>0</v>
      </c>
      <c r="K179" s="124" t="s">
        <v>3272</v>
      </c>
      <c r="L179" s="33"/>
      <c r="M179" s="129" t="s">
        <v>19</v>
      </c>
      <c r="N179" s="130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272</v>
      </c>
      <c r="AT179" s="133" t="s">
        <v>267</v>
      </c>
      <c r="AU179" s="133" t="s">
        <v>85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5602</v>
      </c>
    </row>
    <row r="180" spans="2:65" s="1" customFormat="1" ht="11.25">
      <c r="B180" s="33"/>
      <c r="D180" s="186" t="s">
        <v>1068</v>
      </c>
      <c r="F180" s="187" t="s">
        <v>3678</v>
      </c>
      <c r="I180" s="151"/>
      <c r="L180" s="33"/>
      <c r="M180" s="152"/>
      <c r="T180" s="54"/>
      <c r="AT180" s="18" t="s">
        <v>1068</v>
      </c>
      <c r="AU180" s="18" t="s">
        <v>85</v>
      </c>
    </row>
    <row r="181" spans="2:65" s="14" customFormat="1" ht="11.25">
      <c r="B181" s="164"/>
      <c r="D181" s="136" t="s">
        <v>274</v>
      </c>
      <c r="E181" s="165" t="s">
        <v>19</v>
      </c>
      <c r="F181" s="166" t="s">
        <v>5603</v>
      </c>
      <c r="H181" s="165" t="s">
        <v>19</v>
      </c>
      <c r="I181" s="167"/>
      <c r="L181" s="164"/>
      <c r="M181" s="168"/>
      <c r="T181" s="169"/>
      <c r="AT181" s="165" t="s">
        <v>274</v>
      </c>
      <c r="AU181" s="165" t="s">
        <v>85</v>
      </c>
      <c r="AV181" s="14" t="s">
        <v>83</v>
      </c>
      <c r="AW181" s="14" t="s">
        <v>37</v>
      </c>
      <c r="AX181" s="14" t="s">
        <v>75</v>
      </c>
      <c r="AY181" s="165" t="s">
        <v>266</v>
      </c>
    </row>
    <row r="182" spans="2:65" s="11" customFormat="1" ht="11.25">
      <c r="B182" s="135"/>
      <c r="D182" s="136" t="s">
        <v>274</v>
      </c>
      <c r="E182" s="137" t="s">
        <v>19</v>
      </c>
      <c r="F182" s="138" t="s">
        <v>5604</v>
      </c>
      <c r="H182" s="139">
        <v>10.843</v>
      </c>
      <c r="I182" s="140"/>
      <c r="L182" s="135"/>
      <c r="M182" s="141"/>
      <c r="T182" s="142"/>
      <c r="AT182" s="137" t="s">
        <v>274</v>
      </c>
      <c r="AU182" s="137" t="s">
        <v>85</v>
      </c>
      <c r="AV182" s="11" t="s">
        <v>85</v>
      </c>
      <c r="AW182" s="11" t="s">
        <v>37</v>
      </c>
      <c r="AX182" s="11" t="s">
        <v>75</v>
      </c>
      <c r="AY182" s="137" t="s">
        <v>266</v>
      </c>
    </row>
    <row r="183" spans="2:65" s="11" customFormat="1" ht="11.25">
      <c r="B183" s="135"/>
      <c r="D183" s="136" t="s">
        <v>274</v>
      </c>
      <c r="E183" s="137" t="s">
        <v>19</v>
      </c>
      <c r="F183" s="138" t="s">
        <v>5605</v>
      </c>
      <c r="H183" s="139">
        <v>10.961</v>
      </c>
      <c r="I183" s="140"/>
      <c r="L183" s="135"/>
      <c r="M183" s="141"/>
      <c r="T183" s="142"/>
      <c r="AT183" s="137" t="s">
        <v>274</v>
      </c>
      <c r="AU183" s="137" t="s">
        <v>85</v>
      </c>
      <c r="AV183" s="11" t="s">
        <v>85</v>
      </c>
      <c r="AW183" s="11" t="s">
        <v>37</v>
      </c>
      <c r="AX183" s="11" t="s">
        <v>75</v>
      </c>
      <c r="AY183" s="137" t="s">
        <v>266</v>
      </c>
    </row>
    <row r="184" spans="2:65" s="12" customFormat="1" ht="11.25">
      <c r="B184" s="143"/>
      <c r="D184" s="136" t="s">
        <v>274</v>
      </c>
      <c r="E184" s="144" t="s">
        <v>19</v>
      </c>
      <c r="F184" s="145" t="s">
        <v>276</v>
      </c>
      <c r="H184" s="146">
        <v>21.804000000000002</v>
      </c>
      <c r="I184" s="147"/>
      <c r="L184" s="143"/>
      <c r="M184" s="148"/>
      <c r="T184" s="149"/>
      <c r="AT184" s="144" t="s">
        <v>274</v>
      </c>
      <c r="AU184" s="144" t="s">
        <v>85</v>
      </c>
      <c r="AV184" s="12" t="s">
        <v>272</v>
      </c>
      <c r="AW184" s="12" t="s">
        <v>37</v>
      </c>
      <c r="AX184" s="12" t="s">
        <v>83</v>
      </c>
      <c r="AY184" s="144" t="s">
        <v>266</v>
      </c>
    </row>
    <row r="185" spans="2:65" s="1" customFormat="1" ht="16.5" customHeight="1">
      <c r="B185" s="33"/>
      <c r="C185" s="122" t="s">
        <v>7</v>
      </c>
      <c r="D185" s="122" t="s">
        <v>267</v>
      </c>
      <c r="E185" s="123" t="s">
        <v>3683</v>
      </c>
      <c r="F185" s="124" t="s">
        <v>3684</v>
      </c>
      <c r="G185" s="125" t="s">
        <v>895</v>
      </c>
      <c r="H185" s="126">
        <v>59.88</v>
      </c>
      <c r="I185" s="127"/>
      <c r="J185" s="128">
        <f>ROUND(I185*H185,2)</f>
        <v>0</v>
      </c>
      <c r="K185" s="124" t="s">
        <v>3272</v>
      </c>
      <c r="L185" s="33"/>
      <c r="M185" s="129" t="s">
        <v>19</v>
      </c>
      <c r="N185" s="130" t="s">
        <v>46</v>
      </c>
      <c r="P185" s="131">
        <f>O185*H185</f>
        <v>0</v>
      </c>
      <c r="Q185" s="131">
        <v>0</v>
      </c>
      <c r="R185" s="131">
        <f>Q185*H185</f>
        <v>0</v>
      </c>
      <c r="S185" s="131">
        <v>0</v>
      </c>
      <c r="T185" s="132">
        <f>S185*H185</f>
        <v>0</v>
      </c>
      <c r="AR185" s="133" t="s">
        <v>272</v>
      </c>
      <c r="AT185" s="133" t="s">
        <v>267</v>
      </c>
      <c r="AU185" s="133" t="s">
        <v>85</v>
      </c>
      <c r="AY185" s="18" t="s">
        <v>266</v>
      </c>
      <c r="BE185" s="134">
        <f>IF(N185="základní",J185,0)</f>
        <v>0</v>
      </c>
      <c r="BF185" s="134">
        <f>IF(N185="snížená",J185,0)</f>
        <v>0</v>
      </c>
      <c r="BG185" s="134">
        <f>IF(N185="zákl. přenesená",J185,0)</f>
        <v>0</v>
      </c>
      <c r="BH185" s="134">
        <f>IF(N185="sníž. přenesená",J185,0)</f>
        <v>0</v>
      </c>
      <c r="BI185" s="134">
        <f>IF(N185="nulová",J185,0)</f>
        <v>0</v>
      </c>
      <c r="BJ185" s="18" t="s">
        <v>83</v>
      </c>
      <c r="BK185" s="134">
        <f>ROUND(I185*H185,2)</f>
        <v>0</v>
      </c>
      <c r="BL185" s="18" t="s">
        <v>272</v>
      </c>
      <c r="BM185" s="133" t="s">
        <v>5606</v>
      </c>
    </row>
    <row r="186" spans="2:65" s="1" customFormat="1" ht="11.25">
      <c r="B186" s="33"/>
      <c r="D186" s="186" t="s">
        <v>1068</v>
      </c>
      <c r="F186" s="187" t="s">
        <v>3686</v>
      </c>
      <c r="I186" s="151"/>
      <c r="L186" s="33"/>
      <c r="M186" s="152"/>
      <c r="T186" s="54"/>
      <c r="AT186" s="18" t="s">
        <v>1068</v>
      </c>
      <c r="AU186" s="18" t="s">
        <v>85</v>
      </c>
    </row>
    <row r="187" spans="2:65" s="11" customFormat="1" ht="11.25">
      <c r="B187" s="135"/>
      <c r="D187" s="136" t="s">
        <v>274</v>
      </c>
      <c r="E187" s="137" t="s">
        <v>19</v>
      </c>
      <c r="F187" s="138" t="s">
        <v>5334</v>
      </c>
      <c r="H187" s="139">
        <v>24.48</v>
      </c>
      <c r="I187" s="140"/>
      <c r="L187" s="135"/>
      <c r="M187" s="141"/>
      <c r="T187" s="142"/>
      <c r="AT187" s="137" t="s">
        <v>274</v>
      </c>
      <c r="AU187" s="137" t="s">
        <v>85</v>
      </c>
      <c r="AV187" s="11" t="s">
        <v>85</v>
      </c>
      <c r="AW187" s="11" t="s">
        <v>37</v>
      </c>
      <c r="AX187" s="11" t="s">
        <v>75</v>
      </c>
      <c r="AY187" s="137" t="s">
        <v>266</v>
      </c>
    </row>
    <row r="188" spans="2:65" s="11" customFormat="1" ht="11.25">
      <c r="B188" s="135"/>
      <c r="D188" s="136" t="s">
        <v>274</v>
      </c>
      <c r="E188" s="137" t="s">
        <v>19</v>
      </c>
      <c r="F188" s="138" t="s">
        <v>5335</v>
      </c>
      <c r="H188" s="139">
        <v>12</v>
      </c>
      <c r="I188" s="140"/>
      <c r="L188" s="135"/>
      <c r="M188" s="141"/>
      <c r="T188" s="142"/>
      <c r="AT188" s="137" t="s">
        <v>274</v>
      </c>
      <c r="AU188" s="137" t="s">
        <v>85</v>
      </c>
      <c r="AV188" s="11" t="s">
        <v>85</v>
      </c>
      <c r="AW188" s="11" t="s">
        <v>37</v>
      </c>
      <c r="AX188" s="11" t="s">
        <v>75</v>
      </c>
      <c r="AY188" s="137" t="s">
        <v>266</v>
      </c>
    </row>
    <row r="189" spans="2:65" s="11" customFormat="1" ht="11.25">
      <c r="B189" s="135"/>
      <c r="D189" s="136" t="s">
        <v>274</v>
      </c>
      <c r="E189" s="137" t="s">
        <v>19</v>
      </c>
      <c r="F189" s="138" t="s">
        <v>5607</v>
      </c>
      <c r="H189" s="139">
        <v>23.4</v>
      </c>
      <c r="I189" s="140"/>
      <c r="L189" s="135"/>
      <c r="M189" s="141"/>
      <c r="T189" s="142"/>
      <c r="AT189" s="137" t="s">
        <v>274</v>
      </c>
      <c r="AU189" s="137" t="s">
        <v>85</v>
      </c>
      <c r="AV189" s="11" t="s">
        <v>85</v>
      </c>
      <c r="AW189" s="11" t="s">
        <v>37</v>
      </c>
      <c r="AX189" s="11" t="s">
        <v>75</v>
      </c>
      <c r="AY189" s="137" t="s">
        <v>266</v>
      </c>
    </row>
    <row r="190" spans="2:65" s="12" customFormat="1" ht="11.25">
      <c r="B190" s="143"/>
      <c r="D190" s="136" t="s">
        <v>274</v>
      </c>
      <c r="E190" s="144" t="s">
        <v>19</v>
      </c>
      <c r="F190" s="145" t="s">
        <v>276</v>
      </c>
      <c r="H190" s="146">
        <v>59.88</v>
      </c>
      <c r="I190" s="147"/>
      <c r="L190" s="143"/>
      <c r="M190" s="148"/>
      <c r="T190" s="149"/>
      <c r="AT190" s="144" t="s">
        <v>274</v>
      </c>
      <c r="AU190" s="144" t="s">
        <v>85</v>
      </c>
      <c r="AV190" s="12" t="s">
        <v>272</v>
      </c>
      <c r="AW190" s="12" t="s">
        <v>37</v>
      </c>
      <c r="AX190" s="12" t="s">
        <v>83</v>
      </c>
      <c r="AY190" s="144" t="s">
        <v>266</v>
      </c>
    </row>
    <row r="191" spans="2:65" s="1" customFormat="1" ht="16.5" customHeight="1">
      <c r="B191" s="33"/>
      <c r="C191" s="122" t="s">
        <v>393</v>
      </c>
      <c r="D191" s="122" t="s">
        <v>267</v>
      </c>
      <c r="E191" s="123" t="s">
        <v>3689</v>
      </c>
      <c r="F191" s="124" t="s">
        <v>3690</v>
      </c>
      <c r="G191" s="125" t="s">
        <v>895</v>
      </c>
      <c r="H191" s="126">
        <v>59.88</v>
      </c>
      <c r="I191" s="127"/>
      <c r="J191" s="128">
        <f>ROUND(I191*H191,2)</f>
        <v>0</v>
      </c>
      <c r="K191" s="124" t="s">
        <v>3272</v>
      </c>
      <c r="L191" s="33"/>
      <c r="M191" s="129" t="s">
        <v>19</v>
      </c>
      <c r="N191" s="130" t="s">
        <v>46</v>
      </c>
      <c r="P191" s="131">
        <f>O191*H191</f>
        <v>0</v>
      </c>
      <c r="Q191" s="131">
        <v>0</v>
      </c>
      <c r="R191" s="131">
        <f>Q191*H191</f>
        <v>0</v>
      </c>
      <c r="S191" s="131">
        <v>0</v>
      </c>
      <c r="T191" s="132">
        <f>S191*H191</f>
        <v>0</v>
      </c>
      <c r="AR191" s="133" t="s">
        <v>272</v>
      </c>
      <c r="AT191" s="133" t="s">
        <v>267</v>
      </c>
      <c r="AU191" s="133" t="s">
        <v>85</v>
      </c>
      <c r="AY191" s="18" t="s">
        <v>266</v>
      </c>
      <c r="BE191" s="134">
        <f>IF(N191="základní",J191,0)</f>
        <v>0</v>
      </c>
      <c r="BF191" s="134">
        <f>IF(N191="snížená",J191,0)</f>
        <v>0</v>
      </c>
      <c r="BG191" s="134">
        <f>IF(N191="zákl. přenesená",J191,0)</f>
        <v>0</v>
      </c>
      <c r="BH191" s="134">
        <f>IF(N191="sníž. přenesená",J191,0)</f>
        <v>0</v>
      </c>
      <c r="BI191" s="134">
        <f>IF(N191="nulová",J191,0)</f>
        <v>0</v>
      </c>
      <c r="BJ191" s="18" t="s">
        <v>83</v>
      </c>
      <c r="BK191" s="134">
        <f>ROUND(I191*H191,2)</f>
        <v>0</v>
      </c>
      <c r="BL191" s="18" t="s">
        <v>272</v>
      </c>
      <c r="BM191" s="133" t="s">
        <v>5608</v>
      </c>
    </row>
    <row r="192" spans="2:65" s="1" customFormat="1" ht="11.25">
      <c r="B192" s="33"/>
      <c r="D192" s="186" t="s">
        <v>1068</v>
      </c>
      <c r="F192" s="187" t="s">
        <v>3692</v>
      </c>
      <c r="I192" s="151"/>
      <c r="L192" s="33"/>
      <c r="M192" s="152"/>
      <c r="T192" s="54"/>
      <c r="AT192" s="18" t="s">
        <v>1068</v>
      </c>
      <c r="AU192" s="18" t="s">
        <v>85</v>
      </c>
    </row>
    <row r="193" spans="2:65" s="1" customFormat="1" ht="16.5" customHeight="1">
      <c r="B193" s="33"/>
      <c r="C193" s="122" t="s">
        <v>397</v>
      </c>
      <c r="D193" s="122" t="s">
        <v>267</v>
      </c>
      <c r="E193" s="123" t="s">
        <v>3693</v>
      </c>
      <c r="F193" s="124" t="s">
        <v>3694</v>
      </c>
      <c r="G193" s="125" t="s">
        <v>845</v>
      </c>
      <c r="H193" s="126">
        <v>2.5489999999999999</v>
      </c>
      <c r="I193" s="127"/>
      <c r="J193" s="128">
        <f>ROUND(I193*H193,2)</f>
        <v>0</v>
      </c>
      <c r="K193" s="124" t="s">
        <v>3272</v>
      </c>
      <c r="L193" s="33"/>
      <c r="M193" s="129" t="s">
        <v>19</v>
      </c>
      <c r="N193" s="130" t="s">
        <v>46</v>
      </c>
      <c r="P193" s="131">
        <f>O193*H193</f>
        <v>0</v>
      </c>
      <c r="Q193" s="131">
        <v>0</v>
      </c>
      <c r="R193" s="131">
        <f>Q193*H193</f>
        <v>0</v>
      </c>
      <c r="S193" s="131">
        <v>0</v>
      </c>
      <c r="T193" s="132">
        <f>S193*H193</f>
        <v>0</v>
      </c>
      <c r="AR193" s="133" t="s">
        <v>272</v>
      </c>
      <c r="AT193" s="133" t="s">
        <v>267</v>
      </c>
      <c r="AU193" s="133" t="s">
        <v>85</v>
      </c>
      <c r="AY193" s="18" t="s">
        <v>266</v>
      </c>
      <c r="BE193" s="134">
        <f>IF(N193="základní",J193,0)</f>
        <v>0</v>
      </c>
      <c r="BF193" s="134">
        <f>IF(N193="snížená",J193,0)</f>
        <v>0</v>
      </c>
      <c r="BG193" s="134">
        <f>IF(N193="zákl. přenesená",J193,0)</f>
        <v>0</v>
      </c>
      <c r="BH193" s="134">
        <f>IF(N193="sníž. přenesená",J193,0)</f>
        <v>0</v>
      </c>
      <c r="BI193" s="134">
        <f>IF(N193="nulová",J193,0)</f>
        <v>0</v>
      </c>
      <c r="BJ193" s="18" t="s">
        <v>83</v>
      </c>
      <c r="BK193" s="134">
        <f>ROUND(I193*H193,2)</f>
        <v>0</v>
      </c>
      <c r="BL193" s="18" t="s">
        <v>272</v>
      </c>
      <c r="BM193" s="133" t="s">
        <v>5609</v>
      </c>
    </row>
    <row r="194" spans="2:65" s="1" customFormat="1" ht="11.25">
      <c r="B194" s="33"/>
      <c r="D194" s="186" t="s">
        <v>1068</v>
      </c>
      <c r="F194" s="187" t="s">
        <v>3696</v>
      </c>
      <c r="I194" s="151"/>
      <c r="L194" s="33"/>
      <c r="M194" s="152"/>
      <c r="T194" s="54"/>
      <c r="AT194" s="18" t="s">
        <v>1068</v>
      </c>
      <c r="AU194" s="18" t="s">
        <v>85</v>
      </c>
    </row>
    <row r="195" spans="2:65" s="11" customFormat="1" ht="11.25">
      <c r="B195" s="135"/>
      <c r="D195" s="136" t="s">
        <v>274</v>
      </c>
      <c r="E195" s="137" t="s">
        <v>19</v>
      </c>
      <c r="F195" s="138" t="s">
        <v>5610</v>
      </c>
      <c r="H195" s="139">
        <v>2.5489999999999999</v>
      </c>
      <c r="I195" s="140"/>
      <c r="L195" s="135"/>
      <c r="M195" s="141"/>
      <c r="T195" s="142"/>
      <c r="AT195" s="137" t="s">
        <v>274</v>
      </c>
      <c r="AU195" s="137" t="s">
        <v>85</v>
      </c>
      <c r="AV195" s="11" t="s">
        <v>85</v>
      </c>
      <c r="AW195" s="11" t="s">
        <v>37</v>
      </c>
      <c r="AX195" s="11" t="s">
        <v>75</v>
      </c>
      <c r="AY195" s="137" t="s">
        <v>266</v>
      </c>
    </row>
    <row r="196" spans="2:65" s="12" customFormat="1" ht="11.25">
      <c r="B196" s="143"/>
      <c r="D196" s="136" t="s">
        <v>274</v>
      </c>
      <c r="E196" s="144" t="s">
        <v>19</v>
      </c>
      <c r="F196" s="145" t="s">
        <v>276</v>
      </c>
      <c r="H196" s="146">
        <v>2.5489999999999999</v>
      </c>
      <c r="I196" s="147"/>
      <c r="L196" s="143"/>
      <c r="M196" s="148"/>
      <c r="T196" s="149"/>
      <c r="AT196" s="144" t="s">
        <v>274</v>
      </c>
      <c r="AU196" s="144" t="s">
        <v>85</v>
      </c>
      <c r="AV196" s="12" t="s">
        <v>272</v>
      </c>
      <c r="AW196" s="12" t="s">
        <v>37</v>
      </c>
      <c r="AX196" s="12" t="s">
        <v>83</v>
      </c>
      <c r="AY196" s="144" t="s">
        <v>266</v>
      </c>
    </row>
    <row r="197" spans="2:65" s="1" customFormat="1" ht="16.5" customHeight="1">
      <c r="B197" s="33"/>
      <c r="C197" s="122" t="s">
        <v>401</v>
      </c>
      <c r="D197" s="122" t="s">
        <v>267</v>
      </c>
      <c r="E197" s="123" t="s">
        <v>2821</v>
      </c>
      <c r="F197" s="124" t="s">
        <v>2822</v>
      </c>
      <c r="G197" s="125" t="s">
        <v>845</v>
      </c>
      <c r="H197" s="126">
        <v>1.3720000000000001</v>
      </c>
      <c r="I197" s="127"/>
      <c r="J197" s="128">
        <f>ROUND(I197*H197,2)</f>
        <v>0</v>
      </c>
      <c r="K197" s="124" t="s">
        <v>3272</v>
      </c>
      <c r="L197" s="33"/>
      <c r="M197" s="129" t="s">
        <v>19</v>
      </c>
      <c r="N197" s="130" t="s">
        <v>46</v>
      </c>
      <c r="P197" s="131">
        <f>O197*H197</f>
        <v>0</v>
      </c>
      <c r="Q197" s="131">
        <v>0</v>
      </c>
      <c r="R197" s="131">
        <f>Q197*H197</f>
        <v>0</v>
      </c>
      <c r="S197" s="131">
        <v>0</v>
      </c>
      <c r="T197" s="132">
        <f>S197*H197</f>
        <v>0</v>
      </c>
      <c r="AR197" s="133" t="s">
        <v>272</v>
      </c>
      <c r="AT197" s="133" t="s">
        <v>267</v>
      </c>
      <c r="AU197" s="133" t="s">
        <v>85</v>
      </c>
      <c r="AY197" s="18" t="s">
        <v>266</v>
      </c>
      <c r="BE197" s="134">
        <f>IF(N197="základní",J197,0)</f>
        <v>0</v>
      </c>
      <c r="BF197" s="134">
        <f>IF(N197="snížená",J197,0)</f>
        <v>0</v>
      </c>
      <c r="BG197" s="134">
        <f>IF(N197="zákl. přenesená",J197,0)</f>
        <v>0</v>
      </c>
      <c r="BH197" s="134">
        <f>IF(N197="sníž. přenesená",J197,0)</f>
        <v>0</v>
      </c>
      <c r="BI197" s="134">
        <f>IF(N197="nulová",J197,0)</f>
        <v>0</v>
      </c>
      <c r="BJ197" s="18" t="s">
        <v>83</v>
      </c>
      <c r="BK197" s="134">
        <f>ROUND(I197*H197,2)</f>
        <v>0</v>
      </c>
      <c r="BL197" s="18" t="s">
        <v>272</v>
      </c>
      <c r="BM197" s="133" t="s">
        <v>5611</v>
      </c>
    </row>
    <row r="198" spans="2:65" s="1" customFormat="1" ht="11.25">
      <c r="B198" s="33"/>
      <c r="D198" s="186" t="s">
        <v>1068</v>
      </c>
      <c r="F198" s="187" t="s">
        <v>2824</v>
      </c>
      <c r="I198" s="151"/>
      <c r="L198" s="33"/>
      <c r="M198" s="152"/>
      <c r="T198" s="54"/>
      <c r="AT198" s="18" t="s">
        <v>1068</v>
      </c>
      <c r="AU198" s="18" t="s">
        <v>85</v>
      </c>
    </row>
    <row r="199" spans="2:65" s="11" customFormat="1" ht="11.25">
      <c r="B199" s="135"/>
      <c r="D199" s="136" t="s">
        <v>274</v>
      </c>
      <c r="E199" s="137" t="s">
        <v>19</v>
      </c>
      <c r="F199" s="138" t="s">
        <v>5612</v>
      </c>
      <c r="H199" s="139">
        <v>1.3720000000000001</v>
      </c>
      <c r="I199" s="140"/>
      <c r="L199" s="135"/>
      <c r="M199" s="141"/>
      <c r="T199" s="142"/>
      <c r="AT199" s="137" t="s">
        <v>274</v>
      </c>
      <c r="AU199" s="137" t="s">
        <v>85</v>
      </c>
      <c r="AV199" s="11" t="s">
        <v>85</v>
      </c>
      <c r="AW199" s="11" t="s">
        <v>37</v>
      </c>
      <c r="AX199" s="11" t="s">
        <v>75</v>
      </c>
      <c r="AY199" s="137" t="s">
        <v>266</v>
      </c>
    </row>
    <row r="200" spans="2:65" s="12" customFormat="1" ht="11.25">
      <c r="B200" s="143"/>
      <c r="D200" s="136" t="s">
        <v>274</v>
      </c>
      <c r="E200" s="144" t="s">
        <v>19</v>
      </c>
      <c r="F200" s="145" t="s">
        <v>276</v>
      </c>
      <c r="H200" s="146">
        <v>1.3720000000000001</v>
      </c>
      <c r="I200" s="147"/>
      <c r="L200" s="143"/>
      <c r="M200" s="148"/>
      <c r="T200" s="149"/>
      <c r="AT200" s="144" t="s">
        <v>274</v>
      </c>
      <c r="AU200" s="144" t="s">
        <v>85</v>
      </c>
      <c r="AV200" s="12" t="s">
        <v>272</v>
      </c>
      <c r="AW200" s="12" t="s">
        <v>37</v>
      </c>
      <c r="AX200" s="12" t="s">
        <v>83</v>
      </c>
      <c r="AY200" s="144" t="s">
        <v>266</v>
      </c>
    </row>
    <row r="201" spans="2:65" s="1" customFormat="1" ht="16.5" customHeight="1">
      <c r="B201" s="33"/>
      <c r="C201" s="122" t="s">
        <v>405</v>
      </c>
      <c r="D201" s="122" t="s">
        <v>267</v>
      </c>
      <c r="E201" s="123" t="s">
        <v>3336</v>
      </c>
      <c r="F201" s="124" t="s">
        <v>3337</v>
      </c>
      <c r="G201" s="125" t="s">
        <v>279</v>
      </c>
      <c r="H201" s="126">
        <v>11.88</v>
      </c>
      <c r="I201" s="127"/>
      <c r="J201" s="128">
        <f>ROUND(I201*H201,2)</f>
        <v>0</v>
      </c>
      <c r="K201" s="124" t="s">
        <v>3272</v>
      </c>
      <c r="L201" s="33"/>
      <c r="M201" s="129" t="s">
        <v>19</v>
      </c>
      <c r="N201" s="130" t="s">
        <v>46</v>
      </c>
      <c r="P201" s="131">
        <f>O201*H201</f>
        <v>0</v>
      </c>
      <c r="Q201" s="131">
        <v>0</v>
      </c>
      <c r="R201" s="131">
        <f>Q201*H201</f>
        <v>0</v>
      </c>
      <c r="S201" s="131">
        <v>0</v>
      </c>
      <c r="T201" s="132">
        <f>S201*H201</f>
        <v>0</v>
      </c>
      <c r="AR201" s="133" t="s">
        <v>272</v>
      </c>
      <c r="AT201" s="133" t="s">
        <v>267</v>
      </c>
      <c r="AU201" s="133" t="s">
        <v>85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5613</v>
      </c>
    </row>
    <row r="202" spans="2:65" s="1" customFormat="1" ht="11.25">
      <c r="B202" s="33"/>
      <c r="D202" s="186" t="s">
        <v>1068</v>
      </c>
      <c r="F202" s="187" t="s">
        <v>3339</v>
      </c>
      <c r="I202" s="151"/>
      <c r="L202" s="33"/>
      <c r="M202" s="152"/>
      <c r="T202" s="54"/>
      <c r="AT202" s="18" t="s">
        <v>1068</v>
      </c>
      <c r="AU202" s="18" t="s">
        <v>85</v>
      </c>
    </row>
    <row r="203" spans="2:65" s="14" customFormat="1" ht="11.25">
      <c r="B203" s="164"/>
      <c r="D203" s="136" t="s">
        <v>274</v>
      </c>
      <c r="E203" s="165" t="s">
        <v>19</v>
      </c>
      <c r="F203" s="166" t="s">
        <v>5614</v>
      </c>
      <c r="H203" s="165" t="s">
        <v>19</v>
      </c>
      <c r="I203" s="167"/>
      <c r="L203" s="164"/>
      <c r="M203" s="168"/>
      <c r="T203" s="169"/>
      <c r="AT203" s="165" t="s">
        <v>274</v>
      </c>
      <c r="AU203" s="165" t="s">
        <v>85</v>
      </c>
      <c r="AV203" s="14" t="s">
        <v>83</v>
      </c>
      <c r="AW203" s="14" t="s">
        <v>37</v>
      </c>
      <c r="AX203" s="14" t="s">
        <v>75</v>
      </c>
      <c r="AY203" s="165" t="s">
        <v>266</v>
      </c>
    </row>
    <row r="204" spans="2:65" s="11" customFormat="1" ht="11.25">
      <c r="B204" s="135"/>
      <c r="D204" s="136" t="s">
        <v>274</v>
      </c>
      <c r="E204" s="137" t="s">
        <v>19</v>
      </c>
      <c r="F204" s="138" t="s">
        <v>5615</v>
      </c>
      <c r="H204" s="139">
        <v>1.32</v>
      </c>
      <c r="I204" s="140"/>
      <c r="L204" s="135"/>
      <c r="M204" s="141"/>
      <c r="T204" s="142"/>
      <c r="AT204" s="137" t="s">
        <v>274</v>
      </c>
      <c r="AU204" s="137" t="s">
        <v>85</v>
      </c>
      <c r="AV204" s="11" t="s">
        <v>85</v>
      </c>
      <c r="AW204" s="11" t="s">
        <v>37</v>
      </c>
      <c r="AX204" s="11" t="s">
        <v>75</v>
      </c>
      <c r="AY204" s="137" t="s">
        <v>266</v>
      </c>
    </row>
    <row r="205" spans="2:65" s="11" customFormat="1" ht="11.25">
      <c r="B205" s="135"/>
      <c r="D205" s="136" t="s">
        <v>274</v>
      </c>
      <c r="E205" s="137" t="s">
        <v>19</v>
      </c>
      <c r="F205" s="138" t="s">
        <v>5616</v>
      </c>
      <c r="H205" s="139">
        <v>10.56</v>
      </c>
      <c r="I205" s="140"/>
      <c r="L205" s="135"/>
      <c r="M205" s="141"/>
      <c r="T205" s="142"/>
      <c r="AT205" s="137" t="s">
        <v>274</v>
      </c>
      <c r="AU205" s="137" t="s">
        <v>85</v>
      </c>
      <c r="AV205" s="11" t="s">
        <v>85</v>
      </c>
      <c r="AW205" s="11" t="s">
        <v>37</v>
      </c>
      <c r="AX205" s="11" t="s">
        <v>75</v>
      </c>
      <c r="AY205" s="137" t="s">
        <v>266</v>
      </c>
    </row>
    <row r="206" spans="2:65" s="12" customFormat="1" ht="11.25">
      <c r="B206" s="143"/>
      <c r="D206" s="136" t="s">
        <v>274</v>
      </c>
      <c r="E206" s="144" t="s">
        <v>19</v>
      </c>
      <c r="F206" s="145" t="s">
        <v>276</v>
      </c>
      <c r="H206" s="146">
        <v>11.88</v>
      </c>
      <c r="I206" s="147"/>
      <c r="L206" s="143"/>
      <c r="M206" s="148"/>
      <c r="T206" s="149"/>
      <c r="AT206" s="144" t="s">
        <v>274</v>
      </c>
      <c r="AU206" s="144" t="s">
        <v>85</v>
      </c>
      <c r="AV206" s="12" t="s">
        <v>272</v>
      </c>
      <c r="AW206" s="12" t="s">
        <v>37</v>
      </c>
      <c r="AX206" s="12" t="s">
        <v>83</v>
      </c>
      <c r="AY206" s="144" t="s">
        <v>266</v>
      </c>
    </row>
    <row r="207" spans="2:65" s="1" customFormat="1" ht="16.5" customHeight="1">
      <c r="B207" s="33"/>
      <c r="C207" s="122" t="s">
        <v>409</v>
      </c>
      <c r="D207" s="122" t="s">
        <v>267</v>
      </c>
      <c r="E207" s="123" t="s">
        <v>3341</v>
      </c>
      <c r="F207" s="124" t="s">
        <v>3342</v>
      </c>
      <c r="G207" s="125" t="s">
        <v>279</v>
      </c>
      <c r="H207" s="126">
        <v>11.88</v>
      </c>
      <c r="I207" s="127"/>
      <c r="J207" s="128">
        <f>ROUND(I207*H207,2)</f>
        <v>0</v>
      </c>
      <c r="K207" s="124" t="s">
        <v>3272</v>
      </c>
      <c r="L207" s="33"/>
      <c r="M207" s="129" t="s">
        <v>19</v>
      </c>
      <c r="N207" s="130" t="s">
        <v>46</v>
      </c>
      <c r="P207" s="131">
        <f>O207*H207</f>
        <v>0</v>
      </c>
      <c r="Q207" s="131">
        <v>0</v>
      </c>
      <c r="R207" s="131">
        <f>Q207*H207</f>
        <v>0</v>
      </c>
      <c r="S207" s="131">
        <v>0</v>
      </c>
      <c r="T207" s="132">
        <f>S207*H207</f>
        <v>0</v>
      </c>
      <c r="AR207" s="133" t="s">
        <v>272</v>
      </c>
      <c r="AT207" s="133" t="s">
        <v>267</v>
      </c>
      <c r="AU207" s="133" t="s">
        <v>85</v>
      </c>
      <c r="AY207" s="18" t="s">
        <v>266</v>
      </c>
      <c r="BE207" s="134">
        <f>IF(N207="základní",J207,0)</f>
        <v>0</v>
      </c>
      <c r="BF207" s="134">
        <f>IF(N207="snížená",J207,0)</f>
        <v>0</v>
      </c>
      <c r="BG207" s="134">
        <f>IF(N207="zákl. přenesená",J207,0)</f>
        <v>0</v>
      </c>
      <c r="BH207" s="134">
        <f>IF(N207="sníž. přenesená",J207,0)</f>
        <v>0</v>
      </c>
      <c r="BI207" s="134">
        <f>IF(N207="nulová",J207,0)</f>
        <v>0</v>
      </c>
      <c r="BJ207" s="18" t="s">
        <v>83</v>
      </c>
      <c r="BK207" s="134">
        <f>ROUND(I207*H207,2)</f>
        <v>0</v>
      </c>
      <c r="BL207" s="18" t="s">
        <v>272</v>
      </c>
      <c r="BM207" s="133" t="s">
        <v>5617</v>
      </c>
    </row>
    <row r="208" spans="2:65" s="1" customFormat="1" ht="11.25">
      <c r="B208" s="33"/>
      <c r="D208" s="186" t="s">
        <v>1068</v>
      </c>
      <c r="F208" s="187" t="s">
        <v>3344</v>
      </c>
      <c r="I208" s="151"/>
      <c r="L208" s="33"/>
      <c r="M208" s="152"/>
      <c r="T208" s="54"/>
      <c r="AT208" s="18" t="s">
        <v>1068</v>
      </c>
      <c r="AU208" s="18" t="s">
        <v>85</v>
      </c>
    </row>
    <row r="209" spans="2:65" s="10" customFormat="1" ht="22.9" customHeight="1">
      <c r="B209" s="112"/>
      <c r="D209" s="113" t="s">
        <v>74</v>
      </c>
      <c r="E209" s="162" t="s">
        <v>285</v>
      </c>
      <c r="F209" s="162" t="s">
        <v>1205</v>
      </c>
      <c r="I209" s="115"/>
      <c r="J209" s="163">
        <f>BK209</f>
        <v>0</v>
      </c>
      <c r="L209" s="112"/>
      <c r="M209" s="117"/>
      <c r="P209" s="118">
        <f>SUM(P210:P262)</f>
        <v>0</v>
      </c>
      <c r="R209" s="118">
        <f>SUM(R210:R262)</f>
        <v>0</v>
      </c>
      <c r="T209" s="119">
        <f>SUM(T210:T262)</f>
        <v>0</v>
      </c>
      <c r="AR209" s="113" t="s">
        <v>83</v>
      </c>
      <c r="AT209" s="120" t="s">
        <v>74</v>
      </c>
      <c r="AU209" s="120" t="s">
        <v>83</v>
      </c>
      <c r="AY209" s="113" t="s">
        <v>266</v>
      </c>
      <c r="BK209" s="121">
        <f>SUM(BK210:BK262)</f>
        <v>0</v>
      </c>
    </row>
    <row r="210" spans="2:65" s="1" customFormat="1" ht="16.5" customHeight="1">
      <c r="B210" s="33"/>
      <c r="C210" s="122" t="s">
        <v>413</v>
      </c>
      <c r="D210" s="122" t="s">
        <v>267</v>
      </c>
      <c r="E210" s="123" t="s">
        <v>2875</v>
      </c>
      <c r="F210" s="124" t="s">
        <v>2876</v>
      </c>
      <c r="G210" s="125" t="s">
        <v>279</v>
      </c>
      <c r="H210" s="126">
        <v>2.9409999999999998</v>
      </c>
      <c r="I210" s="127"/>
      <c r="J210" s="128">
        <f>ROUND(I210*H210,2)</f>
        <v>0</v>
      </c>
      <c r="K210" s="124" t="s">
        <v>3272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85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5618</v>
      </c>
    </row>
    <row r="211" spans="2:65" s="1" customFormat="1" ht="11.25">
      <c r="B211" s="33"/>
      <c r="D211" s="186" t="s">
        <v>1068</v>
      </c>
      <c r="F211" s="187" t="s">
        <v>2878</v>
      </c>
      <c r="I211" s="151"/>
      <c r="L211" s="33"/>
      <c r="M211" s="152"/>
      <c r="T211" s="54"/>
      <c r="AT211" s="18" t="s">
        <v>1068</v>
      </c>
      <c r="AU211" s="18" t="s">
        <v>85</v>
      </c>
    </row>
    <row r="212" spans="2:65" s="11" customFormat="1" ht="11.25">
      <c r="B212" s="135"/>
      <c r="D212" s="136" t="s">
        <v>274</v>
      </c>
      <c r="E212" s="137" t="s">
        <v>19</v>
      </c>
      <c r="F212" s="138" t="s">
        <v>5347</v>
      </c>
      <c r="H212" s="139">
        <v>0.88400000000000001</v>
      </c>
      <c r="I212" s="140"/>
      <c r="L212" s="135"/>
      <c r="M212" s="141"/>
      <c r="T212" s="142"/>
      <c r="AT212" s="137" t="s">
        <v>274</v>
      </c>
      <c r="AU212" s="137" t="s">
        <v>85</v>
      </c>
      <c r="AV212" s="11" t="s">
        <v>85</v>
      </c>
      <c r="AW212" s="11" t="s">
        <v>37</v>
      </c>
      <c r="AX212" s="11" t="s">
        <v>75</v>
      </c>
      <c r="AY212" s="137" t="s">
        <v>266</v>
      </c>
    </row>
    <row r="213" spans="2:65" s="11" customFormat="1" ht="11.25">
      <c r="B213" s="135"/>
      <c r="D213" s="136" t="s">
        <v>274</v>
      </c>
      <c r="E213" s="137" t="s">
        <v>19</v>
      </c>
      <c r="F213" s="138" t="s">
        <v>5348</v>
      </c>
      <c r="H213" s="139">
        <v>0.88800000000000001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1" customFormat="1" ht="11.25">
      <c r="B214" s="135"/>
      <c r="D214" s="136" t="s">
        <v>274</v>
      </c>
      <c r="E214" s="137" t="s">
        <v>19</v>
      </c>
      <c r="F214" s="138" t="s">
        <v>5349</v>
      </c>
      <c r="H214" s="139">
        <v>0.47</v>
      </c>
      <c r="I214" s="140"/>
      <c r="L214" s="135"/>
      <c r="M214" s="141"/>
      <c r="T214" s="142"/>
      <c r="AT214" s="137" t="s">
        <v>274</v>
      </c>
      <c r="AU214" s="137" t="s">
        <v>85</v>
      </c>
      <c r="AV214" s="11" t="s">
        <v>85</v>
      </c>
      <c r="AW214" s="11" t="s">
        <v>37</v>
      </c>
      <c r="AX214" s="11" t="s">
        <v>75</v>
      </c>
      <c r="AY214" s="137" t="s">
        <v>266</v>
      </c>
    </row>
    <row r="215" spans="2:65" s="11" customFormat="1" ht="11.25">
      <c r="B215" s="135"/>
      <c r="D215" s="136" t="s">
        <v>274</v>
      </c>
      <c r="E215" s="137" t="s">
        <v>19</v>
      </c>
      <c r="F215" s="138" t="s">
        <v>5350</v>
      </c>
      <c r="H215" s="139">
        <v>0.312</v>
      </c>
      <c r="I215" s="140"/>
      <c r="L215" s="135"/>
      <c r="M215" s="141"/>
      <c r="T215" s="142"/>
      <c r="AT215" s="137" t="s">
        <v>274</v>
      </c>
      <c r="AU215" s="137" t="s">
        <v>85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1" customFormat="1" ht="11.25">
      <c r="B216" s="135"/>
      <c r="D216" s="136" t="s">
        <v>274</v>
      </c>
      <c r="E216" s="137" t="s">
        <v>19</v>
      </c>
      <c r="F216" s="138" t="s">
        <v>5351</v>
      </c>
      <c r="H216" s="139">
        <v>0.38400000000000001</v>
      </c>
      <c r="I216" s="140"/>
      <c r="L216" s="135"/>
      <c r="M216" s="141"/>
      <c r="T216" s="142"/>
      <c r="AT216" s="137" t="s">
        <v>274</v>
      </c>
      <c r="AU216" s="137" t="s">
        <v>85</v>
      </c>
      <c r="AV216" s="11" t="s">
        <v>85</v>
      </c>
      <c r="AW216" s="11" t="s">
        <v>37</v>
      </c>
      <c r="AX216" s="11" t="s">
        <v>75</v>
      </c>
      <c r="AY216" s="137" t="s">
        <v>266</v>
      </c>
    </row>
    <row r="217" spans="2:65" s="11" customFormat="1" ht="11.25">
      <c r="B217" s="135"/>
      <c r="D217" s="136" t="s">
        <v>274</v>
      </c>
      <c r="E217" s="137" t="s">
        <v>19</v>
      </c>
      <c r="F217" s="138" t="s">
        <v>5352</v>
      </c>
      <c r="H217" s="139">
        <v>3.0000000000000001E-3</v>
      </c>
      <c r="I217" s="140"/>
      <c r="L217" s="135"/>
      <c r="M217" s="141"/>
      <c r="T217" s="142"/>
      <c r="AT217" s="137" t="s">
        <v>274</v>
      </c>
      <c r="AU217" s="137" t="s">
        <v>85</v>
      </c>
      <c r="AV217" s="11" t="s">
        <v>85</v>
      </c>
      <c r="AW217" s="11" t="s">
        <v>37</v>
      </c>
      <c r="AX217" s="11" t="s">
        <v>75</v>
      </c>
      <c r="AY217" s="137" t="s">
        <v>266</v>
      </c>
    </row>
    <row r="218" spans="2:65" s="12" customFormat="1" ht="11.25">
      <c r="B218" s="143"/>
      <c r="D218" s="136" t="s">
        <v>274</v>
      </c>
      <c r="E218" s="144" t="s">
        <v>19</v>
      </c>
      <c r="F218" s="145" t="s">
        <v>276</v>
      </c>
      <c r="H218" s="146">
        <v>2.9409999999999998</v>
      </c>
      <c r="I218" s="147"/>
      <c r="L218" s="143"/>
      <c r="M218" s="148"/>
      <c r="T218" s="149"/>
      <c r="AT218" s="144" t="s">
        <v>274</v>
      </c>
      <c r="AU218" s="144" t="s">
        <v>85</v>
      </c>
      <c r="AV218" s="12" t="s">
        <v>272</v>
      </c>
      <c r="AW218" s="12" t="s">
        <v>37</v>
      </c>
      <c r="AX218" s="12" t="s">
        <v>83</v>
      </c>
      <c r="AY218" s="144" t="s">
        <v>266</v>
      </c>
    </row>
    <row r="219" spans="2:65" s="1" customFormat="1" ht="16.5" customHeight="1">
      <c r="B219" s="33"/>
      <c r="C219" s="122" t="s">
        <v>316</v>
      </c>
      <c r="D219" s="122" t="s">
        <v>267</v>
      </c>
      <c r="E219" s="123" t="s">
        <v>5176</v>
      </c>
      <c r="F219" s="124" t="s">
        <v>5177</v>
      </c>
      <c r="G219" s="125" t="s">
        <v>279</v>
      </c>
      <c r="H219" s="126">
        <v>2.9409999999999998</v>
      </c>
      <c r="I219" s="127"/>
      <c r="J219" s="128">
        <f>ROUND(I219*H219,2)</f>
        <v>0</v>
      </c>
      <c r="K219" s="124" t="s">
        <v>3272</v>
      </c>
      <c r="L219" s="33"/>
      <c r="M219" s="129" t="s">
        <v>19</v>
      </c>
      <c r="N219" s="130" t="s">
        <v>46</v>
      </c>
      <c r="P219" s="131">
        <f>O219*H219</f>
        <v>0</v>
      </c>
      <c r="Q219" s="131">
        <v>0</v>
      </c>
      <c r="R219" s="131">
        <f>Q219*H219</f>
        <v>0</v>
      </c>
      <c r="S219" s="131">
        <v>0</v>
      </c>
      <c r="T219" s="132">
        <f>S219*H219</f>
        <v>0</v>
      </c>
      <c r="AR219" s="133" t="s">
        <v>272</v>
      </c>
      <c r="AT219" s="133" t="s">
        <v>267</v>
      </c>
      <c r="AU219" s="133" t="s">
        <v>85</v>
      </c>
      <c r="AY219" s="18" t="s">
        <v>266</v>
      </c>
      <c r="BE219" s="134">
        <f>IF(N219="základní",J219,0)</f>
        <v>0</v>
      </c>
      <c r="BF219" s="134">
        <f>IF(N219="snížená",J219,0)</f>
        <v>0</v>
      </c>
      <c r="BG219" s="134">
        <f>IF(N219="zákl. přenesená",J219,0)</f>
        <v>0</v>
      </c>
      <c r="BH219" s="134">
        <f>IF(N219="sníž. přenesená",J219,0)</f>
        <v>0</v>
      </c>
      <c r="BI219" s="134">
        <f>IF(N219="nulová",J219,0)</f>
        <v>0</v>
      </c>
      <c r="BJ219" s="18" t="s">
        <v>83</v>
      </c>
      <c r="BK219" s="134">
        <f>ROUND(I219*H219,2)</f>
        <v>0</v>
      </c>
      <c r="BL219" s="18" t="s">
        <v>272</v>
      </c>
      <c r="BM219" s="133" t="s">
        <v>5619</v>
      </c>
    </row>
    <row r="220" spans="2:65" s="1" customFormat="1" ht="11.25">
      <c r="B220" s="33"/>
      <c r="D220" s="186" t="s">
        <v>1068</v>
      </c>
      <c r="F220" s="187" t="s">
        <v>5179</v>
      </c>
      <c r="I220" s="151"/>
      <c r="L220" s="33"/>
      <c r="M220" s="152"/>
      <c r="T220" s="54"/>
      <c r="AT220" s="18" t="s">
        <v>1068</v>
      </c>
      <c r="AU220" s="18" t="s">
        <v>85</v>
      </c>
    </row>
    <row r="221" spans="2:65" s="1" customFormat="1" ht="16.5" customHeight="1">
      <c r="B221" s="33"/>
      <c r="C221" s="122" t="s">
        <v>328</v>
      </c>
      <c r="D221" s="122" t="s">
        <v>267</v>
      </c>
      <c r="E221" s="123" t="s">
        <v>2880</v>
      </c>
      <c r="F221" s="124" t="s">
        <v>2881</v>
      </c>
      <c r="G221" s="125" t="s">
        <v>895</v>
      </c>
      <c r="H221" s="126">
        <v>41.258000000000003</v>
      </c>
      <c r="I221" s="127"/>
      <c r="J221" s="128">
        <f>ROUND(I221*H221,2)</f>
        <v>0</v>
      </c>
      <c r="K221" s="124" t="s">
        <v>3272</v>
      </c>
      <c r="L221" s="33"/>
      <c r="M221" s="129" t="s">
        <v>19</v>
      </c>
      <c r="N221" s="130" t="s">
        <v>46</v>
      </c>
      <c r="P221" s="131">
        <f>O221*H221</f>
        <v>0</v>
      </c>
      <c r="Q221" s="131">
        <v>0</v>
      </c>
      <c r="R221" s="131">
        <f>Q221*H221</f>
        <v>0</v>
      </c>
      <c r="S221" s="131">
        <v>0</v>
      </c>
      <c r="T221" s="132">
        <f>S221*H221</f>
        <v>0</v>
      </c>
      <c r="AR221" s="133" t="s">
        <v>272</v>
      </c>
      <c r="AT221" s="133" t="s">
        <v>267</v>
      </c>
      <c r="AU221" s="133" t="s">
        <v>85</v>
      </c>
      <c r="AY221" s="18" t="s">
        <v>266</v>
      </c>
      <c r="BE221" s="134">
        <f>IF(N221="základní",J221,0)</f>
        <v>0</v>
      </c>
      <c r="BF221" s="134">
        <f>IF(N221="snížená",J221,0)</f>
        <v>0</v>
      </c>
      <c r="BG221" s="134">
        <f>IF(N221="zákl. přenesená",J221,0)</f>
        <v>0</v>
      </c>
      <c r="BH221" s="134">
        <f>IF(N221="sníž. přenesená",J221,0)</f>
        <v>0</v>
      </c>
      <c r="BI221" s="134">
        <f>IF(N221="nulová",J221,0)</f>
        <v>0</v>
      </c>
      <c r="BJ221" s="18" t="s">
        <v>83</v>
      </c>
      <c r="BK221" s="134">
        <f>ROUND(I221*H221,2)</f>
        <v>0</v>
      </c>
      <c r="BL221" s="18" t="s">
        <v>272</v>
      </c>
      <c r="BM221" s="133" t="s">
        <v>5620</v>
      </c>
    </row>
    <row r="222" spans="2:65" s="1" customFormat="1" ht="11.25">
      <c r="B222" s="33"/>
      <c r="D222" s="186" t="s">
        <v>1068</v>
      </c>
      <c r="F222" s="187" t="s">
        <v>2883</v>
      </c>
      <c r="I222" s="151"/>
      <c r="L222" s="33"/>
      <c r="M222" s="152"/>
      <c r="T222" s="54"/>
      <c r="AT222" s="18" t="s">
        <v>1068</v>
      </c>
      <c r="AU222" s="18" t="s">
        <v>85</v>
      </c>
    </row>
    <row r="223" spans="2:65" s="11" customFormat="1" ht="11.25">
      <c r="B223" s="135"/>
      <c r="D223" s="136" t="s">
        <v>274</v>
      </c>
      <c r="E223" s="137" t="s">
        <v>19</v>
      </c>
      <c r="F223" s="138" t="s">
        <v>5355</v>
      </c>
      <c r="H223" s="139">
        <v>8.0640000000000001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1" customFormat="1" ht="11.25">
      <c r="B224" s="135"/>
      <c r="D224" s="136" t="s">
        <v>274</v>
      </c>
      <c r="E224" s="137" t="s">
        <v>19</v>
      </c>
      <c r="F224" s="138" t="s">
        <v>5356</v>
      </c>
      <c r="H224" s="139">
        <v>1.8140000000000001</v>
      </c>
      <c r="I224" s="140"/>
      <c r="L224" s="135"/>
      <c r="M224" s="141"/>
      <c r="T224" s="142"/>
      <c r="AT224" s="137" t="s">
        <v>274</v>
      </c>
      <c r="AU224" s="137" t="s">
        <v>85</v>
      </c>
      <c r="AV224" s="11" t="s">
        <v>85</v>
      </c>
      <c r="AW224" s="11" t="s">
        <v>37</v>
      </c>
      <c r="AX224" s="11" t="s">
        <v>75</v>
      </c>
      <c r="AY224" s="137" t="s">
        <v>266</v>
      </c>
    </row>
    <row r="225" spans="2:65" s="11" customFormat="1" ht="11.25">
      <c r="B225" s="135"/>
      <c r="D225" s="136" t="s">
        <v>274</v>
      </c>
      <c r="E225" s="137" t="s">
        <v>19</v>
      </c>
      <c r="F225" s="138" t="s">
        <v>5621</v>
      </c>
      <c r="H225" s="139">
        <v>27.9</v>
      </c>
      <c r="I225" s="140"/>
      <c r="L225" s="135"/>
      <c r="M225" s="141"/>
      <c r="T225" s="142"/>
      <c r="AT225" s="137" t="s">
        <v>274</v>
      </c>
      <c r="AU225" s="137" t="s">
        <v>85</v>
      </c>
      <c r="AV225" s="11" t="s">
        <v>85</v>
      </c>
      <c r="AW225" s="11" t="s">
        <v>37</v>
      </c>
      <c r="AX225" s="11" t="s">
        <v>75</v>
      </c>
      <c r="AY225" s="137" t="s">
        <v>266</v>
      </c>
    </row>
    <row r="226" spans="2:65" s="11" customFormat="1" ht="11.25">
      <c r="B226" s="135"/>
      <c r="D226" s="136" t="s">
        <v>274</v>
      </c>
      <c r="E226" s="137" t="s">
        <v>19</v>
      </c>
      <c r="F226" s="138" t="s">
        <v>5622</v>
      </c>
      <c r="H226" s="139">
        <v>3.48</v>
      </c>
      <c r="I226" s="140"/>
      <c r="L226" s="135"/>
      <c r="M226" s="141"/>
      <c r="T226" s="142"/>
      <c r="AT226" s="137" t="s">
        <v>274</v>
      </c>
      <c r="AU226" s="137" t="s">
        <v>85</v>
      </c>
      <c r="AV226" s="11" t="s">
        <v>85</v>
      </c>
      <c r="AW226" s="11" t="s">
        <v>37</v>
      </c>
      <c r="AX226" s="11" t="s">
        <v>75</v>
      </c>
      <c r="AY226" s="137" t="s">
        <v>266</v>
      </c>
    </row>
    <row r="227" spans="2:65" s="12" customFormat="1" ht="11.25">
      <c r="B227" s="143"/>
      <c r="D227" s="136" t="s">
        <v>274</v>
      </c>
      <c r="E227" s="144" t="s">
        <v>19</v>
      </c>
      <c r="F227" s="145" t="s">
        <v>276</v>
      </c>
      <c r="H227" s="146">
        <v>41.257999999999996</v>
      </c>
      <c r="I227" s="147"/>
      <c r="L227" s="143"/>
      <c r="M227" s="148"/>
      <c r="T227" s="149"/>
      <c r="AT227" s="144" t="s">
        <v>274</v>
      </c>
      <c r="AU227" s="144" t="s">
        <v>85</v>
      </c>
      <c r="AV227" s="12" t="s">
        <v>272</v>
      </c>
      <c r="AW227" s="12" t="s">
        <v>37</v>
      </c>
      <c r="AX227" s="12" t="s">
        <v>83</v>
      </c>
      <c r="AY227" s="144" t="s">
        <v>266</v>
      </c>
    </row>
    <row r="228" spans="2:65" s="1" customFormat="1" ht="16.5" customHeight="1">
      <c r="B228" s="33"/>
      <c r="C228" s="122" t="s">
        <v>324</v>
      </c>
      <c r="D228" s="122" t="s">
        <v>267</v>
      </c>
      <c r="E228" s="123" t="s">
        <v>2885</v>
      </c>
      <c r="F228" s="124" t="s">
        <v>2886</v>
      </c>
      <c r="G228" s="125" t="s">
        <v>895</v>
      </c>
      <c r="H228" s="126">
        <v>41.258000000000003</v>
      </c>
      <c r="I228" s="127"/>
      <c r="J228" s="128">
        <f>ROUND(I228*H228,2)</f>
        <v>0</v>
      </c>
      <c r="K228" s="124" t="s">
        <v>3272</v>
      </c>
      <c r="L228" s="33"/>
      <c r="M228" s="129" t="s">
        <v>19</v>
      </c>
      <c r="N228" s="130" t="s">
        <v>46</v>
      </c>
      <c r="P228" s="131">
        <f>O228*H228</f>
        <v>0</v>
      </c>
      <c r="Q228" s="131">
        <v>0</v>
      </c>
      <c r="R228" s="131">
        <f>Q228*H228</f>
        <v>0</v>
      </c>
      <c r="S228" s="131">
        <v>0</v>
      </c>
      <c r="T228" s="132">
        <f>S228*H228</f>
        <v>0</v>
      </c>
      <c r="AR228" s="133" t="s">
        <v>272</v>
      </c>
      <c r="AT228" s="133" t="s">
        <v>267</v>
      </c>
      <c r="AU228" s="133" t="s">
        <v>85</v>
      </c>
      <c r="AY228" s="18" t="s">
        <v>266</v>
      </c>
      <c r="BE228" s="134">
        <f>IF(N228="základní",J228,0)</f>
        <v>0</v>
      </c>
      <c r="BF228" s="134">
        <f>IF(N228="snížená",J228,0)</f>
        <v>0</v>
      </c>
      <c r="BG228" s="134">
        <f>IF(N228="zákl. přenesená",J228,0)</f>
        <v>0</v>
      </c>
      <c r="BH228" s="134">
        <f>IF(N228="sníž. přenesená",J228,0)</f>
        <v>0</v>
      </c>
      <c r="BI228" s="134">
        <f>IF(N228="nulová",J228,0)</f>
        <v>0</v>
      </c>
      <c r="BJ228" s="18" t="s">
        <v>83</v>
      </c>
      <c r="BK228" s="134">
        <f>ROUND(I228*H228,2)</f>
        <v>0</v>
      </c>
      <c r="BL228" s="18" t="s">
        <v>272</v>
      </c>
      <c r="BM228" s="133" t="s">
        <v>5623</v>
      </c>
    </row>
    <row r="229" spans="2:65" s="1" customFormat="1" ht="11.25">
      <c r="B229" s="33"/>
      <c r="D229" s="186" t="s">
        <v>1068</v>
      </c>
      <c r="F229" s="187" t="s">
        <v>2888</v>
      </c>
      <c r="I229" s="151"/>
      <c r="L229" s="33"/>
      <c r="M229" s="152"/>
      <c r="T229" s="54"/>
      <c r="AT229" s="18" t="s">
        <v>1068</v>
      </c>
      <c r="AU229" s="18" t="s">
        <v>85</v>
      </c>
    </row>
    <row r="230" spans="2:65" s="1" customFormat="1" ht="16.5" customHeight="1">
      <c r="B230" s="33"/>
      <c r="C230" s="122" t="s">
        <v>320</v>
      </c>
      <c r="D230" s="122" t="s">
        <v>267</v>
      </c>
      <c r="E230" s="123" t="s">
        <v>2890</v>
      </c>
      <c r="F230" s="124" t="s">
        <v>2891</v>
      </c>
      <c r="G230" s="125" t="s">
        <v>845</v>
      </c>
      <c r="H230" s="126">
        <v>1.5309999999999999</v>
      </c>
      <c r="I230" s="127"/>
      <c r="J230" s="128">
        <f>ROUND(I230*H230,2)</f>
        <v>0</v>
      </c>
      <c r="K230" s="124" t="s">
        <v>3272</v>
      </c>
      <c r="L230" s="33"/>
      <c r="M230" s="129" t="s">
        <v>19</v>
      </c>
      <c r="N230" s="130" t="s">
        <v>46</v>
      </c>
      <c r="P230" s="131">
        <f>O230*H230</f>
        <v>0</v>
      </c>
      <c r="Q230" s="131">
        <v>0</v>
      </c>
      <c r="R230" s="131">
        <f>Q230*H230</f>
        <v>0</v>
      </c>
      <c r="S230" s="131">
        <v>0</v>
      </c>
      <c r="T230" s="132">
        <f>S230*H230</f>
        <v>0</v>
      </c>
      <c r="AR230" s="133" t="s">
        <v>272</v>
      </c>
      <c r="AT230" s="133" t="s">
        <v>267</v>
      </c>
      <c r="AU230" s="133" t="s">
        <v>85</v>
      </c>
      <c r="AY230" s="18" t="s">
        <v>266</v>
      </c>
      <c r="BE230" s="134">
        <f>IF(N230="základní",J230,0)</f>
        <v>0</v>
      </c>
      <c r="BF230" s="134">
        <f>IF(N230="snížená",J230,0)</f>
        <v>0</v>
      </c>
      <c r="BG230" s="134">
        <f>IF(N230="zákl. přenesená",J230,0)</f>
        <v>0</v>
      </c>
      <c r="BH230" s="134">
        <f>IF(N230="sníž. přenesená",J230,0)</f>
        <v>0</v>
      </c>
      <c r="BI230" s="134">
        <f>IF(N230="nulová",J230,0)</f>
        <v>0</v>
      </c>
      <c r="BJ230" s="18" t="s">
        <v>83</v>
      </c>
      <c r="BK230" s="134">
        <f>ROUND(I230*H230,2)</f>
        <v>0</v>
      </c>
      <c r="BL230" s="18" t="s">
        <v>272</v>
      </c>
      <c r="BM230" s="133" t="s">
        <v>5624</v>
      </c>
    </row>
    <row r="231" spans="2:65" s="1" customFormat="1" ht="11.25">
      <c r="B231" s="33"/>
      <c r="D231" s="186" t="s">
        <v>1068</v>
      </c>
      <c r="F231" s="187" t="s">
        <v>2893</v>
      </c>
      <c r="I231" s="151"/>
      <c r="L231" s="33"/>
      <c r="M231" s="152"/>
      <c r="T231" s="54"/>
      <c r="AT231" s="18" t="s">
        <v>1068</v>
      </c>
      <c r="AU231" s="18" t="s">
        <v>85</v>
      </c>
    </row>
    <row r="232" spans="2:65" s="11" customFormat="1" ht="11.25">
      <c r="B232" s="135"/>
      <c r="D232" s="136" t="s">
        <v>274</v>
      </c>
      <c r="E232" s="137" t="s">
        <v>19</v>
      </c>
      <c r="F232" s="138" t="s">
        <v>5625</v>
      </c>
      <c r="H232" s="139">
        <v>1.1890000000000001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75</v>
      </c>
      <c r="AY232" s="137" t="s">
        <v>266</v>
      </c>
    </row>
    <row r="233" spans="2:65" s="11" customFormat="1" ht="11.25">
      <c r="B233" s="135"/>
      <c r="D233" s="136" t="s">
        <v>274</v>
      </c>
      <c r="E233" s="137" t="s">
        <v>19</v>
      </c>
      <c r="F233" s="138" t="s">
        <v>5626</v>
      </c>
      <c r="H233" s="139">
        <v>0.34200000000000003</v>
      </c>
      <c r="I233" s="140"/>
      <c r="L233" s="135"/>
      <c r="M233" s="141"/>
      <c r="T233" s="142"/>
      <c r="AT233" s="137" t="s">
        <v>274</v>
      </c>
      <c r="AU233" s="137" t="s">
        <v>85</v>
      </c>
      <c r="AV233" s="11" t="s">
        <v>85</v>
      </c>
      <c r="AW233" s="11" t="s">
        <v>37</v>
      </c>
      <c r="AX233" s="11" t="s">
        <v>75</v>
      </c>
      <c r="AY233" s="137" t="s">
        <v>266</v>
      </c>
    </row>
    <row r="234" spans="2:65" s="12" customFormat="1" ht="11.25">
      <c r="B234" s="143"/>
      <c r="D234" s="136" t="s">
        <v>274</v>
      </c>
      <c r="E234" s="144" t="s">
        <v>19</v>
      </c>
      <c r="F234" s="145" t="s">
        <v>276</v>
      </c>
      <c r="H234" s="146">
        <v>1.5310000000000001</v>
      </c>
      <c r="I234" s="147"/>
      <c r="L234" s="143"/>
      <c r="M234" s="148"/>
      <c r="T234" s="149"/>
      <c r="AT234" s="144" t="s">
        <v>274</v>
      </c>
      <c r="AU234" s="144" t="s">
        <v>85</v>
      </c>
      <c r="AV234" s="12" t="s">
        <v>272</v>
      </c>
      <c r="AW234" s="12" t="s">
        <v>37</v>
      </c>
      <c r="AX234" s="12" t="s">
        <v>83</v>
      </c>
      <c r="AY234" s="144" t="s">
        <v>266</v>
      </c>
    </row>
    <row r="235" spans="2:65" s="1" customFormat="1" ht="16.5" customHeight="1">
      <c r="B235" s="33"/>
      <c r="C235" s="122" t="s">
        <v>332</v>
      </c>
      <c r="D235" s="122" t="s">
        <v>267</v>
      </c>
      <c r="E235" s="123" t="s">
        <v>5363</v>
      </c>
      <c r="F235" s="124" t="s">
        <v>5364</v>
      </c>
      <c r="G235" s="125" t="s">
        <v>279</v>
      </c>
      <c r="H235" s="126">
        <v>9.3130000000000006</v>
      </c>
      <c r="I235" s="127"/>
      <c r="J235" s="128">
        <f>ROUND(I235*H235,2)</f>
        <v>0</v>
      </c>
      <c r="K235" s="124" t="s">
        <v>3272</v>
      </c>
      <c r="L235" s="33"/>
      <c r="M235" s="129" t="s">
        <v>19</v>
      </c>
      <c r="N235" s="130" t="s">
        <v>46</v>
      </c>
      <c r="P235" s="131">
        <f>O235*H235</f>
        <v>0</v>
      </c>
      <c r="Q235" s="131">
        <v>0</v>
      </c>
      <c r="R235" s="131">
        <f>Q235*H235</f>
        <v>0</v>
      </c>
      <c r="S235" s="131">
        <v>0</v>
      </c>
      <c r="T235" s="132">
        <f>S235*H235</f>
        <v>0</v>
      </c>
      <c r="AR235" s="133" t="s">
        <v>272</v>
      </c>
      <c r="AT235" s="133" t="s">
        <v>267</v>
      </c>
      <c r="AU235" s="133" t="s">
        <v>85</v>
      </c>
      <c r="AY235" s="18" t="s">
        <v>266</v>
      </c>
      <c r="BE235" s="134">
        <f>IF(N235="základní",J235,0)</f>
        <v>0</v>
      </c>
      <c r="BF235" s="134">
        <f>IF(N235="snížená",J235,0)</f>
        <v>0</v>
      </c>
      <c r="BG235" s="134">
        <f>IF(N235="zákl. přenesená",J235,0)</f>
        <v>0</v>
      </c>
      <c r="BH235" s="134">
        <f>IF(N235="sníž. přenesená",J235,0)</f>
        <v>0</v>
      </c>
      <c r="BI235" s="134">
        <f>IF(N235="nulová",J235,0)</f>
        <v>0</v>
      </c>
      <c r="BJ235" s="18" t="s">
        <v>83</v>
      </c>
      <c r="BK235" s="134">
        <f>ROUND(I235*H235,2)</f>
        <v>0</v>
      </c>
      <c r="BL235" s="18" t="s">
        <v>272</v>
      </c>
      <c r="BM235" s="133" t="s">
        <v>5627</v>
      </c>
    </row>
    <row r="236" spans="2:65" s="1" customFormat="1" ht="11.25">
      <c r="B236" s="33"/>
      <c r="D236" s="186" t="s">
        <v>1068</v>
      </c>
      <c r="F236" s="187" t="s">
        <v>5366</v>
      </c>
      <c r="I236" s="151"/>
      <c r="L236" s="33"/>
      <c r="M236" s="152"/>
      <c r="T236" s="54"/>
      <c r="AT236" s="18" t="s">
        <v>1068</v>
      </c>
      <c r="AU236" s="18" t="s">
        <v>85</v>
      </c>
    </row>
    <row r="237" spans="2:65" s="11" customFormat="1" ht="11.25">
      <c r="B237" s="135"/>
      <c r="D237" s="136" t="s">
        <v>274</v>
      </c>
      <c r="E237" s="137" t="s">
        <v>19</v>
      </c>
      <c r="F237" s="138" t="s">
        <v>5628</v>
      </c>
      <c r="H237" s="139">
        <v>9.3130000000000006</v>
      </c>
      <c r="I237" s="140"/>
      <c r="L237" s="135"/>
      <c r="M237" s="141"/>
      <c r="T237" s="142"/>
      <c r="AT237" s="137" t="s">
        <v>274</v>
      </c>
      <c r="AU237" s="137" t="s">
        <v>85</v>
      </c>
      <c r="AV237" s="11" t="s">
        <v>85</v>
      </c>
      <c r="AW237" s="11" t="s">
        <v>37</v>
      </c>
      <c r="AX237" s="11" t="s">
        <v>75</v>
      </c>
      <c r="AY237" s="137" t="s">
        <v>266</v>
      </c>
    </row>
    <row r="238" spans="2:65" s="14" customFormat="1" ht="11.25">
      <c r="B238" s="164"/>
      <c r="D238" s="136" t="s">
        <v>274</v>
      </c>
      <c r="E238" s="165" t="s">
        <v>19</v>
      </c>
      <c r="F238" s="166" t="s">
        <v>5629</v>
      </c>
      <c r="H238" s="165" t="s">
        <v>19</v>
      </c>
      <c r="I238" s="167"/>
      <c r="L238" s="164"/>
      <c r="M238" s="168"/>
      <c r="T238" s="169"/>
      <c r="AT238" s="165" t="s">
        <v>274</v>
      </c>
      <c r="AU238" s="165" t="s">
        <v>85</v>
      </c>
      <c r="AV238" s="14" t="s">
        <v>83</v>
      </c>
      <c r="AW238" s="14" t="s">
        <v>37</v>
      </c>
      <c r="AX238" s="14" t="s">
        <v>75</v>
      </c>
      <c r="AY238" s="165" t="s">
        <v>266</v>
      </c>
    </row>
    <row r="239" spans="2:65" s="12" customFormat="1" ht="11.25">
      <c r="B239" s="143"/>
      <c r="D239" s="136" t="s">
        <v>274</v>
      </c>
      <c r="E239" s="144" t="s">
        <v>19</v>
      </c>
      <c r="F239" s="145" t="s">
        <v>276</v>
      </c>
      <c r="H239" s="146">
        <v>9.3130000000000006</v>
      </c>
      <c r="I239" s="147"/>
      <c r="L239" s="143"/>
      <c r="M239" s="148"/>
      <c r="T239" s="149"/>
      <c r="AT239" s="144" t="s">
        <v>274</v>
      </c>
      <c r="AU239" s="144" t="s">
        <v>85</v>
      </c>
      <c r="AV239" s="12" t="s">
        <v>272</v>
      </c>
      <c r="AW239" s="12" t="s">
        <v>37</v>
      </c>
      <c r="AX239" s="12" t="s">
        <v>83</v>
      </c>
      <c r="AY239" s="144" t="s">
        <v>266</v>
      </c>
    </row>
    <row r="240" spans="2:65" s="1" customFormat="1" ht="16.5" customHeight="1">
      <c r="B240" s="33"/>
      <c r="C240" s="170" t="s">
        <v>417</v>
      </c>
      <c r="D240" s="170" t="s">
        <v>298</v>
      </c>
      <c r="E240" s="171" t="s">
        <v>5369</v>
      </c>
      <c r="F240" s="172" t="s">
        <v>5630</v>
      </c>
      <c r="G240" s="173" t="s">
        <v>789</v>
      </c>
      <c r="H240" s="174">
        <v>3</v>
      </c>
      <c r="I240" s="175"/>
      <c r="J240" s="176">
        <f>ROUND(I240*H240,2)</f>
        <v>0</v>
      </c>
      <c r="K240" s="172" t="s">
        <v>3272</v>
      </c>
      <c r="L240" s="177"/>
      <c r="M240" s="178" t="s">
        <v>19</v>
      </c>
      <c r="N240" s="179" t="s">
        <v>46</v>
      </c>
      <c r="P240" s="131">
        <f>O240*H240</f>
        <v>0</v>
      </c>
      <c r="Q240" s="131">
        <v>0</v>
      </c>
      <c r="R240" s="131">
        <f>Q240*H240</f>
        <v>0</v>
      </c>
      <c r="S240" s="131">
        <v>0</v>
      </c>
      <c r="T240" s="132">
        <f>S240*H240</f>
        <v>0</v>
      </c>
      <c r="AR240" s="133" t="s">
        <v>303</v>
      </c>
      <c r="AT240" s="133" t="s">
        <v>298</v>
      </c>
      <c r="AU240" s="133" t="s">
        <v>85</v>
      </c>
      <c r="AY240" s="18" t="s">
        <v>266</v>
      </c>
      <c r="BE240" s="134">
        <f>IF(N240="základní",J240,0)</f>
        <v>0</v>
      </c>
      <c r="BF240" s="134">
        <f>IF(N240="snížená",J240,0)</f>
        <v>0</v>
      </c>
      <c r="BG240" s="134">
        <f>IF(N240="zákl. přenesená",J240,0)</f>
        <v>0</v>
      </c>
      <c r="BH240" s="134">
        <f>IF(N240="sníž. přenesená",J240,0)</f>
        <v>0</v>
      </c>
      <c r="BI240" s="134">
        <f>IF(N240="nulová",J240,0)</f>
        <v>0</v>
      </c>
      <c r="BJ240" s="18" t="s">
        <v>83</v>
      </c>
      <c r="BK240" s="134">
        <f>ROUND(I240*H240,2)</f>
        <v>0</v>
      </c>
      <c r="BL240" s="18" t="s">
        <v>272</v>
      </c>
      <c r="BM240" s="133" t="s">
        <v>5631</v>
      </c>
    </row>
    <row r="241" spans="2:65" s="1" customFormat="1" ht="16.5" customHeight="1">
      <c r="B241" s="33"/>
      <c r="C241" s="122" t="s">
        <v>421</v>
      </c>
      <c r="D241" s="122" t="s">
        <v>267</v>
      </c>
      <c r="E241" s="123" t="s">
        <v>5372</v>
      </c>
      <c r="F241" s="124" t="s">
        <v>5373</v>
      </c>
      <c r="G241" s="125" t="s">
        <v>279</v>
      </c>
      <c r="H241" s="126">
        <v>11.074</v>
      </c>
      <c r="I241" s="127"/>
      <c r="J241" s="128">
        <f>ROUND(I241*H241,2)</f>
        <v>0</v>
      </c>
      <c r="K241" s="124" t="s">
        <v>3272</v>
      </c>
      <c r="L241" s="33"/>
      <c r="M241" s="129" t="s">
        <v>19</v>
      </c>
      <c r="N241" s="130" t="s">
        <v>46</v>
      </c>
      <c r="P241" s="131">
        <f>O241*H241</f>
        <v>0</v>
      </c>
      <c r="Q241" s="131">
        <v>0</v>
      </c>
      <c r="R241" s="131">
        <f>Q241*H241</f>
        <v>0</v>
      </c>
      <c r="S241" s="131">
        <v>0</v>
      </c>
      <c r="T241" s="132">
        <f>S241*H241</f>
        <v>0</v>
      </c>
      <c r="AR241" s="133" t="s">
        <v>272</v>
      </c>
      <c r="AT241" s="133" t="s">
        <v>267</v>
      </c>
      <c r="AU241" s="133" t="s">
        <v>85</v>
      </c>
      <c r="AY241" s="18" t="s">
        <v>266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8" t="s">
        <v>83</v>
      </c>
      <c r="BK241" s="134">
        <f>ROUND(I241*H241,2)</f>
        <v>0</v>
      </c>
      <c r="BL241" s="18" t="s">
        <v>272</v>
      </c>
      <c r="BM241" s="133" t="s">
        <v>5632</v>
      </c>
    </row>
    <row r="242" spans="2:65" s="1" customFormat="1" ht="11.25">
      <c r="B242" s="33"/>
      <c r="D242" s="186" t="s">
        <v>1068</v>
      </c>
      <c r="F242" s="187" t="s">
        <v>5375</v>
      </c>
      <c r="I242" s="151"/>
      <c r="L242" s="33"/>
      <c r="M242" s="152"/>
      <c r="T242" s="54"/>
      <c r="AT242" s="18" t="s">
        <v>1068</v>
      </c>
      <c r="AU242" s="18" t="s">
        <v>85</v>
      </c>
    </row>
    <row r="243" spans="2:65" s="11" customFormat="1" ht="11.25">
      <c r="B243" s="135"/>
      <c r="D243" s="136" t="s">
        <v>274</v>
      </c>
      <c r="E243" s="137" t="s">
        <v>19</v>
      </c>
      <c r="F243" s="138" t="s">
        <v>5633</v>
      </c>
      <c r="H243" s="139">
        <v>2.827</v>
      </c>
      <c r="I243" s="140"/>
      <c r="L243" s="135"/>
      <c r="M243" s="141"/>
      <c r="T243" s="142"/>
      <c r="AT243" s="137" t="s">
        <v>274</v>
      </c>
      <c r="AU243" s="137" t="s">
        <v>85</v>
      </c>
      <c r="AV243" s="11" t="s">
        <v>85</v>
      </c>
      <c r="AW243" s="11" t="s">
        <v>37</v>
      </c>
      <c r="AX243" s="11" t="s">
        <v>75</v>
      </c>
      <c r="AY243" s="137" t="s">
        <v>266</v>
      </c>
    </row>
    <row r="244" spans="2:65" s="11" customFormat="1" ht="11.25">
      <c r="B244" s="135"/>
      <c r="D244" s="136" t="s">
        <v>274</v>
      </c>
      <c r="E244" s="137" t="s">
        <v>19</v>
      </c>
      <c r="F244" s="138" t="s">
        <v>5634</v>
      </c>
      <c r="H244" s="139">
        <v>2.6960000000000002</v>
      </c>
      <c r="I244" s="140"/>
      <c r="L244" s="135"/>
      <c r="M244" s="141"/>
      <c r="T244" s="142"/>
      <c r="AT244" s="137" t="s">
        <v>274</v>
      </c>
      <c r="AU244" s="137" t="s">
        <v>85</v>
      </c>
      <c r="AV244" s="11" t="s">
        <v>85</v>
      </c>
      <c r="AW244" s="11" t="s">
        <v>37</v>
      </c>
      <c r="AX244" s="11" t="s">
        <v>75</v>
      </c>
      <c r="AY244" s="137" t="s">
        <v>266</v>
      </c>
    </row>
    <row r="245" spans="2:65" s="11" customFormat="1" ht="11.25">
      <c r="B245" s="135"/>
      <c r="D245" s="136" t="s">
        <v>274</v>
      </c>
      <c r="E245" s="137" t="s">
        <v>19</v>
      </c>
      <c r="F245" s="138" t="s">
        <v>5635</v>
      </c>
      <c r="H245" s="139">
        <v>2.8410000000000002</v>
      </c>
      <c r="I245" s="140"/>
      <c r="L245" s="135"/>
      <c r="M245" s="141"/>
      <c r="T245" s="142"/>
      <c r="AT245" s="137" t="s">
        <v>274</v>
      </c>
      <c r="AU245" s="137" t="s">
        <v>85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1" customFormat="1" ht="11.25">
      <c r="B246" s="135"/>
      <c r="D246" s="136" t="s">
        <v>274</v>
      </c>
      <c r="E246" s="137" t="s">
        <v>19</v>
      </c>
      <c r="F246" s="138" t="s">
        <v>5636</v>
      </c>
      <c r="H246" s="139">
        <v>2.71</v>
      </c>
      <c r="I246" s="140"/>
      <c r="L246" s="135"/>
      <c r="M246" s="141"/>
      <c r="T246" s="142"/>
      <c r="AT246" s="137" t="s">
        <v>274</v>
      </c>
      <c r="AU246" s="137" t="s">
        <v>85</v>
      </c>
      <c r="AV246" s="11" t="s">
        <v>85</v>
      </c>
      <c r="AW246" s="11" t="s">
        <v>37</v>
      </c>
      <c r="AX246" s="11" t="s">
        <v>75</v>
      </c>
      <c r="AY246" s="137" t="s">
        <v>266</v>
      </c>
    </row>
    <row r="247" spans="2:65" s="12" customFormat="1" ht="11.25">
      <c r="B247" s="143"/>
      <c r="D247" s="136" t="s">
        <v>274</v>
      </c>
      <c r="E247" s="144" t="s">
        <v>19</v>
      </c>
      <c r="F247" s="145" t="s">
        <v>276</v>
      </c>
      <c r="H247" s="146">
        <v>11.074000000000002</v>
      </c>
      <c r="I247" s="147"/>
      <c r="L247" s="143"/>
      <c r="M247" s="148"/>
      <c r="T247" s="149"/>
      <c r="AT247" s="144" t="s">
        <v>274</v>
      </c>
      <c r="AU247" s="144" t="s">
        <v>85</v>
      </c>
      <c r="AV247" s="12" t="s">
        <v>272</v>
      </c>
      <c r="AW247" s="12" t="s">
        <v>37</v>
      </c>
      <c r="AX247" s="12" t="s">
        <v>83</v>
      </c>
      <c r="AY247" s="144" t="s">
        <v>266</v>
      </c>
    </row>
    <row r="248" spans="2:65" s="1" customFormat="1" ht="16.5" customHeight="1">
      <c r="B248" s="33"/>
      <c r="C248" s="122" t="s">
        <v>425</v>
      </c>
      <c r="D248" s="122" t="s">
        <v>267</v>
      </c>
      <c r="E248" s="123" t="s">
        <v>5380</v>
      </c>
      <c r="F248" s="124" t="s">
        <v>5381</v>
      </c>
      <c r="G248" s="125" t="s">
        <v>279</v>
      </c>
      <c r="H248" s="126">
        <v>11.074</v>
      </c>
      <c r="I248" s="127"/>
      <c r="J248" s="128">
        <f>ROUND(I248*H248,2)</f>
        <v>0</v>
      </c>
      <c r="K248" s="124" t="s">
        <v>3272</v>
      </c>
      <c r="L248" s="33"/>
      <c r="M248" s="129" t="s">
        <v>19</v>
      </c>
      <c r="N248" s="130" t="s">
        <v>46</v>
      </c>
      <c r="P248" s="131">
        <f>O248*H248</f>
        <v>0</v>
      </c>
      <c r="Q248" s="131">
        <v>0</v>
      </c>
      <c r="R248" s="131">
        <f>Q248*H248</f>
        <v>0</v>
      </c>
      <c r="S248" s="131">
        <v>0</v>
      </c>
      <c r="T248" s="132">
        <f>S248*H248</f>
        <v>0</v>
      </c>
      <c r="AR248" s="133" t="s">
        <v>272</v>
      </c>
      <c r="AT248" s="133" t="s">
        <v>267</v>
      </c>
      <c r="AU248" s="133" t="s">
        <v>85</v>
      </c>
      <c r="AY248" s="18" t="s">
        <v>266</v>
      </c>
      <c r="BE248" s="134">
        <f>IF(N248="základní",J248,0)</f>
        <v>0</v>
      </c>
      <c r="BF248" s="134">
        <f>IF(N248="snížená",J248,0)</f>
        <v>0</v>
      </c>
      <c r="BG248" s="134">
        <f>IF(N248="zákl. přenesená",J248,0)</f>
        <v>0</v>
      </c>
      <c r="BH248" s="134">
        <f>IF(N248="sníž. přenesená",J248,0)</f>
        <v>0</v>
      </c>
      <c r="BI248" s="134">
        <f>IF(N248="nulová",J248,0)</f>
        <v>0</v>
      </c>
      <c r="BJ248" s="18" t="s">
        <v>83</v>
      </c>
      <c r="BK248" s="134">
        <f>ROUND(I248*H248,2)</f>
        <v>0</v>
      </c>
      <c r="BL248" s="18" t="s">
        <v>272</v>
      </c>
      <c r="BM248" s="133" t="s">
        <v>5637</v>
      </c>
    </row>
    <row r="249" spans="2:65" s="1" customFormat="1" ht="11.25">
      <c r="B249" s="33"/>
      <c r="D249" s="186" t="s">
        <v>1068</v>
      </c>
      <c r="F249" s="187" t="s">
        <v>5383</v>
      </c>
      <c r="I249" s="151"/>
      <c r="L249" s="33"/>
      <c r="M249" s="152"/>
      <c r="T249" s="54"/>
      <c r="AT249" s="18" t="s">
        <v>1068</v>
      </c>
      <c r="AU249" s="18" t="s">
        <v>85</v>
      </c>
    </row>
    <row r="250" spans="2:65" s="1" customFormat="1" ht="16.5" customHeight="1">
      <c r="B250" s="33"/>
      <c r="C250" s="122" t="s">
        <v>433</v>
      </c>
      <c r="D250" s="122" t="s">
        <v>267</v>
      </c>
      <c r="E250" s="123" t="s">
        <v>5384</v>
      </c>
      <c r="F250" s="124" t="s">
        <v>5385</v>
      </c>
      <c r="G250" s="125" t="s">
        <v>895</v>
      </c>
      <c r="H250" s="126">
        <v>37.6</v>
      </c>
      <c r="I250" s="127"/>
      <c r="J250" s="128">
        <f>ROUND(I250*H250,2)</f>
        <v>0</v>
      </c>
      <c r="K250" s="124" t="s">
        <v>3272</v>
      </c>
      <c r="L250" s="33"/>
      <c r="M250" s="129" t="s">
        <v>19</v>
      </c>
      <c r="N250" s="130" t="s">
        <v>46</v>
      </c>
      <c r="P250" s="131">
        <f>O250*H250</f>
        <v>0</v>
      </c>
      <c r="Q250" s="131">
        <v>0</v>
      </c>
      <c r="R250" s="131">
        <f>Q250*H250</f>
        <v>0</v>
      </c>
      <c r="S250" s="131">
        <v>0</v>
      </c>
      <c r="T250" s="132">
        <f>S250*H250</f>
        <v>0</v>
      </c>
      <c r="AR250" s="133" t="s">
        <v>272</v>
      </c>
      <c r="AT250" s="133" t="s">
        <v>267</v>
      </c>
      <c r="AU250" s="133" t="s">
        <v>85</v>
      </c>
      <c r="AY250" s="18" t="s">
        <v>266</v>
      </c>
      <c r="BE250" s="134">
        <f>IF(N250="základní",J250,0)</f>
        <v>0</v>
      </c>
      <c r="BF250" s="134">
        <f>IF(N250="snížená",J250,0)</f>
        <v>0</v>
      </c>
      <c r="BG250" s="134">
        <f>IF(N250="zákl. přenesená",J250,0)</f>
        <v>0</v>
      </c>
      <c r="BH250" s="134">
        <f>IF(N250="sníž. přenesená",J250,0)</f>
        <v>0</v>
      </c>
      <c r="BI250" s="134">
        <f>IF(N250="nulová",J250,0)</f>
        <v>0</v>
      </c>
      <c r="BJ250" s="18" t="s">
        <v>83</v>
      </c>
      <c r="BK250" s="134">
        <f>ROUND(I250*H250,2)</f>
        <v>0</v>
      </c>
      <c r="BL250" s="18" t="s">
        <v>272</v>
      </c>
      <c r="BM250" s="133" t="s">
        <v>5638</v>
      </c>
    </row>
    <row r="251" spans="2:65" s="1" customFormat="1" ht="11.25">
      <c r="B251" s="33"/>
      <c r="D251" s="186" t="s">
        <v>1068</v>
      </c>
      <c r="F251" s="187" t="s">
        <v>5387</v>
      </c>
      <c r="I251" s="151"/>
      <c r="L251" s="33"/>
      <c r="M251" s="152"/>
      <c r="T251" s="54"/>
      <c r="AT251" s="18" t="s">
        <v>1068</v>
      </c>
      <c r="AU251" s="18" t="s">
        <v>85</v>
      </c>
    </row>
    <row r="252" spans="2:65" s="11" customFormat="1" ht="11.25">
      <c r="B252" s="135"/>
      <c r="D252" s="136" t="s">
        <v>274</v>
      </c>
      <c r="E252" s="137" t="s">
        <v>19</v>
      </c>
      <c r="F252" s="138" t="s">
        <v>5639</v>
      </c>
      <c r="H252" s="139">
        <v>9.6</v>
      </c>
      <c r="I252" s="140"/>
      <c r="L252" s="135"/>
      <c r="M252" s="141"/>
      <c r="T252" s="142"/>
      <c r="AT252" s="137" t="s">
        <v>274</v>
      </c>
      <c r="AU252" s="137" t="s">
        <v>85</v>
      </c>
      <c r="AV252" s="11" t="s">
        <v>85</v>
      </c>
      <c r="AW252" s="11" t="s">
        <v>37</v>
      </c>
      <c r="AX252" s="11" t="s">
        <v>75</v>
      </c>
      <c r="AY252" s="137" t="s">
        <v>266</v>
      </c>
    </row>
    <row r="253" spans="2:65" s="11" customFormat="1" ht="11.25">
      <c r="B253" s="135"/>
      <c r="D253" s="136" t="s">
        <v>274</v>
      </c>
      <c r="E253" s="137" t="s">
        <v>19</v>
      </c>
      <c r="F253" s="138" t="s">
        <v>5640</v>
      </c>
      <c r="H253" s="139">
        <v>9.1999999999999993</v>
      </c>
      <c r="I253" s="140"/>
      <c r="L253" s="135"/>
      <c r="M253" s="141"/>
      <c r="T253" s="142"/>
      <c r="AT253" s="137" t="s">
        <v>274</v>
      </c>
      <c r="AU253" s="137" t="s">
        <v>85</v>
      </c>
      <c r="AV253" s="11" t="s">
        <v>85</v>
      </c>
      <c r="AW253" s="11" t="s">
        <v>37</v>
      </c>
      <c r="AX253" s="11" t="s">
        <v>75</v>
      </c>
      <c r="AY253" s="137" t="s">
        <v>266</v>
      </c>
    </row>
    <row r="254" spans="2:65" s="11" customFormat="1" ht="11.25">
      <c r="B254" s="135"/>
      <c r="D254" s="136" t="s">
        <v>274</v>
      </c>
      <c r="E254" s="137" t="s">
        <v>19</v>
      </c>
      <c r="F254" s="138" t="s">
        <v>5641</v>
      </c>
      <c r="H254" s="139">
        <v>9.6</v>
      </c>
      <c r="I254" s="140"/>
      <c r="L254" s="135"/>
      <c r="M254" s="141"/>
      <c r="T254" s="142"/>
      <c r="AT254" s="137" t="s">
        <v>274</v>
      </c>
      <c r="AU254" s="137" t="s">
        <v>85</v>
      </c>
      <c r="AV254" s="11" t="s">
        <v>85</v>
      </c>
      <c r="AW254" s="11" t="s">
        <v>37</v>
      </c>
      <c r="AX254" s="11" t="s">
        <v>75</v>
      </c>
      <c r="AY254" s="137" t="s">
        <v>266</v>
      </c>
    </row>
    <row r="255" spans="2:65" s="11" customFormat="1" ht="11.25">
      <c r="B255" s="135"/>
      <c r="D255" s="136" t="s">
        <v>274</v>
      </c>
      <c r="E255" s="137" t="s">
        <v>19</v>
      </c>
      <c r="F255" s="138" t="s">
        <v>5642</v>
      </c>
      <c r="H255" s="139">
        <v>9.1999999999999993</v>
      </c>
      <c r="I255" s="140"/>
      <c r="L255" s="135"/>
      <c r="M255" s="141"/>
      <c r="T255" s="142"/>
      <c r="AT255" s="137" t="s">
        <v>274</v>
      </c>
      <c r="AU255" s="137" t="s">
        <v>85</v>
      </c>
      <c r="AV255" s="11" t="s">
        <v>85</v>
      </c>
      <c r="AW255" s="11" t="s">
        <v>37</v>
      </c>
      <c r="AX255" s="11" t="s">
        <v>75</v>
      </c>
      <c r="AY255" s="137" t="s">
        <v>266</v>
      </c>
    </row>
    <row r="256" spans="2:65" s="12" customFormat="1" ht="11.25">
      <c r="B256" s="143"/>
      <c r="D256" s="136" t="s">
        <v>274</v>
      </c>
      <c r="E256" s="144" t="s">
        <v>19</v>
      </c>
      <c r="F256" s="145" t="s">
        <v>276</v>
      </c>
      <c r="H256" s="146">
        <v>37.599999999999994</v>
      </c>
      <c r="I256" s="147"/>
      <c r="L256" s="143"/>
      <c r="M256" s="148"/>
      <c r="T256" s="149"/>
      <c r="AT256" s="144" t="s">
        <v>274</v>
      </c>
      <c r="AU256" s="144" t="s">
        <v>85</v>
      </c>
      <c r="AV256" s="12" t="s">
        <v>272</v>
      </c>
      <c r="AW256" s="12" t="s">
        <v>37</v>
      </c>
      <c r="AX256" s="12" t="s">
        <v>83</v>
      </c>
      <c r="AY256" s="144" t="s">
        <v>266</v>
      </c>
    </row>
    <row r="257" spans="2:65" s="1" customFormat="1" ht="21.75" customHeight="1">
      <c r="B257" s="33"/>
      <c r="C257" s="122" t="s">
        <v>437</v>
      </c>
      <c r="D257" s="122" t="s">
        <v>267</v>
      </c>
      <c r="E257" s="123" t="s">
        <v>5392</v>
      </c>
      <c r="F257" s="124" t="s">
        <v>5393</v>
      </c>
      <c r="G257" s="125" t="s">
        <v>895</v>
      </c>
      <c r="H257" s="126">
        <v>37.6</v>
      </c>
      <c r="I257" s="127"/>
      <c r="J257" s="128">
        <f>ROUND(I257*H257,2)</f>
        <v>0</v>
      </c>
      <c r="K257" s="124" t="s">
        <v>3272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85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5643</v>
      </c>
    </row>
    <row r="258" spans="2:65" s="1" customFormat="1" ht="11.25">
      <c r="B258" s="33"/>
      <c r="D258" s="186" t="s">
        <v>1068</v>
      </c>
      <c r="F258" s="187" t="s">
        <v>5395</v>
      </c>
      <c r="I258" s="151"/>
      <c r="L258" s="33"/>
      <c r="M258" s="152"/>
      <c r="T258" s="54"/>
      <c r="AT258" s="18" t="s">
        <v>1068</v>
      </c>
      <c r="AU258" s="18" t="s">
        <v>85</v>
      </c>
    </row>
    <row r="259" spans="2:65" s="1" customFormat="1" ht="16.5" customHeight="1">
      <c r="B259" s="33"/>
      <c r="C259" s="122" t="s">
        <v>441</v>
      </c>
      <c r="D259" s="122" t="s">
        <v>267</v>
      </c>
      <c r="E259" s="123" t="s">
        <v>5396</v>
      </c>
      <c r="F259" s="124" t="s">
        <v>5397</v>
      </c>
      <c r="G259" s="125" t="s">
        <v>845</v>
      </c>
      <c r="H259" s="126">
        <v>1.321</v>
      </c>
      <c r="I259" s="127"/>
      <c r="J259" s="128">
        <f>ROUND(I259*H259,2)</f>
        <v>0</v>
      </c>
      <c r="K259" s="124" t="s">
        <v>3272</v>
      </c>
      <c r="L259" s="33"/>
      <c r="M259" s="129" t="s">
        <v>19</v>
      </c>
      <c r="N259" s="130" t="s">
        <v>46</v>
      </c>
      <c r="P259" s="131">
        <f>O259*H259</f>
        <v>0</v>
      </c>
      <c r="Q259" s="131">
        <v>0</v>
      </c>
      <c r="R259" s="131">
        <f>Q259*H259</f>
        <v>0</v>
      </c>
      <c r="S259" s="131">
        <v>0</v>
      </c>
      <c r="T259" s="132">
        <f>S259*H259</f>
        <v>0</v>
      </c>
      <c r="AR259" s="133" t="s">
        <v>272</v>
      </c>
      <c r="AT259" s="133" t="s">
        <v>267</v>
      </c>
      <c r="AU259" s="133" t="s">
        <v>85</v>
      </c>
      <c r="AY259" s="18" t="s">
        <v>266</v>
      </c>
      <c r="BE259" s="134">
        <f>IF(N259="základní",J259,0)</f>
        <v>0</v>
      </c>
      <c r="BF259" s="134">
        <f>IF(N259="snížená",J259,0)</f>
        <v>0</v>
      </c>
      <c r="BG259" s="134">
        <f>IF(N259="zákl. přenesená",J259,0)</f>
        <v>0</v>
      </c>
      <c r="BH259" s="134">
        <f>IF(N259="sníž. přenesená",J259,0)</f>
        <v>0</v>
      </c>
      <c r="BI259" s="134">
        <f>IF(N259="nulová",J259,0)</f>
        <v>0</v>
      </c>
      <c r="BJ259" s="18" t="s">
        <v>83</v>
      </c>
      <c r="BK259" s="134">
        <f>ROUND(I259*H259,2)</f>
        <v>0</v>
      </c>
      <c r="BL259" s="18" t="s">
        <v>272</v>
      </c>
      <c r="BM259" s="133" t="s">
        <v>5644</v>
      </c>
    </row>
    <row r="260" spans="2:65" s="1" customFormat="1" ht="11.25">
      <c r="B260" s="33"/>
      <c r="D260" s="186" t="s">
        <v>1068</v>
      </c>
      <c r="F260" s="187" t="s">
        <v>5399</v>
      </c>
      <c r="I260" s="151"/>
      <c r="L260" s="33"/>
      <c r="M260" s="152"/>
      <c r="T260" s="54"/>
      <c r="AT260" s="18" t="s">
        <v>1068</v>
      </c>
      <c r="AU260" s="18" t="s">
        <v>85</v>
      </c>
    </row>
    <row r="261" spans="2:65" s="11" customFormat="1" ht="11.25">
      <c r="B261" s="135"/>
      <c r="D261" s="136" t="s">
        <v>274</v>
      </c>
      <c r="E261" s="137" t="s">
        <v>19</v>
      </c>
      <c r="F261" s="138" t="s">
        <v>5645</v>
      </c>
      <c r="H261" s="139">
        <v>1.321</v>
      </c>
      <c r="I261" s="140"/>
      <c r="L261" s="135"/>
      <c r="M261" s="141"/>
      <c r="T261" s="142"/>
      <c r="AT261" s="137" t="s">
        <v>274</v>
      </c>
      <c r="AU261" s="137" t="s">
        <v>85</v>
      </c>
      <c r="AV261" s="11" t="s">
        <v>85</v>
      </c>
      <c r="AW261" s="11" t="s">
        <v>37</v>
      </c>
      <c r="AX261" s="11" t="s">
        <v>75</v>
      </c>
      <c r="AY261" s="137" t="s">
        <v>266</v>
      </c>
    </row>
    <row r="262" spans="2:65" s="12" customFormat="1" ht="11.25">
      <c r="B262" s="143"/>
      <c r="D262" s="136" t="s">
        <v>274</v>
      </c>
      <c r="E262" s="144" t="s">
        <v>19</v>
      </c>
      <c r="F262" s="145" t="s">
        <v>276</v>
      </c>
      <c r="H262" s="146">
        <v>1.321</v>
      </c>
      <c r="I262" s="147"/>
      <c r="L262" s="143"/>
      <c r="M262" s="148"/>
      <c r="T262" s="149"/>
      <c r="AT262" s="144" t="s">
        <v>274</v>
      </c>
      <c r="AU262" s="144" t="s">
        <v>85</v>
      </c>
      <c r="AV262" s="12" t="s">
        <v>272</v>
      </c>
      <c r="AW262" s="12" t="s">
        <v>37</v>
      </c>
      <c r="AX262" s="12" t="s">
        <v>83</v>
      </c>
      <c r="AY262" s="144" t="s">
        <v>266</v>
      </c>
    </row>
    <row r="263" spans="2:65" s="10" customFormat="1" ht="22.9" customHeight="1">
      <c r="B263" s="112"/>
      <c r="D263" s="113" t="s">
        <v>74</v>
      </c>
      <c r="E263" s="162" t="s">
        <v>272</v>
      </c>
      <c r="F263" s="162" t="s">
        <v>1211</v>
      </c>
      <c r="I263" s="115"/>
      <c r="J263" s="163">
        <f>BK263</f>
        <v>0</v>
      </c>
      <c r="L263" s="112"/>
      <c r="M263" s="117"/>
      <c r="P263" s="118">
        <f>SUM(P264:P327)</f>
        <v>0</v>
      </c>
      <c r="R263" s="118">
        <f>SUM(R264:R327)</f>
        <v>0</v>
      </c>
      <c r="T263" s="119">
        <f>SUM(T264:T327)</f>
        <v>0</v>
      </c>
      <c r="AR263" s="113" t="s">
        <v>83</v>
      </c>
      <c r="AT263" s="120" t="s">
        <v>74</v>
      </c>
      <c r="AU263" s="120" t="s">
        <v>83</v>
      </c>
      <c r="AY263" s="113" t="s">
        <v>266</v>
      </c>
      <c r="BK263" s="121">
        <f>SUM(BK264:BK327)</f>
        <v>0</v>
      </c>
    </row>
    <row r="264" spans="2:65" s="1" customFormat="1" ht="16.5" customHeight="1">
      <c r="B264" s="33"/>
      <c r="C264" s="122" t="s">
        <v>445</v>
      </c>
      <c r="D264" s="122" t="s">
        <v>267</v>
      </c>
      <c r="E264" s="123" t="s">
        <v>3355</v>
      </c>
      <c r="F264" s="124" t="s">
        <v>3356</v>
      </c>
      <c r="G264" s="125" t="s">
        <v>895</v>
      </c>
      <c r="H264" s="126">
        <v>99.31</v>
      </c>
      <c r="I264" s="127"/>
      <c r="J264" s="128">
        <f>ROUND(I264*H264,2)</f>
        <v>0</v>
      </c>
      <c r="K264" s="124" t="s">
        <v>3272</v>
      </c>
      <c r="L264" s="33"/>
      <c r="M264" s="129" t="s">
        <v>19</v>
      </c>
      <c r="N264" s="130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272</v>
      </c>
      <c r="AT264" s="133" t="s">
        <v>267</v>
      </c>
      <c r="AU264" s="133" t="s">
        <v>85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272</v>
      </c>
      <c r="BM264" s="133" t="s">
        <v>5646</v>
      </c>
    </row>
    <row r="265" spans="2:65" s="1" customFormat="1" ht="11.25">
      <c r="B265" s="33"/>
      <c r="D265" s="186" t="s">
        <v>1068</v>
      </c>
      <c r="F265" s="187" t="s">
        <v>3358</v>
      </c>
      <c r="I265" s="151"/>
      <c r="L265" s="33"/>
      <c r="M265" s="152"/>
      <c r="T265" s="54"/>
      <c r="AT265" s="18" t="s">
        <v>1068</v>
      </c>
      <c r="AU265" s="18" t="s">
        <v>85</v>
      </c>
    </row>
    <row r="266" spans="2:65" s="11" customFormat="1" ht="11.25">
      <c r="B266" s="135"/>
      <c r="D266" s="136" t="s">
        <v>274</v>
      </c>
      <c r="E266" s="137" t="s">
        <v>19</v>
      </c>
      <c r="F266" s="138" t="s">
        <v>5647</v>
      </c>
      <c r="H266" s="139">
        <v>99.31</v>
      </c>
      <c r="I266" s="140"/>
      <c r="L266" s="135"/>
      <c r="M266" s="141"/>
      <c r="T266" s="142"/>
      <c r="AT266" s="137" t="s">
        <v>274</v>
      </c>
      <c r="AU266" s="137" t="s">
        <v>85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2" customFormat="1" ht="11.25">
      <c r="B267" s="143"/>
      <c r="D267" s="136" t="s">
        <v>274</v>
      </c>
      <c r="E267" s="144" t="s">
        <v>19</v>
      </c>
      <c r="F267" s="145" t="s">
        <v>276</v>
      </c>
      <c r="H267" s="146">
        <v>99.31</v>
      </c>
      <c r="I267" s="147"/>
      <c r="L267" s="143"/>
      <c r="M267" s="148"/>
      <c r="T267" s="149"/>
      <c r="AT267" s="144" t="s">
        <v>274</v>
      </c>
      <c r="AU267" s="144" t="s">
        <v>85</v>
      </c>
      <c r="AV267" s="12" t="s">
        <v>272</v>
      </c>
      <c r="AW267" s="12" t="s">
        <v>37</v>
      </c>
      <c r="AX267" s="12" t="s">
        <v>83</v>
      </c>
      <c r="AY267" s="144" t="s">
        <v>266</v>
      </c>
    </row>
    <row r="268" spans="2:65" s="1" customFormat="1" ht="16.5" customHeight="1">
      <c r="B268" s="33"/>
      <c r="C268" s="122" t="s">
        <v>449</v>
      </c>
      <c r="D268" s="122" t="s">
        <v>267</v>
      </c>
      <c r="E268" s="123" t="s">
        <v>2925</v>
      </c>
      <c r="F268" s="124" t="s">
        <v>2926</v>
      </c>
      <c r="G268" s="125" t="s">
        <v>895</v>
      </c>
      <c r="H268" s="126">
        <v>0.98599999999999999</v>
      </c>
      <c r="I268" s="127"/>
      <c r="J268" s="128">
        <f>ROUND(I268*H268,2)</f>
        <v>0</v>
      </c>
      <c r="K268" s="124" t="s">
        <v>3272</v>
      </c>
      <c r="L268" s="33"/>
      <c r="M268" s="129" t="s">
        <v>19</v>
      </c>
      <c r="N268" s="130" t="s">
        <v>46</v>
      </c>
      <c r="P268" s="131">
        <f>O268*H268</f>
        <v>0</v>
      </c>
      <c r="Q268" s="131">
        <v>0</v>
      </c>
      <c r="R268" s="131">
        <f>Q268*H268</f>
        <v>0</v>
      </c>
      <c r="S268" s="131">
        <v>0</v>
      </c>
      <c r="T268" s="132">
        <f>S268*H268</f>
        <v>0</v>
      </c>
      <c r="AR268" s="133" t="s">
        <v>272</v>
      </c>
      <c r="AT268" s="133" t="s">
        <v>267</v>
      </c>
      <c r="AU268" s="133" t="s">
        <v>85</v>
      </c>
      <c r="AY268" s="18" t="s">
        <v>266</v>
      </c>
      <c r="BE268" s="134">
        <f>IF(N268="základní",J268,0)</f>
        <v>0</v>
      </c>
      <c r="BF268" s="134">
        <f>IF(N268="snížená",J268,0)</f>
        <v>0</v>
      </c>
      <c r="BG268" s="134">
        <f>IF(N268="zákl. přenesená",J268,0)</f>
        <v>0</v>
      </c>
      <c r="BH268" s="134">
        <f>IF(N268="sníž. přenesená",J268,0)</f>
        <v>0</v>
      </c>
      <c r="BI268" s="134">
        <f>IF(N268="nulová",J268,0)</f>
        <v>0</v>
      </c>
      <c r="BJ268" s="18" t="s">
        <v>83</v>
      </c>
      <c r="BK268" s="134">
        <f>ROUND(I268*H268,2)</f>
        <v>0</v>
      </c>
      <c r="BL268" s="18" t="s">
        <v>272</v>
      </c>
      <c r="BM268" s="133" t="s">
        <v>5648</v>
      </c>
    </row>
    <row r="269" spans="2:65" s="1" customFormat="1" ht="11.25">
      <c r="B269" s="33"/>
      <c r="D269" s="186" t="s">
        <v>1068</v>
      </c>
      <c r="F269" s="187" t="s">
        <v>2928</v>
      </c>
      <c r="I269" s="151"/>
      <c r="L269" s="33"/>
      <c r="M269" s="152"/>
      <c r="T269" s="54"/>
      <c r="AT269" s="18" t="s">
        <v>1068</v>
      </c>
      <c r="AU269" s="18" t="s">
        <v>85</v>
      </c>
    </row>
    <row r="270" spans="2:65" s="11" customFormat="1" ht="11.25">
      <c r="B270" s="135"/>
      <c r="D270" s="136" t="s">
        <v>274</v>
      </c>
      <c r="E270" s="137" t="s">
        <v>19</v>
      </c>
      <c r="F270" s="138" t="s">
        <v>5649</v>
      </c>
      <c r="H270" s="139">
        <v>0.98599999999999999</v>
      </c>
      <c r="I270" s="140"/>
      <c r="L270" s="135"/>
      <c r="M270" s="141"/>
      <c r="T270" s="142"/>
      <c r="AT270" s="137" t="s">
        <v>274</v>
      </c>
      <c r="AU270" s="137" t="s">
        <v>85</v>
      </c>
      <c r="AV270" s="11" t="s">
        <v>85</v>
      </c>
      <c r="AW270" s="11" t="s">
        <v>37</v>
      </c>
      <c r="AX270" s="11" t="s">
        <v>75</v>
      </c>
      <c r="AY270" s="137" t="s">
        <v>266</v>
      </c>
    </row>
    <row r="271" spans="2:65" s="12" customFormat="1" ht="11.25">
      <c r="B271" s="143"/>
      <c r="D271" s="136" t="s">
        <v>274</v>
      </c>
      <c r="E271" s="144" t="s">
        <v>19</v>
      </c>
      <c r="F271" s="145" t="s">
        <v>276</v>
      </c>
      <c r="H271" s="146">
        <v>0.98599999999999999</v>
      </c>
      <c r="I271" s="147"/>
      <c r="L271" s="143"/>
      <c r="M271" s="148"/>
      <c r="T271" s="149"/>
      <c r="AT271" s="144" t="s">
        <v>274</v>
      </c>
      <c r="AU271" s="144" t="s">
        <v>85</v>
      </c>
      <c r="AV271" s="12" t="s">
        <v>272</v>
      </c>
      <c r="AW271" s="12" t="s">
        <v>37</v>
      </c>
      <c r="AX271" s="12" t="s">
        <v>83</v>
      </c>
      <c r="AY271" s="144" t="s">
        <v>266</v>
      </c>
    </row>
    <row r="272" spans="2:65" s="1" customFormat="1" ht="16.5" customHeight="1">
      <c r="B272" s="33"/>
      <c r="C272" s="122" t="s">
        <v>453</v>
      </c>
      <c r="D272" s="122" t="s">
        <v>267</v>
      </c>
      <c r="E272" s="123" t="s">
        <v>2930</v>
      </c>
      <c r="F272" s="124" t="s">
        <v>2931</v>
      </c>
      <c r="G272" s="125" t="s">
        <v>895</v>
      </c>
      <c r="H272" s="126">
        <v>0.98599999999999999</v>
      </c>
      <c r="I272" s="127"/>
      <c r="J272" s="128">
        <f>ROUND(I272*H272,2)</f>
        <v>0</v>
      </c>
      <c r="K272" s="124" t="s">
        <v>3272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272</v>
      </c>
      <c r="AT272" s="133" t="s">
        <v>267</v>
      </c>
      <c r="AU272" s="133" t="s">
        <v>85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272</v>
      </c>
      <c r="BM272" s="133" t="s">
        <v>5650</v>
      </c>
    </row>
    <row r="273" spans="2:65" s="1" customFormat="1" ht="11.25">
      <c r="B273" s="33"/>
      <c r="D273" s="186" t="s">
        <v>1068</v>
      </c>
      <c r="F273" s="187" t="s">
        <v>2933</v>
      </c>
      <c r="I273" s="151"/>
      <c r="L273" s="33"/>
      <c r="M273" s="152"/>
      <c r="T273" s="54"/>
      <c r="AT273" s="18" t="s">
        <v>1068</v>
      </c>
      <c r="AU273" s="18" t="s">
        <v>85</v>
      </c>
    </row>
    <row r="274" spans="2:65" s="1" customFormat="1" ht="21.75" customHeight="1">
      <c r="B274" s="33"/>
      <c r="C274" s="122" t="s">
        <v>457</v>
      </c>
      <c r="D274" s="122" t="s">
        <v>267</v>
      </c>
      <c r="E274" s="123" t="s">
        <v>1217</v>
      </c>
      <c r="F274" s="124" t="s">
        <v>1218</v>
      </c>
      <c r="G274" s="125" t="s">
        <v>279</v>
      </c>
      <c r="H274" s="126">
        <v>8.3030000000000008</v>
      </c>
      <c r="I274" s="127"/>
      <c r="J274" s="128">
        <f>ROUND(I274*H274,2)</f>
        <v>0</v>
      </c>
      <c r="K274" s="124" t="s">
        <v>3272</v>
      </c>
      <c r="L274" s="33"/>
      <c r="M274" s="129" t="s">
        <v>19</v>
      </c>
      <c r="N274" s="130" t="s">
        <v>46</v>
      </c>
      <c r="P274" s="131">
        <f>O274*H274</f>
        <v>0</v>
      </c>
      <c r="Q274" s="131">
        <v>0</v>
      </c>
      <c r="R274" s="131">
        <f>Q274*H274</f>
        <v>0</v>
      </c>
      <c r="S274" s="131">
        <v>0</v>
      </c>
      <c r="T274" s="132">
        <f>S274*H274</f>
        <v>0</v>
      </c>
      <c r="AR274" s="133" t="s">
        <v>272</v>
      </c>
      <c r="AT274" s="133" t="s">
        <v>267</v>
      </c>
      <c r="AU274" s="133" t="s">
        <v>85</v>
      </c>
      <c r="AY274" s="18" t="s">
        <v>266</v>
      </c>
      <c r="BE274" s="134">
        <f>IF(N274="základní",J274,0)</f>
        <v>0</v>
      </c>
      <c r="BF274" s="134">
        <f>IF(N274="snížená",J274,0)</f>
        <v>0</v>
      </c>
      <c r="BG274" s="134">
        <f>IF(N274="zákl. přenesená",J274,0)</f>
        <v>0</v>
      </c>
      <c r="BH274" s="134">
        <f>IF(N274="sníž. přenesená",J274,0)</f>
        <v>0</v>
      </c>
      <c r="BI274" s="134">
        <f>IF(N274="nulová",J274,0)</f>
        <v>0</v>
      </c>
      <c r="BJ274" s="18" t="s">
        <v>83</v>
      </c>
      <c r="BK274" s="134">
        <f>ROUND(I274*H274,2)</f>
        <v>0</v>
      </c>
      <c r="BL274" s="18" t="s">
        <v>272</v>
      </c>
      <c r="BM274" s="133" t="s">
        <v>5651</v>
      </c>
    </row>
    <row r="275" spans="2:65" s="1" customFormat="1" ht="11.25">
      <c r="B275" s="33"/>
      <c r="D275" s="186" t="s">
        <v>1068</v>
      </c>
      <c r="F275" s="187" t="s">
        <v>1220</v>
      </c>
      <c r="I275" s="151"/>
      <c r="L275" s="33"/>
      <c r="M275" s="152"/>
      <c r="T275" s="54"/>
      <c r="AT275" s="18" t="s">
        <v>1068</v>
      </c>
      <c r="AU275" s="18" t="s">
        <v>85</v>
      </c>
    </row>
    <row r="276" spans="2:65" s="11" customFormat="1" ht="11.25">
      <c r="B276" s="135"/>
      <c r="D276" s="136" t="s">
        <v>274</v>
      </c>
      <c r="E276" s="137" t="s">
        <v>19</v>
      </c>
      <c r="F276" s="138" t="s">
        <v>5407</v>
      </c>
      <c r="H276" s="139">
        <v>6.51</v>
      </c>
      <c r="I276" s="140"/>
      <c r="L276" s="135"/>
      <c r="M276" s="141"/>
      <c r="T276" s="142"/>
      <c r="AT276" s="137" t="s">
        <v>274</v>
      </c>
      <c r="AU276" s="137" t="s">
        <v>85</v>
      </c>
      <c r="AV276" s="11" t="s">
        <v>85</v>
      </c>
      <c r="AW276" s="11" t="s">
        <v>37</v>
      </c>
      <c r="AX276" s="11" t="s">
        <v>75</v>
      </c>
      <c r="AY276" s="137" t="s">
        <v>266</v>
      </c>
    </row>
    <row r="277" spans="2:65" s="11" customFormat="1" ht="11.25">
      <c r="B277" s="135"/>
      <c r="D277" s="136" t="s">
        <v>274</v>
      </c>
      <c r="E277" s="137" t="s">
        <v>19</v>
      </c>
      <c r="F277" s="138" t="s">
        <v>5408</v>
      </c>
      <c r="H277" s="139">
        <v>1.7929999999999999</v>
      </c>
      <c r="I277" s="140"/>
      <c r="L277" s="135"/>
      <c r="M277" s="141"/>
      <c r="T277" s="142"/>
      <c r="AT277" s="137" t="s">
        <v>274</v>
      </c>
      <c r="AU277" s="137" t="s">
        <v>85</v>
      </c>
      <c r="AV277" s="11" t="s">
        <v>85</v>
      </c>
      <c r="AW277" s="11" t="s">
        <v>37</v>
      </c>
      <c r="AX277" s="11" t="s">
        <v>75</v>
      </c>
      <c r="AY277" s="137" t="s">
        <v>266</v>
      </c>
    </row>
    <row r="278" spans="2:65" s="12" customFormat="1" ht="11.25">
      <c r="B278" s="143"/>
      <c r="D278" s="136" t="s">
        <v>274</v>
      </c>
      <c r="E278" s="144" t="s">
        <v>19</v>
      </c>
      <c r="F278" s="145" t="s">
        <v>276</v>
      </c>
      <c r="H278" s="146">
        <v>8.302999999999999</v>
      </c>
      <c r="I278" s="147"/>
      <c r="L278" s="143"/>
      <c r="M278" s="148"/>
      <c r="T278" s="149"/>
      <c r="AT278" s="144" t="s">
        <v>274</v>
      </c>
      <c r="AU278" s="144" t="s">
        <v>85</v>
      </c>
      <c r="AV278" s="12" t="s">
        <v>272</v>
      </c>
      <c r="AW278" s="12" t="s">
        <v>37</v>
      </c>
      <c r="AX278" s="12" t="s">
        <v>83</v>
      </c>
      <c r="AY278" s="144" t="s">
        <v>266</v>
      </c>
    </row>
    <row r="279" spans="2:65" s="1" customFormat="1" ht="16.5" customHeight="1">
      <c r="B279" s="33"/>
      <c r="C279" s="122" t="s">
        <v>461</v>
      </c>
      <c r="D279" s="122" t="s">
        <v>267</v>
      </c>
      <c r="E279" s="123" t="s">
        <v>1222</v>
      </c>
      <c r="F279" s="124" t="s">
        <v>1223</v>
      </c>
      <c r="G279" s="125" t="s">
        <v>845</v>
      </c>
      <c r="H279" s="126">
        <v>0.29599999999999999</v>
      </c>
      <c r="I279" s="127"/>
      <c r="J279" s="128">
        <f>ROUND(I279*H279,2)</f>
        <v>0</v>
      </c>
      <c r="K279" s="124" t="s">
        <v>3272</v>
      </c>
      <c r="L279" s="33"/>
      <c r="M279" s="129" t="s">
        <v>19</v>
      </c>
      <c r="N279" s="130" t="s">
        <v>46</v>
      </c>
      <c r="P279" s="131">
        <f>O279*H279</f>
        <v>0</v>
      </c>
      <c r="Q279" s="131">
        <v>0</v>
      </c>
      <c r="R279" s="131">
        <f>Q279*H279</f>
        <v>0</v>
      </c>
      <c r="S279" s="131">
        <v>0</v>
      </c>
      <c r="T279" s="132">
        <f>S279*H279</f>
        <v>0</v>
      </c>
      <c r="AR279" s="133" t="s">
        <v>272</v>
      </c>
      <c r="AT279" s="133" t="s">
        <v>267</v>
      </c>
      <c r="AU279" s="133" t="s">
        <v>85</v>
      </c>
      <c r="AY279" s="18" t="s">
        <v>266</v>
      </c>
      <c r="BE279" s="134">
        <f>IF(N279="základní",J279,0)</f>
        <v>0</v>
      </c>
      <c r="BF279" s="134">
        <f>IF(N279="snížená",J279,0)</f>
        <v>0</v>
      </c>
      <c r="BG279" s="134">
        <f>IF(N279="zákl. přenesená",J279,0)</f>
        <v>0</v>
      </c>
      <c r="BH279" s="134">
        <f>IF(N279="sníž. přenesená",J279,0)</f>
        <v>0</v>
      </c>
      <c r="BI279" s="134">
        <f>IF(N279="nulová",J279,0)</f>
        <v>0</v>
      </c>
      <c r="BJ279" s="18" t="s">
        <v>83</v>
      </c>
      <c r="BK279" s="134">
        <f>ROUND(I279*H279,2)</f>
        <v>0</v>
      </c>
      <c r="BL279" s="18" t="s">
        <v>272</v>
      </c>
      <c r="BM279" s="133" t="s">
        <v>5652</v>
      </c>
    </row>
    <row r="280" spans="2:65" s="1" customFormat="1" ht="11.25">
      <c r="B280" s="33"/>
      <c r="D280" s="186" t="s">
        <v>1068</v>
      </c>
      <c r="F280" s="187" t="s">
        <v>1225</v>
      </c>
      <c r="I280" s="151"/>
      <c r="L280" s="33"/>
      <c r="M280" s="152"/>
      <c r="T280" s="54"/>
      <c r="AT280" s="18" t="s">
        <v>1068</v>
      </c>
      <c r="AU280" s="18" t="s">
        <v>85</v>
      </c>
    </row>
    <row r="281" spans="2:65" s="14" customFormat="1" ht="11.25">
      <c r="B281" s="164"/>
      <c r="D281" s="136" t="s">
        <v>274</v>
      </c>
      <c r="E281" s="165" t="s">
        <v>19</v>
      </c>
      <c r="F281" s="166" t="s">
        <v>5653</v>
      </c>
      <c r="H281" s="165" t="s">
        <v>19</v>
      </c>
      <c r="I281" s="167"/>
      <c r="L281" s="164"/>
      <c r="M281" s="168"/>
      <c r="T281" s="169"/>
      <c r="AT281" s="165" t="s">
        <v>274</v>
      </c>
      <c r="AU281" s="165" t="s">
        <v>85</v>
      </c>
      <c r="AV281" s="14" t="s">
        <v>83</v>
      </c>
      <c r="AW281" s="14" t="s">
        <v>37</v>
      </c>
      <c r="AX281" s="14" t="s">
        <v>75</v>
      </c>
      <c r="AY281" s="165" t="s">
        <v>266</v>
      </c>
    </row>
    <row r="282" spans="2:65" s="11" customFormat="1" ht="11.25">
      <c r="B282" s="135"/>
      <c r="D282" s="136" t="s">
        <v>274</v>
      </c>
      <c r="E282" s="137" t="s">
        <v>19</v>
      </c>
      <c r="F282" s="138" t="s">
        <v>5654</v>
      </c>
      <c r="H282" s="139">
        <v>6.7000000000000004E-2</v>
      </c>
      <c r="I282" s="140"/>
      <c r="L282" s="135"/>
      <c r="M282" s="141"/>
      <c r="T282" s="142"/>
      <c r="AT282" s="137" t="s">
        <v>274</v>
      </c>
      <c r="AU282" s="137" t="s">
        <v>85</v>
      </c>
      <c r="AV282" s="11" t="s">
        <v>85</v>
      </c>
      <c r="AW282" s="11" t="s">
        <v>37</v>
      </c>
      <c r="AX282" s="11" t="s">
        <v>75</v>
      </c>
      <c r="AY282" s="137" t="s">
        <v>266</v>
      </c>
    </row>
    <row r="283" spans="2:65" s="11" customFormat="1" ht="11.25">
      <c r="B283" s="135"/>
      <c r="D283" s="136" t="s">
        <v>274</v>
      </c>
      <c r="E283" s="137" t="s">
        <v>19</v>
      </c>
      <c r="F283" s="138" t="s">
        <v>5655</v>
      </c>
      <c r="H283" s="139">
        <v>4.1000000000000002E-2</v>
      </c>
      <c r="I283" s="140"/>
      <c r="L283" s="135"/>
      <c r="M283" s="141"/>
      <c r="T283" s="142"/>
      <c r="AT283" s="137" t="s">
        <v>274</v>
      </c>
      <c r="AU283" s="137" t="s">
        <v>85</v>
      </c>
      <c r="AV283" s="11" t="s">
        <v>85</v>
      </c>
      <c r="AW283" s="11" t="s">
        <v>37</v>
      </c>
      <c r="AX283" s="11" t="s">
        <v>75</v>
      </c>
      <c r="AY283" s="137" t="s">
        <v>266</v>
      </c>
    </row>
    <row r="284" spans="2:65" s="11" customFormat="1" ht="11.25">
      <c r="B284" s="135"/>
      <c r="D284" s="136" t="s">
        <v>274</v>
      </c>
      <c r="E284" s="137" t="s">
        <v>19</v>
      </c>
      <c r="F284" s="138" t="s">
        <v>5656</v>
      </c>
      <c r="H284" s="139">
        <v>4.2000000000000003E-2</v>
      </c>
      <c r="I284" s="140"/>
      <c r="L284" s="135"/>
      <c r="M284" s="141"/>
      <c r="T284" s="142"/>
      <c r="AT284" s="137" t="s">
        <v>274</v>
      </c>
      <c r="AU284" s="137" t="s">
        <v>85</v>
      </c>
      <c r="AV284" s="11" t="s">
        <v>85</v>
      </c>
      <c r="AW284" s="11" t="s">
        <v>37</v>
      </c>
      <c r="AX284" s="11" t="s">
        <v>75</v>
      </c>
      <c r="AY284" s="137" t="s">
        <v>266</v>
      </c>
    </row>
    <row r="285" spans="2:65" s="11" customFormat="1" ht="11.25">
      <c r="B285" s="135"/>
      <c r="D285" s="136" t="s">
        <v>274</v>
      </c>
      <c r="E285" s="137" t="s">
        <v>19</v>
      </c>
      <c r="F285" s="138" t="s">
        <v>5657</v>
      </c>
      <c r="H285" s="139">
        <v>5.8999999999999997E-2</v>
      </c>
      <c r="I285" s="140"/>
      <c r="L285" s="135"/>
      <c r="M285" s="141"/>
      <c r="T285" s="142"/>
      <c r="AT285" s="137" t="s">
        <v>274</v>
      </c>
      <c r="AU285" s="137" t="s">
        <v>85</v>
      </c>
      <c r="AV285" s="11" t="s">
        <v>85</v>
      </c>
      <c r="AW285" s="11" t="s">
        <v>37</v>
      </c>
      <c r="AX285" s="11" t="s">
        <v>75</v>
      </c>
      <c r="AY285" s="137" t="s">
        <v>266</v>
      </c>
    </row>
    <row r="286" spans="2:65" s="11" customFormat="1" ht="11.25">
      <c r="B286" s="135"/>
      <c r="D286" s="136" t="s">
        <v>274</v>
      </c>
      <c r="E286" s="137" t="s">
        <v>19</v>
      </c>
      <c r="F286" s="138" t="s">
        <v>5658</v>
      </c>
      <c r="H286" s="139">
        <v>0.04</v>
      </c>
      <c r="I286" s="140"/>
      <c r="L286" s="135"/>
      <c r="M286" s="141"/>
      <c r="T286" s="142"/>
      <c r="AT286" s="137" t="s">
        <v>274</v>
      </c>
      <c r="AU286" s="137" t="s">
        <v>85</v>
      </c>
      <c r="AV286" s="11" t="s">
        <v>85</v>
      </c>
      <c r="AW286" s="11" t="s">
        <v>37</v>
      </c>
      <c r="AX286" s="11" t="s">
        <v>75</v>
      </c>
      <c r="AY286" s="137" t="s">
        <v>266</v>
      </c>
    </row>
    <row r="287" spans="2:65" s="11" customFormat="1" ht="11.25">
      <c r="B287" s="135"/>
      <c r="D287" s="136" t="s">
        <v>274</v>
      </c>
      <c r="E287" s="137" t="s">
        <v>19</v>
      </c>
      <c r="F287" s="138" t="s">
        <v>5659</v>
      </c>
      <c r="H287" s="139">
        <v>8.0000000000000002E-3</v>
      </c>
      <c r="I287" s="140"/>
      <c r="L287" s="135"/>
      <c r="M287" s="141"/>
      <c r="T287" s="142"/>
      <c r="AT287" s="137" t="s">
        <v>274</v>
      </c>
      <c r="AU287" s="137" t="s">
        <v>85</v>
      </c>
      <c r="AV287" s="11" t="s">
        <v>85</v>
      </c>
      <c r="AW287" s="11" t="s">
        <v>37</v>
      </c>
      <c r="AX287" s="11" t="s">
        <v>75</v>
      </c>
      <c r="AY287" s="137" t="s">
        <v>266</v>
      </c>
    </row>
    <row r="288" spans="2:65" s="11" customFormat="1" ht="11.25">
      <c r="B288" s="135"/>
      <c r="D288" s="136" t="s">
        <v>274</v>
      </c>
      <c r="E288" s="137" t="s">
        <v>19</v>
      </c>
      <c r="F288" s="138" t="s">
        <v>5660</v>
      </c>
      <c r="H288" s="139">
        <v>3.9E-2</v>
      </c>
      <c r="I288" s="140"/>
      <c r="L288" s="135"/>
      <c r="M288" s="141"/>
      <c r="T288" s="142"/>
      <c r="AT288" s="137" t="s">
        <v>274</v>
      </c>
      <c r="AU288" s="137" t="s">
        <v>85</v>
      </c>
      <c r="AV288" s="11" t="s">
        <v>85</v>
      </c>
      <c r="AW288" s="11" t="s">
        <v>37</v>
      </c>
      <c r="AX288" s="11" t="s">
        <v>75</v>
      </c>
      <c r="AY288" s="137" t="s">
        <v>266</v>
      </c>
    </row>
    <row r="289" spans="2:65" s="12" customFormat="1" ht="11.25">
      <c r="B289" s="143"/>
      <c r="D289" s="136" t="s">
        <v>274</v>
      </c>
      <c r="E289" s="144" t="s">
        <v>19</v>
      </c>
      <c r="F289" s="145" t="s">
        <v>276</v>
      </c>
      <c r="H289" s="146">
        <v>0.29599999999999999</v>
      </c>
      <c r="I289" s="147"/>
      <c r="L289" s="143"/>
      <c r="M289" s="148"/>
      <c r="T289" s="149"/>
      <c r="AT289" s="144" t="s">
        <v>274</v>
      </c>
      <c r="AU289" s="144" t="s">
        <v>85</v>
      </c>
      <c r="AV289" s="12" t="s">
        <v>272</v>
      </c>
      <c r="AW289" s="12" t="s">
        <v>37</v>
      </c>
      <c r="AX289" s="12" t="s">
        <v>83</v>
      </c>
      <c r="AY289" s="144" t="s">
        <v>266</v>
      </c>
    </row>
    <row r="290" spans="2:65" s="1" customFormat="1" ht="16.5" customHeight="1">
      <c r="B290" s="33"/>
      <c r="C290" s="122" t="s">
        <v>522</v>
      </c>
      <c r="D290" s="122" t="s">
        <v>267</v>
      </c>
      <c r="E290" s="123" t="s">
        <v>2948</v>
      </c>
      <c r="F290" s="124" t="s">
        <v>2949</v>
      </c>
      <c r="G290" s="125" t="s">
        <v>279</v>
      </c>
      <c r="H290" s="126">
        <v>1.51</v>
      </c>
      <c r="I290" s="127"/>
      <c r="J290" s="128">
        <f>ROUND(I290*H290,2)</f>
        <v>0</v>
      </c>
      <c r="K290" s="124" t="s">
        <v>3272</v>
      </c>
      <c r="L290" s="33"/>
      <c r="M290" s="129" t="s">
        <v>19</v>
      </c>
      <c r="N290" s="130" t="s">
        <v>46</v>
      </c>
      <c r="P290" s="131">
        <f>O290*H290</f>
        <v>0</v>
      </c>
      <c r="Q290" s="131">
        <v>0</v>
      </c>
      <c r="R290" s="131">
        <f>Q290*H290</f>
        <v>0</v>
      </c>
      <c r="S290" s="131">
        <v>0</v>
      </c>
      <c r="T290" s="132">
        <f>S290*H290</f>
        <v>0</v>
      </c>
      <c r="AR290" s="133" t="s">
        <v>272</v>
      </c>
      <c r="AT290" s="133" t="s">
        <v>267</v>
      </c>
      <c r="AU290" s="133" t="s">
        <v>85</v>
      </c>
      <c r="AY290" s="18" t="s">
        <v>266</v>
      </c>
      <c r="BE290" s="134">
        <f>IF(N290="základní",J290,0)</f>
        <v>0</v>
      </c>
      <c r="BF290" s="134">
        <f>IF(N290="snížená",J290,0)</f>
        <v>0</v>
      </c>
      <c r="BG290" s="134">
        <f>IF(N290="zákl. přenesená",J290,0)</f>
        <v>0</v>
      </c>
      <c r="BH290" s="134">
        <f>IF(N290="sníž. přenesená",J290,0)</f>
        <v>0</v>
      </c>
      <c r="BI290" s="134">
        <f>IF(N290="nulová",J290,0)</f>
        <v>0</v>
      </c>
      <c r="BJ290" s="18" t="s">
        <v>83</v>
      </c>
      <c r="BK290" s="134">
        <f>ROUND(I290*H290,2)</f>
        <v>0</v>
      </c>
      <c r="BL290" s="18" t="s">
        <v>272</v>
      </c>
      <c r="BM290" s="133" t="s">
        <v>5661</v>
      </c>
    </row>
    <row r="291" spans="2:65" s="1" customFormat="1" ht="11.25">
      <c r="B291" s="33"/>
      <c r="D291" s="186" t="s">
        <v>1068</v>
      </c>
      <c r="F291" s="187" t="s">
        <v>2951</v>
      </c>
      <c r="I291" s="151"/>
      <c r="L291" s="33"/>
      <c r="M291" s="152"/>
      <c r="T291" s="54"/>
      <c r="AT291" s="18" t="s">
        <v>1068</v>
      </c>
      <c r="AU291" s="18" t="s">
        <v>85</v>
      </c>
    </row>
    <row r="292" spans="2:65" s="14" customFormat="1" ht="11.25">
      <c r="B292" s="164"/>
      <c r="D292" s="136" t="s">
        <v>274</v>
      </c>
      <c r="E292" s="165" t="s">
        <v>19</v>
      </c>
      <c r="F292" s="166" t="s">
        <v>5662</v>
      </c>
      <c r="H292" s="165" t="s">
        <v>19</v>
      </c>
      <c r="I292" s="167"/>
      <c r="L292" s="164"/>
      <c r="M292" s="168"/>
      <c r="T292" s="169"/>
      <c r="AT292" s="165" t="s">
        <v>274</v>
      </c>
      <c r="AU292" s="165" t="s">
        <v>85</v>
      </c>
      <c r="AV292" s="14" t="s">
        <v>83</v>
      </c>
      <c r="AW292" s="14" t="s">
        <v>37</v>
      </c>
      <c r="AX292" s="14" t="s">
        <v>75</v>
      </c>
      <c r="AY292" s="165" t="s">
        <v>266</v>
      </c>
    </row>
    <row r="293" spans="2:65" s="11" customFormat="1" ht="11.25">
      <c r="B293" s="135"/>
      <c r="D293" s="136" t="s">
        <v>274</v>
      </c>
      <c r="E293" s="137" t="s">
        <v>19</v>
      </c>
      <c r="F293" s="138" t="s">
        <v>5420</v>
      </c>
      <c r="H293" s="139">
        <v>0.755</v>
      </c>
      <c r="I293" s="140"/>
      <c r="L293" s="135"/>
      <c r="M293" s="141"/>
      <c r="T293" s="142"/>
      <c r="AT293" s="137" t="s">
        <v>274</v>
      </c>
      <c r="AU293" s="137" t="s">
        <v>85</v>
      </c>
      <c r="AV293" s="11" t="s">
        <v>85</v>
      </c>
      <c r="AW293" s="11" t="s">
        <v>37</v>
      </c>
      <c r="AX293" s="11" t="s">
        <v>75</v>
      </c>
      <c r="AY293" s="137" t="s">
        <v>266</v>
      </c>
    </row>
    <row r="294" spans="2:65" s="11" customFormat="1" ht="11.25">
      <c r="B294" s="135"/>
      <c r="D294" s="136" t="s">
        <v>274</v>
      </c>
      <c r="E294" s="137" t="s">
        <v>19</v>
      </c>
      <c r="F294" s="138" t="s">
        <v>5421</v>
      </c>
      <c r="H294" s="139">
        <v>0.755</v>
      </c>
      <c r="I294" s="140"/>
      <c r="L294" s="135"/>
      <c r="M294" s="141"/>
      <c r="T294" s="142"/>
      <c r="AT294" s="137" t="s">
        <v>274</v>
      </c>
      <c r="AU294" s="137" t="s">
        <v>85</v>
      </c>
      <c r="AV294" s="11" t="s">
        <v>85</v>
      </c>
      <c r="AW294" s="11" t="s">
        <v>37</v>
      </c>
      <c r="AX294" s="11" t="s">
        <v>75</v>
      </c>
      <c r="AY294" s="137" t="s">
        <v>266</v>
      </c>
    </row>
    <row r="295" spans="2:65" s="12" customFormat="1" ht="11.25">
      <c r="B295" s="143"/>
      <c r="D295" s="136" t="s">
        <v>274</v>
      </c>
      <c r="E295" s="144" t="s">
        <v>19</v>
      </c>
      <c r="F295" s="145" t="s">
        <v>276</v>
      </c>
      <c r="H295" s="146">
        <v>1.51</v>
      </c>
      <c r="I295" s="147"/>
      <c r="L295" s="143"/>
      <c r="M295" s="148"/>
      <c r="T295" s="149"/>
      <c r="AT295" s="144" t="s">
        <v>274</v>
      </c>
      <c r="AU295" s="144" t="s">
        <v>85</v>
      </c>
      <c r="AV295" s="12" t="s">
        <v>272</v>
      </c>
      <c r="AW295" s="12" t="s">
        <v>37</v>
      </c>
      <c r="AX295" s="12" t="s">
        <v>83</v>
      </c>
      <c r="AY295" s="144" t="s">
        <v>266</v>
      </c>
    </row>
    <row r="296" spans="2:65" s="1" customFormat="1" ht="21.75" customHeight="1">
      <c r="B296" s="33"/>
      <c r="C296" s="122" t="s">
        <v>518</v>
      </c>
      <c r="D296" s="122" t="s">
        <v>267</v>
      </c>
      <c r="E296" s="123" t="s">
        <v>5206</v>
      </c>
      <c r="F296" s="124" t="s">
        <v>5207</v>
      </c>
      <c r="G296" s="125" t="s">
        <v>279</v>
      </c>
      <c r="H296" s="126">
        <v>3.32</v>
      </c>
      <c r="I296" s="127"/>
      <c r="J296" s="128">
        <f>ROUND(I296*H296,2)</f>
        <v>0</v>
      </c>
      <c r="K296" s="124" t="s">
        <v>3272</v>
      </c>
      <c r="L296" s="33"/>
      <c r="M296" s="129" t="s">
        <v>19</v>
      </c>
      <c r="N296" s="130" t="s">
        <v>46</v>
      </c>
      <c r="P296" s="131">
        <f>O296*H296</f>
        <v>0</v>
      </c>
      <c r="Q296" s="131">
        <v>0</v>
      </c>
      <c r="R296" s="131">
        <f>Q296*H296</f>
        <v>0</v>
      </c>
      <c r="S296" s="131">
        <v>0</v>
      </c>
      <c r="T296" s="132">
        <f>S296*H296</f>
        <v>0</v>
      </c>
      <c r="AR296" s="133" t="s">
        <v>272</v>
      </c>
      <c r="AT296" s="133" t="s">
        <v>267</v>
      </c>
      <c r="AU296" s="133" t="s">
        <v>85</v>
      </c>
      <c r="AY296" s="18" t="s">
        <v>266</v>
      </c>
      <c r="BE296" s="134">
        <f>IF(N296="základní",J296,0)</f>
        <v>0</v>
      </c>
      <c r="BF296" s="134">
        <f>IF(N296="snížená",J296,0)</f>
        <v>0</v>
      </c>
      <c r="BG296" s="134">
        <f>IF(N296="zákl. přenesená",J296,0)</f>
        <v>0</v>
      </c>
      <c r="BH296" s="134">
        <f>IF(N296="sníž. přenesená",J296,0)</f>
        <v>0</v>
      </c>
      <c r="BI296" s="134">
        <f>IF(N296="nulová",J296,0)</f>
        <v>0</v>
      </c>
      <c r="BJ296" s="18" t="s">
        <v>83</v>
      </c>
      <c r="BK296" s="134">
        <f>ROUND(I296*H296,2)</f>
        <v>0</v>
      </c>
      <c r="BL296" s="18" t="s">
        <v>272</v>
      </c>
      <c r="BM296" s="133" t="s">
        <v>5663</v>
      </c>
    </row>
    <row r="297" spans="2:65" s="1" customFormat="1" ht="11.25">
      <c r="B297" s="33"/>
      <c r="D297" s="186" t="s">
        <v>1068</v>
      </c>
      <c r="F297" s="187" t="s">
        <v>5209</v>
      </c>
      <c r="I297" s="151"/>
      <c r="L297" s="33"/>
      <c r="M297" s="152"/>
      <c r="T297" s="54"/>
      <c r="AT297" s="18" t="s">
        <v>1068</v>
      </c>
      <c r="AU297" s="18" t="s">
        <v>85</v>
      </c>
    </row>
    <row r="298" spans="2:65" s="14" customFormat="1" ht="11.25">
      <c r="B298" s="164"/>
      <c r="D298" s="136" t="s">
        <v>274</v>
      </c>
      <c r="E298" s="165" t="s">
        <v>19</v>
      </c>
      <c r="F298" s="166" t="s">
        <v>5664</v>
      </c>
      <c r="H298" s="165" t="s">
        <v>19</v>
      </c>
      <c r="I298" s="167"/>
      <c r="L298" s="164"/>
      <c r="M298" s="168"/>
      <c r="T298" s="169"/>
      <c r="AT298" s="165" t="s">
        <v>274</v>
      </c>
      <c r="AU298" s="165" t="s">
        <v>85</v>
      </c>
      <c r="AV298" s="14" t="s">
        <v>83</v>
      </c>
      <c r="AW298" s="14" t="s">
        <v>37</v>
      </c>
      <c r="AX298" s="14" t="s">
        <v>75</v>
      </c>
      <c r="AY298" s="165" t="s">
        <v>266</v>
      </c>
    </row>
    <row r="299" spans="2:65" s="11" customFormat="1" ht="11.25">
      <c r="B299" s="135"/>
      <c r="D299" s="136" t="s">
        <v>274</v>
      </c>
      <c r="E299" s="137" t="s">
        <v>19</v>
      </c>
      <c r="F299" s="138" t="s">
        <v>5665</v>
      </c>
      <c r="H299" s="139">
        <v>1.66</v>
      </c>
      <c r="I299" s="140"/>
      <c r="L299" s="135"/>
      <c r="M299" s="141"/>
      <c r="T299" s="142"/>
      <c r="AT299" s="137" t="s">
        <v>274</v>
      </c>
      <c r="AU299" s="137" t="s">
        <v>85</v>
      </c>
      <c r="AV299" s="11" t="s">
        <v>85</v>
      </c>
      <c r="AW299" s="11" t="s">
        <v>37</v>
      </c>
      <c r="AX299" s="11" t="s">
        <v>75</v>
      </c>
      <c r="AY299" s="137" t="s">
        <v>266</v>
      </c>
    </row>
    <row r="300" spans="2:65" s="11" customFormat="1" ht="11.25">
      <c r="B300" s="135"/>
      <c r="D300" s="136" t="s">
        <v>274</v>
      </c>
      <c r="E300" s="137" t="s">
        <v>19</v>
      </c>
      <c r="F300" s="138" t="s">
        <v>5666</v>
      </c>
      <c r="H300" s="139">
        <v>1.66</v>
      </c>
      <c r="I300" s="140"/>
      <c r="L300" s="135"/>
      <c r="M300" s="141"/>
      <c r="T300" s="142"/>
      <c r="AT300" s="137" t="s">
        <v>274</v>
      </c>
      <c r="AU300" s="137" t="s">
        <v>85</v>
      </c>
      <c r="AV300" s="11" t="s">
        <v>85</v>
      </c>
      <c r="AW300" s="11" t="s">
        <v>37</v>
      </c>
      <c r="AX300" s="11" t="s">
        <v>75</v>
      </c>
      <c r="AY300" s="137" t="s">
        <v>266</v>
      </c>
    </row>
    <row r="301" spans="2:65" s="12" customFormat="1" ht="11.25">
      <c r="B301" s="143"/>
      <c r="D301" s="136" t="s">
        <v>274</v>
      </c>
      <c r="E301" s="144" t="s">
        <v>19</v>
      </c>
      <c r="F301" s="145" t="s">
        <v>276</v>
      </c>
      <c r="H301" s="146">
        <v>3.32</v>
      </c>
      <c r="I301" s="147"/>
      <c r="L301" s="143"/>
      <c r="M301" s="148"/>
      <c r="T301" s="149"/>
      <c r="AT301" s="144" t="s">
        <v>274</v>
      </c>
      <c r="AU301" s="144" t="s">
        <v>85</v>
      </c>
      <c r="AV301" s="12" t="s">
        <v>272</v>
      </c>
      <c r="AW301" s="12" t="s">
        <v>37</v>
      </c>
      <c r="AX301" s="12" t="s">
        <v>83</v>
      </c>
      <c r="AY301" s="144" t="s">
        <v>266</v>
      </c>
    </row>
    <row r="302" spans="2:65" s="1" customFormat="1" ht="16.5" customHeight="1">
      <c r="B302" s="33"/>
      <c r="C302" s="122" t="s">
        <v>526</v>
      </c>
      <c r="D302" s="122" t="s">
        <v>267</v>
      </c>
      <c r="E302" s="123" t="s">
        <v>5425</v>
      </c>
      <c r="F302" s="124" t="s">
        <v>5426</v>
      </c>
      <c r="G302" s="125" t="s">
        <v>279</v>
      </c>
      <c r="H302" s="126">
        <v>21.84</v>
      </c>
      <c r="I302" s="127"/>
      <c r="J302" s="128">
        <f>ROUND(I302*H302,2)</f>
        <v>0</v>
      </c>
      <c r="K302" s="124" t="s">
        <v>3272</v>
      </c>
      <c r="L302" s="33"/>
      <c r="M302" s="129" t="s">
        <v>19</v>
      </c>
      <c r="N302" s="130" t="s">
        <v>46</v>
      </c>
      <c r="P302" s="131">
        <f>O302*H302</f>
        <v>0</v>
      </c>
      <c r="Q302" s="131">
        <v>0</v>
      </c>
      <c r="R302" s="131">
        <f>Q302*H302</f>
        <v>0</v>
      </c>
      <c r="S302" s="131">
        <v>0</v>
      </c>
      <c r="T302" s="132">
        <f>S302*H302</f>
        <v>0</v>
      </c>
      <c r="AR302" s="133" t="s">
        <v>272</v>
      </c>
      <c r="AT302" s="133" t="s">
        <v>267</v>
      </c>
      <c r="AU302" s="133" t="s">
        <v>85</v>
      </c>
      <c r="AY302" s="18" t="s">
        <v>266</v>
      </c>
      <c r="BE302" s="134">
        <f>IF(N302="základní",J302,0)</f>
        <v>0</v>
      </c>
      <c r="BF302" s="134">
        <f>IF(N302="snížená",J302,0)</f>
        <v>0</v>
      </c>
      <c r="BG302" s="134">
        <f>IF(N302="zákl. přenesená",J302,0)</f>
        <v>0</v>
      </c>
      <c r="BH302" s="134">
        <f>IF(N302="sníž. přenesená",J302,0)</f>
        <v>0</v>
      </c>
      <c r="BI302" s="134">
        <f>IF(N302="nulová",J302,0)</f>
        <v>0</v>
      </c>
      <c r="BJ302" s="18" t="s">
        <v>83</v>
      </c>
      <c r="BK302" s="134">
        <f>ROUND(I302*H302,2)</f>
        <v>0</v>
      </c>
      <c r="BL302" s="18" t="s">
        <v>272</v>
      </c>
      <c r="BM302" s="133" t="s">
        <v>5667</v>
      </c>
    </row>
    <row r="303" spans="2:65" s="1" customFormat="1" ht="11.25">
      <c r="B303" s="33"/>
      <c r="D303" s="186" t="s">
        <v>1068</v>
      </c>
      <c r="F303" s="187" t="s">
        <v>5428</v>
      </c>
      <c r="I303" s="151"/>
      <c r="L303" s="33"/>
      <c r="M303" s="152"/>
      <c r="T303" s="54"/>
      <c r="AT303" s="18" t="s">
        <v>1068</v>
      </c>
      <c r="AU303" s="18" t="s">
        <v>85</v>
      </c>
    </row>
    <row r="304" spans="2:65" s="14" customFormat="1" ht="11.25">
      <c r="B304" s="164"/>
      <c r="D304" s="136" t="s">
        <v>274</v>
      </c>
      <c r="E304" s="165" t="s">
        <v>19</v>
      </c>
      <c r="F304" s="166" t="s">
        <v>5668</v>
      </c>
      <c r="H304" s="165" t="s">
        <v>19</v>
      </c>
      <c r="I304" s="167"/>
      <c r="L304" s="164"/>
      <c r="M304" s="168"/>
      <c r="T304" s="169"/>
      <c r="AT304" s="165" t="s">
        <v>274</v>
      </c>
      <c r="AU304" s="165" t="s">
        <v>85</v>
      </c>
      <c r="AV304" s="14" t="s">
        <v>83</v>
      </c>
      <c r="AW304" s="14" t="s">
        <v>37</v>
      </c>
      <c r="AX304" s="14" t="s">
        <v>75</v>
      </c>
      <c r="AY304" s="165" t="s">
        <v>266</v>
      </c>
    </row>
    <row r="305" spans="2:65" s="11" customFormat="1" ht="11.25">
      <c r="B305" s="135"/>
      <c r="D305" s="136" t="s">
        <v>274</v>
      </c>
      <c r="E305" s="137" t="s">
        <v>19</v>
      </c>
      <c r="F305" s="138" t="s">
        <v>5669</v>
      </c>
      <c r="H305" s="139">
        <v>11.96</v>
      </c>
      <c r="I305" s="140"/>
      <c r="L305" s="135"/>
      <c r="M305" s="141"/>
      <c r="T305" s="142"/>
      <c r="AT305" s="137" t="s">
        <v>274</v>
      </c>
      <c r="AU305" s="137" t="s">
        <v>85</v>
      </c>
      <c r="AV305" s="11" t="s">
        <v>85</v>
      </c>
      <c r="AW305" s="11" t="s">
        <v>37</v>
      </c>
      <c r="AX305" s="11" t="s">
        <v>75</v>
      </c>
      <c r="AY305" s="137" t="s">
        <v>266</v>
      </c>
    </row>
    <row r="306" spans="2:65" s="11" customFormat="1" ht="11.25">
      <c r="B306" s="135"/>
      <c r="D306" s="136" t="s">
        <v>274</v>
      </c>
      <c r="E306" s="137" t="s">
        <v>19</v>
      </c>
      <c r="F306" s="138" t="s">
        <v>5670</v>
      </c>
      <c r="H306" s="139">
        <v>9.8800000000000008</v>
      </c>
      <c r="I306" s="140"/>
      <c r="L306" s="135"/>
      <c r="M306" s="141"/>
      <c r="T306" s="142"/>
      <c r="AT306" s="137" t="s">
        <v>274</v>
      </c>
      <c r="AU306" s="137" t="s">
        <v>85</v>
      </c>
      <c r="AV306" s="11" t="s">
        <v>85</v>
      </c>
      <c r="AW306" s="11" t="s">
        <v>37</v>
      </c>
      <c r="AX306" s="11" t="s">
        <v>75</v>
      </c>
      <c r="AY306" s="137" t="s">
        <v>266</v>
      </c>
    </row>
    <row r="307" spans="2:65" s="12" customFormat="1" ht="11.25">
      <c r="B307" s="143"/>
      <c r="D307" s="136" t="s">
        <v>274</v>
      </c>
      <c r="E307" s="144" t="s">
        <v>19</v>
      </c>
      <c r="F307" s="145" t="s">
        <v>276</v>
      </c>
      <c r="H307" s="146">
        <v>21.840000000000003</v>
      </c>
      <c r="I307" s="147"/>
      <c r="L307" s="143"/>
      <c r="M307" s="148"/>
      <c r="T307" s="149"/>
      <c r="AT307" s="144" t="s">
        <v>274</v>
      </c>
      <c r="AU307" s="144" t="s">
        <v>85</v>
      </c>
      <c r="AV307" s="12" t="s">
        <v>272</v>
      </c>
      <c r="AW307" s="12" t="s">
        <v>37</v>
      </c>
      <c r="AX307" s="12" t="s">
        <v>83</v>
      </c>
      <c r="AY307" s="144" t="s">
        <v>266</v>
      </c>
    </row>
    <row r="308" spans="2:65" s="1" customFormat="1" ht="16.5" customHeight="1">
      <c r="B308" s="33"/>
      <c r="C308" s="122" t="s">
        <v>530</v>
      </c>
      <c r="D308" s="122" t="s">
        <v>267</v>
      </c>
      <c r="E308" s="123" t="s">
        <v>5430</v>
      </c>
      <c r="F308" s="124" t="s">
        <v>5431</v>
      </c>
      <c r="G308" s="125" t="s">
        <v>279</v>
      </c>
      <c r="H308" s="126">
        <v>73.84</v>
      </c>
      <c r="I308" s="127"/>
      <c r="J308" s="128">
        <f>ROUND(I308*H308,2)</f>
        <v>0</v>
      </c>
      <c r="K308" s="124" t="s">
        <v>3272</v>
      </c>
      <c r="L308" s="33"/>
      <c r="M308" s="129" t="s">
        <v>19</v>
      </c>
      <c r="N308" s="130" t="s">
        <v>46</v>
      </c>
      <c r="P308" s="131">
        <f>O308*H308</f>
        <v>0</v>
      </c>
      <c r="Q308" s="131">
        <v>0</v>
      </c>
      <c r="R308" s="131">
        <f>Q308*H308</f>
        <v>0</v>
      </c>
      <c r="S308" s="131">
        <v>0</v>
      </c>
      <c r="T308" s="132">
        <f>S308*H308</f>
        <v>0</v>
      </c>
      <c r="AR308" s="133" t="s">
        <v>272</v>
      </c>
      <c r="AT308" s="133" t="s">
        <v>267</v>
      </c>
      <c r="AU308" s="133" t="s">
        <v>85</v>
      </c>
      <c r="AY308" s="18" t="s">
        <v>266</v>
      </c>
      <c r="BE308" s="134">
        <f>IF(N308="základní",J308,0)</f>
        <v>0</v>
      </c>
      <c r="BF308" s="134">
        <f>IF(N308="snížená",J308,0)</f>
        <v>0</v>
      </c>
      <c r="BG308" s="134">
        <f>IF(N308="zákl. přenesená",J308,0)</f>
        <v>0</v>
      </c>
      <c r="BH308" s="134">
        <f>IF(N308="sníž. přenesená",J308,0)</f>
        <v>0</v>
      </c>
      <c r="BI308" s="134">
        <f>IF(N308="nulová",J308,0)</f>
        <v>0</v>
      </c>
      <c r="BJ308" s="18" t="s">
        <v>83</v>
      </c>
      <c r="BK308" s="134">
        <f>ROUND(I308*H308,2)</f>
        <v>0</v>
      </c>
      <c r="BL308" s="18" t="s">
        <v>272</v>
      </c>
      <c r="BM308" s="133" t="s">
        <v>5671</v>
      </c>
    </row>
    <row r="309" spans="2:65" s="1" customFormat="1" ht="11.25">
      <c r="B309" s="33"/>
      <c r="D309" s="186" t="s">
        <v>1068</v>
      </c>
      <c r="F309" s="187" t="s">
        <v>5433</v>
      </c>
      <c r="I309" s="151"/>
      <c r="L309" s="33"/>
      <c r="M309" s="152"/>
      <c r="T309" s="54"/>
      <c r="AT309" s="18" t="s">
        <v>1068</v>
      </c>
      <c r="AU309" s="18" t="s">
        <v>85</v>
      </c>
    </row>
    <row r="310" spans="2:65" s="14" customFormat="1" ht="11.25">
      <c r="B310" s="164"/>
      <c r="D310" s="136" t="s">
        <v>274</v>
      </c>
      <c r="E310" s="165" t="s">
        <v>19</v>
      </c>
      <c r="F310" s="166" t="s">
        <v>5434</v>
      </c>
      <c r="H310" s="165" t="s">
        <v>19</v>
      </c>
      <c r="I310" s="167"/>
      <c r="L310" s="164"/>
      <c r="M310" s="168"/>
      <c r="T310" s="169"/>
      <c r="AT310" s="165" t="s">
        <v>274</v>
      </c>
      <c r="AU310" s="165" t="s">
        <v>85</v>
      </c>
      <c r="AV310" s="14" t="s">
        <v>83</v>
      </c>
      <c r="AW310" s="14" t="s">
        <v>37</v>
      </c>
      <c r="AX310" s="14" t="s">
        <v>75</v>
      </c>
      <c r="AY310" s="165" t="s">
        <v>266</v>
      </c>
    </row>
    <row r="311" spans="2:65" s="11" customFormat="1" ht="11.25">
      <c r="B311" s="135"/>
      <c r="D311" s="136" t="s">
        <v>274</v>
      </c>
      <c r="E311" s="137" t="s">
        <v>19</v>
      </c>
      <c r="F311" s="138" t="s">
        <v>5672</v>
      </c>
      <c r="H311" s="139">
        <v>36.92</v>
      </c>
      <c r="I311" s="140"/>
      <c r="L311" s="135"/>
      <c r="M311" s="141"/>
      <c r="T311" s="142"/>
      <c r="AT311" s="137" t="s">
        <v>274</v>
      </c>
      <c r="AU311" s="137" t="s">
        <v>85</v>
      </c>
      <c r="AV311" s="11" t="s">
        <v>85</v>
      </c>
      <c r="AW311" s="11" t="s">
        <v>37</v>
      </c>
      <c r="AX311" s="11" t="s">
        <v>75</v>
      </c>
      <c r="AY311" s="137" t="s">
        <v>266</v>
      </c>
    </row>
    <row r="312" spans="2:65" s="11" customFormat="1" ht="11.25">
      <c r="B312" s="135"/>
      <c r="D312" s="136" t="s">
        <v>274</v>
      </c>
      <c r="E312" s="137" t="s">
        <v>19</v>
      </c>
      <c r="F312" s="138" t="s">
        <v>5673</v>
      </c>
      <c r="H312" s="139">
        <v>36.92</v>
      </c>
      <c r="I312" s="140"/>
      <c r="L312" s="135"/>
      <c r="M312" s="141"/>
      <c r="T312" s="142"/>
      <c r="AT312" s="137" t="s">
        <v>274</v>
      </c>
      <c r="AU312" s="137" t="s">
        <v>85</v>
      </c>
      <c r="AV312" s="11" t="s">
        <v>85</v>
      </c>
      <c r="AW312" s="11" t="s">
        <v>37</v>
      </c>
      <c r="AX312" s="11" t="s">
        <v>75</v>
      </c>
      <c r="AY312" s="137" t="s">
        <v>266</v>
      </c>
    </row>
    <row r="313" spans="2:65" s="12" customFormat="1" ht="11.25">
      <c r="B313" s="143"/>
      <c r="D313" s="136" t="s">
        <v>274</v>
      </c>
      <c r="E313" s="144" t="s">
        <v>19</v>
      </c>
      <c r="F313" s="145" t="s">
        <v>276</v>
      </c>
      <c r="H313" s="146">
        <v>73.84</v>
      </c>
      <c r="I313" s="147"/>
      <c r="L313" s="143"/>
      <c r="M313" s="148"/>
      <c r="T313" s="149"/>
      <c r="AT313" s="144" t="s">
        <v>274</v>
      </c>
      <c r="AU313" s="144" t="s">
        <v>85</v>
      </c>
      <c r="AV313" s="12" t="s">
        <v>272</v>
      </c>
      <c r="AW313" s="12" t="s">
        <v>37</v>
      </c>
      <c r="AX313" s="12" t="s">
        <v>83</v>
      </c>
      <c r="AY313" s="144" t="s">
        <v>266</v>
      </c>
    </row>
    <row r="314" spans="2:65" s="1" customFormat="1" ht="16.5" customHeight="1">
      <c r="B314" s="33"/>
      <c r="C314" s="122" t="s">
        <v>534</v>
      </c>
      <c r="D314" s="122" t="s">
        <v>267</v>
      </c>
      <c r="E314" s="123" t="s">
        <v>3370</v>
      </c>
      <c r="F314" s="124" t="s">
        <v>3371</v>
      </c>
      <c r="G314" s="125" t="s">
        <v>279</v>
      </c>
      <c r="H314" s="126">
        <v>2.2400000000000002</v>
      </c>
      <c r="I314" s="127"/>
      <c r="J314" s="128">
        <f>ROUND(I314*H314,2)</f>
        <v>0</v>
      </c>
      <c r="K314" s="124" t="s">
        <v>3272</v>
      </c>
      <c r="L314" s="33"/>
      <c r="M314" s="129" t="s">
        <v>19</v>
      </c>
      <c r="N314" s="130" t="s">
        <v>46</v>
      </c>
      <c r="P314" s="131">
        <f>O314*H314</f>
        <v>0</v>
      </c>
      <c r="Q314" s="131">
        <v>0</v>
      </c>
      <c r="R314" s="131">
        <f>Q314*H314</f>
        <v>0</v>
      </c>
      <c r="S314" s="131">
        <v>0</v>
      </c>
      <c r="T314" s="132">
        <f>S314*H314</f>
        <v>0</v>
      </c>
      <c r="AR314" s="133" t="s">
        <v>272</v>
      </c>
      <c r="AT314" s="133" t="s">
        <v>267</v>
      </c>
      <c r="AU314" s="133" t="s">
        <v>85</v>
      </c>
      <c r="AY314" s="18" t="s">
        <v>266</v>
      </c>
      <c r="BE314" s="134">
        <f>IF(N314="základní",J314,0)</f>
        <v>0</v>
      </c>
      <c r="BF314" s="134">
        <f>IF(N314="snížená",J314,0)</f>
        <v>0</v>
      </c>
      <c r="BG314" s="134">
        <f>IF(N314="zákl. přenesená",J314,0)</f>
        <v>0</v>
      </c>
      <c r="BH314" s="134">
        <f>IF(N314="sníž. přenesená",J314,0)</f>
        <v>0</v>
      </c>
      <c r="BI314" s="134">
        <f>IF(N314="nulová",J314,0)</f>
        <v>0</v>
      </c>
      <c r="BJ314" s="18" t="s">
        <v>83</v>
      </c>
      <c r="BK314" s="134">
        <f>ROUND(I314*H314,2)</f>
        <v>0</v>
      </c>
      <c r="BL314" s="18" t="s">
        <v>272</v>
      </c>
      <c r="BM314" s="133" t="s">
        <v>5674</v>
      </c>
    </row>
    <row r="315" spans="2:65" s="1" customFormat="1" ht="11.25">
      <c r="B315" s="33"/>
      <c r="D315" s="186" t="s">
        <v>1068</v>
      </c>
      <c r="F315" s="187" t="s">
        <v>3373</v>
      </c>
      <c r="I315" s="151"/>
      <c r="L315" s="33"/>
      <c r="M315" s="152"/>
      <c r="T315" s="54"/>
      <c r="AT315" s="18" t="s">
        <v>1068</v>
      </c>
      <c r="AU315" s="18" t="s">
        <v>85</v>
      </c>
    </row>
    <row r="316" spans="2:65" s="11" customFormat="1" ht="11.25">
      <c r="B316" s="135"/>
      <c r="D316" s="136" t="s">
        <v>274</v>
      </c>
      <c r="E316" s="137" t="s">
        <v>19</v>
      </c>
      <c r="F316" s="138" t="s">
        <v>5675</v>
      </c>
      <c r="H316" s="139">
        <v>2.2400000000000002</v>
      </c>
      <c r="I316" s="140"/>
      <c r="L316" s="135"/>
      <c r="M316" s="141"/>
      <c r="T316" s="142"/>
      <c r="AT316" s="137" t="s">
        <v>274</v>
      </c>
      <c r="AU316" s="137" t="s">
        <v>85</v>
      </c>
      <c r="AV316" s="11" t="s">
        <v>85</v>
      </c>
      <c r="AW316" s="11" t="s">
        <v>37</v>
      </c>
      <c r="AX316" s="11" t="s">
        <v>75</v>
      </c>
      <c r="AY316" s="137" t="s">
        <v>266</v>
      </c>
    </row>
    <row r="317" spans="2:65" s="12" customFormat="1" ht="11.25">
      <c r="B317" s="143"/>
      <c r="D317" s="136" t="s">
        <v>274</v>
      </c>
      <c r="E317" s="144" t="s">
        <v>19</v>
      </c>
      <c r="F317" s="145" t="s">
        <v>276</v>
      </c>
      <c r="H317" s="146">
        <v>2.2400000000000002</v>
      </c>
      <c r="I317" s="147"/>
      <c r="L317" s="143"/>
      <c r="M317" s="148"/>
      <c r="T317" s="149"/>
      <c r="AT317" s="144" t="s">
        <v>274</v>
      </c>
      <c r="AU317" s="144" t="s">
        <v>85</v>
      </c>
      <c r="AV317" s="12" t="s">
        <v>272</v>
      </c>
      <c r="AW317" s="12" t="s">
        <v>37</v>
      </c>
      <c r="AX317" s="12" t="s">
        <v>83</v>
      </c>
      <c r="AY317" s="144" t="s">
        <v>266</v>
      </c>
    </row>
    <row r="318" spans="2:65" s="1" customFormat="1" ht="16.5" customHeight="1">
      <c r="B318" s="33"/>
      <c r="C318" s="122" t="s">
        <v>538</v>
      </c>
      <c r="D318" s="122" t="s">
        <v>267</v>
      </c>
      <c r="E318" s="123" t="s">
        <v>3375</v>
      </c>
      <c r="F318" s="124" t="s">
        <v>3376</v>
      </c>
      <c r="G318" s="125" t="s">
        <v>895</v>
      </c>
      <c r="H318" s="126">
        <v>99.31</v>
      </c>
      <c r="I318" s="127"/>
      <c r="J318" s="128">
        <f>ROUND(I318*H318,2)</f>
        <v>0</v>
      </c>
      <c r="K318" s="124" t="s">
        <v>3272</v>
      </c>
      <c r="L318" s="33"/>
      <c r="M318" s="129" t="s">
        <v>19</v>
      </c>
      <c r="N318" s="130" t="s">
        <v>46</v>
      </c>
      <c r="P318" s="131">
        <f>O318*H318</f>
        <v>0</v>
      </c>
      <c r="Q318" s="131">
        <v>0</v>
      </c>
      <c r="R318" s="131">
        <f>Q318*H318</f>
        <v>0</v>
      </c>
      <c r="S318" s="131">
        <v>0</v>
      </c>
      <c r="T318" s="132">
        <f>S318*H318</f>
        <v>0</v>
      </c>
      <c r="AR318" s="133" t="s">
        <v>272</v>
      </c>
      <c r="AT318" s="133" t="s">
        <v>267</v>
      </c>
      <c r="AU318" s="133" t="s">
        <v>85</v>
      </c>
      <c r="AY318" s="18" t="s">
        <v>266</v>
      </c>
      <c r="BE318" s="134">
        <f>IF(N318="základní",J318,0)</f>
        <v>0</v>
      </c>
      <c r="BF318" s="134">
        <f>IF(N318="snížená",J318,0)</f>
        <v>0</v>
      </c>
      <c r="BG318" s="134">
        <f>IF(N318="zákl. přenesená",J318,0)</f>
        <v>0</v>
      </c>
      <c r="BH318" s="134">
        <f>IF(N318="sníž. přenesená",J318,0)</f>
        <v>0</v>
      </c>
      <c r="BI318" s="134">
        <f>IF(N318="nulová",J318,0)</f>
        <v>0</v>
      </c>
      <c r="BJ318" s="18" t="s">
        <v>83</v>
      </c>
      <c r="BK318" s="134">
        <f>ROUND(I318*H318,2)</f>
        <v>0</v>
      </c>
      <c r="BL318" s="18" t="s">
        <v>272</v>
      </c>
      <c r="BM318" s="133" t="s">
        <v>5676</v>
      </c>
    </row>
    <row r="319" spans="2:65" s="1" customFormat="1" ht="11.25">
      <c r="B319" s="33"/>
      <c r="D319" s="186" t="s">
        <v>1068</v>
      </c>
      <c r="F319" s="187" t="s">
        <v>3378</v>
      </c>
      <c r="I319" s="151"/>
      <c r="L319" s="33"/>
      <c r="M319" s="152"/>
      <c r="T319" s="54"/>
      <c r="AT319" s="18" t="s">
        <v>1068</v>
      </c>
      <c r="AU319" s="18" t="s">
        <v>85</v>
      </c>
    </row>
    <row r="320" spans="2:65" s="14" customFormat="1" ht="11.25">
      <c r="B320" s="164"/>
      <c r="D320" s="136" t="s">
        <v>274</v>
      </c>
      <c r="E320" s="165" t="s">
        <v>19</v>
      </c>
      <c r="F320" s="166" t="s">
        <v>5677</v>
      </c>
      <c r="H320" s="165" t="s">
        <v>19</v>
      </c>
      <c r="I320" s="167"/>
      <c r="L320" s="164"/>
      <c r="M320" s="168"/>
      <c r="T320" s="169"/>
      <c r="AT320" s="165" t="s">
        <v>274</v>
      </c>
      <c r="AU320" s="165" t="s">
        <v>85</v>
      </c>
      <c r="AV320" s="14" t="s">
        <v>83</v>
      </c>
      <c r="AW320" s="14" t="s">
        <v>37</v>
      </c>
      <c r="AX320" s="14" t="s">
        <v>75</v>
      </c>
      <c r="AY320" s="165" t="s">
        <v>266</v>
      </c>
    </row>
    <row r="321" spans="2:65" s="11" customFormat="1" ht="11.25">
      <c r="B321" s="135"/>
      <c r="D321" s="136" t="s">
        <v>274</v>
      </c>
      <c r="E321" s="137" t="s">
        <v>19</v>
      </c>
      <c r="F321" s="138" t="s">
        <v>5439</v>
      </c>
      <c r="H321" s="139">
        <v>22</v>
      </c>
      <c r="I321" s="140"/>
      <c r="L321" s="135"/>
      <c r="M321" s="141"/>
      <c r="T321" s="142"/>
      <c r="AT321" s="137" t="s">
        <v>274</v>
      </c>
      <c r="AU321" s="137" t="s">
        <v>85</v>
      </c>
      <c r="AV321" s="11" t="s">
        <v>85</v>
      </c>
      <c r="AW321" s="11" t="s">
        <v>37</v>
      </c>
      <c r="AX321" s="11" t="s">
        <v>75</v>
      </c>
      <c r="AY321" s="137" t="s">
        <v>266</v>
      </c>
    </row>
    <row r="322" spans="2:65" s="11" customFormat="1" ht="11.25">
      <c r="B322" s="135"/>
      <c r="D322" s="136" t="s">
        <v>274</v>
      </c>
      <c r="E322" s="137" t="s">
        <v>19</v>
      </c>
      <c r="F322" s="138" t="s">
        <v>5678</v>
      </c>
      <c r="H322" s="139">
        <v>13.68</v>
      </c>
      <c r="I322" s="140"/>
      <c r="L322" s="135"/>
      <c r="M322" s="141"/>
      <c r="T322" s="142"/>
      <c r="AT322" s="137" t="s">
        <v>274</v>
      </c>
      <c r="AU322" s="137" t="s">
        <v>85</v>
      </c>
      <c r="AV322" s="11" t="s">
        <v>85</v>
      </c>
      <c r="AW322" s="11" t="s">
        <v>37</v>
      </c>
      <c r="AX322" s="11" t="s">
        <v>75</v>
      </c>
      <c r="AY322" s="137" t="s">
        <v>266</v>
      </c>
    </row>
    <row r="323" spans="2:65" s="11" customFormat="1" ht="11.25">
      <c r="B323" s="135"/>
      <c r="D323" s="136" t="s">
        <v>274</v>
      </c>
      <c r="E323" s="137" t="s">
        <v>19</v>
      </c>
      <c r="F323" s="138" t="s">
        <v>5679</v>
      </c>
      <c r="H323" s="139">
        <v>13.8</v>
      </c>
      <c r="I323" s="140"/>
      <c r="L323" s="135"/>
      <c r="M323" s="141"/>
      <c r="T323" s="142"/>
      <c r="AT323" s="137" t="s">
        <v>274</v>
      </c>
      <c r="AU323" s="137" t="s">
        <v>85</v>
      </c>
      <c r="AV323" s="11" t="s">
        <v>85</v>
      </c>
      <c r="AW323" s="11" t="s">
        <v>37</v>
      </c>
      <c r="AX323" s="11" t="s">
        <v>75</v>
      </c>
      <c r="AY323" s="137" t="s">
        <v>266</v>
      </c>
    </row>
    <row r="324" spans="2:65" s="11" customFormat="1" ht="11.25">
      <c r="B324" s="135"/>
      <c r="D324" s="136" t="s">
        <v>274</v>
      </c>
      <c r="E324" s="137" t="s">
        <v>19</v>
      </c>
      <c r="F324" s="138" t="s">
        <v>5680</v>
      </c>
      <c r="H324" s="139">
        <v>19.559999999999999</v>
      </c>
      <c r="I324" s="140"/>
      <c r="L324" s="135"/>
      <c r="M324" s="141"/>
      <c r="T324" s="142"/>
      <c r="AT324" s="137" t="s">
        <v>274</v>
      </c>
      <c r="AU324" s="137" t="s">
        <v>85</v>
      </c>
      <c r="AV324" s="11" t="s">
        <v>85</v>
      </c>
      <c r="AW324" s="11" t="s">
        <v>37</v>
      </c>
      <c r="AX324" s="11" t="s">
        <v>75</v>
      </c>
      <c r="AY324" s="137" t="s">
        <v>266</v>
      </c>
    </row>
    <row r="325" spans="2:65" s="11" customFormat="1" ht="11.25">
      <c r="B325" s="135"/>
      <c r="D325" s="136" t="s">
        <v>274</v>
      </c>
      <c r="E325" s="137" t="s">
        <v>19</v>
      </c>
      <c r="F325" s="138" t="s">
        <v>5681</v>
      </c>
      <c r="H325" s="139">
        <v>13.32</v>
      </c>
      <c r="I325" s="140"/>
      <c r="L325" s="135"/>
      <c r="M325" s="141"/>
      <c r="T325" s="142"/>
      <c r="AT325" s="137" t="s">
        <v>274</v>
      </c>
      <c r="AU325" s="137" t="s">
        <v>85</v>
      </c>
      <c r="AV325" s="11" t="s">
        <v>85</v>
      </c>
      <c r="AW325" s="11" t="s">
        <v>37</v>
      </c>
      <c r="AX325" s="11" t="s">
        <v>75</v>
      </c>
      <c r="AY325" s="137" t="s">
        <v>266</v>
      </c>
    </row>
    <row r="326" spans="2:65" s="11" customFormat="1" ht="11.25">
      <c r="B326" s="135"/>
      <c r="D326" s="136" t="s">
        <v>274</v>
      </c>
      <c r="E326" s="137" t="s">
        <v>19</v>
      </c>
      <c r="F326" s="138" t="s">
        <v>5682</v>
      </c>
      <c r="H326" s="139">
        <v>16.95</v>
      </c>
      <c r="I326" s="140"/>
      <c r="L326" s="135"/>
      <c r="M326" s="141"/>
      <c r="T326" s="142"/>
      <c r="AT326" s="137" t="s">
        <v>274</v>
      </c>
      <c r="AU326" s="137" t="s">
        <v>85</v>
      </c>
      <c r="AV326" s="11" t="s">
        <v>85</v>
      </c>
      <c r="AW326" s="11" t="s">
        <v>37</v>
      </c>
      <c r="AX326" s="11" t="s">
        <v>75</v>
      </c>
      <c r="AY326" s="137" t="s">
        <v>266</v>
      </c>
    </row>
    <row r="327" spans="2:65" s="12" customFormat="1" ht="11.25">
      <c r="B327" s="143"/>
      <c r="D327" s="136" t="s">
        <v>274</v>
      </c>
      <c r="E327" s="144" t="s">
        <v>19</v>
      </c>
      <c r="F327" s="145" t="s">
        <v>276</v>
      </c>
      <c r="H327" s="146">
        <v>99.310000000000016</v>
      </c>
      <c r="I327" s="147"/>
      <c r="L327" s="143"/>
      <c r="M327" s="148"/>
      <c r="T327" s="149"/>
      <c r="AT327" s="144" t="s">
        <v>274</v>
      </c>
      <c r="AU327" s="144" t="s">
        <v>85</v>
      </c>
      <c r="AV327" s="12" t="s">
        <v>272</v>
      </c>
      <c r="AW327" s="12" t="s">
        <v>37</v>
      </c>
      <c r="AX327" s="12" t="s">
        <v>83</v>
      </c>
      <c r="AY327" s="144" t="s">
        <v>266</v>
      </c>
    </row>
    <row r="328" spans="2:65" s="10" customFormat="1" ht="22.9" customHeight="1">
      <c r="B328" s="112"/>
      <c r="D328" s="113" t="s">
        <v>74</v>
      </c>
      <c r="E328" s="162" t="s">
        <v>295</v>
      </c>
      <c r="F328" s="162" t="s">
        <v>1063</v>
      </c>
      <c r="I328" s="115"/>
      <c r="J328" s="163">
        <f>BK328</f>
        <v>0</v>
      </c>
      <c r="L328" s="112"/>
      <c r="M328" s="117"/>
      <c r="P328" s="118">
        <f>SUM(P329:P333)</f>
        <v>0</v>
      </c>
      <c r="R328" s="118">
        <f>SUM(R329:R333)</f>
        <v>0</v>
      </c>
      <c r="T328" s="119">
        <f>SUM(T329:T333)</f>
        <v>0</v>
      </c>
      <c r="AR328" s="113" t="s">
        <v>83</v>
      </c>
      <c r="AT328" s="120" t="s">
        <v>74</v>
      </c>
      <c r="AU328" s="120" t="s">
        <v>83</v>
      </c>
      <c r="AY328" s="113" t="s">
        <v>266</v>
      </c>
      <c r="BK328" s="121">
        <f>SUM(BK329:BK333)</f>
        <v>0</v>
      </c>
    </row>
    <row r="329" spans="2:65" s="1" customFormat="1" ht="16.5" customHeight="1">
      <c r="B329" s="33"/>
      <c r="C329" s="122" t="s">
        <v>542</v>
      </c>
      <c r="D329" s="122" t="s">
        <v>267</v>
      </c>
      <c r="E329" s="123" t="s">
        <v>3380</v>
      </c>
      <c r="F329" s="124" t="s">
        <v>3381</v>
      </c>
      <c r="G329" s="125" t="s">
        <v>291</v>
      </c>
      <c r="H329" s="126">
        <v>24.66</v>
      </c>
      <c r="I329" s="127"/>
      <c r="J329" s="128">
        <f>ROUND(I329*H329,2)</f>
        <v>0</v>
      </c>
      <c r="K329" s="124" t="s">
        <v>3272</v>
      </c>
      <c r="L329" s="33"/>
      <c r="M329" s="129" t="s">
        <v>19</v>
      </c>
      <c r="N329" s="130" t="s">
        <v>46</v>
      </c>
      <c r="P329" s="131">
        <f>O329*H329</f>
        <v>0</v>
      </c>
      <c r="Q329" s="131">
        <v>0</v>
      </c>
      <c r="R329" s="131">
        <f>Q329*H329</f>
        <v>0</v>
      </c>
      <c r="S329" s="131">
        <v>0</v>
      </c>
      <c r="T329" s="132">
        <f>S329*H329</f>
        <v>0</v>
      </c>
      <c r="AR329" s="133" t="s">
        <v>272</v>
      </c>
      <c r="AT329" s="133" t="s">
        <v>267</v>
      </c>
      <c r="AU329" s="133" t="s">
        <v>85</v>
      </c>
      <c r="AY329" s="18" t="s">
        <v>266</v>
      </c>
      <c r="BE329" s="134">
        <f>IF(N329="základní",J329,0)</f>
        <v>0</v>
      </c>
      <c r="BF329" s="134">
        <f>IF(N329="snížená",J329,0)</f>
        <v>0</v>
      </c>
      <c r="BG329" s="134">
        <f>IF(N329="zákl. přenesená",J329,0)</f>
        <v>0</v>
      </c>
      <c r="BH329" s="134">
        <f>IF(N329="sníž. přenesená",J329,0)</f>
        <v>0</v>
      </c>
      <c r="BI329" s="134">
        <f>IF(N329="nulová",J329,0)</f>
        <v>0</v>
      </c>
      <c r="BJ329" s="18" t="s">
        <v>83</v>
      </c>
      <c r="BK329" s="134">
        <f>ROUND(I329*H329,2)</f>
        <v>0</v>
      </c>
      <c r="BL329" s="18" t="s">
        <v>272</v>
      </c>
      <c r="BM329" s="133" t="s">
        <v>5683</v>
      </c>
    </row>
    <row r="330" spans="2:65" s="1" customFormat="1" ht="11.25">
      <c r="B330" s="33"/>
      <c r="D330" s="186" t="s">
        <v>1068</v>
      </c>
      <c r="F330" s="187" t="s">
        <v>3383</v>
      </c>
      <c r="I330" s="151"/>
      <c r="L330" s="33"/>
      <c r="M330" s="152"/>
      <c r="T330" s="54"/>
      <c r="AT330" s="18" t="s">
        <v>1068</v>
      </c>
      <c r="AU330" s="18" t="s">
        <v>85</v>
      </c>
    </row>
    <row r="331" spans="2:65" s="11" customFormat="1" ht="11.25">
      <c r="B331" s="135"/>
      <c r="D331" s="136" t="s">
        <v>274</v>
      </c>
      <c r="E331" s="137" t="s">
        <v>19</v>
      </c>
      <c r="F331" s="138" t="s">
        <v>5684</v>
      </c>
      <c r="H331" s="139">
        <v>12.66</v>
      </c>
      <c r="I331" s="140"/>
      <c r="L331" s="135"/>
      <c r="M331" s="141"/>
      <c r="T331" s="142"/>
      <c r="AT331" s="137" t="s">
        <v>274</v>
      </c>
      <c r="AU331" s="137" t="s">
        <v>85</v>
      </c>
      <c r="AV331" s="11" t="s">
        <v>85</v>
      </c>
      <c r="AW331" s="11" t="s">
        <v>37</v>
      </c>
      <c r="AX331" s="11" t="s">
        <v>75</v>
      </c>
      <c r="AY331" s="137" t="s">
        <v>266</v>
      </c>
    </row>
    <row r="332" spans="2:65" s="11" customFormat="1" ht="11.25">
      <c r="B332" s="135"/>
      <c r="D332" s="136" t="s">
        <v>274</v>
      </c>
      <c r="E332" s="137" t="s">
        <v>19</v>
      </c>
      <c r="F332" s="138" t="s">
        <v>5685</v>
      </c>
      <c r="H332" s="139">
        <v>12</v>
      </c>
      <c r="I332" s="140"/>
      <c r="L332" s="135"/>
      <c r="M332" s="141"/>
      <c r="T332" s="142"/>
      <c r="AT332" s="137" t="s">
        <v>274</v>
      </c>
      <c r="AU332" s="137" t="s">
        <v>85</v>
      </c>
      <c r="AV332" s="11" t="s">
        <v>85</v>
      </c>
      <c r="AW332" s="11" t="s">
        <v>37</v>
      </c>
      <c r="AX332" s="11" t="s">
        <v>75</v>
      </c>
      <c r="AY332" s="137" t="s">
        <v>266</v>
      </c>
    </row>
    <row r="333" spans="2:65" s="12" customFormat="1" ht="11.25">
      <c r="B333" s="143"/>
      <c r="D333" s="136" t="s">
        <v>274</v>
      </c>
      <c r="E333" s="144" t="s">
        <v>19</v>
      </c>
      <c r="F333" s="145" t="s">
        <v>276</v>
      </c>
      <c r="H333" s="146">
        <v>24.66</v>
      </c>
      <c r="I333" s="147"/>
      <c r="L333" s="143"/>
      <c r="M333" s="148"/>
      <c r="T333" s="149"/>
      <c r="AT333" s="144" t="s">
        <v>274</v>
      </c>
      <c r="AU333" s="144" t="s">
        <v>85</v>
      </c>
      <c r="AV333" s="12" t="s">
        <v>272</v>
      </c>
      <c r="AW333" s="12" t="s">
        <v>37</v>
      </c>
      <c r="AX333" s="12" t="s">
        <v>83</v>
      </c>
      <c r="AY333" s="144" t="s">
        <v>266</v>
      </c>
    </row>
    <row r="334" spans="2:65" s="10" customFormat="1" ht="22.9" customHeight="1">
      <c r="B334" s="112"/>
      <c r="D334" s="113" t="s">
        <v>74</v>
      </c>
      <c r="E334" s="162" t="s">
        <v>307</v>
      </c>
      <c r="F334" s="162" t="s">
        <v>1071</v>
      </c>
      <c r="I334" s="115"/>
      <c r="J334" s="163">
        <f>BK334</f>
        <v>0</v>
      </c>
      <c r="L334" s="112"/>
      <c r="M334" s="117"/>
      <c r="P334" s="118">
        <f>SUM(P335:P400)</f>
        <v>0</v>
      </c>
      <c r="R334" s="118">
        <f>SUM(R335:R400)</f>
        <v>0</v>
      </c>
      <c r="T334" s="119">
        <f>SUM(T335:T400)</f>
        <v>0</v>
      </c>
      <c r="AR334" s="113" t="s">
        <v>83</v>
      </c>
      <c r="AT334" s="120" t="s">
        <v>74</v>
      </c>
      <c r="AU334" s="120" t="s">
        <v>83</v>
      </c>
      <c r="AY334" s="113" t="s">
        <v>266</v>
      </c>
      <c r="BK334" s="121">
        <f>SUM(BK335:BK400)</f>
        <v>0</v>
      </c>
    </row>
    <row r="335" spans="2:65" s="1" customFormat="1" ht="16.5" customHeight="1">
      <c r="B335" s="33"/>
      <c r="C335" s="122" t="s">
        <v>546</v>
      </c>
      <c r="D335" s="122" t="s">
        <v>267</v>
      </c>
      <c r="E335" s="123" t="s">
        <v>1072</v>
      </c>
      <c r="F335" s="124" t="s">
        <v>3092</v>
      </c>
      <c r="G335" s="125" t="s">
        <v>291</v>
      </c>
      <c r="H335" s="126">
        <v>22.882999999999999</v>
      </c>
      <c r="I335" s="127"/>
      <c r="J335" s="128">
        <f>ROUND(I335*H335,2)</f>
        <v>0</v>
      </c>
      <c r="K335" s="124" t="s">
        <v>3272</v>
      </c>
      <c r="L335" s="33"/>
      <c r="M335" s="129" t="s">
        <v>19</v>
      </c>
      <c r="N335" s="130" t="s">
        <v>46</v>
      </c>
      <c r="P335" s="131">
        <f>O335*H335</f>
        <v>0</v>
      </c>
      <c r="Q335" s="131">
        <v>0</v>
      </c>
      <c r="R335" s="131">
        <f>Q335*H335</f>
        <v>0</v>
      </c>
      <c r="S335" s="131">
        <v>0</v>
      </c>
      <c r="T335" s="132">
        <f>S335*H335</f>
        <v>0</v>
      </c>
      <c r="AR335" s="133" t="s">
        <v>272</v>
      </c>
      <c r="AT335" s="133" t="s">
        <v>267</v>
      </c>
      <c r="AU335" s="133" t="s">
        <v>85</v>
      </c>
      <c r="AY335" s="18" t="s">
        <v>266</v>
      </c>
      <c r="BE335" s="134">
        <f>IF(N335="základní",J335,0)</f>
        <v>0</v>
      </c>
      <c r="BF335" s="134">
        <f>IF(N335="snížená",J335,0)</f>
        <v>0</v>
      </c>
      <c r="BG335" s="134">
        <f>IF(N335="zákl. přenesená",J335,0)</f>
        <v>0</v>
      </c>
      <c r="BH335" s="134">
        <f>IF(N335="sníž. přenesená",J335,0)</f>
        <v>0</v>
      </c>
      <c r="BI335" s="134">
        <f>IF(N335="nulová",J335,0)</f>
        <v>0</v>
      </c>
      <c r="BJ335" s="18" t="s">
        <v>83</v>
      </c>
      <c r="BK335" s="134">
        <f>ROUND(I335*H335,2)</f>
        <v>0</v>
      </c>
      <c r="BL335" s="18" t="s">
        <v>272</v>
      </c>
      <c r="BM335" s="133" t="s">
        <v>5686</v>
      </c>
    </row>
    <row r="336" spans="2:65" s="1" customFormat="1" ht="11.25">
      <c r="B336" s="33"/>
      <c r="D336" s="186" t="s">
        <v>1068</v>
      </c>
      <c r="F336" s="187" t="s">
        <v>1075</v>
      </c>
      <c r="I336" s="151"/>
      <c r="L336" s="33"/>
      <c r="M336" s="152"/>
      <c r="T336" s="54"/>
      <c r="AT336" s="18" t="s">
        <v>1068</v>
      </c>
      <c r="AU336" s="18" t="s">
        <v>85</v>
      </c>
    </row>
    <row r="337" spans="2:65" s="11" customFormat="1" ht="11.25">
      <c r="B337" s="135"/>
      <c r="D337" s="136" t="s">
        <v>274</v>
      </c>
      <c r="E337" s="137" t="s">
        <v>19</v>
      </c>
      <c r="F337" s="138" t="s">
        <v>5687</v>
      </c>
      <c r="H337" s="139">
        <v>22.882999999999999</v>
      </c>
      <c r="I337" s="140"/>
      <c r="L337" s="135"/>
      <c r="M337" s="141"/>
      <c r="T337" s="142"/>
      <c r="AT337" s="137" t="s">
        <v>274</v>
      </c>
      <c r="AU337" s="137" t="s">
        <v>85</v>
      </c>
      <c r="AV337" s="11" t="s">
        <v>85</v>
      </c>
      <c r="AW337" s="11" t="s">
        <v>37</v>
      </c>
      <c r="AX337" s="11" t="s">
        <v>75</v>
      </c>
      <c r="AY337" s="137" t="s">
        <v>266</v>
      </c>
    </row>
    <row r="338" spans="2:65" s="12" customFormat="1" ht="11.25">
      <c r="B338" s="143"/>
      <c r="D338" s="136" t="s">
        <v>274</v>
      </c>
      <c r="E338" s="144" t="s">
        <v>19</v>
      </c>
      <c r="F338" s="145" t="s">
        <v>276</v>
      </c>
      <c r="H338" s="146">
        <v>22.882999999999999</v>
      </c>
      <c r="I338" s="147"/>
      <c r="L338" s="143"/>
      <c r="M338" s="148"/>
      <c r="T338" s="149"/>
      <c r="AT338" s="144" t="s">
        <v>274</v>
      </c>
      <c r="AU338" s="144" t="s">
        <v>85</v>
      </c>
      <c r="AV338" s="12" t="s">
        <v>272</v>
      </c>
      <c r="AW338" s="12" t="s">
        <v>37</v>
      </c>
      <c r="AX338" s="12" t="s">
        <v>83</v>
      </c>
      <c r="AY338" s="144" t="s">
        <v>266</v>
      </c>
    </row>
    <row r="339" spans="2:65" s="1" customFormat="1" ht="16.5" customHeight="1">
      <c r="B339" s="33"/>
      <c r="C339" s="122" t="s">
        <v>550</v>
      </c>
      <c r="D339" s="122" t="s">
        <v>267</v>
      </c>
      <c r="E339" s="123" t="s">
        <v>1077</v>
      </c>
      <c r="F339" s="124" t="s">
        <v>1078</v>
      </c>
      <c r="G339" s="125" t="s">
        <v>1079</v>
      </c>
      <c r="H339" s="126">
        <v>571.85</v>
      </c>
      <c r="I339" s="127"/>
      <c r="J339" s="128">
        <f>ROUND(I339*H339,2)</f>
        <v>0</v>
      </c>
      <c r="K339" s="124" t="s">
        <v>19</v>
      </c>
      <c r="L339" s="33"/>
      <c r="M339" s="129" t="s">
        <v>19</v>
      </c>
      <c r="N339" s="130" t="s">
        <v>46</v>
      </c>
      <c r="P339" s="131">
        <f>O339*H339</f>
        <v>0</v>
      </c>
      <c r="Q339" s="131">
        <v>0</v>
      </c>
      <c r="R339" s="131">
        <f>Q339*H339</f>
        <v>0</v>
      </c>
      <c r="S339" s="131">
        <v>0</v>
      </c>
      <c r="T339" s="132">
        <f>S339*H339</f>
        <v>0</v>
      </c>
      <c r="AR339" s="133" t="s">
        <v>272</v>
      </c>
      <c r="AT339" s="133" t="s">
        <v>267</v>
      </c>
      <c r="AU339" s="133" t="s">
        <v>85</v>
      </c>
      <c r="AY339" s="18" t="s">
        <v>266</v>
      </c>
      <c r="BE339" s="134">
        <f>IF(N339="základní",J339,0)</f>
        <v>0</v>
      </c>
      <c r="BF339" s="134">
        <f>IF(N339="snížená",J339,0)</f>
        <v>0</v>
      </c>
      <c r="BG339" s="134">
        <f>IF(N339="zákl. přenesená",J339,0)</f>
        <v>0</v>
      </c>
      <c r="BH339" s="134">
        <f>IF(N339="sníž. přenesená",J339,0)</f>
        <v>0</v>
      </c>
      <c r="BI339" s="134">
        <f>IF(N339="nulová",J339,0)</f>
        <v>0</v>
      </c>
      <c r="BJ339" s="18" t="s">
        <v>83</v>
      </c>
      <c r="BK339" s="134">
        <f>ROUND(I339*H339,2)</f>
        <v>0</v>
      </c>
      <c r="BL339" s="18" t="s">
        <v>272</v>
      </c>
      <c r="BM339" s="133" t="s">
        <v>5688</v>
      </c>
    </row>
    <row r="340" spans="2:65" s="11" customFormat="1" ht="11.25">
      <c r="B340" s="135"/>
      <c r="D340" s="136" t="s">
        <v>274</v>
      </c>
      <c r="E340" s="137" t="s">
        <v>19</v>
      </c>
      <c r="F340" s="138" t="s">
        <v>5689</v>
      </c>
      <c r="H340" s="139">
        <v>571.85</v>
      </c>
      <c r="I340" s="140"/>
      <c r="L340" s="135"/>
      <c r="M340" s="141"/>
      <c r="T340" s="142"/>
      <c r="AT340" s="137" t="s">
        <v>274</v>
      </c>
      <c r="AU340" s="137" t="s">
        <v>85</v>
      </c>
      <c r="AV340" s="11" t="s">
        <v>85</v>
      </c>
      <c r="AW340" s="11" t="s">
        <v>37</v>
      </c>
      <c r="AX340" s="11" t="s">
        <v>75</v>
      </c>
      <c r="AY340" s="137" t="s">
        <v>266</v>
      </c>
    </row>
    <row r="341" spans="2:65" s="12" customFormat="1" ht="11.25">
      <c r="B341" s="143"/>
      <c r="D341" s="136" t="s">
        <v>274</v>
      </c>
      <c r="E341" s="144" t="s">
        <v>19</v>
      </c>
      <c r="F341" s="145" t="s">
        <v>276</v>
      </c>
      <c r="H341" s="146">
        <v>571.85</v>
      </c>
      <c r="I341" s="147"/>
      <c r="L341" s="143"/>
      <c r="M341" s="148"/>
      <c r="T341" s="149"/>
      <c r="AT341" s="144" t="s">
        <v>274</v>
      </c>
      <c r="AU341" s="144" t="s">
        <v>85</v>
      </c>
      <c r="AV341" s="12" t="s">
        <v>272</v>
      </c>
      <c r="AW341" s="12" t="s">
        <v>37</v>
      </c>
      <c r="AX341" s="12" t="s">
        <v>83</v>
      </c>
      <c r="AY341" s="144" t="s">
        <v>266</v>
      </c>
    </row>
    <row r="342" spans="2:65" s="1" customFormat="1" ht="16.5" customHeight="1">
      <c r="B342" s="33"/>
      <c r="C342" s="122" t="s">
        <v>554</v>
      </c>
      <c r="D342" s="122" t="s">
        <v>267</v>
      </c>
      <c r="E342" s="123" t="s">
        <v>5453</v>
      </c>
      <c r="F342" s="124" t="s">
        <v>5454</v>
      </c>
      <c r="G342" s="125" t="s">
        <v>895</v>
      </c>
      <c r="H342" s="126">
        <v>2.4769999999999999</v>
      </c>
      <c r="I342" s="127"/>
      <c r="J342" s="128">
        <f>ROUND(I342*H342,2)</f>
        <v>0</v>
      </c>
      <c r="K342" s="124" t="s">
        <v>19</v>
      </c>
      <c r="L342" s="33"/>
      <c r="M342" s="129" t="s">
        <v>19</v>
      </c>
      <c r="N342" s="130" t="s">
        <v>46</v>
      </c>
      <c r="P342" s="131">
        <f>O342*H342</f>
        <v>0</v>
      </c>
      <c r="Q342" s="131">
        <v>0</v>
      </c>
      <c r="R342" s="131">
        <f>Q342*H342</f>
        <v>0</v>
      </c>
      <c r="S342" s="131">
        <v>0</v>
      </c>
      <c r="T342" s="132">
        <f>S342*H342</f>
        <v>0</v>
      </c>
      <c r="AR342" s="133" t="s">
        <v>272</v>
      </c>
      <c r="AT342" s="133" t="s">
        <v>267</v>
      </c>
      <c r="AU342" s="133" t="s">
        <v>85</v>
      </c>
      <c r="AY342" s="18" t="s">
        <v>266</v>
      </c>
      <c r="BE342" s="134">
        <f>IF(N342="základní",J342,0)</f>
        <v>0</v>
      </c>
      <c r="BF342" s="134">
        <f>IF(N342="snížená",J342,0)</f>
        <v>0</v>
      </c>
      <c r="BG342" s="134">
        <f>IF(N342="zákl. přenesená",J342,0)</f>
        <v>0</v>
      </c>
      <c r="BH342" s="134">
        <f>IF(N342="sníž. přenesená",J342,0)</f>
        <v>0</v>
      </c>
      <c r="BI342" s="134">
        <f>IF(N342="nulová",J342,0)</f>
        <v>0</v>
      </c>
      <c r="BJ342" s="18" t="s">
        <v>83</v>
      </c>
      <c r="BK342" s="134">
        <f>ROUND(I342*H342,2)</f>
        <v>0</v>
      </c>
      <c r="BL342" s="18" t="s">
        <v>272</v>
      </c>
      <c r="BM342" s="133" t="s">
        <v>5690</v>
      </c>
    </row>
    <row r="343" spans="2:65" s="11" customFormat="1" ht="11.25">
      <c r="B343" s="135"/>
      <c r="D343" s="136" t="s">
        <v>274</v>
      </c>
      <c r="E343" s="137" t="s">
        <v>19</v>
      </c>
      <c r="F343" s="138" t="s">
        <v>5691</v>
      </c>
      <c r="H343" s="139">
        <v>2.4769999999999999</v>
      </c>
      <c r="I343" s="140"/>
      <c r="L343" s="135"/>
      <c r="M343" s="141"/>
      <c r="T343" s="142"/>
      <c r="AT343" s="137" t="s">
        <v>274</v>
      </c>
      <c r="AU343" s="137" t="s">
        <v>85</v>
      </c>
      <c r="AV343" s="11" t="s">
        <v>85</v>
      </c>
      <c r="AW343" s="11" t="s">
        <v>37</v>
      </c>
      <c r="AX343" s="11" t="s">
        <v>75</v>
      </c>
      <c r="AY343" s="137" t="s">
        <v>266</v>
      </c>
    </row>
    <row r="344" spans="2:65" s="12" customFormat="1" ht="11.25">
      <c r="B344" s="143"/>
      <c r="D344" s="136" t="s">
        <v>274</v>
      </c>
      <c r="E344" s="144" t="s">
        <v>19</v>
      </c>
      <c r="F344" s="145" t="s">
        <v>276</v>
      </c>
      <c r="H344" s="146">
        <v>2.4769999999999999</v>
      </c>
      <c r="I344" s="147"/>
      <c r="L344" s="143"/>
      <c r="M344" s="148"/>
      <c r="T344" s="149"/>
      <c r="AT344" s="144" t="s">
        <v>274</v>
      </c>
      <c r="AU344" s="144" t="s">
        <v>85</v>
      </c>
      <c r="AV344" s="12" t="s">
        <v>272</v>
      </c>
      <c r="AW344" s="12" t="s">
        <v>37</v>
      </c>
      <c r="AX344" s="12" t="s">
        <v>83</v>
      </c>
      <c r="AY344" s="144" t="s">
        <v>266</v>
      </c>
    </row>
    <row r="345" spans="2:65" s="1" customFormat="1" ht="16.5" customHeight="1">
      <c r="B345" s="33"/>
      <c r="C345" s="122" t="s">
        <v>558</v>
      </c>
      <c r="D345" s="122" t="s">
        <v>267</v>
      </c>
      <c r="E345" s="123" t="s">
        <v>3106</v>
      </c>
      <c r="F345" s="124" t="s">
        <v>3107</v>
      </c>
      <c r="G345" s="125" t="s">
        <v>291</v>
      </c>
      <c r="H345" s="126">
        <v>3.2</v>
      </c>
      <c r="I345" s="127"/>
      <c r="J345" s="128">
        <f>ROUND(I345*H345,2)</f>
        <v>0</v>
      </c>
      <c r="K345" s="124" t="s">
        <v>3272</v>
      </c>
      <c r="L345" s="33"/>
      <c r="M345" s="129" t="s">
        <v>19</v>
      </c>
      <c r="N345" s="130" t="s">
        <v>46</v>
      </c>
      <c r="P345" s="131">
        <f>O345*H345</f>
        <v>0</v>
      </c>
      <c r="Q345" s="131">
        <v>0</v>
      </c>
      <c r="R345" s="131">
        <f>Q345*H345</f>
        <v>0</v>
      </c>
      <c r="S345" s="131">
        <v>0</v>
      </c>
      <c r="T345" s="132">
        <f>S345*H345</f>
        <v>0</v>
      </c>
      <c r="AR345" s="133" t="s">
        <v>272</v>
      </c>
      <c r="AT345" s="133" t="s">
        <v>267</v>
      </c>
      <c r="AU345" s="133" t="s">
        <v>85</v>
      </c>
      <c r="AY345" s="18" t="s">
        <v>266</v>
      </c>
      <c r="BE345" s="134">
        <f>IF(N345="základní",J345,0)</f>
        <v>0</v>
      </c>
      <c r="BF345" s="134">
        <f>IF(N345="snížená",J345,0)</f>
        <v>0</v>
      </c>
      <c r="BG345" s="134">
        <f>IF(N345="zákl. přenesená",J345,0)</f>
        <v>0</v>
      </c>
      <c r="BH345" s="134">
        <f>IF(N345="sníž. přenesená",J345,0)</f>
        <v>0</v>
      </c>
      <c r="BI345" s="134">
        <f>IF(N345="nulová",J345,0)</f>
        <v>0</v>
      </c>
      <c r="BJ345" s="18" t="s">
        <v>83</v>
      </c>
      <c r="BK345" s="134">
        <f>ROUND(I345*H345,2)</f>
        <v>0</v>
      </c>
      <c r="BL345" s="18" t="s">
        <v>272</v>
      </c>
      <c r="BM345" s="133" t="s">
        <v>5692</v>
      </c>
    </row>
    <row r="346" spans="2:65" s="1" customFormat="1" ht="11.25">
      <c r="B346" s="33"/>
      <c r="D346" s="186" t="s">
        <v>1068</v>
      </c>
      <c r="F346" s="187" t="s">
        <v>3109</v>
      </c>
      <c r="I346" s="151"/>
      <c r="L346" s="33"/>
      <c r="M346" s="152"/>
      <c r="T346" s="54"/>
      <c r="AT346" s="18" t="s">
        <v>1068</v>
      </c>
      <c r="AU346" s="18" t="s">
        <v>85</v>
      </c>
    </row>
    <row r="347" spans="2:65" s="14" customFormat="1" ht="11.25">
      <c r="B347" s="164"/>
      <c r="D347" s="136" t="s">
        <v>274</v>
      </c>
      <c r="E347" s="165" t="s">
        <v>19</v>
      </c>
      <c r="F347" s="166" t="s">
        <v>5458</v>
      </c>
      <c r="H347" s="165" t="s">
        <v>19</v>
      </c>
      <c r="I347" s="167"/>
      <c r="L347" s="164"/>
      <c r="M347" s="168"/>
      <c r="T347" s="169"/>
      <c r="AT347" s="165" t="s">
        <v>274</v>
      </c>
      <c r="AU347" s="165" t="s">
        <v>85</v>
      </c>
      <c r="AV347" s="14" t="s">
        <v>83</v>
      </c>
      <c r="AW347" s="14" t="s">
        <v>37</v>
      </c>
      <c r="AX347" s="14" t="s">
        <v>75</v>
      </c>
      <c r="AY347" s="165" t="s">
        <v>266</v>
      </c>
    </row>
    <row r="348" spans="2:65" s="11" customFormat="1" ht="11.25">
      <c r="B348" s="135"/>
      <c r="D348" s="136" t="s">
        <v>274</v>
      </c>
      <c r="E348" s="137" t="s">
        <v>19</v>
      </c>
      <c r="F348" s="138" t="s">
        <v>5693</v>
      </c>
      <c r="H348" s="139">
        <v>3.2</v>
      </c>
      <c r="I348" s="140"/>
      <c r="L348" s="135"/>
      <c r="M348" s="141"/>
      <c r="T348" s="142"/>
      <c r="AT348" s="137" t="s">
        <v>274</v>
      </c>
      <c r="AU348" s="137" t="s">
        <v>85</v>
      </c>
      <c r="AV348" s="11" t="s">
        <v>85</v>
      </c>
      <c r="AW348" s="11" t="s">
        <v>37</v>
      </c>
      <c r="AX348" s="11" t="s">
        <v>75</v>
      </c>
      <c r="AY348" s="137" t="s">
        <v>266</v>
      </c>
    </row>
    <row r="349" spans="2:65" s="12" customFormat="1" ht="11.25">
      <c r="B349" s="143"/>
      <c r="D349" s="136" t="s">
        <v>274</v>
      </c>
      <c r="E349" s="144" t="s">
        <v>19</v>
      </c>
      <c r="F349" s="145" t="s">
        <v>276</v>
      </c>
      <c r="H349" s="146">
        <v>3.2</v>
      </c>
      <c r="I349" s="147"/>
      <c r="L349" s="143"/>
      <c r="M349" s="148"/>
      <c r="T349" s="149"/>
      <c r="AT349" s="144" t="s">
        <v>274</v>
      </c>
      <c r="AU349" s="144" t="s">
        <v>85</v>
      </c>
      <c r="AV349" s="12" t="s">
        <v>272</v>
      </c>
      <c r="AW349" s="12" t="s">
        <v>37</v>
      </c>
      <c r="AX349" s="12" t="s">
        <v>83</v>
      </c>
      <c r="AY349" s="144" t="s">
        <v>266</v>
      </c>
    </row>
    <row r="350" spans="2:65" s="1" customFormat="1" ht="16.5" customHeight="1">
      <c r="B350" s="33"/>
      <c r="C350" s="122" t="s">
        <v>562</v>
      </c>
      <c r="D350" s="122" t="s">
        <v>267</v>
      </c>
      <c r="E350" s="123" t="s">
        <v>3112</v>
      </c>
      <c r="F350" s="124" t="s">
        <v>3113</v>
      </c>
      <c r="G350" s="125" t="s">
        <v>895</v>
      </c>
      <c r="H350" s="126">
        <v>8.2550000000000008</v>
      </c>
      <c r="I350" s="127"/>
      <c r="J350" s="128">
        <f>ROUND(I350*H350,2)</f>
        <v>0</v>
      </c>
      <c r="K350" s="124" t="s">
        <v>3272</v>
      </c>
      <c r="L350" s="33"/>
      <c r="M350" s="129" t="s">
        <v>19</v>
      </c>
      <c r="N350" s="130" t="s">
        <v>46</v>
      </c>
      <c r="P350" s="131">
        <f>O350*H350</f>
        <v>0</v>
      </c>
      <c r="Q350" s="131">
        <v>0</v>
      </c>
      <c r="R350" s="131">
        <f>Q350*H350</f>
        <v>0</v>
      </c>
      <c r="S350" s="131">
        <v>0</v>
      </c>
      <c r="T350" s="132">
        <f>S350*H350</f>
        <v>0</v>
      </c>
      <c r="AR350" s="133" t="s">
        <v>272</v>
      </c>
      <c r="AT350" s="133" t="s">
        <v>267</v>
      </c>
      <c r="AU350" s="133" t="s">
        <v>85</v>
      </c>
      <c r="AY350" s="18" t="s">
        <v>266</v>
      </c>
      <c r="BE350" s="134">
        <f>IF(N350="základní",J350,0)</f>
        <v>0</v>
      </c>
      <c r="BF350" s="134">
        <f>IF(N350="snížená",J350,0)</f>
        <v>0</v>
      </c>
      <c r="BG350" s="134">
        <f>IF(N350="zákl. přenesená",J350,0)</f>
        <v>0</v>
      </c>
      <c r="BH350" s="134">
        <f>IF(N350="sníž. přenesená",J350,0)</f>
        <v>0</v>
      </c>
      <c r="BI350" s="134">
        <f>IF(N350="nulová",J350,0)</f>
        <v>0</v>
      </c>
      <c r="BJ350" s="18" t="s">
        <v>83</v>
      </c>
      <c r="BK350" s="134">
        <f>ROUND(I350*H350,2)</f>
        <v>0</v>
      </c>
      <c r="BL350" s="18" t="s">
        <v>272</v>
      </c>
      <c r="BM350" s="133" t="s">
        <v>5694</v>
      </c>
    </row>
    <row r="351" spans="2:65" s="1" customFormat="1" ht="11.25">
      <c r="B351" s="33"/>
      <c r="D351" s="186" t="s">
        <v>1068</v>
      </c>
      <c r="F351" s="187" t="s">
        <v>3115</v>
      </c>
      <c r="I351" s="151"/>
      <c r="L351" s="33"/>
      <c r="M351" s="152"/>
      <c r="T351" s="54"/>
      <c r="AT351" s="18" t="s">
        <v>1068</v>
      </c>
      <c r="AU351" s="18" t="s">
        <v>85</v>
      </c>
    </row>
    <row r="352" spans="2:65" s="11" customFormat="1" ht="11.25">
      <c r="B352" s="135"/>
      <c r="D352" s="136" t="s">
        <v>274</v>
      </c>
      <c r="E352" s="137" t="s">
        <v>19</v>
      </c>
      <c r="F352" s="138" t="s">
        <v>5695</v>
      </c>
      <c r="H352" s="139">
        <v>8.2550000000000008</v>
      </c>
      <c r="I352" s="140"/>
      <c r="L352" s="135"/>
      <c r="M352" s="141"/>
      <c r="T352" s="142"/>
      <c r="AT352" s="137" t="s">
        <v>274</v>
      </c>
      <c r="AU352" s="137" t="s">
        <v>85</v>
      </c>
      <c r="AV352" s="11" t="s">
        <v>85</v>
      </c>
      <c r="AW352" s="11" t="s">
        <v>37</v>
      </c>
      <c r="AX352" s="11" t="s">
        <v>75</v>
      </c>
      <c r="AY352" s="137" t="s">
        <v>266</v>
      </c>
    </row>
    <row r="353" spans="2:65" s="12" customFormat="1" ht="11.25">
      <c r="B353" s="143"/>
      <c r="D353" s="136" t="s">
        <v>274</v>
      </c>
      <c r="E353" s="144" t="s">
        <v>19</v>
      </c>
      <c r="F353" s="145" t="s">
        <v>276</v>
      </c>
      <c r="H353" s="146">
        <v>8.2550000000000008</v>
      </c>
      <c r="I353" s="147"/>
      <c r="L353" s="143"/>
      <c r="M353" s="148"/>
      <c r="T353" s="149"/>
      <c r="AT353" s="144" t="s">
        <v>274</v>
      </c>
      <c r="AU353" s="144" t="s">
        <v>85</v>
      </c>
      <c r="AV353" s="12" t="s">
        <v>272</v>
      </c>
      <c r="AW353" s="12" t="s">
        <v>37</v>
      </c>
      <c r="AX353" s="12" t="s">
        <v>83</v>
      </c>
      <c r="AY353" s="144" t="s">
        <v>266</v>
      </c>
    </row>
    <row r="354" spans="2:65" s="1" customFormat="1" ht="16.5" customHeight="1">
      <c r="B354" s="33"/>
      <c r="C354" s="122" t="s">
        <v>566</v>
      </c>
      <c r="D354" s="122" t="s">
        <v>267</v>
      </c>
      <c r="E354" s="123" t="s">
        <v>3118</v>
      </c>
      <c r="F354" s="124" t="s">
        <v>3119</v>
      </c>
      <c r="G354" s="125" t="s">
        <v>895</v>
      </c>
      <c r="H354" s="126">
        <v>16.914000000000001</v>
      </c>
      <c r="I354" s="127"/>
      <c r="J354" s="128">
        <f>ROUND(I354*H354,2)</f>
        <v>0</v>
      </c>
      <c r="K354" s="124" t="s">
        <v>3272</v>
      </c>
      <c r="L354" s="33"/>
      <c r="M354" s="129" t="s">
        <v>19</v>
      </c>
      <c r="N354" s="130" t="s">
        <v>46</v>
      </c>
      <c r="P354" s="131">
        <f>O354*H354</f>
        <v>0</v>
      </c>
      <c r="Q354" s="131">
        <v>0</v>
      </c>
      <c r="R354" s="131">
        <f>Q354*H354</f>
        <v>0</v>
      </c>
      <c r="S354" s="131">
        <v>0</v>
      </c>
      <c r="T354" s="132">
        <f>S354*H354</f>
        <v>0</v>
      </c>
      <c r="AR354" s="133" t="s">
        <v>272</v>
      </c>
      <c r="AT354" s="133" t="s">
        <v>267</v>
      </c>
      <c r="AU354" s="133" t="s">
        <v>85</v>
      </c>
      <c r="AY354" s="18" t="s">
        <v>266</v>
      </c>
      <c r="BE354" s="134">
        <f>IF(N354="základní",J354,0)</f>
        <v>0</v>
      </c>
      <c r="BF354" s="134">
        <f>IF(N354="snížená",J354,0)</f>
        <v>0</v>
      </c>
      <c r="BG354" s="134">
        <f>IF(N354="zákl. přenesená",J354,0)</f>
        <v>0</v>
      </c>
      <c r="BH354" s="134">
        <f>IF(N354="sníž. přenesená",J354,0)</f>
        <v>0</v>
      </c>
      <c r="BI354" s="134">
        <f>IF(N354="nulová",J354,0)</f>
        <v>0</v>
      </c>
      <c r="BJ354" s="18" t="s">
        <v>83</v>
      </c>
      <c r="BK354" s="134">
        <f>ROUND(I354*H354,2)</f>
        <v>0</v>
      </c>
      <c r="BL354" s="18" t="s">
        <v>272</v>
      </c>
      <c r="BM354" s="133" t="s">
        <v>5696</v>
      </c>
    </row>
    <row r="355" spans="2:65" s="1" customFormat="1" ht="11.25">
      <c r="B355" s="33"/>
      <c r="D355" s="186" t="s">
        <v>1068</v>
      </c>
      <c r="F355" s="187" t="s">
        <v>3121</v>
      </c>
      <c r="I355" s="151"/>
      <c r="L355" s="33"/>
      <c r="M355" s="152"/>
      <c r="T355" s="54"/>
      <c r="AT355" s="18" t="s">
        <v>1068</v>
      </c>
      <c r="AU355" s="18" t="s">
        <v>85</v>
      </c>
    </row>
    <row r="356" spans="2:65" s="11" customFormat="1" ht="11.25">
      <c r="B356" s="135"/>
      <c r="D356" s="136" t="s">
        <v>274</v>
      </c>
      <c r="E356" s="137" t="s">
        <v>19</v>
      </c>
      <c r="F356" s="138" t="s">
        <v>5697</v>
      </c>
      <c r="H356" s="139">
        <v>16.914000000000001</v>
      </c>
      <c r="I356" s="140"/>
      <c r="L356" s="135"/>
      <c r="M356" s="141"/>
      <c r="T356" s="142"/>
      <c r="AT356" s="137" t="s">
        <v>274</v>
      </c>
      <c r="AU356" s="137" t="s">
        <v>85</v>
      </c>
      <c r="AV356" s="11" t="s">
        <v>85</v>
      </c>
      <c r="AW356" s="11" t="s">
        <v>37</v>
      </c>
      <c r="AX356" s="11" t="s">
        <v>75</v>
      </c>
      <c r="AY356" s="137" t="s">
        <v>266</v>
      </c>
    </row>
    <row r="357" spans="2:65" s="12" customFormat="1" ht="11.25">
      <c r="B357" s="143"/>
      <c r="D357" s="136" t="s">
        <v>274</v>
      </c>
      <c r="E357" s="144" t="s">
        <v>19</v>
      </c>
      <c r="F357" s="145" t="s">
        <v>276</v>
      </c>
      <c r="H357" s="146">
        <v>16.914000000000001</v>
      </c>
      <c r="I357" s="147"/>
      <c r="L357" s="143"/>
      <c r="M357" s="148"/>
      <c r="T357" s="149"/>
      <c r="AT357" s="144" t="s">
        <v>274</v>
      </c>
      <c r="AU357" s="144" t="s">
        <v>85</v>
      </c>
      <c r="AV357" s="12" t="s">
        <v>272</v>
      </c>
      <c r="AW357" s="12" t="s">
        <v>37</v>
      </c>
      <c r="AX357" s="12" t="s">
        <v>83</v>
      </c>
      <c r="AY357" s="144" t="s">
        <v>266</v>
      </c>
    </row>
    <row r="358" spans="2:65" s="1" customFormat="1" ht="16.5" customHeight="1">
      <c r="B358" s="33"/>
      <c r="C358" s="122" t="s">
        <v>429</v>
      </c>
      <c r="D358" s="122" t="s">
        <v>267</v>
      </c>
      <c r="E358" s="123" t="s">
        <v>3878</v>
      </c>
      <c r="F358" s="124" t="s">
        <v>3879</v>
      </c>
      <c r="G358" s="125" t="s">
        <v>291</v>
      </c>
      <c r="H358" s="126">
        <v>33.04</v>
      </c>
      <c r="I358" s="127"/>
      <c r="J358" s="128">
        <f>ROUND(I358*H358,2)</f>
        <v>0</v>
      </c>
      <c r="K358" s="124" t="s">
        <v>3272</v>
      </c>
      <c r="L358" s="33"/>
      <c r="M358" s="129" t="s">
        <v>19</v>
      </c>
      <c r="N358" s="130" t="s">
        <v>46</v>
      </c>
      <c r="P358" s="131">
        <f>O358*H358</f>
        <v>0</v>
      </c>
      <c r="Q358" s="131">
        <v>0</v>
      </c>
      <c r="R358" s="131">
        <f>Q358*H358</f>
        <v>0</v>
      </c>
      <c r="S358" s="131">
        <v>0</v>
      </c>
      <c r="T358" s="132">
        <f>S358*H358</f>
        <v>0</v>
      </c>
      <c r="AR358" s="133" t="s">
        <v>272</v>
      </c>
      <c r="AT358" s="133" t="s">
        <v>267</v>
      </c>
      <c r="AU358" s="133" t="s">
        <v>85</v>
      </c>
      <c r="AY358" s="18" t="s">
        <v>266</v>
      </c>
      <c r="BE358" s="134">
        <f>IF(N358="základní",J358,0)</f>
        <v>0</v>
      </c>
      <c r="BF358" s="134">
        <f>IF(N358="snížená",J358,0)</f>
        <v>0</v>
      </c>
      <c r="BG358" s="134">
        <f>IF(N358="zákl. přenesená",J358,0)</f>
        <v>0</v>
      </c>
      <c r="BH358" s="134">
        <f>IF(N358="sníž. přenesená",J358,0)</f>
        <v>0</v>
      </c>
      <c r="BI358" s="134">
        <f>IF(N358="nulová",J358,0)</f>
        <v>0</v>
      </c>
      <c r="BJ358" s="18" t="s">
        <v>83</v>
      </c>
      <c r="BK358" s="134">
        <f>ROUND(I358*H358,2)</f>
        <v>0</v>
      </c>
      <c r="BL358" s="18" t="s">
        <v>272</v>
      </c>
      <c r="BM358" s="133" t="s">
        <v>5698</v>
      </c>
    </row>
    <row r="359" spans="2:65" s="1" customFormat="1" ht="11.25">
      <c r="B359" s="33"/>
      <c r="D359" s="186" t="s">
        <v>1068</v>
      </c>
      <c r="F359" s="187" t="s">
        <v>3881</v>
      </c>
      <c r="I359" s="151"/>
      <c r="L359" s="33"/>
      <c r="M359" s="152"/>
      <c r="T359" s="54"/>
      <c r="AT359" s="18" t="s">
        <v>1068</v>
      </c>
      <c r="AU359" s="18" t="s">
        <v>85</v>
      </c>
    </row>
    <row r="360" spans="2:65" s="14" customFormat="1" ht="22.5">
      <c r="B360" s="164"/>
      <c r="D360" s="136" t="s">
        <v>274</v>
      </c>
      <c r="E360" s="165" t="s">
        <v>19</v>
      </c>
      <c r="F360" s="166" t="s">
        <v>5699</v>
      </c>
      <c r="H360" s="165" t="s">
        <v>19</v>
      </c>
      <c r="I360" s="167"/>
      <c r="L360" s="164"/>
      <c r="M360" s="168"/>
      <c r="T360" s="169"/>
      <c r="AT360" s="165" t="s">
        <v>274</v>
      </c>
      <c r="AU360" s="165" t="s">
        <v>85</v>
      </c>
      <c r="AV360" s="14" t="s">
        <v>83</v>
      </c>
      <c r="AW360" s="14" t="s">
        <v>37</v>
      </c>
      <c r="AX360" s="14" t="s">
        <v>75</v>
      </c>
      <c r="AY360" s="165" t="s">
        <v>266</v>
      </c>
    </row>
    <row r="361" spans="2:65" s="11" customFormat="1" ht="11.25">
      <c r="B361" s="135"/>
      <c r="D361" s="136" t="s">
        <v>274</v>
      </c>
      <c r="E361" s="137" t="s">
        <v>19</v>
      </c>
      <c r="F361" s="138" t="s">
        <v>5700</v>
      </c>
      <c r="H361" s="139">
        <v>10.039999999999999</v>
      </c>
      <c r="I361" s="140"/>
      <c r="L361" s="135"/>
      <c r="M361" s="141"/>
      <c r="T361" s="142"/>
      <c r="AT361" s="137" t="s">
        <v>274</v>
      </c>
      <c r="AU361" s="137" t="s">
        <v>85</v>
      </c>
      <c r="AV361" s="11" t="s">
        <v>85</v>
      </c>
      <c r="AW361" s="11" t="s">
        <v>37</v>
      </c>
      <c r="AX361" s="11" t="s">
        <v>75</v>
      </c>
      <c r="AY361" s="137" t="s">
        <v>266</v>
      </c>
    </row>
    <row r="362" spans="2:65" s="11" customFormat="1" ht="11.25">
      <c r="B362" s="135"/>
      <c r="D362" s="136" t="s">
        <v>274</v>
      </c>
      <c r="E362" s="137" t="s">
        <v>19</v>
      </c>
      <c r="F362" s="138" t="s">
        <v>5701</v>
      </c>
      <c r="H362" s="139">
        <v>23</v>
      </c>
      <c r="I362" s="140"/>
      <c r="L362" s="135"/>
      <c r="M362" s="141"/>
      <c r="T362" s="142"/>
      <c r="AT362" s="137" t="s">
        <v>274</v>
      </c>
      <c r="AU362" s="137" t="s">
        <v>85</v>
      </c>
      <c r="AV362" s="11" t="s">
        <v>85</v>
      </c>
      <c r="AW362" s="11" t="s">
        <v>37</v>
      </c>
      <c r="AX362" s="11" t="s">
        <v>75</v>
      </c>
      <c r="AY362" s="137" t="s">
        <v>266</v>
      </c>
    </row>
    <row r="363" spans="2:65" s="12" customFormat="1" ht="11.25">
      <c r="B363" s="143"/>
      <c r="D363" s="136" t="s">
        <v>274</v>
      </c>
      <c r="E363" s="144" t="s">
        <v>19</v>
      </c>
      <c r="F363" s="145" t="s">
        <v>276</v>
      </c>
      <c r="H363" s="146">
        <v>33.04</v>
      </c>
      <c r="I363" s="147"/>
      <c r="L363" s="143"/>
      <c r="M363" s="148"/>
      <c r="T363" s="149"/>
      <c r="AT363" s="144" t="s">
        <v>274</v>
      </c>
      <c r="AU363" s="144" t="s">
        <v>85</v>
      </c>
      <c r="AV363" s="12" t="s">
        <v>272</v>
      </c>
      <c r="AW363" s="12" t="s">
        <v>37</v>
      </c>
      <c r="AX363" s="12" t="s">
        <v>83</v>
      </c>
      <c r="AY363" s="144" t="s">
        <v>266</v>
      </c>
    </row>
    <row r="364" spans="2:65" s="1" customFormat="1" ht="16.5" customHeight="1">
      <c r="B364" s="33"/>
      <c r="C364" s="122" t="s">
        <v>336</v>
      </c>
      <c r="D364" s="122" t="s">
        <v>267</v>
      </c>
      <c r="E364" s="123" t="s">
        <v>3130</v>
      </c>
      <c r="F364" s="124" t="s">
        <v>3131</v>
      </c>
      <c r="G364" s="125" t="s">
        <v>291</v>
      </c>
      <c r="H364" s="126">
        <v>10.039999999999999</v>
      </c>
      <c r="I364" s="127"/>
      <c r="J364" s="128">
        <f>ROUND(I364*H364,2)</f>
        <v>0</v>
      </c>
      <c r="K364" s="124" t="s">
        <v>3272</v>
      </c>
      <c r="L364" s="33"/>
      <c r="M364" s="129" t="s">
        <v>19</v>
      </c>
      <c r="N364" s="130" t="s">
        <v>46</v>
      </c>
      <c r="P364" s="131">
        <f>O364*H364</f>
        <v>0</v>
      </c>
      <c r="Q364" s="131">
        <v>0</v>
      </c>
      <c r="R364" s="131">
        <f>Q364*H364</f>
        <v>0</v>
      </c>
      <c r="S364" s="131">
        <v>0</v>
      </c>
      <c r="T364" s="132">
        <f>S364*H364</f>
        <v>0</v>
      </c>
      <c r="AR364" s="133" t="s">
        <v>272</v>
      </c>
      <c r="AT364" s="133" t="s">
        <v>267</v>
      </c>
      <c r="AU364" s="133" t="s">
        <v>85</v>
      </c>
      <c r="AY364" s="18" t="s">
        <v>266</v>
      </c>
      <c r="BE364" s="134">
        <f>IF(N364="základní",J364,0)</f>
        <v>0</v>
      </c>
      <c r="BF364" s="134">
        <f>IF(N364="snížená",J364,0)</f>
        <v>0</v>
      </c>
      <c r="BG364" s="134">
        <f>IF(N364="zákl. přenesená",J364,0)</f>
        <v>0</v>
      </c>
      <c r="BH364" s="134">
        <f>IF(N364="sníž. přenesená",J364,0)</f>
        <v>0</v>
      </c>
      <c r="BI364" s="134">
        <f>IF(N364="nulová",J364,0)</f>
        <v>0</v>
      </c>
      <c r="BJ364" s="18" t="s">
        <v>83</v>
      </c>
      <c r="BK364" s="134">
        <f>ROUND(I364*H364,2)</f>
        <v>0</v>
      </c>
      <c r="BL364" s="18" t="s">
        <v>272</v>
      </c>
      <c r="BM364" s="133" t="s">
        <v>5702</v>
      </c>
    </row>
    <row r="365" spans="2:65" s="1" customFormat="1" ht="11.25">
      <c r="B365" s="33"/>
      <c r="D365" s="186" t="s">
        <v>1068</v>
      </c>
      <c r="F365" s="187" t="s">
        <v>3133</v>
      </c>
      <c r="I365" s="151"/>
      <c r="L365" s="33"/>
      <c r="M365" s="152"/>
      <c r="T365" s="54"/>
      <c r="AT365" s="18" t="s">
        <v>1068</v>
      </c>
      <c r="AU365" s="18" t="s">
        <v>85</v>
      </c>
    </row>
    <row r="366" spans="2:65" s="11" customFormat="1" ht="11.25">
      <c r="B366" s="135"/>
      <c r="D366" s="136" t="s">
        <v>274</v>
      </c>
      <c r="E366" s="137" t="s">
        <v>19</v>
      </c>
      <c r="F366" s="138" t="s">
        <v>5703</v>
      </c>
      <c r="H366" s="139">
        <v>10.039999999999999</v>
      </c>
      <c r="I366" s="140"/>
      <c r="L366" s="135"/>
      <c r="M366" s="141"/>
      <c r="T366" s="142"/>
      <c r="AT366" s="137" t="s">
        <v>274</v>
      </c>
      <c r="AU366" s="137" t="s">
        <v>85</v>
      </c>
      <c r="AV366" s="11" t="s">
        <v>85</v>
      </c>
      <c r="AW366" s="11" t="s">
        <v>37</v>
      </c>
      <c r="AX366" s="11" t="s">
        <v>75</v>
      </c>
      <c r="AY366" s="137" t="s">
        <v>266</v>
      </c>
    </row>
    <row r="367" spans="2:65" s="12" customFormat="1" ht="11.25">
      <c r="B367" s="143"/>
      <c r="D367" s="136" t="s">
        <v>274</v>
      </c>
      <c r="E367" s="144" t="s">
        <v>19</v>
      </c>
      <c r="F367" s="145" t="s">
        <v>276</v>
      </c>
      <c r="H367" s="146">
        <v>10.039999999999999</v>
      </c>
      <c r="I367" s="147"/>
      <c r="L367" s="143"/>
      <c r="M367" s="148"/>
      <c r="T367" s="149"/>
      <c r="AT367" s="144" t="s">
        <v>274</v>
      </c>
      <c r="AU367" s="144" t="s">
        <v>85</v>
      </c>
      <c r="AV367" s="12" t="s">
        <v>272</v>
      </c>
      <c r="AW367" s="12" t="s">
        <v>37</v>
      </c>
      <c r="AX367" s="12" t="s">
        <v>83</v>
      </c>
      <c r="AY367" s="144" t="s">
        <v>266</v>
      </c>
    </row>
    <row r="368" spans="2:65" s="1" customFormat="1" ht="16.5" customHeight="1">
      <c r="B368" s="33"/>
      <c r="C368" s="122" t="s">
        <v>343</v>
      </c>
      <c r="D368" s="122" t="s">
        <v>267</v>
      </c>
      <c r="E368" s="123" t="s">
        <v>5704</v>
      </c>
      <c r="F368" s="124" t="s">
        <v>5705</v>
      </c>
      <c r="G368" s="125" t="s">
        <v>291</v>
      </c>
      <c r="H368" s="126">
        <v>2.4</v>
      </c>
      <c r="I368" s="127"/>
      <c r="J368" s="128">
        <f>ROUND(I368*H368,2)</f>
        <v>0</v>
      </c>
      <c r="K368" s="124" t="s">
        <v>19</v>
      </c>
      <c r="L368" s="33"/>
      <c r="M368" s="129" t="s">
        <v>19</v>
      </c>
      <c r="N368" s="130" t="s">
        <v>46</v>
      </c>
      <c r="P368" s="131">
        <f>O368*H368</f>
        <v>0</v>
      </c>
      <c r="Q368" s="131">
        <v>0</v>
      </c>
      <c r="R368" s="131">
        <f>Q368*H368</f>
        <v>0</v>
      </c>
      <c r="S368" s="131">
        <v>0</v>
      </c>
      <c r="T368" s="132">
        <f>S368*H368</f>
        <v>0</v>
      </c>
      <c r="AR368" s="133" t="s">
        <v>272</v>
      </c>
      <c r="AT368" s="133" t="s">
        <v>267</v>
      </c>
      <c r="AU368" s="133" t="s">
        <v>85</v>
      </c>
      <c r="AY368" s="18" t="s">
        <v>266</v>
      </c>
      <c r="BE368" s="134">
        <f>IF(N368="základní",J368,0)</f>
        <v>0</v>
      </c>
      <c r="BF368" s="134">
        <f>IF(N368="snížená",J368,0)</f>
        <v>0</v>
      </c>
      <c r="BG368" s="134">
        <f>IF(N368="zákl. přenesená",J368,0)</f>
        <v>0</v>
      </c>
      <c r="BH368" s="134">
        <f>IF(N368="sníž. přenesená",J368,0)</f>
        <v>0</v>
      </c>
      <c r="BI368" s="134">
        <f>IF(N368="nulová",J368,0)</f>
        <v>0</v>
      </c>
      <c r="BJ368" s="18" t="s">
        <v>83</v>
      </c>
      <c r="BK368" s="134">
        <f>ROUND(I368*H368,2)</f>
        <v>0</v>
      </c>
      <c r="BL368" s="18" t="s">
        <v>272</v>
      </c>
      <c r="BM368" s="133" t="s">
        <v>5706</v>
      </c>
    </row>
    <row r="369" spans="2:65" s="11" customFormat="1" ht="11.25">
      <c r="B369" s="135"/>
      <c r="D369" s="136" t="s">
        <v>274</v>
      </c>
      <c r="E369" s="137" t="s">
        <v>19</v>
      </c>
      <c r="F369" s="138" t="s">
        <v>5707</v>
      </c>
      <c r="H369" s="139">
        <v>2.4</v>
      </c>
      <c r="I369" s="140"/>
      <c r="L369" s="135"/>
      <c r="M369" s="141"/>
      <c r="T369" s="142"/>
      <c r="AT369" s="137" t="s">
        <v>274</v>
      </c>
      <c r="AU369" s="137" t="s">
        <v>85</v>
      </c>
      <c r="AV369" s="11" t="s">
        <v>85</v>
      </c>
      <c r="AW369" s="11" t="s">
        <v>37</v>
      </c>
      <c r="AX369" s="11" t="s">
        <v>75</v>
      </c>
      <c r="AY369" s="137" t="s">
        <v>266</v>
      </c>
    </row>
    <row r="370" spans="2:65" s="12" customFormat="1" ht="11.25">
      <c r="B370" s="143"/>
      <c r="D370" s="136" t="s">
        <v>274</v>
      </c>
      <c r="E370" s="144" t="s">
        <v>19</v>
      </c>
      <c r="F370" s="145" t="s">
        <v>276</v>
      </c>
      <c r="H370" s="146">
        <v>2.4</v>
      </c>
      <c r="I370" s="147"/>
      <c r="L370" s="143"/>
      <c r="M370" s="148"/>
      <c r="T370" s="149"/>
      <c r="AT370" s="144" t="s">
        <v>274</v>
      </c>
      <c r="AU370" s="144" t="s">
        <v>85</v>
      </c>
      <c r="AV370" s="12" t="s">
        <v>272</v>
      </c>
      <c r="AW370" s="12" t="s">
        <v>37</v>
      </c>
      <c r="AX370" s="12" t="s">
        <v>83</v>
      </c>
      <c r="AY370" s="144" t="s">
        <v>266</v>
      </c>
    </row>
    <row r="371" spans="2:65" s="1" customFormat="1" ht="16.5" customHeight="1">
      <c r="B371" s="33"/>
      <c r="C371" s="122" t="s">
        <v>578</v>
      </c>
      <c r="D371" s="122" t="s">
        <v>267</v>
      </c>
      <c r="E371" s="123" t="s">
        <v>3157</v>
      </c>
      <c r="F371" s="124" t="s">
        <v>3158</v>
      </c>
      <c r="G371" s="125" t="s">
        <v>789</v>
      </c>
      <c r="H371" s="126">
        <v>2</v>
      </c>
      <c r="I371" s="127"/>
      <c r="J371" s="128">
        <f>ROUND(I371*H371,2)</f>
        <v>0</v>
      </c>
      <c r="K371" s="124" t="s">
        <v>3272</v>
      </c>
      <c r="L371" s="33"/>
      <c r="M371" s="129" t="s">
        <v>19</v>
      </c>
      <c r="N371" s="130" t="s">
        <v>46</v>
      </c>
      <c r="P371" s="131">
        <f>O371*H371</f>
        <v>0</v>
      </c>
      <c r="Q371" s="131">
        <v>0</v>
      </c>
      <c r="R371" s="131">
        <f>Q371*H371</f>
        <v>0</v>
      </c>
      <c r="S371" s="131">
        <v>0</v>
      </c>
      <c r="T371" s="132">
        <f>S371*H371</f>
        <v>0</v>
      </c>
      <c r="AR371" s="133" t="s">
        <v>272</v>
      </c>
      <c r="AT371" s="133" t="s">
        <v>267</v>
      </c>
      <c r="AU371" s="133" t="s">
        <v>85</v>
      </c>
      <c r="AY371" s="18" t="s">
        <v>266</v>
      </c>
      <c r="BE371" s="134">
        <f>IF(N371="základní",J371,0)</f>
        <v>0</v>
      </c>
      <c r="BF371" s="134">
        <f>IF(N371="snížená",J371,0)</f>
        <v>0</v>
      </c>
      <c r="BG371" s="134">
        <f>IF(N371="zákl. přenesená",J371,0)</f>
        <v>0</v>
      </c>
      <c r="BH371" s="134">
        <f>IF(N371="sníž. přenesená",J371,0)</f>
        <v>0</v>
      </c>
      <c r="BI371" s="134">
        <f>IF(N371="nulová",J371,0)</f>
        <v>0</v>
      </c>
      <c r="BJ371" s="18" t="s">
        <v>83</v>
      </c>
      <c r="BK371" s="134">
        <f>ROUND(I371*H371,2)</f>
        <v>0</v>
      </c>
      <c r="BL371" s="18" t="s">
        <v>272</v>
      </c>
      <c r="BM371" s="133" t="s">
        <v>5708</v>
      </c>
    </row>
    <row r="372" spans="2:65" s="1" customFormat="1" ht="11.25">
      <c r="B372" s="33"/>
      <c r="D372" s="186" t="s">
        <v>1068</v>
      </c>
      <c r="F372" s="187" t="s">
        <v>3160</v>
      </c>
      <c r="I372" s="151"/>
      <c r="L372" s="33"/>
      <c r="M372" s="152"/>
      <c r="T372" s="54"/>
      <c r="AT372" s="18" t="s">
        <v>1068</v>
      </c>
      <c r="AU372" s="18" t="s">
        <v>85</v>
      </c>
    </row>
    <row r="373" spans="2:65" s="1" customFormat="1" ht="21.75" customHeight="1">
      <c r="B373" s="33"/>
      <c r="C373" s="122" t="s">
        <v>582</v>
      </c>
      <c r="D373" s="122" t="s">
        <v>267</v>
      </c>
      <c r="E373" s="123" t="s">
        <v>3914</v>
      </c>
      <c r="F373" s="124" t="s">
        <v>5484</v>
      </c>
      <c r="G373" s="125" t="s">
        <v>789</v>
      </c>
      <c r="H373" s="126">
        <v>64</v>
      </c>
      <c r="I373" s="127"/>
      <c r="J373" s="128">
        <f>ROUND(I373*H373,2)</f>
        <v>0</v>
      </c>
      <c r="K373" s="124" t="s">
        <v>3272</v>
      </c>
      <c r="L373" s="33"/>
      <c r="M373" s="129" t="s">
        <v>19</v>
      </c>
      <c r="N373" s="130" t="s">
        <v>46</v>
      </c>
      <c r="P373" s="131">
        <f>O373*H373</f>
        <v>0</v>
      </c>
      <c r="Q373" s="131">
        <v>0</v>
      </c>
      <c r="R373" s="131">
        <f>Q373*H373</f>
        <v>0</v>
      </c>
      <c r="S373" s="131">
        <v>0</v>
      </c>
      <c r="T373" s="132">
        <f>S373*H373</f>
        <v>0</v>
      </c>
      <c r="AR373" s="133" t="s">
        <v>272</v>
      </c>
      <c r="AT373" s="133" t="s">
        <v>267</v>
      </c>
      <c r="AU373" s="133" t="s">
        <v>85</v>
      </c>
      <c r="AY373" s="18" t="s">
        <v>266</v>
      </c>
      <c r="BE373" s="134">
        <f>IF(N373="základní",J373,0)</f>
        <v>0</v>
      </c>
      <c r="BF373" s="134">
        <f>IF(N373="snížená",J373,0)</f>
        <v>0</v>
      </c>
      <c r="BG373" s="134">
        <f>IF(N373="zákl. přenesená",J373,0)</f>
        <v>0</v>
      </c>
      <c r="BH373" s="134">
        <f>IF(N373="sníž. přenesená",J373,0)</f>
        <v>0</v>
      </c>
      <c r="BI373" s="134">
        <f>IF(N373="nulová",J373,0)</f>
        <v>0</v>
      </c>
      <c r="BJ373" s="18" t="s">
        <v>83</v>
      </c>
      <c r="BK373" s="134">
        <f>ROUND(I373*H373,2)</f>
        <v>0</v>
      </c>
      <c r="BL373" s="18" t="s">
        <v>272</v>
      </c>
      <c r="BM373" s="133" t="s">
        <v>5709</v>
      </c>
    </row>
    <row r="374" spans="2:65" s="1" customFormat="1" ht="11.25">
      <c r="B374" s="33"/>
      <c r="D374" s="186" t="s">
        <v>1068</v>
      </c>
      <c r="F374" s="187" t="s">
        <v>3917</v>
      </c>
      <c r="I374" s="151"/>
      <c r="L374" s="33"/>
      <c r="M374" s="152"/>
      <c r="T374" s="54"/>
      <c r="AT374" s="18" t="s">
        <v>1068</v>
      </c>
      <c r="AU374" s="18" t="s">
        <v>85</v>
      </c>
    </row>
    <row r="375" spans="2:65" s="11" customFormat="1" ht="11.25">
      <c r="B375" s="135"/>
      <c r="D375" s="136" t="s">
        <v>274</v>
      </c>
      <c r="E375" s="137" t="s">
        <v>19</v>
      </c>
      <c r="F375" s="138" t="s">
        <v>5486</v>
      </c>
      <c r="H375" s="139">
        <v>64</v>
      </c>
      <c r="I375" s="140"/>
      <c r="L375" s="135"/>
      <c r="M375" s="141"/>
      <c r="T375" s="142"/>
      <c r="AT375" s="137" t="s">
        <v>274</v>
      </c>
      <c r="AU375" s="137" t="s">
        <v>85</v>
      </c>
      <c r="AV375" s="11" t="s">
        <v>85</v>
      </c>
      <c r="AW375" s="11" t="s">
        <v>37</v>
      </c>
      <c r="AX375" s="11" t="s">
        <v>75</v>
      </c>
      <c r="AY375" s="137" t="s">
        <v>266</v>
      </c>
    </row>
    <row r="376" spans="2:65" s="12" customFormat="1" ht="11.25">
      <c r="B376" s="143"/>
      <c r="D376" s="136" t="s">
        <v>274</v>
      </c>
      <c r="E376" s="144" t="s">
        <v>19</v>
      </c>
      <c r="F376" s="145" t="s">
        <v>276</v>
      </c>
      <c r="H376" s="146">
        <v>64</v>
      </c>
      <c r="I376" s="147"/>
      <c r="L376" s="143"/>
      <c r="M376" s="148"/>
      <c r="T376" s="149"/>
      <c r="AT376" s="144" t="s">
        <v>274</v>
      </c>
      <c r="AU376" s="144" t="s">
        <v>85</v>
      </c>
      <c r="AV376" s="12" t="s">
        <v>272</v>
      </c>
      <c r="AW376" s="12" t="s">
        <v>37</v>
      </c>
      <c r="AX376" s="12" t="s">
        <v>83</v>
      </c>
      <c r="AY376" s="144" t="s">
        <v>266</v>
      </c>
    </row>
    <row r="377" spans="2:65" s="1" customFormat="1" ht="16.5" customHeight="1">
      <c r="B377" s="33"/>
      <c r="C377" s="122" t="s">
        <v>586</v>
      </c>
      <c r="D377" s="122" t="s">
        <v>267</v>
      </c>
      <c r="E377" s="123" t="s">
        <v>3924</v>
      </c>
      <c r="F377" s="124" t="s">
        <v>5487</v>
      </c>
      <c r="G377" s="125" t="s">
        <v>789</v>
      </c>
      <c r="H377" s="126">
        <v>64</v>
      </c>
      <c r="I377" s="127"/>
      <c r="J377" s="128">
        <f>ROUND(I377*H377,2)</f>
        <v>0</v>
      </c>
      <c r="K377" s="124" t="s">
        <v>3272</v>
      </c>
      <c r="L377" s="33"/>
      <c r="M377" s="129" t="s">
        <v>19</v>
      </c>
      <c r="N377" s="130" t="s">
        <v>46</v>
      </c>
      <c r="P377" s="131">
        <f>O377*H377</f>
        <v>0</v>
      </c>
      <c r="Q377" s="131">
        <v>0</v>
      </c>
      <c r="R377" s="131">
        <f>Q377*H377</f>
        <v>0</v>
      </c>
      <c r="S377" s="131">
        <v>0</v>
      </c>
      <c r="T377" s="132">
        <f>S377*H377</f>
        <v>0</v>
      </c>
      <c r="AR377" s="133" t="s">
        <v>272</v>
      </c>
      <c r="AT377" s="133" t="s">
        <v>267</v>
      </c>
      <c r="AU377" s="133" t="s">
        <v>85</v>
      </c>
      <c r="AY377" s="18" t="s">
        <v>266</v>
      </c>
      <c r="BE377" s="134">
        <f>IF(N377="základní",J377,0)</f>
        <v>0</v>
      </c>
      <c r="BF377" s="134">
        <f>IF(N377="snížená",J377,0)</f>
        <v>0</v>
      </c>
      <c r="BG377" s="134">
        <f>IF(N377="zákl. přenesená",J377,0)</f>
        <v>0</v>
      </c>
      <c r="BH377" s="134">
        <f>IF(N377="sníž. přenesená",J377,0)</f>
        <v>0</v>
      </c>
      <c r="BI377" s="134">
        <f>IF(N377="nulová",J377,0)</f>
        <v>0</v>
      </c>
      <c r="BJ377" s="18" t="s">
        <v>83</v>
      </c>
      <c r="BK377" s="134">
        <f>ROUND(I377*H377,2)</f>
        <v>0</v>
      </c>
      <c r="BL377" s="18" t="s">
        <v>272</v>
      </c>
      <c r="BM377" s="133" t="s">
        <v>5710</v>
      </c>
    </row>
    <row r="378" spans="2:65" s="1" customFormat="1" ht="11.25">
      <c r="B378" s="33"/>
      <c r="D378" s="186" t="s">
        <v>1068</v>
      </c>
      <c r="F378" s="187" t="s">
        <v>3927</v>
      </c>
      <c r="I378" s="151"/>
      <c r="L378" s="33"/>
      <c r="M378" s="152"/>
      <c r="T378" s="54"/>
      <c r="AT378" s="18" t="s">
        <v>1068</v>
      </c>
      <c r="AU378" s="18" t="s">
        <v>85</v>
      </c>
    </row>
    <row r="379" spans="2:65" s="1" customFormat="1" ht="16.5" customHeight="1">
      <c r="B379" s="33"/>
      <c r="C379" s="122" t="s">
        <v>591</v>
      </c>
      <c r="D379" s="122" t="s">
        <v>267</v>
      </c>
      <c r="E379" s="123" t="s">
        <v>3388</v>
      </c>
      <c r="F379" s="124" t="s">
        <v>3389</v>
      </c>
      <c r="G379" s="125" t="s">
        <v>279</v>
      </c>
      <c r="H379" s="126">
        <v>75.23</v>
      </c>
      <c r="I379" s="127"/>
      <c r="J379" s="128">
        <f>ROUND(I379*H379,2)</f>
        <v>0</v>
      </c>
      <c r="K379" s="124" t="s">
        <v>3272</v>
      </c>
      <c r="L379" s="33"/>
      <c r="M379" s="129" t="s">
        <v>19</v>
      </c>
      <c r="N379" s="130" t="s">
        <v>46</v>
      </c>
      <c r="P379" s="131">
        <f>O379*H379</f>
        <v>0</v>
      </c>
      <c r="Q379" s="131">
        <v>0</v>
      </c>
      <c r="R379" s="131">
        <f>Q379*H379</f>
        <v>0</v>
      </c>
      <c r="S379" s="131">
        <v>0</v>
      </c>
      <c r="T379" s="132">
        <f>S379*H379</f>
        <v>0</v>
      </c>
      <c r="AR379" s="133" t="s">
        <v>272</v>
      </c>
      <c r="AT379" s="133" t="s">
        <v>267</v>
      </c>
      <c r="AU379" s="133" t="s">
        <v>85</v>
      </c>
      <c r="AY379" s="18" t="s">
        <v>266</v>
      </c>
      <c r="BE379" s="134">
        <f>IF(N379="základní",J379,0)</f>
        <v>0</v>
      </c>
      <c r="BF379" s="134">
        <f>IF(N379="snížená",J379,0)</f>
        <v>0</v>
      </c>
      <c r="BG379" s="134">
        <f>IF(N379="zákl. přenesená",J379,0)</f>
        <v>0</v>
      </c>
      <c r="BH379" s="134">
        <f>IF(N379="sníž. přenesená",J379,0)</f>
        <v>0</v>
      </c>
      <c r="BI379" s="134">
        <f>IF(N379="nulová",J379,0)</f>
        <v>0</v>
      </c>
      <c r="BJ379" s="18" t="s">
        <v>83</v>
      </c>
      <c r="BK379" s="134">
        <f>ROUND(I379*H379,2)</f>
        <v>0</v>
      </c>
      <c r="BL379" s="18" t="s">
        <v>272</v>
      </c>
      <c r="BM379" s="133" t="s">
        <v>5711</v>
      </c>
    </row>
    <row r="380" spans="2:65" s="1" customFormat="1" ht="11.25">
      <c r="B380" s="33"/>
      <c r="D380" s="186" t="s">
        <v>1068</v>
      </c>
      <c r="F380" s="187" t="s">
        <v>3391</v>
      </c>
      <c r="I380" s="151"/>
      <c r="L380" s="33"/>
      <c r="M380" s="152"/>
      <c r="T380" s="54"/>
      <c r="AT380" s="18" t="s">
        <v>1068</v>
      </c>
      <c r="AU380" s="18" t="s">
        <v>85</v>
      </c>
    </row>
    <row r="381" spans="2:65" s="14" customFormat="1" ht="11.25">
      <c r="B381" s="164"/>
      <c r="D381" s="136" t="s">
        <v>274</v>
      </c>
      <c r="E381" s="165" t="s">
        <v>19</v>
      </c>
      <c r="F381" s="166" t="s">
        <v>5712</v>
      </c>
      <c r="H381" s="165" t="s">
        <v>19</v>
      </c>
      <c r="I381" s="167"/>
      <c r="L381" s="164"/>
      <c r="M381" s="168"/>
      <c r="T381" s="169"/>
      <c r="AT381" s="165" t="s">
        <v>274</v>
      </c>
      <c r="AU381" s="165" t="s">
        <v>85</v>
      </c>
      <c r="AV381" s="14" t="s">
        <v>83</v>
      </c>
      <c r="AW381" s="14" t="s">
        <v>37</v>
      </c>
      <c r="AX381" s="14" t="s">
        <v>75</v>
      </c>
      <c r="AY381" s="165" t="s">
        <v>266</v>
      </c>
    </row>
    <row r="382" spans="2:65" s="11" customFormat="1" ht="11.25">
      <c r="B382" s="135"/>
      <c r="D382" s="136" t="s">
        <v>274</v>
      </c>
      <c r="E382" s="137" t="s">
        <v>19</v>
      </c>
      <c r="F382" s="138" t="s">
        <v>5713</v>
      </c>
      <c r="H382" s="139">
        <v>2.7450000000000001</v>
      </c>
      <c r="I382" s="140"/>
      <c r="L382" s="135"/>
      <c r="M382" s="141"/>
      <c r="T382" s="142"/>
      <c r="AT382" s="137" t="s">
        <v>274</v>
      </c>
      <c r="AU382" s="137" t="s">
        <v>85</v>
      </c>
      <c r="AV382" s="11" t="s">
        <v>85</v>
      </c>
      <c r="AW382" s="11" t="s">
        <v>37</v>
      </c>
      <c r="AX382" s="11" t="s">
        <v>75</v>
      </c>
      <c r="AY382" s="137" t="s">
        <v>266</v>
      </c>
    </row>
    <row r="383" spans="2:65" s="11" customFormat="1" ht="11.25">
      <c r="B383" s="135"/>
      <c r="D383" s="136" t="s">
        <v>274</v>
      </c>
      <c r="E383" s="137" t="s">
        <v>19</v>
      </c>
      <c r="F383" s="138" t="s">
        <v>5714</v>
      </c>
      <c r="H383" s="139">
        <v>2.0129999999999999</v>
      </c>
      <c r="I383" s="140"/>
      <c r="L383" s="135"/>
      <c r="M383" s="141"/>
      <c r="T383" s="142"/>
      <c r="AT383" s="137" t="s">
        <v>274</v>
      </c>
      <c r="AU383" s="137" t="s">
        <v>85</v>
      </c>
      <c r="AV383" s="11" t="s">
        <v>85</v>
      </c>
      <c r="AW383" s="11" t="s">
        <v>37</v>
      </c>
      <c r="AX383" s="11" t="s">
        <v>75</v>
      </c>
      <c r="AY383" s="137" t="s">
        <v>266</v>
      </c>
    </row>
    <row r="384" spans="2:65" s="11" customFormat="1" ht="11.25">
      <c r="B384" s="135"/>
      <c r="D384" s="136" t="s">
        <v>274</v>
      </c>
      <c r="E384" s="137" t="s">
        <v>19</v>
      </c>
      <c r="F384" s="138" t="s">
        <v>5715</v>
      </c>
      <c r="H384" s="139">
        <v>2.7450000000000001</v>
      </c>
      <c r="I384" s="140"/>
      <c r="L384" s="135"/>
      <c r="M384" s="141"/>
      <c r="T384" s="142"/>
      <c r="AT384" s="137" t="s">
        <v>274</v>
      </c>
      <c r="AU384" s="137" t="s">
        <v>85</v>
      </c>
      <c r="AV384" s="11" t="s">
        <v>85</v>
      </c>
      <c r="AW384" s="11" t="s">
        <v>37</v>
      </c>
      <c r="AX384" s="11" t="s">
        <v>75</v>
      </c>
      <c r="AY384" s="137" t="s">
        <v>266</v>
      </c>
    </row>
    <row r="385" spans="2:65" s="11" customFormat="1" ht="11.25">
      <c r="B385" s="135"/>
      <c r="D385" s="136" t="s">
        <v>274</v>
      </c>
      <c r="E385" s="137" t="s">
        <v>19</v>
      </c>
      <c r="F385" s="138" t="s">
        <v>5716</v>
      </c>
      <c r="H385" s="139">
        <v>17.568000000000001</v>
      </c>
      <c r="I385" s="140"/>
      <c r="L385" s="135"/>
      <c r="M385" s="141"/>
      <c r="T385" s="142"/>
      <c r="AT385" s="137" t="s">
        <v>274</v>
      </c>
      <c r="AU385" s="137" t="s">
        <v>85</v>
      </c>
      <c r="AV385" s="11" t="s">
        <v>85</v>
      </c>
      <c r="AW385" s="11" t="s">
        <v>37</v>
      </c>
      <c r="AX385" s="11" t="s">
        <v>75</v>
      </c>
      <c r="AY385" s="137" t="s">
        <v>266</v>
      </c>
    </row>
    <row r="386" spans="2:65" s="11" customFormat="1" ht="11.25">
      <c r="B386" s="135"/>
      <c r="D386" s="136" t="s">
        <v>274</v>
      </c>
      <c r="E386" s="137" t="s">
        <v>19</v>
      </c>
      <c r="F386" s="138" t="s">
        <v>5717</v>
      </c>
      <c r="H386" s="139">
        <v>15.811</v>
      </c>
      <c r="I386" s="140"/>
      <c r="L386" s="135"/>
      <c r="M386" s="141"/>
      <c r="T386" s="142"/>
      <c r="AT386" s="137" t="s">
        <v>274</v>
      </c>
      <c r="AU386" s="137" t="s">
        <v>85</v>
      </c>
      <c r="AV386" s="11" t="s">
        <v>85</v>
      </c>
      <c r="AW386" s="11" t="s">
        <v>37</v>
      </c>
      <c r="AX386" s="11" t="s">
        <v>75</v>
      </c>
      <c r="AY386" s="137" t="s">
        <v>266</v>
      </c>
    </row>
    <row r="387" spans="2:65" s="11" customFormat="1" ht="11.25">
      <c r="B387" s="135"/>
      <c r="D387" s="136" t="s">
        <v>274</v>
      </c>
      <c r="E387" s="137" t="s">
        <v>19</v>
      </c>
      <c r="F387" s="138" t="s">
        <v>5718</v>
      </c>
      <c r="H387" s="139">
        <v>8.7840000000000007</v>
      </c>
      <c r="I387" s="140"/>
      <c r="L387" s="135"/>
      <c r="M387" s="141"/>
      <c r="T387" s="142"/>
      <c r="AT387" s="137" t="s">
        <v>274</v>
      </c>
      <c r="AU387" s="137" t="s">
        <v>85</v>
      </c>
      <c r="AV387" s="11" t="s">
        <v>85</v>
      </c>
      <c r="AW387" s="11" t="s">
        <v>37</v>
      </c>
      <c r="AX387" s="11" t="s">
        <v>75</v>
      </c>
      <c r="AY387" s="137" t="s">
        <v>266</v>
      </c>
    </row>
    <row r="388" spans="2:65" s="11" customFormat="1" ht="11.25">
      <c r="B388" s="135"/>
      <c r="D388" s="136" t="s">
        <v>274</v>
      </c>
      <c r="E388" s="137" t="s">
        <v>19</v>
      </c>
      <c r="F388" s="138" t="s">
        <v>5719</v>
      </c>
      <c r="H388" s="139">
        <v>8.5640000000000001</v>
      </c>
      <c r="I388" s="140"/>
      <c r="L388" s="135"/>
      <c r="M388" s="141"/>
      <c r="T388" s="142"/>
      <c r="AT388" s="137" t="s">
        <v>274</v>
      </c>
      <c r="AU388" s="137" t="s">
        <v>85</v>
      </c>
      <c r="AV388" s="11" t="s">
        <v>85</v>
      </c>
      <c r="AW388" s="11" t="s">
        <v>37</v>
      </c>
      <c r="AX388" s="11" t="s">
        <v>75</v>
      </c>
      <c r="AY388" s="137" t="s">
        <v>266</v>
      </c>
    </row>
    <row r="389" spans="2:65" s="11" customFormat="1" ht="11.25">
      <c r="B389" s="135"/>
      <c r="D389" s="136" t="s">
        <v>274</v>
      </c>
      <c r="E389" s="137" t="s">
        <v>19</v>
      </c>
      <c r="F389" s="138" t="s">
        <v>5720</v>
      </c>
      <c r="H389" s="139">
        <v>4.5</v>
      </c>
      <c r="I389" s="140"/>
      <c r="L389" s="135"/>
      <c r="M389" s="141"/>
      <c r="T389" s="142"/>
      <c r="AT389" s="137" t="s">
        <v>274</v>
      </c>
      <c r="AU389" s="137" t="s">
        <v>85</v>
      </c>
      <c r="AV389" s="11" t="s">
        <v>85</v>
      </c>
      <c r="AW389" s="11" t="s">
        <v>37</v>
      </c>
      <c r="AX389" s="11" t="s">
        <v>75</v>
      </c>
      <c r="AY389" s="137" t="s">
        <v>266</v>
      </c>
    </row>
    <row r="390" spans="2:65" s="15" customFormat="1" ht="11.25">
      <c r="B390" s="190"/>
      <c r="D390" s="136" t="s">
        <v>274</v>
      </c>
      <c r="E390" s="191" t="s">
        <v>19</v>
      </c>
      <c r="F390" s="192" t="s">
        <v>1643</v>
      </c>
      <c r="H390" s="193">
        <v>62.730000000000004</v>
      </c>
      <c r="I390" s="194"/>
      <c r="L390" s="190"/>
      <c r="M390" s="195"/>
      <c r="T390" s="196"/>
      <c r="AT390" s="191" t="s">
        <v>274</v>
      </c>
      <c r="AU390" s="191" t="s">
        <v>85</v>
      </c>
      <c r="AV390" s="15" t="s">
        <v>285</v>
      </c>
      <c r="AW390" s="15" t="s">
        <v>37</v>
      </c>
      <c r="AX390" s="15" t="s">
        <v>75</v>
      </c>
      <c r="AY390" s="191" t="s">
        <v>266</v>
      </c>
    </row>
    <row r="391" spans="2:65" s="11" customFormat="1" ht="11.25">
      <c r="B391" s="135"/>
      <c r="D391" s="136" t="s">
        <v>274</v>
      </c>
      <c r="E391" s="137" t="s">
        <v>19</v>
      </c>
      <c r="F391" s="138" t="s">
        <v>5721</v>
      </c>
      <c r="H391" s="139">
        <v>12.5</v>
      </c>
      <c r="I391" s="140"/>
      <c r="L391" s="135"/>
      <c r="M391" s="141"/>
      <c r="T391" s="142"/>
      <c r="AT391" s="137" t="s">
        <v>274</v>
      </c>
      <c r="AU391" s="137" t="s">
        <v>85</v>
      </c>
      <c r="AV391" s="11" t="s">
        <v>85</v>
      </c>
      <c r="AW391" s="11" t="s">
        <v>37</v>
      </c>
      <c r="AX391" s="11" t="s">
        <v>75</v>
      </c>
      <c r="AY391" s="137" t="s">
        <v>266</v>
      </c>
    </row>
    <row r="392" spans="2:65" s="12" customFormat="1" ht="11.25">
      <c r="B392" s="143"/>
      <c r="D392" s="136" t="s">
        <v>274</v>
      </c>
      <c r="E392" s="144" t="s">
        <v>19</v>
      </c>
      <c r="F392" s="145" t="s">
        <v>276</v>
      </c>
      <c r="H392" s="146">
        <v>75.23</v>
      </c>
      <c r="I392" s="147"/>
      <c r="L392" s="143"/>
      <c r="M392" s="148"/>
      <c r="T392" s="149"/>
      <c r="AT392" s="144" t="s">
        <v>274</v>
      </c>
      <c r="AU392" s="144" t="s">
        <v>85</v>
      </c>
      <c r="AV392" s="12" t="s">
        <v>272</v>
      </c>
      <c r="AW392" s="12" t="s">
        <v>37</v>
      </c>
      <c r="AX392" s="12" t="s">
        <v>83</v>
      </c>
      <c r="AY392" s="144" t="s">
        <v>266</v>
      </c>
    </row>
    <row r="393" spans="2:65" s="1" customFormat="1" ht="16.5" customHeight="1">
      <c r="B393" s="33"/>
      <c r="C393" s="122" t="s">
        <v>595</v>
      </c>
      <c r="D393" s="122" t="s">
        <v>267</v>
      </c>
      <c r="E393" s="123" t="s">
        <v>5495</v>
      </c>
      <c r="F393" s="124" t="s">
        <v>5496</v>
      </c>
      <c r="G393" s="125" t="s">
        <v>279</v>
      </c>
      <c r="H393" s="126">
        <v>4.742</v>
      </c>
      <c r="I393" s="127"/>
      <c r="J393" s="128">
        <f>ROUND(I393*H393,2)</f>
        <v>0</v>
      </c>
      <c r="K393" s="124" t="s">
        <v>3272</v>
      </c>
      <c r="L393" s="33"/>
      <c r="M393" s="129" t="s">
        <v>19</v>
      </c>
      <c r="N393" s="130" t="s">
        <v>46</v>
      </c>
      <c r="P393" s="131">
        <f>O393*H393</f>
        <v>0</v>
      </c>
      <c r="Q393" s="131">
        <v>0</v>
      </c>
      <c r="R393" s="131">
        <f>Q393*H393</f>
        <v>0</v>
      </c>
      <c r="S393" s="131">
        <v>0</v>
      </c>
      <c r="T393" s="132">
        <f>S393*H393</f>
        <v>0</v>
      </c>
      <c r="AR393" s="133" t="s">
        <v>272</v>
      </c>
      <c r="AT393" s="133" t="s">
        <v>267</v>
      </c>
      <c r="AU393" s="133" t="s">
        <v>85</v>
      </c>
      <c r="AY393" s="18" t="s">
        <v>266</v>
      </c>
      <c r="BE393" s="134">
        <f>IF(N393="základní",J393,0)</f>
        <v>0</v>
      </c>
      <c r="BF393" s="134">
        <f>IF(N393="snížená",J393,0)</f>
        <v>0</v>
      </c>
      <c r="BG393" s="134">
        <f>IF(N393="zákl. přenesená",J393,0)</f>
        <v>0</v>
      </c>
      <c r="BH393" s="134">
        <f>IF(N393="sníž. přenesená",J393,0)</f>
        <v>0</v>
      </c>
      <c r="BI393" s="134">
        <f>IF(N393="nulová",J393,0)</f>
        <v>0</v>
      </c>
      <c r="BJ393" s="18" t="s">
        <v>83</v>
      </c>
      <c r="BK393" s="134">
        <f>ROUND(I393*H393,2)</f>
        <v>0</v>
      </c>
      <c r="BL393" s="18" t="s">
        <v>272</v>
      </c>
      <c r="BM393" s="133" t="s">
        <v>5722</v>
      </c>
    </row>
    <row r="394" spans="2:65" s="1" customFormat="1" ht="11.25">
      <c r="B394" s="33"/>
      <c r="D394" s="186" t="s">
        <v>1068</v>
      </c>
      <c r="F394" s="187" t="s">
        <v>5498</v>
      </c>
      <c r="I394" s="151"/>
      <c r="L394" s="33"/>
      <c r="M394" s="152"/>
      <c r="T394" s="54"/>
      <c r="AT394" s="18" t="s">
        <v>1068</v>
      </c>
      <c r="AU394" s="18" t="s">
        <v>85</v>
      </c>
    </row>
    <row r="395" spans="2:65" s="14" customFormat="1" ht="11.25">
      <c r="B395" s="164"/>
      <c r="D395" s="136" t="s">
        <v>274</v>
      </c>
      <c r="E395" s="165" t="s">
        <v>19</v>
      </c>
      <c r="F395" s="166" t="s">
        <v>5723</v>
      </c>
      <c r="H395" s="165" t="s">
        <v>19</v>
      </c>
      <c r="I395" s="167"/>
      <c r="L395" s="164"/>
      <c r="M395" s="168"/>
      <c r="T395" s="169"/>
      <c r="AT395" s="165" t="s">
        <v>274</v>
      </c>
      <c r="AU395" s="165" t="s">
        <v>85</v>
      </c>
      <c r="AV395" s="14" t="s">
        <v>83</v>
      </c>
      <c r="AW395" s="14" t="s">
        <v>37</v>
      </c>
      <c r="AX395" s="14" t="s">
        <v>75</v>
      </c>
      <c r="AY395" s="165" t="s">
        <v>266</v>
      </c>
    </row>
    <row r="396" spans="2:65" s="11" customFormat="1" ht="11.25">
      <c r="B396" s="135"/>
      <c r="D396" s="136" t="s">
        <v>274</v>
      </c>
      <c r="E396" s="137" t="s">
        <v>19</v>
      </c>
      <c r="F396" s="138" t="s">
        <v>5724</v>
      </c>
      <c r="H396" s="139">
        <v>2.621</v>
      </c>
      <c r="I396" s="140"/>
      <c r="L396" s="135"/>
      <c r="M396" s="141"/>
      <c r="T396" s="142"/>
      <c r="AT396" s="137" t="s">
        <v>274</v>
      </c>
      <c r="AU396" s="137" t="s">
        <v>85</v>
      </c>
      <c r="AV396" s="11" t="s">
        <v>85</v>
      </c>
      <c r="AW396" s="11" t="s">
        <v>37</v>
      </c>
      <c r="AX396" s="11" t="s">
        <v>75</v>
      </c>
      <c r="AY396" s="137" t="s">
        <v>266</v>
      </c>
    </row>
    <row r="397" spans="2:65" s="11" customFormat="1" ht="11.25">
      <c r="B397" s="135"/>
      <c r="D397" s="136" t="s">
        <v>274</v>
      </c>
      <c r="E397" s="137" t="s">
        <v>19</v>
      </c>
      <c r="F397" s="138" t="s">
        <v>5725</v>
      </c>
      <c r="H397" s="139">
        <v>1.321</v>
      </c>
      <c r="I397" s="140"/>
      <c r="L397" s="135"/>
      <c r="M397" s="141"/>
      <c r="T397" s="142"/>
      <c r="AT397" s="137" t="s">
        <v>274</v>
      </c>
      <c r="AU397" s="137" t="s">
        <v>85</v>
      </c>
      <c r="AV397" s="11" t="s">
        <v>85</v>
      </c>
      <c r="AW397" s="11" t="s">
        <v>37</v>
      </c>
      <c r="AX397" s="11" t="s">
        <v>75</v>
      </c>
      <c r="AY397" s="137" t="s">
        <v>266</v>
      </c>
    </row>
    <row r="398" spans="2:65" s="15" customFormat="1" ht="11.25">
      <c r="B398" s="190"/>
      <c r="D398" s="136" t="s">
        <v>274</v>
      </c>
      <c r="E398" s="191" t="s">
        <v>19</v>
      </c>
      <c r="F398" s="192" t="s">
        <v>1643</v>
      </c>
      <c r="H398" s="193">
        <v>3.9420000000000002</v>
      </c>
      <c r="I398" s="194"/>
      <c r="L398" s="190"/>
      <c r="M398" s="195"/>
      <c r="T398" s="196"/>
      <c r="AT398" s="191" t="s">
        <v>274</v>
      </c>
      <c r="AU398" s="191" t="s">
        <v>85</v>
      </c>
      <c r="AV398" s="15" t="s">
        <v>285</v>
      </c>
      <c r="AW398" s="15" t="s">
        <v>37</v>
      </c>
      <c r="AX398" s="15" t="s">
        <v>75</v>
      </c>
      <c r="AY398" s="191" t="s">
        <v>266</v>
      </c>
    </row>
    <row r="399" spans="2:65" s="11" customFormat="1" ht="11.25">
      <c r="B399" s="135"/>
      <c r="D399" s="136" t="s">
        <v>274</v>
      </c>
      <c r="E399" s="137" t="s">
        <v>19</v>
      </c>
      <c r="F399" s="138" t="s">
        <v>5726</v>
      </c>
      <c r="H399" s="139">
        <v>0.8</v>
      </c>
      <c r="I399" s="140"/>
      <c r="L399" s="135"/>
      <c r="M399" s="141"/>
      <c r="T399" s="142"/>
      <c r="AT399" s="137" t="s">
        <v>274</v>
      </c>
      <c r="AU399" s="137" t="s">
        <v>85</v>
      </c>
      <c r="AV399" s="11" t="s">
        <v>85</v>
      </c>
      <c r="AW399" s="11" t="s">
        <v>37</v>
      </c>
      <c r="AX399" s="11" t="s">
        <v>75</v>
      </c>
      <c r="AY399" s="137" t="s">
        <v>266</v>
      </c>
    </row>
    <row r="400" spans="2:65" s="12" customFormat="1" ht="11.25">
      <c r="B400" s="143"/>
      <c r="D400" s="136" t="s">
        <v>274</v>
      </c>
      <c r="E400" s="144" t="s">
        <v>19</v>
      </c>
      <c r="F400" s="145" t="s">
        <v>276</v>
      </c>
      <c r="H400" s="146">
        <v>4.742</v>
      </c>
      <c r="I400" s="147"/>
      <c r="L400" s="143"/>
      <c r="M400" s="148"/>
      <c r="T400" s="149"/>
      <c r="AT400" s="144" t="s">
        <v>274</v>
      </c>
      <c r="AU400" s="144" t="s">
        <v>85</v>
      </c>
      <c r="AV400" s="12" t="s">
        <v>272</v>
      </c>
      <c r="AW400" s="12" t="s">
        <v>37</v>
      </c>
      <c r="AX400" s="12" t="s">
        <v>83</v>
      </c>
      <c r="AY400" s="144" t="s">
        <v>266</v>
      </c>
    </row>
    <row r="401" spans="2:65" s="10" customFormat="1" ht="22.9" customHeight="1">
      <c r="B401" s="112"/>
      <c r="D401" s="113" t="s">
        <v>74</v>
      </c>
      <c r="E401" s="162" t="s">
        <v>1109</v>
      </c>
      <c r="F401" s="162" t="s">
        <v>1110</v>
      </c>
      <c r="I401" s="115"/>
      <c r="J401" s="163">
        <f>BK401</f>
        <v>0</v>
      </c>
      <c r="L401" s="112"/>
      <c r="M401" s="117"/>
      <c r="P401" s="118">
        <f>SUM(P402:P409)</f>
        <v>0</v>
      </c>
      <c r="R401" s="118">
        <f>SUM(R402:R409)</f>
        <v>0</v>
      </c>
      <c r="T401" s="119">
        <f>SUM(T402:T409)</f>
        <v>0</v>
      </c>
      <c r="AR401" s="113" t="s">
        <v>83</v>
      </c>
      <c r="AT401" s="120" t="s">
        <v>74</v>
      </c>
      <c r="AU401" s="120" t="s">
        <v>83</v>
      </c>
      <c r="AY401" s="113" t="s">
        <v>266</v>
      </c>
      <c r="BK401" s="121">
        <f>SUM(BK402:BK409)</f>
        <v>0</v>
      </c>
    </row>
    <row r="402" spans="2:65" s="1" customFormat="1" ht="16.5" customHeight="1">
      <c r="B402" s="33"/>
      <c r="C402" s="122" t="s">
        <v>470</v>
      </c>
      <c r="D402" s="122" t="s">
        <v>267</v>
      </c>
      <c r="E402" s="123" t="s">
        <v>1111</v>
      </c>
      <c r="F402" s="124" t="s">
        <v>1112</v>
      </c>
      <c r="G402" s="125" t="s">
        <v>845</v>
      </c>
      <c r="H402" s="126">
        <v>199.50299999999999</v>
      </c>
      <c r="I402" s="127"/>
      <c r="J402" s="128">
        <f>ROUND(I402*H402,2)</f>
        <v>0</v>
      </c>
      <c r="K402" s="124" t="s">
        <v>3272</v>
      </c>
      <c r="L402" s="33"/>
      <c r="M402" s="129" t="s">
        <v>19</v>
      </c>
      <c r="N402" s="130" t="s">
        <v>46</v>
      </c>
      <c r="P402" s="131">
        <f>O402*H402</f>
        <v>0</v>
      </c>
      <c r="Q402" s="131">
        <v>0</v>
      </c>
      <c r="R402" s="131">
        <f>Q402*H402</f>
        <v>0</v>
      </c>
      <c r="S402" s="131">
        <v>0</v>
      </c>
      <c r="T402" s="132">
        <f>S402*H402</f>
        <v>0</v>
      </c>
      <c r="AR402" s="133" t="s">
        <v>272</v>
      </c>
      <c r="AT402" s="133" t="s">
        <v>267</v>
      </c>
      <c r="AU402" s="133" t="s">
        <v>85</v>
      </c>
      <c r="AY402" s="18" t="s">
        <v>266</v>
      </c>
      <c r="BE402" s="134">
        <f>IF(N402="základní",J402,0)</f>
        <v>0</v>
      </c>
      <c r="BF402" s="134">
        <f>IF(N402="snížená",J402,0)</f>
        <v>0</v>
      </c>
      <c r="BG402" s="134">
        <f>IF(N402="zákl. přenesená",J402,0)</f>
        <v>0</v>
      </c>
      <c r="BH402" s="134">
        <f>IF(N402="sníž. přenesená",J402,0)</f>
        <v>0</v>
      </c>
      <c r="BI402" s="134">
        <f>IF(N402="nulová",J402,0)</f>
        <v>0</v>
      </c>
      <c r="BJ402" s="18" t="s">
        <v>83</v>
      </c>
      <c r="BK402" s="134">
        <f>ROUND(I402*H402,2)</f>
        <v>0</v>
      </c>
      <c r="BL402" s="18" t="s">
        <v>272</v>
      </c>
      <c r="BM402" s="133" t="s">
        <v>5727</v>
      </c>
    </row>
    <row r="403" spans="2:65" s="1" customFormat="1" ht="11.25">
      <c r="B403" s="33"/>
      <c r="D403" s="186" t="s">
        <v>1068</v>
      </c>
      <c r="F403" s="187" t="s">
        <v>1114</v>
      </c>
      <c r="I403" s="151"/>
      <c r="L403" s="33"/>
      <c r="M403" s="152"/>
      <c r="T403" s="54"/>
      <c r="AT403" s="18" t="s">
        <v>1068</v>
      </c>
      <c r="AU403" s="18" t="s">
        <v>85</v>
      </c>
    </row>
    <row r="404" spans="2:65" s="1" customFormat="1" ht="16.5" customHeight="1">
      <c r="B404" s="33"/>
      <c r="C404" s="122" t="s">
        <v>465</v>
      </c>
      <c r="D404" s="122" t="s">
        <v>267</v>
      </c>
      <c r="E404" s="123" t="s">
        <v>1115</v>
      </c>
      <c r="F404" s="124" t="s">
        <v>1116</v>
      </c>
      <c r="G404" s="125" t="s">
        <v>845</v>
      </c>
      <c r="H404" s="126">
        <v>1795.527</v>
      </c>
      <c r="I404" s="127"/>
      <c r="J404" s="128">
        <f>ROUND(I404*H404,2)</f>
        <v>0</v>
      </c>
      <c r="K404" s="124" t="s">
        <v>3272</v>
      </c>
      <c r="L404" s="33"/>
      <c r="M404" s="129" t="s">
        <v>19</v>
      </c>
      <c r="N404" s="130" t="s">
        <v>46</v>
      </c>
      <c r="P404" s="131">
        <f>O404*H404</f>
        <v>0</v>
      </c>
      <c r="Q404" s="131">
        <v>0</v>
      </c>
      <c r="R404" s="131">
        <f>Q404*H404</f>
        <v>0</v>
      </c>
      <c r="S404" s="131">
        <v>0</v>
      </c>
      <c r="T404" s="132">
        <f>S404*H404</f>
        <v>0</v>
      </c>
      <c r="AR404" s="133" t="s">
        <v>272</v>
      </c>
      <c r="AT404" s="133" t="s">
        <v>267</v>
      </c>
      <c r="AU404" s="133" t="s">
        <v>85</v>
      </c>
      <c r="AY404" s="18" t="s">
        <v>266</v>
      </c>
      <c r="BE404" s="134">
        <f>IF(N404="základní",J404,0)</f>
        <v>0</v>
      </c>
      <c r="BF404" s="134">
        <f>IF(N404="snížená",J404,0)</f>
        <v>0</v>
      </c>
      <c r="BG404" s="134">
        <f>IF(N404="zákl. přenesená",J404,0)</f>
        <v>0</v>
      </c>
      <c r="BH404" s="134">
        <f>IF(N404="sníž. přenesená",J404,0)</f>
        <v>0</v>
      </c>
      <c r="BI404" s="134">
        <f>IF(N404="nulová",J404,0)</f>
        <v>0</v>
      </c>
      <c r="BJ404" s="18" t="s">
        <v>83</v>
      </c>
      <c r="BK404" s="134">
        <f>ROUND(I404*H404,2)</f>
        <v>0</v>
      </c>
      <c r="BL404" s="18" t="s">
        <v>272</v>
      </c>
      <c r="BM404" s="133" t="s">
        <v>5728</v>
      </c>
    </row>
    <row r="405" spans="2:65" s="1" customFormat="1" ht="11.25">
      <c r="B405" s="33"/>
      <c r="D405" s="186" t="s">
        <v>1068</v>
      </c>
      <c r="F405" s="187" t="s">
        <v>1118</v>
      </c>
      <c r="I405" s="151"/>
      <c r="L405" s="33"/>
      <c r="M405" s="152"/>
      <c r="T405" s="54"/>
      <c r="AT405" s="18" t="s">
        <v>1068</v>
      </c>
      <c r="AU405" s="18" t="s">
        <v>85</v>
      </c>
    </row>
    <row r="406" spans="2:65" s="11" customFormat="1" ht="11.25">
      <c r="B406" s="135"/>
      <c r="D406" s="136" t="s">
        <v>274</v>
      </c>
      <c r="E406" s="137" t="s">
        <v>19</v>
      </c>
      <c r="F406" s="138" t="s">
        <v>5729</v>
      </c>
      <c r="H406" s="139">
        <v>1795.527</v>
      </c>
      <c r="I406" s="140"/>
      <c r="L406" s="135"/>
      <c r="M406" s="141"/>
      <c r="T406" s="142"/>
      <c r="AT406" s="137" t="s">
        <v>274</v>
      </c>
      <c r="AU406" s="137" t="s">
        <v>85</v>
      </c>
      <c r="AV406" s="11" t="s">
        <v>85</v>
      </c>
      <c r="AW406" s="11" t="s">
        <v>37</v>
      </c>
      <c r="AX406" s="11" t="s">
        <v>75</v>
      </c>
      <c r="AY406" s="137" t="s">
        <v>266</v>
      </c>
    </row>
    <row r="407" spans="2:65" s="12" customFormat="1" ht="11.25">
      <c r="B407" s="143"/>
      <c r="D407" s="136" t="s">
        <v>274</v>
      </c>
      <c r="E407" s="144" t="s">
        <v>19</v>
      </c>
      <c r="F407" s="145" t="s">
        <v>276</v>
      </c>
      <c r="H407" s="146">
        <v>1795.527</v>
      </c>
      <c r="I407" s="147"/>
      <c r="L407" s="143"/>
      <c r="M407" s="148"/>
      <c r="T407" s="149"/>
      <c r="AT407" s="144" t="s">
        <v>274</v>
      </c>
      <c r="AU407" s="144" t="s">
        <v>85</v>
      </c>
      <c r="AV407" s="12" t="s">
        <v>272</v>
      </c>
      <c r="AW407" s="12" t="s">
        <v>37</v>
      </c>
      <c r="AX407" s="12" t="s">
        <v>83</v>
      </c>
      <c r="AY407" s="144" t="s">
        <v>266</v>
      </c>
    </row>
    <row r="408" spans="2:65" s="1" customFormat="1" ht="16.5" customHeight="1">
      <c r="B408" s="33"/>
      <c r="C408" s="122" t="s">
        <v>574</v>
      </c>
      <c r="D408" s="122" t="s">
        <v>267</v>
      </c>
      <c r="E408" s="123" t="s">
        <v>1120</v>
      </c>
      <c r="F408" s="124" t="s">
        <v>1121</v>
      </c>
      <c r="G408" s="125" t="s">
        <v>845</v>
      </c>
      <c r="H408" s="126">
        <v>199.50299999999999</v>
      </c>
      <c r="I408" s="127"/>
      <c r="J408" s="128">
        <f>ROUND(I408*H408,2)</f>
        <v>0</v>
      </c>
      <c r="K408" s="124" t="s">
        <v>3272</v>
      </c>
      <c r="L408" s="33"/>
      <c r="M408" s="129" t="s">
        <v>19</v>
      </c>
      <c r="N408" s="130" t="s">
        <v>46</v>
      </c>
      <c r="P408" s="131">
        <f>O408*H408</f>
        <v>0</v>
      </c>
      <c r="Q408" s="131">
        <v>0</v>
      </c>
      <c r="R408" s="131">
        <f>Q408*H408</f>
        <v>0</v>
      </c>
      <c r="S408" s="131">
        <v>0</v>
      </c>
      <c r="T408" s="132">
        <f>S408*H408</f>
        <v>0</v>
      </c>
      <c r="AR408" s="133" t="s">
        <v>272</v>
      </c>
      <c r="AT408" s="133" t="s">
        <v>267</v>
      </c>
      <c r="AU408" s="133" t="s">
        <v>85</v>
      </c>
      <c r="AY408" s="18" t="s">
        <v>266</v>
      </c>
      <c r="BE408" s="134">
        <f>IF(N408="základní",J408,0)</f>
        <v>0</v>
      </c>
      <c r="BF408" s="134">
        <f>IF(N408="snížená",J408,0)</f>
        <v>0</v>
      </c>
      <c r="BG408" s="134">
        <f>IF(N408="zákl. přenesená",J408,0)</f>
        <v>0</v>
      </c>
      <c r="BH408" s="134">
        <f>IF(N408="sníž. přenesená",J408,0)</f>
        <v>0</v>
      </c>
      <c r="BI408" s="134">
        <f>IF(N408="nulová",J408,0)</f>
        <v>0</v>
      </c>
      <c r="BJ408" s="18" t="s">
        <v>83</v>
      </c>
      <c r="BK408" s="134">
        <f>ROUND(I408*H408,2)</f>
        <v>0</v>
      </c>
      <c r="BL408" s="18" t="s">
        <v>272</v>
      </c>
      <c r="BM408" s="133" t="s">
        <v>5730</v>
      </c>
    </row>
    <row r="409" spans="2:65" s="1" customFormat="1" ht="11.25">
      <c r="B409" s="33"/>
      <c r="D409" s="186" t="s">
        <v>1068</v>
      </c>
      <c r="F409" s="187" t="s">
        <v>1123</v>
      </c>
      <c r="I409" s="151"/>
      <c r="L409" s="33"/>
      <c r="M409" s="152"/>
      <c r="T409" s="54"/>
      <c r="AT409" s="18" t="s">
        <v>1068</v>
      </c>
      <c r="AU409" s="18" t="s">
        <v>85</v>
      </c>
    </row>
    <row r="410" spans="2:65" s="10" customFormat="1" ht="22.9" customHeight="1">
      <c r="B410" s="112"/>
      <c r="D410" s="113" t="s">
        <v>74</v>
      </c>
      <c r="E410" s="162" t="s">
        <v>1124</v>
      </c>
      <c r="F410" s="162" t="s">
        <v>1125</v>
      </c>
      <c r="I410" s="115"/>
      <c r="J410" s="163">
        <f>BK410</f>
        <v>0</v>
      </c>
      <c r="L410" s="112"/>
      <c r="M410" s="117"/>
      <c r="P410" s="118">
        <f>SUM(P411:P412)</f>
        <v>0</v>
      </c>
      <c r="R410" s="118">
        <f>SUM(R411:R412)</f>
        <v>0</v>
      </c>
      <c r="T410" s="119">
        <f>SUM(T411:T412)</f>
        <v>0</v>
      </c>
      <c r="AR410" s="113" t="s">
        <v>83</v>
      </c>
      <c r="AT410" s="120" t="s">
        <v>74</v>
      </c>
      <c r="AU410" s="120" t="s">
        <v>83</v>
      </c>
      <c r="AY410" s="113" t="s">
        <v>266</v>
      </c>
      <c r="BK410" s="121">
        <f>SUM(BK411:BK412)</f>
        <v>0</v>
      </c>
    </row>
    <row r="411" spans="2:65" s="1" customFormat="1" ht="16.5" customHeight="1">
      <c r="B411" s="33"/>
      <c r="C411" s="122" t="s">
        <v>570</v>
      </c>
      <c r="D411" s="122" t="s">
        <v>267</v>
      </c>
      <c r="E411" s="123" t="s">
        <v>1126</v>
      </c>
      <c r="F411" s="124" t="s">
        <v>1127</v>
      </c>
      <c r="G411" s="125" t="s">
        <v>845</v>
      </c>
      <c r="H411" s="126">
        <v>186.238</v>
      </c>
      <c r="I411" s="127"/>
      <c r="J411" s="128">
        <f>ROUND(I411*H411,2)</f>
        <v>0</v>
      </c>
      <c r="K411" s="124" t="s">
        <v>3272</v>
      </c>
      <c r="L411" s="33"/>
      <c r="M411" s="129" t="s">
        <v>19</v>
      </c>
      <c r="N411" s="130" t="s">
        <v>46</v>
      </c>
      <c r="P411" s="131">
        <f>O411*H411</f>
        <v>0</v>
      </c>
      <c r="Q411" s="131">
        <v>0</v>
      </c>
      <c r="R411" s="131">
        <f>Q411*H411</f>
        <v>0</v>
      </c>
      <c r="S411" s="131">
        <v>0</v>
      </c>
      <c r="T411" s="132">
        <f>S411*H411</f>
        <v>0</v>
      </c>
      <c r="AR411" s="133" t="s">
        <v>272</v>
      </c>
      <c r="AT411" s="133" t="s">
        <v>267</v>
      </c>
      <c r="AU411" s="133" t="s">
        <v>85</v>
      </c>
      <c r="AY411" s="18" t="s">
        <v>266</v>
      </c>
      <c r="BE411" s="134">
        <f>IF(N411="základní",J411,0)</f>
        <v>0</v>
      </c>
      <c r="BF411" s="134">
        <f>IF(N411="snížená",J411,0)</f>
        <v>0</v>
      </c>
      <c r="BG411" s="134">
        <f>IF(N411="zákl. přenesená",J411,0)</f>
        <v>0</v>
      </c>
      <c r="BH411" s="134">
        <f>IF(N411="sníž. přenesená",J411,0)</f>
        <v>0</v>
      </c>
      <c r="BI411" s="134">
        <f>IF(N411="nulová",J411,0)</f>
        <v>0</v>
      </c>
      <c r="BJ411" s="18" t="s">
        <v>83</v>
      </c>
      <c r="BK411" s="134">
        <f>ROUND(I411*H411,2)</f>
        <v>0</v>
      </c>
      <c r="BL411" s="18" t="s">
        <v>272</v>
      </c>
      <c r="BM411" s="133" t="s">
        <v>5731</v>
      </c>
    </row>
    <row r="412" spans="2:65" s="1" customFormat="1" ht="11.25">
      <c r="B412" s="33"/>
      <c r="D412" s="186" t="s">
        <v>1068</v>
      </c>
      <c r="F412" s="187" t="s">
        <v>1129</v>
      </c>
      <c r="I412" s="151"/>
      <c r="L412" s="33"/>
      <c r="M412" s="152"/>
      <c r="T412" s="54"/>
      <c r="AT412" s="18" t="s">
        <v>1068</v>
      </c>
      <c r="AU412" s="18" t="s">
        <v>85</v>
      </c>
    </row>
    <row r="413" spans="2:65" s="10" customFormat="1" ht="25.9" customHeight="1">
      <c r="B413" s="112"/>
      <c r="D413" s="113" t="s">
        <v>74</v>
      </c>
      <c r="E413" s="114" t="s">
        <v>1130</v>
      </c>
      <c r="F413" s="114" t="s">
        <v>1131</v>
      </c>
      <c r="I413" s="115"/>
      <c r="J413" s="116">
        <f>BK413</f>
        <v>0</v>
      </c>
      <c r="L413" s="112"/>
      <c r="M413" s="117"/>
      <c r="P413" s="118">
        <f>P414</f>
        <v>0</v>
      </c>
      <c r="R413" s="118">
        <f>R414</f>
        <v>0</v>
      </c>
      <c r="T413" s="119">
        <f>T414</f>
        <v>0</v>
      </c>
      <c r="AR413" s="113" t="s">
        <v>85</v>
      </c>
      <c r="AT413" s="120" t="s">
        <v>74</v>
      </c>
      <c r="AU413" s="120" t="s">
        <v>75</v>
      </c>
      <c r="AY413" s="113" t="s">
        <v>266</v>
      </c>
      <c r="BK413" s="121">
        <f>BK414</f>
        <v>0</v>
      </c>
    </row>
    <row r="414" spans="2:65" s="10" customFormat="1" ht="22.9" customHeight="1">
      <c r="B414" s="112"/>
      <c r="D414" s="113" t="s">
        <v>74</v>
      </c>
      <c r="E414" s="162" t="s">
        <v>3414</v>
      </c>
      <c r="F414" s="162" t="s">
        <v>3415</v>
      </c>
      <c r="I414" s="115"/>
      <c r="J414" s="163">
        <f>BK414</f>
        <v>0</v>
      </c>
      <c r="L414" s="112"/>
      <c r="M414" s="117"/>
      <c r="P414" s="118">
        <f>SUM(P415:P484)</f>
        <v>0</v>
      </c>
      <c r="R414" s="118">
        <f>SUM(R415:R484)</f>
        <v>0</v>
      </c>
      <c r="T414" s="119">
        <f>SUM(T415:T484)</f>
        <v>0</v>
      </c>
      <c r="AR414" s="113" t="s">
        <v>85</v>
      </c>
      <c r="AT414" s="120" t="s">
        <v>74</v>
      </c>
      <c r="AU414" s="120" t="s">
        <v>83</v>
      </c>
      <c r="AY414" s="113" t="s">
        <v>266</v>
      </c>
      <c r="BK414" s="121">
        <f>SUM(BK415:BK484)</f>
        <v>0</v>
      </c>
    </row>
    <row r="415" spans="2:65" s="1" customFormat="1" ht="16.5" customHeight="1">
      <c r="B415" s="33"/>
      <c r="C415" s="122" t="s">
        <v>474</v>
      </c>
      <c r="D415" s="122" t="s">
        <v>267</v>
      </c>
      <c r="E415" s="123" t="s">
        <v>3022</v>
      </c>
      <c r="F415" s="124" t="s">
        <v>3023</v>
      </c>
      <c r="G415" s="125" t="s">
        <v>895</v>
      </c>
      <c r="H415" s="126">
        <v>155.023</v>
      </c>
      <c r="I415" s="127"/>
      <c r="J415" s="128">
        <f>ROUND(I415*H415,2)</f>
        <v>0</v>
      </c>
      <c r="K415" s="124" t="s">
        <v>3272</v>
      </c>
      <c r="L415" s="33"/>
      <c r="M415" s="129" t="s">
        <v>19</v>
      </c>
      <c r="N415" s="130" t="s">
        <v>46</v>
      </c>
      <c r="P415" s="131">
        <f>O415*H415</f>
        <v>0</v>
      </c>
      <c r="Q415" s="131">
        <v>0</v>
      </c>
      <c r="R415" s="131">
        <f>Q415*H415</f>
        <v>0</v>
      </c>
      <c r="S415" s="131">
        <v>0</v>
      </c>
      <c r="T415" s="132">
        <f>S415*H415</f>
        <v>0</v>
      </c>
      <c r="AR415" s="133" t="s">
        <v>366</v>
      </c>
      <c r="AT415" s="133" t="s">
        <v>267</v>
      </c>
      <c r="AU415" s="133" t="s">
        <v>85</v>
      </c>
      <c r="AY415" s="18" t="s">
        <v>266</v>
      </c>
      <c r="BE415" s="134">
        <f>IF(N415="základní",J415,0)</f>
        <v>0</v>
      </c>
      <c r="BF415" s="134">
        <f>IF(N415="snížená",J415,0)</f>
        <v>0</v>
      </c>
      <c r="BG415" s="134">
        <f>IF(N415="zákl. přenesená",J415,0)</f>
        <v>0</v>
      </c>
      <c r="BH415" s="134">
        <f>IF(N415="sníž. přenesená",J415,0)</f>
        <v>0</v>
      </c>
      <c r="BI415" s="134">
        <f>IF(N415="nulová",J415,0)</f>
        <v>0</v>
      </c>
      <c r="BJ415" s="18" t="s">
        <v>83</v>
      </c>
      <c r="BK415" s="134">
        <f>ROUND(I415*H415,2)</f>
        <v>0</v>
      </c>
      <c r="BL415" s="18" t="s">
        <v>366</v>
      </c>
      <c r="BM415" s="133" t="s">
        <v>5732</v>
      </c>
    </row>
    <row r="416" spans="2:65" s="1" customFormat="1" ht="11.25">
      <c r="B416" s="33"/>
      <c r="D416" s="186" t="s">
        <v>1068</v>
      </c>
      <c r="F416" s="187" t="s">
        <v>3025</v>
      </c>
      <c r="I416" s="151"/>
      <c r="L416" s="33"/>
      <c r="M416" s="152"/>
      <c r="T416" s="54"/>
      <c r="AT416" s="18" t="s">
        <v>1068</v>
      </c>
      <c r="AU416" s="18" t="s">
        <v>85</v>
      </c>
    </row>
    <row r="417" spans="2:51" s="14" customFormat="1" ht="11.25">
      <c r="B417" s="164"/>
      <c r="D417" s="136" t="s">
        <v>274</v>
      </c>
      <c r="E417" s="165" t="s">
        <v>19</v>
      </c>
      <c r="F417" s="166" t="s">
        <v>3417</v>
      </c>
      <c r="H417" s="165" t="s">
        <v>19</v>
      </c>
      <c r="I417" s="167"/>
      <c r="L417" s="164"/>
      <c r="M417" s="168"/>
      <c r="T417" s="169"/>
      <c r="AT417" s="165" t="s">
        <v>274</v>
      </c>
      <c r="AU417" s="165" t="s">
        <v>85</v>
      </c>
      <c r="AV417" s="14" t="s">
        <v>83</v>
      </c>
      <c r="AW417" s="14" t="s">
        <v>37</v>
      </c>
      <c r="AX417" s="14" t="s">
        <v>75</v>
      </c>
      <c r="AY417" s="165" t="s">
        <v>266</v>
      </c>
    </row>
    <row r="418" spans="2:51" s="11" customFormat="1" ht="11.25">
      <c r="B418" s="135"/>
      <c r="D418" s="136" t="s">
        <v>274</v>
      </c>
      <c r="E418" s="137" t="s">
        <v>19</v>
      </c>
      <c r="F418" s="138" t="s">
        <v>5517</v>
      </c>
      <c r="H418" s="139">
        <v>3.5979999999999999</v>
      </c>
      <c r="I418" s="140"/>
      <c r="L418" s="135"/>
      <c r="M418" s="141"/>
      <c r="T418" s="142"/>
      <c r="AT418" s="137" t="s">
        <v>274</v>
      </c>
      <c r="AU418" s="137" t="s">
        <v>85</v>
      </c>
      <c r="AV418" s="11" t="s">
        <v>85</v>
      </c>
      <c r="AW418" s="11" t="s">
        <v>37</v>
      </c>
      <c r="AX418" s="11" t="s">
        <v>75</v>
      </c>
      <c r="AY418" s="137" t="s">
        <v>266</v>
      </c>
    </row>
    <row r="419" spans="2:51" s="11" customFormat="1" ht="11.25">
      <c r="B419" s="135"/>
      <c r="D419" s="136" t="s">
        <v>274</v>
      </c>
      <c r="E419" s="137" t="s">
        <v>19</v>
      </c>
      <c r="F419" s="138" t="s">
        <v>5733</v>
      </c>
      <c r="H419" s="139">
        <v>3.4609999999999999</v>
      </c>
      <c r="I419" s="140"/>
      <c r="L419" s="135"/>
      <c r="M419" s="141"/>
      <c r="T419" s="142"/>
      <c r="AT419" s="137" t="s">
        <v>274</v>
      </c>
      <c r="AU419" s="137" t="s">
        <v>85</v>
      </c>
      <c r="AV419" s="11" t="s">
        <v>85</v>
      </c>
      <c r="AW419" s="11" t="s">
        <v>37</v>
      </c>
      <c r="AX419" s="11" t="s">
        <v>75</v>
      </c>
      <c r="AY419" s="137" t="s">
        <v>266</v>
      </c>
    </row>
    <row r="420" spans="2:51" s="11" customFormat="1" ht="11.25">
      <c r="B420" s="135"/>
      <c r="D420" s="136" t="s">
        <v>274</v>
      </c>
      <c r="E420" s="137" t="s">
        <v>19</v>
      </c>
      <c r="F420" s="138" t="s">
        <v>5734</v>
      </c>
      <c r="H420" s="139">
        <v>2.6890000000000001</v>
      </c>
      <c r="I420" s="140"/>
      <c r="L420" s="135"/>
      <c r="M420" s="141"/>
      <c r="T420" s="142"/>
      <c r="AT420" s="137" t="s">
        <v>274</v>
      </c>
      <c r="AU420" s="137" t="s">
        <v>85</v>
      </c>
      <c r="AV420" s="11" t="s">
        <v>85</v>
      </c>
      <c r="AW420" s="11" t="s">
        <v>37</v>
      </c>
      <c r="AX420" s="11" t="s">
        <v>75</v>
      </c>
      <c r="AY420" s="137" t="s">
        <v>266</v>
      </c>
    </row>
    <row r="421" spans="2:51" s="11" customFormat="1" ht="11.25">
      <c r="B421" s="135"/>
      <c r="D421" s="136" t="s">
        <v>274</v>
      </c>
      <c r="E421" s="137" t="s">
        <v>19</v>
      </c>
      <c r="F421" s="138" t="s">
        <v>5735</v>
      </c>
      <c r="H421" s="139">
        <v>3.3660000000000001</v>
      </c>
      <c r="I421" s="140"/>
      <c r="L421" s="135"/>
      <c r="M421" s="141"/>
      <c r="T421" s="142"/>
      <c r="AT421" s="137" t="s">
        <v>274</v>
      </c>
      <c r="AU421" s="137" t="s">
        <v>85</v>
      </c>
      <c r="AV421" s="11" t="s">
        <v>85</v>
      </c>
      <c r="AW421" s="11" t="s">
        <v>37</v>
      </c>
      <c r="AX421" s="11" t="s">
        <v>75</v>
      </c>
      <c r="AY421" s="137" t="s">
        <v>266</v>
      </c>
    </row>
    <row r="422" spans="2:51" s="11" customFormat="1" ht="11.25">
      <c r="B422" s="135"/>
      <c r="D422" s="136" t="s">
        <v>274</v>
      </c>
      <c r="E422" s="137" t="s">
        <v>19</v>
      </c>
      <c r="F422" s="138" t="s">
        <v>5736</v>
      </c>
      <c r="H422" s="139">
        <v>2.6110000000000002</v>
      </c>
      <c r="I422" s="140"/>
      <c r="L422" s="135"/>
      <c r="M422" s="141"/>
      <c r="T422" s="142"/>
      <c r="AT422" s="137" t="s">
        <v>274</v>
      </c>
      <c r="AU422" s="137" t="s">
        <v>85</v>
      </c>
      <c r="AV422" s="11" t="s">
        <v>85</v>
      </c>
      <c r="AW422" s="11" t="s">
        <v>37</v>
      </c>
      <c r="AX422" s="11" t="s">
        <v>75</v>
      </c>
      <c r="AY422" s="137" t="s">
        <v>266</v>
      </c>
    </row>
    <row r="423" spans="2:51" s="15" customFormat="1" ht="11.25">
      <c r="B423" s="190"/>
      <c r="D423" s="136" t="s">
        <v>274</v>
      </c>
      <c r="E423" s="191" t="s">
        <v>19</v>
      </c>
      <c r="F423" s="192" t="s">
        <v>1643</v>
      </c>
      <c r="H423" s="193">
        <v>15.725</v>
      </c>
      <c r="I423" s="194"/>
      <c r="L423" s="190"/>
      <c r="M423" s="195"/>
      <c r="T423" s="196"/>
      <c r="AT423" s="191" t="s">
        <v>274</v>
      </c>
      <c r="AU423" s="191" t="s">
        <v>85</v>
      </c>
      <c r="AV423" s="15" t="s">
        <v>285</v>
      </c>
      <c r="AW423" s="15" t="s">
        <v>37</v>
      </c>
      <c r="AX423" s="15" t="s">
        <v>75</v>
      </c>
      <c r="AY423" s="191" t="s">
        <v>266</v>
      </c>
    </row>
    <row r="424" spans="2:51" s="14" customFormat="1" ht="11.25">
      <c r="B424" s="164"/>
      <c r="D424" s="136" t="s">
        <v>274</v>
      </c>
      <c r="E424" s="165" t="s">
        <v>19</v>
      </c>
      <c r="F424" s="166" t="s">
        <v>5544</v>
      </c>
      <c r="H424" s="165" t="s">
        <v>19</v>
      </c>
      <c r="I424" s="167"/>
      <c r="L424" s="164"/>
      <c r="M424" s="168"/>
      <c r="T424" s="169"/>
      <c r="AT424" s="165" t="s">
        <v>274</v>
      </c>
      <c r="AU424" s="165" t="s">
        <v>85</v>
      </c>
      <c r="AV424" s="14" t="s">
        <v>83</v>
      </c>
      <c r="AW424" s="14" t="s">
        <v>37</v>
      </c>
      <c r="AX424" s="14" t="s">
        <v>75</v>
      </c>
      <c r="AY424" s="165" t="s">
        <v>266</v>
      </c>
    </row>
    <row r="425" spans="2:51" s="11" customFormat="1" ht="11.25">
      <c r="B425" s="135"/>
      <c r="D425" s="136" t="s">
        <v>274</v>
      </c>
      <c r="E425" s="137" t="s">
        <v>19</v>
      </c>
      <c r="F425" s="138" t="s">
        <v>5737</v>
      </c>
      <c r="H425" s="139">
        <v>3.6280000000000001</v>
      </c>
      <c r="I425" s="140"/>
      <c r="L425" s="135"/>
      <c r="M425" s="141"/>
      <c r="T425" s="142"/>
      <c r="AT425" s="137" t="s">
        <v>274</v>
      </c>
      <c r="AU425" s="137" t="s">
        <v>85</v>
      </c>
      <c r="AV425" s="11" t="s">
        <v>85</v>
      </c>
      <c r="AW425" s="11" t="s">
        <v>37</v>
      </c>
      <c r="AX425" s="11" t="s">
        <v>75</v>
      </c>
      <c r="AY425" s="137" t="s">
        <v>266</v>
      </c>
    </row>
    <row r="426" spans="2:51" s="11" customFormat="1" ht="11.25">
      <c r="B426" s="135"/>
      <c r="D426" s="136" t="s">
        <v>274</v>
      </c>
      <c r="E426" s="137" t="s">
        <v>19</v>
      </c>
      <c r="F426" s="138" t="s">
        <v>5738</v>
      </c>
      <c r="H426" s="139">
        <v>4.1390000000000002</v>
      </c>
      <c r="I426" s="140"/>
      <c r="L426" s="135"/>
      <c r="M426" s="141"/>
      <c r="T426" s="142"/>
      <c r="AT426" s="137" t="s">
        <v>274</v>
      </c>
      <c r="AU426" s="137" t="s">
        <v>85</v>
      </c>
      <c r="AV426" s="11" t="s">
        <v>85</v>
      </c>
      <c r="AW426" s="11" t="s">
        <v>37</v>
      </c>
      <c r="AX426" s="11" t="s">
        <v>75</v>
      </c>
      <c r="AY426" s="137" t="s">
        <v>266</v>
      </c>
    </row>
    <row r="427" spans="2:51" s="11" customFormat="1" ht="11.25">
      <c r="B427" s="135"/>
      <c r="D427" s="136" t="s">
        <v>274</v>
      </c>
      <c r="E427" s="137" t="s">
        <v>19</v>
      </c>
      <c r="F427" s="138" t="s">
        <v>5739</v>
      </c>
      <c r="H427" s="139">
        <v>3.7549999999999999</v>
      </c>
      <c r="I427" s="140"/>
      <c r="L427" s="135"/>
      <c r="M427" s="141"/>
      <c r="T427" s="142"/>
      <c r="AT427" s="137" t="s">
        <v>274</v>
      </c>
      <c r="AU427" s="137" t="s">
        <v>85</v>
      </c>
      <c r="AV427" s="11" t="s">
        <v>85</v>
      </c>
      <c r="AW427" s="11" t="s">
        <v>37</v>
      </c>
      <c r="AX427" s="11" t="s">
        <v>75</v>
      </c>
      <c r="AY427" s="137" t="s">
        <v>266</v>
      </c>
    </row>
    <row r="428" spans="2:51" s="11" customFormat="1" ht="11.25">
      <c r="B428" s="135"/>
      <c r="D428" s="136" t="s">
        <v>274</v>
      </c>
      <c r="E428" s="137" t="s">
        <v>19</v>
      </c>
      <c r="F428" s="138" t="s">
        <v>5740</v>
      </c>
      <c r="H428" s="139">
        <v>4.2480000000000002</v>
      </c>
      <c r="I428" s="140"/>
      <c r="L428" s="135"/>
      <c r="M428" s="141"/>
      <c r="T428" s="142"/>
      <c r="AT428" s="137" t="s">
        <v>274</v>
      </c>
      <c r="AU428" s="137" t="s">
        <v>85</v>
      </c>
      <c r="AV428" s="11" t="s">
        <v>85</v>
      </c>
      <c r="AW428" s="11" t="s">
        <v>37</v>
      </c>
      <c r="AX428" s="11" t="s">
        <v>75</v>
      </c>
      <c r="AY428" s="137" t="s">
        <v>266</v>
      </c>
    </row>
    <row r="429" spans="2:51" s="11" customFormat="1" ht="11.25">
      <c r="B429" s="135"/>
      <c r="D429" s="136" t="s">
        <v>274</v>
      </c>
      <c r="E429" s="137" t="s">
        <v>19</v>
      </c>
      <c r="F429" s="138" t="s">
        <v>5741</v>
      </c>
      <c r="H429" s="139">
        <v>10.896000000000001</v>
      </c>
      <c r="I429" s="140"/>
      <c r="L429" s="135"/>
      <c r="M429" s="141"/>
      <c r="T429" s="142"/>
      <c r="AT429" s="137" t="s">
        <v>274</v>
      </c>
      <c r="AU429" s="137" t="s">
        <v>85</v>
      </c>
      <c r="AV429" s="11" t="s">
        <v>85</v>
      </c>
      <c r="AW429" s="11" t="s">
        <v>37</v>
      </c>
      <c r="AX429" s="11" t="s">
        <v>75</v>
      </c>
      <c r="AY429" s="137" t="s">
        <v>266</v>
      </c>
    </row>
    <row r="430" spans="2:51" s="11" customFormat="1" ht="11.25">
      <c r="B430" s="135"/>
      <c r="D430" s="136" t="s">
        <v>274</v>
      </c>
      <c r="E430" s="137" t="s">
        <v>19</v>
      </c>
      <c r="F430" s="138" t="s">
        <v>5742</v>
      </c>
      <c r="H430" s="139">
        <v>10.896000000000001</v>
      </c>
      <c r="I430" s="140"/>
      <c r="L430" s="135"/>
      <c r="M430" s="141"/>
      <c r="T430" s="142"/>
      <c r="AT430" s="137" t="s">
        <v>274</v>
      </c>
      <c r="AU430" s="137" t="s">
        <v>85</v>
      </c>
      <c r="AV430" s="11" t="s">
        <v>85</v>
      </c>
      <c r="AW430" s="11" t="s">
        <v>37</v>
      </c>
      <c r="AX430" s="11" t="s">
        <v>75</v>
      </c>
      <c r="AY430" s="137" t="s">
        <v>266</v>
      </c>
    </row>
    <row r="431" spans="2:51" s="11" customFormat="1" ht="11.25">
      <c r="B431" s="135"/>
      <c r="D431" s="136" t="s">
        <v>274</v>
      </c>
      <c r="E431" s="137" t="s">
        <v>19</v>
      </c>
      <c r="F431" s="138" t="s">
        <v>5743</v>
      </c>
      <c r="H431" s="139">
        <v>11.112</v>
      </c>
      <c r="I431" s="140"/>
      <c r="L431" s="135"/>
      <c r="M431" s="141"/>
      <c r="T431" s="142"/>
      <c r="AT431" s="137" t="s">
        <v>274</v>
      </c>
      <c r="AU431" s="137" t="s">
        <v>85</v>
      </c>
      <c r="AV431" s="11" t="s">
        <v>85</v>
      </c>
      <c r="AW431" s="11" t="s">
        <v>37</v>
      </c>
      <c r="AX431" s="11" t="s">
        <v>75</v>
      </c>
      <c r="AY431" s="137" t="s">
        <v>266</v>
      </c>
    </row>
    <row r="432" spans="2:51" s="11" customFormat="1" ht="11.25">
      <c r="B432" s="135"/>
      <c r="D432" s="136" t="s">
        <v>274</v>
      </c>
      <c r="E432" s="137" t="s">
        <v>19</v>
      </c>
      <c r="F432" s="138" t="s">
        <v>5744</v>
      </c>
      <c r="H432" s="139">
        <v>11.112</v>
      </c>
      <c r="I432" s="140"/>
      <c r="L432" s="135"/>
      <c r="M432" s="141"/>
      <c r="T432" s="142"/>
      <c r="AT432" s="137" t="s">
        <v>274</v>
      </c>
      <c r="AU432" s="137" t="s">
        <v>85</v>
      </c>
      <c r="AV432" s="11" t="s">
        <v>85</v>
      </c>
      <c r="AW432" s="11" t="s">
        <v>37</v>
      </c>
      <c r="AX432" s="11" t="s">
        <v>75</v>
      </c>
      <c r="AY432" s="137" t="s">
        <v>266</v>
      </c>
    </row>
    <row r="433" spans="2:65" s="15" customFormat="1" ht="11.25">
      <c r="B433" s="190"/>
      <c r="D433" s="136" t="s">
        <v>274</v>
      </c>
      <c r="E433" s="191" t="s">
        <v>19</v>
      </c>
      <c r="F433" s="192" t="s">
        <v>1643</v>
      </c>
      <c r="H433" s="193">
        <v>59.786000000000001</v>
      </c>
      <c r="I433" s="194"/>
      <c r="L433" s="190"/>
      <c r="M433" s="195"/>
      <c r="T433" s="196"/>
      <c r="AT433" s="191" t="s">
        <v>274</v>
      </c>
      <c r="AU433" s="191" t="s">
        <v>85</v>
      </c>
      <c r="AV433" s="15" t="s">
        <v>285</v>
      </c>
      <c r="AW433" s="15" t="s">
        <v>37</v>
      </c>
      <c r="AX433" s="15" t="s">
        <v>75</v>
      </c>
      <c r="AY433" s="191" t="s">
        <v>266</v>
      </c>
    </row>
    <row r="434" spans="2:65" s="14" customFormat="1" ht="11.25">
      <c r="B434" s="164"/>
      <c r="D434" s="136" t="s">
        <v>274</v>
      </c>
      <c r="E434" s="165" t="s">
        <v>19</v>
      </c>
      <c r="F434" s="166" t="s">
        <v>5745</v>
      </c>
      <c r="H434" s="165" t="s">
        <v>19</v>
      </c>
      <c r="I434" s="167"/>
      <c r="L434" s="164"/>
      <c r="M434" s="168"/>
      <c r="T434" s="169"/>
      <c r="AT434" s="165" t="s">
        <v>274</v>
      </c>
      <c r="AU434" s="165" t="s">
        <v>85</v>
      </c>
      <c r="AV434" s="14" t="s">
        <v>83</v>
      </c>
      <c r="AW434" s="14" t="s">
        <v>37</v>
      </c>
      <c r="AX434" s="14" t="s">
        <v>75</v>
      </c>
      <c r="AY434" s="165" t="s">
        <v>266</v>
      </c>
    </row>
    <row r="435" spans="2:65" s="11" customFormat="1" ht="11.25">
      <c r="B435" s="135"/>
      <c r="D435" s="136" t="s">
        <v>274</v>
      </c>
      <c r="E435" s="137" t="s">
        <v>19</v>
      </c>
      <c r="F435" s="138" t="s">
        <v>5746</v>
      </c>
      <c r="H435" s="139">
        <v>29.591000000000001</v>
      </c>
      <c r="I435" s="140"/>
      <c r="L435" s="135"/>
      <c r="M435" s="141"/>
      <c r="T435" s="142"/>
      <c r="AT435" s="137" t="s">
        <v>274</v>
      </c>
      <c r="AU435" s="137" t="s">
        <v>85</v>
      </c>
      <c r="AV435" s="11" t="s">
        <v>85</v>
      </c>
      <c r="AW435" s="11" t="s">
        <v>37</v>
      </c>
      <c r="AX435" s="11" t="s">
        <v>75</v>
      </c>
      <c r="AY435" s="137" t="s">
        <v>266</v>
      </c>
    </row>
    <row r="436" spans="2:65" s="11" customFormat="1" ht="11.25">
      <c r="B436" s="135"/>
      <c r="D436" s="136" t="s">
        <v>274</v>
      </c>
      <c r="E436" s="137" t="s">
        <v>19</v>
      </c>
      <c r="F436" s="138" t="s">
        <v>5747</v>
      </c>
      <c r="H436" s="139">
        <v>17.012</v>
      </c>
      <c r="I436" s="140"/>
      <c r="L436" s="135"/>
      <c r="M436" s="141"/>
      <c r="T436" s="142"/>
      <c r="AT436" s="137" t="s">
        <v>274</v>
      </c>
      <c r="AU436" s="137" t="s">
        <v>85</v>
      </c>
      <c r="AV436" s="11" t="s">
        <v>85</v>
      </c>
      <c r="AW436" s="11" t="s">
        <v>37</v>
      </c>
      <c r="AX436" s="11" t="s">
        <v>75</v>
      </c>
      <c r="AY436" s="137" t="s">
        <v>266</v>
      </c>
    </row>
    <row r="437" spans="2:65" s="11" customFormat="1" ht="11.25">
      <c r="B437" s="135"/>
      <c r="D437" s="136" t="s">
        <v>274</v>
      </c>
      <c r="E437" s="137" t="s">
        <v>19</v>
      </c>
      <c r="F437" s="138" t="s">
        <v>5748</v>
      </c>
      <c r="H437" s="139">
        <v>0.73599999999999999</v>
      </c>
      <c r="I437" s="140"/>
      <c r="L437" s="135"/>
      <c r="M437" s="141"/>
      <c r="T437" s="142"/>
      <c r="AT437" s="137" t="s">
        <v>274</v>
      </c>
      <c r="AU437" s="137" t="s">
        <v>85</v>
      </c>
      <c r="AV437" s="11" t="s">
        <v>85</v>
      </c>
      <c r="AW437" s="11" t="s">
        <v>37</v>
      </c>
      <c r="AX437" s="11" t="s">
        <v>75</v>
      </c>
      <c r="AY437" s="137" t="s">
        <v>266</v>
      </c>
    </row>
    <row r="438" spans="2:65" s="11" customFormat="1" ht="11.25">
      <c r="B438" s="135"/>
      <c r="D438" s="136" t="s">
        <v>274</v>
      </c>
      <c r="E438" s="137" t="s">
        <v>19</v>
      </c>
      <c r="F438" s="138" t="s">
        <v>5749</v>
      </c>
      <c r="H438" s="139">
        <v>0.77300000000000002</v>
      </c>
      <c r="I438" s="140"/>
      <c r="L438" s="135"/>
      <c r="M438" s="141"/>
      <c r="T438" s="142"/>
      <c r="AT438" s="137" t="s">
        <v>274</v>
      </c>
      <c r="AU438" s="137" t="s">
        <v>85</v>
      </c>
      <c r="AV438" s="11" t="s">
        <v>85</v>
      </c>
      <c r="AW438" s="11" t="s">
        <v>37</v>
      </c>
      <c r="AX438" s="11" t="s">
        <v>75</v>
      </c>
      <c r="AY438" s="137" t="s">
        <v>266</v>
      </c>
    </row>
    <row r="439" spans="2:65" s="11" customFormat="1" ht="11.25">
      <c r="B439" s="135"/>
      <c r="D439" s="136" t="s">
        <v>274</v>
      </c>
      <c r="E439" s="137" t="s">
        <v>19</v>
      </c>
      <c r="F439" s="138" t="s">
        <v>5750</v>
      </c>
      <c r="H439" s="139">
        <v>8</v>
      </c>
      <c r="I439" s="140"/>
      <c r="L439" s="135"/>
      <c r="M439" s="141"/>
      <c r="T439" s="142"/>
      <c r="AT439" s="137" t="s">
        <v>274</v>
      </c>
      <c r="AU439" s="137" t="s">
        <v>85</v>
      </c>
      <c r="AV439" s="11" t="s">
        <v>85</v>
      </c>
      <c r="AW439" s="11" t="s">
        <v>37</v>
      </c>
      <c r="AX439" s="11" t="s">
        <v>75</v>
      </c>
      <c r="AY439" s="137" t="s">
        <v>266</v>
      </c>
    </row>
    <row r="440" spans="2:65" s="11" customFormat="1" ht="11.25">
      <c r="B440" s="135"/>
      <c r="D440" s="136" t="s">
        <v>274</v>
      </c>
      <c r="E440" s="137" t="s">
        <v>19</v>
      </c>
      <c r="F440" s="138" t="s">
        <v>5751</v>
      </c>
      <c r="H440" s="139">
        <v>7.7</v>
      </c>
      <c r="I440" s="140"/>
      <c r="L440" s="135"/>
      <c r="M440" s="141"/>
      <c r="T440" s="142"/>
      <c r="AT440" s="137" t="s">
        <v>274</v>
      </c>
      <c r="AU440" s="137" t="s">
        <v>85</v>
      </c>
      <c r="AV440" s="11" t="s">
        <v>85</v>
      </c>
      <c r="AW440" s="11" t="s">
        <v>37</v>
      </c>
      <c r="AX440" s="11" t="s">
        <v>75</v>
      </c>
      <c r="AY440" s="137" t="s">
        <v>266</v>
      </c>
    </row>
    <row r="441" spans="2:65" s="11" customFormat="1" ht="11.25">
      <c r="B441" s="135"/>
      <c r="D441" s="136" t="s">
        <v>274</v>
      </c>
      <c r="E441" s="137" t="s">
        <v>19</v>
      </c>
      <c r="F441" s="138" t="s">
        <v>5752</v>
      </c>
      <c r="H441" s="139">
        <v>8</v>
      </c>
      <c r="I441" s="140"/>
      <c r="L441" s="135"/>
      <c r="M441" s="141"/>
      <c r="T441" s="142"/>
      <c r="AT441" s="137" t="s">
        <v>274</v>
      </c>
      <c r="AU441" s="137" t="s">
        <v>85</v>
      </c>
      <c r="AV441" s="11" t="s">
        <v>85</v>
      </c>
      <c r="AW441" s="11" t="s">
        <v>37</v>
      </c>
      <c r="AX441" s="11" t="s">
        <v>75</v>
      </c>
      <c r="AY441" s="137" t="s">
        <v>266</v>
      </c>
    </row>
    <row r="442" spans="2:65" s="11" customFormat="1" ht="11.25">
      <c r="B442" s="135"/>
      <c r="D442" s="136" t="s">
        <v>274</v>
      </c>
      <c r="E442" s="137" t="s">
        <v>19</v>
      </c>
      <c r="F442" s="138" t="s">
        <v>5753</v>
      </c>
      <c r="H442" s="139">
        <v>7.7</v>
      </c>
      <c r="I442" s="140"/>
      <c r="L442" s="135"/>
      <c r="M442" s="141"/>
      <c r="T442" s="142"/>
      <c r="AT442" s="137" t="s">
        <v>274</v>
      </c>
      <c r="AU442" s="137" t="s">
        <v>85</v>
      </c>
      <c r="AV442" s="11" t="s">
        <v>85</v>
      </c>
      <c r="AW442" s="11" t="s">
        <v>37</v>
      </c>
      <c r="AX442" s="11" t="s">
        <v>75</v>
      </c>
      <c r="AY442" s="137" t="s">
        <v>266</v>
      </c>
    </row>
    <row r="443" spans="2:65" s="15" customFormat="1" ht="11.25">
      <c r="B443" s="190"/>
      <c r="D443" s="136" t="s">
        <v>274</v>
      </c>
      <c r="E443" s="191" t="s">
        <v>19</v>
      </c>
      <c r="F443" s="192" t="s">
        <v>1643</v>
      </c>
      <c r="H443" s="193">
        <v>79.512000000000015</v>
      </c>
      <c r="I443" s="194"/>
      <c r="L443" s="190"/>
      <c r="M443" s="195"/>
      <c r="T443" s="196"/>
      <c r="AT443" s="191" t="s">
        <v>274</v>
      </c>
      <c r="AU443" s="191" t="s">
        <v>85</v>
      </c>
      <c r="AV443" s="15" t="s">
        <v>285</v>
      </c>
      <c r="AW443" s="15" t="s">
        <v>37</v>
      </c>
      <c r="AX443" s="15" t="s">
        <v>75</v>
      </c>
      <c r="AY443" s="191" t="s">
        <v>266</v>
      </c>
    </row>
    <row r="444" spans="2:65" s="12" customFormat="1" ht="11.25">
      <c r="B444" s="143"/>
      <c r="D444" s="136" t="s">
        <v>274</v>
      </c>
      <c r="E444" s="144" t="s">
        <v>19</v>
      </c>
      <c r="F444" s="145" t="s">
        <v>276</v>
      </c>
      <c r="H444" s="146">
        <v>155.02299999999997</v>
      </c>
      <c r="I444" s="147"/>
      <c r="L444" s="143"/>
      <c r="M444" s="148"/>
      <c r="T444" s="149"/>
      <c r="AT444" s="144" t="s">
        <v>274</v>
      </c>
      <c r="AU444" s="144" t="s">
        <v>85</v>
      </c>
      <c r="AV444" s="12" t="s">
        <v>272</v>
      </c>
      <c r="AW444" s="12" t="s">
        <v>37</v>
      </c>
      <c r="AX444" s="12" t="s">
        <v>83</v>
      </c>
      <c r="AY444" s="144" t="s">
        <v>266</v>
      </c>
    </row>
    <row r="445" spans="2:65" s="1" customFormat="1" ht="16.5" customHeight="1">
      <c r="B445" s="33"/>
      <c r="C445" s="170" t="s">
        <v>347</v>
      </c>
      <c r="D445" s="170" t="s">
        <v>298</v>
      </c>
      <c r="E445" s="171" t="s">
        <v>2992</v>
      </c>
      <c r="F445" s="172" t="s">
        <v>2993</v>
      </c>
      <c r="G445" s="173" t="s">
        <v>845</v>
      </c>
      <c r="H445" s="174">
        <v>4.7E-2</v>
      </c>
      <c r="I445" s="175"/>
      <c r="J445" s="176">
        <f>ROUND(I445*H445,2)</f>
        <v>0</v>
      </c>
      <c r="K445" s="172" t="s">
        <v>3272</v>
      </c>
      <c r="L445" s="177"/>
      <c r="M445" s="178" t="s">
        <v>19</v>
      </c>
      <c r="N445" s="179" t="s">
        <v>46</v>
      </c>
      <c r="P445" s="131">
        <f>O445*H445</f>
        <v>0</v>
      </c>
      <c r="Q445" s="131">
        <v>0</v>
      </c>
      <c r="R445" s="131">
        <f>Q445*H445</f>
        <v>0</v>
      </c>
      <c r="S445" s="131">
        <v>0</v>
      </c>
      <c r="T445" s="132">
        <f>S445*H445</f>
        <v>0</v>
      </c>
      <c r="AR445" s="133" t="s">
        <v>332</v>
      </c>
      <c r="AT445" s="133" t="s">
        <v>298</v>
      </c>
      <c r="AU445" s="133" t="s">
        <v>85</v>
      </c>
      <c r="AY445" s="18" t="s">
        <v>266</v>
      </c>
      <c r="BE445" s="134">
        <f>IF(N445="základní",J445,0)</f>
        <v>0</v>
      </c>
      <c r="BF445" s="134">
        <f>IF(N445="snížená",J445,0)</f>
        <v>0</v>
      </c>
      <c r="BG445" s="134">
        <f>IF(N445="zákl. přenesená",J445,0)</f>
        <v>0</v>
      </c>
      <c r="BH445" s="134">
        <f>IF(N445="sníž. přenesená",J445,0)</f>
        <v>0</v>
      </c>
      <c r="BI445" s="134">
        <f>IF(N445="nulová",J445,0)</f>
        <v>0</v>
      </c>
      <c r="BJ445" s="18" t="s">
        <v>83</v>
      </c>
      <c r="BK445" s="134">
        <f>ROUND(I445*H445,2)</f>
        <v>0</v>
      </c>
      <c r="BL445" s="18" t="s">
        <v>366</v>
      </c>
      <c r="BM445" s="133" t="s">
        <v>5754</v>
      </c>
    </row>
    <row r="446" spans="2:65" s="11" customFormat="1" ht="11.25">
      <c r="B446" s="135"/>
      <c r="D446" s="136" t="s">
        <v>274</v>
      </c>
      <c r="E446" s="137" t="s">
        <v>19</v>
      </c>
      <c r="F446" s="138" t="s">
        <v>5755</v>
      </c>
      <c r="H446" s="139">
        <v>4.7E-2</v>
      </c>
      <c r="I446" s="140"/>
      <c r="L446" s="135"/>
      <c r="M446" s="141"/>
      <c r="T446" s="142"/>
      <c r="AT446" s="137" t="s">
        <v>274</v>
      </c>
      <c r="AU446" s="137" t="s">
        <v>85</v>
      </c>
      <c r="AV446" s="11" t="s">
        <v>85</v>
      </c>
      <c r="AW446" s="11" t="s">
        <v>37</v>
      </c>
      <c r="AX446" s="11" t="s">
        <v>75</v>
      </c>
      <c r="AY446" s="137" t="s">
        <v>266</v>
      </c>
    </row>
    <row r="447" spans="2:65" s="12" customFormat="1" ht="11.25">
      <c r="B447" s="143"/>
      <c r="D447" s="136" t="s">
        <v>274</v>
      </c>
      <c r="E447" s="144" t="s">
        <v>19</v>
      </c>
      <c r="F447" s="145" t="s">
        <v>276</v>
      </c>
      <c r="H447" s="146">
        <v>4.7E-2</v>
      </c>
      <c r="I447" s="147"/>
      <c r="L447" s="143"/>
      <c r="M447" s="148"/>
      <c r="T447" s="149"/>
      <c r="AT447" s="144" t="s">
        <v>274</v>
      </c>
      <c r="AU447" s="144" t="s">
        <v>85</v>
      </c>
      <c r="AV447" s="12" t="s">
        <v>272</v>
      </c>
      <c r="AW447" s="12" t="s">
        <v>37</v>
      </c>
      <c r="AX447" s="12" t="s">
        <v>83</v>
      </c>
      <c r="AY447" s="144" t="s">
        <v>266</v>
      </c>
    </row>
    <row r="448" spans="2:65" s="1" customFormat="1" ht="16.5" customHeight="1">
      <c r="B448" s="33"/>
      <c r="C448" s="122" t="s">
        <v>478</v>
      </c>
      <c r="D448" s="122" t="s">
        <v>267</v>
      </c>
      <c r="E448" s="123" t="s">
        <v>3028</v>
      </c>
      <c r="F448" s="124" t="s">
        <v>3029</v>
      </c>
      <c r="G448" s="125" t="s">
        <v>895</v>
      </c>
      <c r="H448" s="126">
        <v>159.02199999999999</v>
      </c>
      <c r="I448" s="127"/>
      <c r="J448" s="128">
        <f>ROUND(I448*H448,2)</f>
        <v>0</v>
      </c>
      <c r="K448" s="124" t="s">
        <v>3272</v>
      </c>
      <c r="L448" s="33"/>
      <c r="M448" s="129" t="s">
        <v>19</v>
      </c>
      <c r="N448" s="130" t="s">
        <v>46</v>
      </c>
      <c r="P448" s="131">
        <f>O448*H448</f>
        <v>0</v>
      </c>
      <c r="Q448" s="131">
        <v>0</v>
      </c>
      <c r="R448" s="131">
        <f>Q448*H448</f>
        <v>0</v>
      </c>
      <c r="S448" s="131">
        <v>0</v>
      </c>
      <c r="T448" s="132">
        <f>S448*H448</f>
        <v>0</v>
      </c>
      <c r="AR448" s="133" t="s">
        <v>366</v>
      </c>
      <c r="AT448" s="133" t="s">
        <v>267</v>
      </c>
      <c r="AU448" s="133" t="s">
        <v>85</v>
      </c>
      <c r="AY448" s="18" t="s">
        <v>266</v>
      </c>
      <c r="BE448" s="134">
        <f>IF(N448="základní",J448,0)</f>
        <v>0</v>
      </c>
      <c r="BF448" s="134">
        <f>IF(N448="snížená",J448,0)</f>
        <v>0</v>
      </c>
      <c r="BG448" s="134">
        <f>IF(N448="zákl. přenesená",J448,0)</f>
        <v>0</v>
      </c>
      <c r="BH448" s="134">
        <f>IF(N448="sníž. přenesená",J448,0)</f>
        <v>0</v>
      </c>
      <c r="BI448" s="134">
        <f>IF(N448="nulová",J448,0)</f>
        <v>0</v>
      </c>
      <c r="BJ448" s="18" t="s">
        <v>83</v>
      </c>
      <c r="BK448" s="134">
        <f>ROUND(I448*H448,2)</f>
        <v>0</v>
      </c>
      <c r="BL448" s="18" t="s">
        <v>366</v>
      </c>
      <c r="BM448" s="133" t="s">
        <v>5756</v>
      </c>
    </row>
    <row r="449" spans="2:65" s="1" customFormat="1" ht="11.25">
      <c r="B449" s="33"/>
      <c r="D449" s="186" t="s">
        <v>1068</v>
      </c>
      <c r="F449" s="187" t="s">
        <v>3031</v>
      </c>
      <c r="I449" s="151"/>
      <c r="L449" s="33"/>
      <c r="M449" s="152"/>
      <c r="T449" s="54"/>
      <c r="AT449" s="18" t="s">
        <v>1068</v>
      </c>
      <c r="AU449" s="18" t="s">
        <v>85</v>
      </c>
    </row>
    <row r="450" spans="2:65" s="11" customFormat="1" ht="11.25">
      <c r="B450" s="135"/>
      <c r="D450" s="136" t="s">
        <v>274</v>
      </c>
      <c r="E450" s="137" t="s">
        <v>19</v>
      </c>
      <c r="F450" s="138" t="s">
        <v>5757</v>
      </c>
      <c r="H450" s="139">
        <v>159.02199999999999</v>
      </c>
      <c r="I450" s="140"/>
      <c r="L450" s="135"/>
      <c r="M450" s="141"/>
      <c r="T450" s="142"/>
      <c r="AT450" s="137" t="s">
        <v>274</v>
      </c>
      <c r="AU450" s="137" t="s">
        <v>85</v>
      </c>
      <c r="AV450" s="11" t="s">
        <v>85</v>
      </c>
      <c r="AW450" s="11" t="s">
        <v>37</v>
      </c>
      <c r="AX450" s="11" t="s">
        <v>75</v>
      </c>
      <c r="AY450" s="137" t="s">
        <v>266</v>
      </c>
    </row>
    <row r="451" spans="2:65" s="12" customFormat="1" ht="11.25">
      <c r="B451" s="143"/>
      <c r="D451" s="136" t="s">
        <v>274</v>
      </c>
      <c r="E451" s="144" t="s">
        <v>19</v>
      </c>
      <c r="F451" s="145" t="s">
        <v>276</v>
      </c>
      <c r="H451" s="146">
        <v>159.02199999999999</v>
      </c>
      <c r="I451" s="147"/>
      <c r="L451" s="143"/>
      <c r="M451" s="148"/>
      <c r="T451" s="149"/>
      <c r="AT451" s="144" t="s">
        <v>274</v>
      </c>
      <c r="AU451" s="144" t="s">
        <v>85</v>
      </c>
      <c r="AV451" s="12" t="s">
        <v>272</v>
      </c>
      <c r="AW451" s="12" t="s">
        <v>37</v>
      </c>
      <c r="AX451" s="12" t="s">
        <v>83</v>
      </c>
      <c r="AY451" s="144" t="s">
        <v>266</v>
      </c>
    </row>
    <row r="452" spans="2:65" s="1" customFormat="1" ht="16.5" customHeight="1">
      <c r="B452" s="33"/>
      <c r="C452" s="170" t="s">
        <v>498</v>
      </c>
      <c r="D452" s="170" t="s">
        <v>298</v>
      </c>
      <c r="E452" s="171" t="s">
        <v>2996</v>
      </c>
      <c r="F452" s="172" t="s">
        <v>3427</v>
      </c>
      <c r="G452" s="173" t="s">
        <v>845</v>
      </c>
      <c r="H452" s="174">
        <v>6.4000000000000001E-2</v>
      </c>
      <c r="I452" s="175"/>
      <c r="J452" s="176">
        <f>ROUND(I452*H452,2)</f>
        <v>0</v>
      </c>
      <c r="K452" s="172" t="s">
        <v>3272</v>
      </c>
      <c r="L452" s="177"/>
      <c r="M452" s="178" t="s">
        <v>19</v>
      </c>
      <c r="N452" s="179" t="s">
        <v>46</v>
      </c>
      <c r="P452" s="131">
        <f>O452*H452</f>
        <v>0</v>
      </c>
      <c r="Q452" s="131">
        <v>0</v>
      </c>
      <c r="R452" s="131">
        <f>Q452*H452</f>
        <v>0</v>
      </c>
      <c r="S452" s="131">
        <v>0</v>
      </c>
      <c r="T452" s="132">
        <f>S452*H452</f>
        <v>0</v>
      </c>
      <c r="AR452" s="133" t="s">
        <v>332</v>
      </c>
      <c r="AT452" s="133" t="s">
        <v>298</v>
      </c>
      <c r="AU452" s="133" t="s">
        <v>85</v>
      </c>
      <c r="AY452" s="18" t="s">
        <v>266</v>
      </c>
      <c r="BE452" s="134">
        <f>IF(N452="základní",J452,0)</f>
        <v>0</v>
      </c>
      <c r="BF452" s="134">
        <f>IF(N452="snížená",J452,0)</f>
        <v>0</v>
      </c>
      <c r="BG452" s="134">
        <f>IF(N452="zákl. přenesená",J452,0)</f>
        <v>0</v>
      </c>
      <c r="BH452" s="134">
        <f>IF(N452="sníž. přenesená",J452,0)</f>
        <v>0</v>
      </c>
      <c r="BI452" s="134">
        <f>IF(N452="nulová",J452,0)</f>
        <v>0</v>
      </c>
      <c r="BJ452" s="18" t="s">
        <v>83</v>
      </c>
      <c r="BK452" s="134">
        <f>ROUND(I452*H452,2)</f>
        <v>0</v>
      </c>
      <c r="BL452" s="18" t="s">
        <v>366</v>
      </c>
      <c r="BM452" s="133" t="s">
        <v>5758</v>
      </c>
    </row>
    <row r="453" spans="2:65" s="11" customFormat="1" ht="11.25">
      <c r="B453" s="135"/>
      <c r="D453" s="136" t="s">
        <v>274</v>
      </c>
      <c r="E453" s="137" t="s">
        <v>19</v>
      </c>
      <c r="F453" s="138" t="s">
        <v>5759</v>
      </c>
      <c r="H453" s="139">
        <v>6.4000000000000001E-2</v>
      </c>
      <c r="I453" s="140"/>
      <c r="L453" s="135"/>
      <c r="M453" s="141"/>
      <c r="T453" s="142"/>
      <c r="AT453" s="137" t="s">
        <v>274</v>
      </c>
      <c r="AU453" s="137" t="s">
        <v>85</v>
      </c>
      <c r="AV453" s="11" t="s">
        <v>85</v>
      </c>
      <c r="AW453" s="11" t="s">
        <v>37</v>
      </c>
      <c r="AX453" s="11" t="s">
        <v>75</v>
      </c>
      <c r="AY453" s="137" t="s">
        <v>266</v>
      </c>
    </row>
    <row r="454" spans="2:65" s="12" customFormat="1" ht="11.25">
      <c r="B454" s="143"/>
      <c r="D454" s="136" t="s">
        <v>274</v>
      </c>
      <c r="E454" s="144" t="s">
        <v>19</v>
      </c>
      <c r="F454" s="145" t="s">
        <v>276</v>
      </c>
      <c r="H454" s="146">
        <v>6.4000000000000001E-2</v>
      </c>
      <c r="I454" s="147"/>
      <c r="L454" s="143"/>
      <c r="M454" s="148"/>
      <c r="T454" s="149"/>
      <c r="AT454" s="144" t="s">
        <v>274</v>
      </c>
      <c r="AU454" s="144" t="s">
        <v>85</v>
      </c>
      <c r="AV454" s="12" t="s">
        <v>272</v>
      </c>
      <c r="AW454" s="12" t="s">
        <v>37</v>
      </c>
      <c r="AX454" s="12" t="s">
        <v>83</v>
      </c>
      <c r="AY454" s="144" t="s">
        <v>266</v>
      </c>
    </row>
    <row r="455" spans="2:65" s="1" customFormat="1" ht="16.5" customHeight="1">
      <c r="B455" s="33"/>
      <c r="C455" s="122" t="s">
        <v>490</v>
      </c>
      <c r="D455" s="122" t="s">
        <v>267</v>
      </c>
      <c r="E455" s="123" t="s">
        <v>3045</v>
      </c>
      <c r="F455" s="124" t="s">
        <v>3046</v>
      </c>
      <c r="G455" s="125" t="s">
        <v>895</v>
      </c>
      <c r="H455" s="126">
        <v>119.348</v>
      </c>
      <c r="I455" s="127"/>
      <c r="J455" s="128">
        <f>ROUND(I455*H455,2)</f>
        <v>0</v>
      </c>
      <c r="K455" s="124" t="s">
        <v>3272</v>
      </c>
      <c r="L455" s="33"/>
      <c r="M455" s="129" t="s">
        <v>19</v>
      </c>
      <c r="N455" s="130" t="s">
        <v>46</v>
      </c>
      <c r="P455" s="131">
        <f>O455*H455</f>
        <v>0</v>
      </c>
      <c r="Q455" s="131">
        <v>0</v>
      </c>
      <c r="R455" s="131">
        <f>Q455*H455</f>
        <v>0</v>
      </c>
      <c r="S455" s="131">
        <v>0</v>
      </c>
      <c r="T455" s="132">
        <f>S455*H455</f>
        <v>0</v>
      </c>
      <c r="AR455" s="133" t="s">
        <v>366</v>
      </c>
      <c r="AT455" s="133" t="s">
        <v>267</v>
      </c>
      <c r="AU455" s="133" t="s">
        <v>85</v>
      </c>
      <c r="AY455" s="18" t="s">
        <v>266</v>
      </c>
      <c r="BE455" s="134">
        <f>IF(N455="základní",J455,0)</f>
        <v>0</v>
      </c>
      <c r="BF455" s="134">
        <f>IF(N455="snížená",J455,0)</f>
        <v>0</v>
      </c>
      <c r="BG455" s="134">
        <f>IF(N455="zákl. přenesená",J455,0)</f>
        <v>0</v>
      </c>
      <c r="BH455" s="134">
        <f>IF(N455="sníž. přenesená",J455,0)</f>
        <v>0</v>
      </c>
      <c r="BI455" s="134">
        <f>IF(N455="nulová",J455,0)</f>
        <v>0</v>
      </c>
      <c r="BJ455" s="18" t="s">
        <v>83</v>
      </c>
      <c r="BK455" s="134">
        <f>ROUND(I455*H455,2)</f>
        <v>0</v>
      </c>
      <c r="BL455" s="18" t="s">
        <v>366</v>
      </c>
      <c r="BM455" s="133" t="s">
        <v>5760</v>
      </c>
    </row>
    <row r="456" spans="2:65" s="1" customFormat="1" ht="11.25">
      <c r="B456" s="33"/>
      <c r="D456" s="186" t="s">
        <v>1068</v>
      </c>
      <c r="F456" s="187" t="s">
        <v>3048</v>
      </c>
      <c r="I456" s="151"/>
      <c r="L456" s="33"/>
      <c r="M456" s="152"/>
      <c r="T456" s="54"/>
      <c r="AT456" s="18" t="s">
        <v>1068</v>
      </c>
      <c r="AU456" s="18" t="s">
        <v>85</v>
      </c>
    </row>
    <row r="457" spans="2:65" s="11" customFormat="1" ht="11.25">
      <c r="B457" s="135"/>
      <c r="D457" s="136" t="s">
        <v>274</v>
      </c>
      <c r="E457" s="137" t="s">
        <v>19</v>
      </c>
      <c r="F457" s="138" t="s">
        <v>5761</v>
      </c>
      <c r="H457" s="139">
        <v>19.669</v>
      </c>
      <c r="I457" s="140"/>
      <c r="L457" s="135"/>
      <c r="M457" s="141"/>
      <c r="T457" s="142"/>
      <c r="AT457" s="137" t="s">
        <v>274</v>
      </c>
      <c r="AU457" s="137" t="s">
        <v>85</v>
      </c>
      <c r="AV457" s="11" t="s">
        <v>85</v>
      </c>
      <c r="AW457" s="11" t="s">
        <v>37</v>
      </c>
      <c r="AX457" s="11" t="s">
        <v>75</v>
      </c>
      <c r="AY457" s="137" t="s">
        <v>266</v>
      </c>
    </row>
    <row r="458" spans="2:65" s="11" customFormat="1" ht="11.25">
      <c r="B458" s="135"/>
      <c r="D458" s="136" t="s">
        <v>274</v>
      </c>
      <c r="E458" s="137" t="s">
        <v>19</v>
      </c>
      <c r="F458" s="138" t="s">
        <v>5762</v>
      </c>
      <c r="H458" s="139">
        <v>82.203000000000003</v>
      </c>
      <c r="I458" s="140"/>
      <c r="L458" s="135"/>
      <c r="M458" s="141"/>
      <c r="T458" s="142"/>
      <c r="AT458" s="137" t="s">
        <v>274</v>
      </c>
      <c r="AU458" s="137" t="s">
        <v>85</v>
      </c>
      <c r="AV458" s="11" t="s">
        <v>85</v>
      </c>
      <c r="AW458" s="11" t="s">
        <v>37</v>
      </c>
      <c r="AX458" s="11" t="s">
        <v>75</v>
      </c>
      <c r="AY458" s="137" t="s">
        <v>266</v>
      </c>
    </row>
    <row r="459" spans="2:65" s="11" customFormat="1" ht="11.25">
      <c r="B459" s="135"/>
      <c r="D459" s="136" t="s">
        <v>274</v>
      </c>
      <c r="E459" s="137" t="s">
        <v>19</v>
      </c>
      <c r="F459" s="138" t="s">
        <v>5763</v>
      </c>
      <c r="H459" s="139">
        <v>17.475999999999999</v>
      </c>
      <c r="I459" s="140"/>
      <c r="L459" s="135"/>
      <c r="M459" s="141"/>
      <c r="T459" s="142"/>
      <c r="AT459" s="137" t="s">
        <v>274</v>
      </c>
      <c r="AU459" s="137" t="s">
        <v>85</v>
      </c>
      <c r="AV459" s="11" t="s">
        <v>85</v>
      </c>
      <c r="AW459" s="11" t="s">
        <v>37</v>
      </c>
      <c r="AX459" s="11" t="s">
        <v>75</v>
      </c>
      <c r="AY459" s="137" t="s">
        <v>266</v>
      </c>
    </row>
    <row r="460" spans="2:65" s="12" customFormat="1" ht="11.25">
      <c r="B460" s="143"/>
      <c r="D460" s="136" t="s">
        <v>274</v>
      </c>
      <c r="E460" s="144" t="s">
        <v>19</v>
      </c>
      <c r="F460" s="145" t="s">
        <v>276</v>
      </c>
      <c r="H460" s="146">
        <v>119.348</v>
      </c>
      <c r="I460" s="147"/>
      <c r="L460" s="143"/>
      <c r="M460" s="148"/>
      <c r="T460" s="149"/>
      <c r="AT460" s="144" t="s">
        <v>274</v>
      </c>
      <c r="AU460" s="144" t="s">
        <v>85</v>
      </c>
      <c r="AV460" s="12" t="s">
        <v>272</v>
      </c>
      <c r="AW460" s="12" t="s">
        <v>37</v>
      </c>
      <c r="AX460" s="12" t="s">
        <v>83</v>
      </c>
      <c r="AY460" s="144" t="s">
        <v>266</v>
      </c>
    </row>
    <row r="461" spans="2:65" s="1" customFormat="1" ht="16.5" customHeight="1">
      <c r="B461" s="33"/>
      <c r="C461" s="170" t="s">
        <v>494</v>
      </c>
      <c r="D461" s="170" t="s">
        <v>298</v>
      </c>
      <c r="E461" s="171" t="s">
        <v>3003</v>
      </c>
      <c r="F461" s="172" t="s">
        <v>3435</v>
      </c>
      <c r="G461" s="173" t="s">
        <v>895</v>
      </c>
      <c r="H461" s="174">
        <v>119.348</v>
      </c>
      <c r="I461" s="175"/>
      <c r="J461" s="176">
        <f>ROUND(I461*H461,2)</f>
        <v>0</v>
      </c>
      <c r="K461" s="172" t="s">
        <v>3272</v>
      </c>
      <c r="L461" s="177"/>
      <c r="M461" s="178" t="s">
        <v>19</v>
      </c>
      <c r="N461" s="179" t="s">
        <v>46</v>
      </c>
      <c r="P461" s="131">
        <f>O461*H461</f>
        <v>0</v>
      </c>
      <c r="Q461" s="131">
        <v>0</v>
      </c>
      <c r="R461" s="131">
        <f>Q461*H461</f>
        <v>0</v>
      </c>
      <c r="S461" s="131">
        <v>0</v>
      </c>
      <c r="T461" s="132">
        <f>S461*H461</f>
        <v>0</v>
      </c>
      <c r="AR461" s="133" t="s">
        <v>332</v>
      </c>
      <c r="AT461" s="133" t="s">
        <v>298</v>
      </c>
      <c r="AU461" s="133" t="s">
        <v>85</v>
      </c>
      <c r="AY461" s="18" t="s">
        <v>266</v>
      </c>
      <c r="BE461" s="134">
        <f>IF(N461="základní",J461,0)</f>
        <v>0</v>
      </c>
      <c r="BF461" s="134">
        <f>IF(N461="snížená",J461,0)</f>
        <v>0</v>
      </c>
      <c r="BG461" s="134">
        <f>IF(N461="zákl. přenesená",J461,0)</f>
        <v>0</v>
      </c>
      <c r="BH461" s="134">
        <f>IF(N461="sníž. přenesená",J461,0)</f>
        <v>0</v>
      </c>
      <c r="BI461" s="134">
        <f>IF(N461="nulová",J461,0)</f>
        <v>0</v>
      </c>
      <c r="BJ461" s="18" t="s">
        <v>83</v>
      </c>
      <c r="BK461" s="134">
        <f>ROUND(I461*H461,2)</f>
        <v>0</v>
      </c>
      <c r="BL461" s="18" t="s">
        <v>366</v>
      </c>
      <c r="BM461" s="133" t="s">
        <v>5764</v>
      </c>
    </row>
    <row r="462" spans="2:65" s="1" customFormat="1" ht="16.5" customHeight="1">
      <c r="B462" s="33"/>
      <c r="C462" s="170" t="s">
        <v>482</v>
      </c>
      <c r="D462" s="170" t="s">
        <v>298</v>
      </c>
      <c r="E462" s="171" t="s">
        <v>5535</v>
      </c>
      <c r="F462" s="172" t="s">
        <v>5536</v>
      </c>
      <c r="G462" s="173" t="s">
        <v>291</v>
      </c>
      <c r="H462" s="174">
        <v>23</v>
      </c>
      <c r="I462" s="175"/>
      <c r="J462" s="176">
        <f>ROUND(I462*H462,2)</f>
        <v>0</v>
      </c>
      <c r="K462" s="172" t="s">
        <v>3272</v>
      </c>
      <c r="L462" s="177"/>
      <c r="M462" s="178" t="s">
        <v>19</v>
      </c>
      <c r="N462" s="179" t="s">
        <v>46</v>
      </c>
      <c r="P462" s="131">
        <f>O462*H462</f>
        <v>0</v>
      </c>
      <c r="Q462" s="131">
        <v>0</v>
      </c>
      <c r="R462" s="131">
        <f>Q462*H462</f>
        <v>0</v>
      </c>
      <c r="S462" s="131">
        <v>0</v>
      </c>
      <c r="T462" s="132">
        <f>S462*H462</f>
        <v>0</v>
      </c>
      <c r="AR462" s="133" t="s">
        <v>332</v>
      </c>
      <c r="AT462" s="133" t="s">
        <v>298</v>
      </c>
      <c r="AU462" s="133" t="s">
        <v>85</v>
      </c>
      <c r="AY462" s="18" t="s">
        <v>266</v>
      </c>
      <c r="BE462" s="134">
        <f>IF(N462="základní",J462,0)</f>
        <v>0</v>
      </c>
      <c r="BF462" s="134">
        <f>IF(N462="snížená",J462,0)</f>
        <v>0</v>
      </c>
      <c r="BG462" s="134">
        <f>IF(N462="zákl. přenesená",J462,0)</f>
        <v>0</v>
      </c>
      <c r="BH462" s="134">
        <f>IF(N462="sníž. přenesená",J462,0)</f>
        <v>0</v>
      </c>
      <c r="BI462" s="134">
        <f>IF(N462="nulová",J462,0)</f>
        <v>0</v>
      </c>
      <c r="BJ462" s="18" t="s">
        <v>83</v>
      </c>
      <c r="BK462" s="134">
        <f>ROUND(I462*H462,2)</f>
        <v>0</v>
      </c>
      <c r="BL462" s="18" t="s">
        <v>366</v>
      </c>
      <c r="BM462" s="133" t="s">
        <v>5765</v>
      </c>
    </row>
    <row r="463" spans="2:65" s="11" customFormat="1" ht="11.25">
      <c r="B463" s="135"/>
      <c r="D463" s="136" t="s">
        <v>274</v>
      </c>
      <c r="E463" s="137" t="s">
        <v>19</v>
      </c>
      <c r="F463" s="138" t="s">
        <v>5766</v>
      </c>
      <c r="H463" s="139">
        <v>23</v>
      </c>
      <c r="I463" s="140"/>
      <c r="L463" s="135"/>
      <c r="M463" s="141"/>
      <c r="T463" s="142"/>
      <c r="AT463" s="137" t="s">
        <v>274</v>
      </c>
      <c r="AU463" s="137" t="s">
        <v>85</v>
      </c>
      <c r="AV463" s="11" t="s">
        <v>85</v>
      </c>
      <c r="AW463" s="11" t="s">
        <v>37</v>
      </c>
      <c r="AX463" s="11" t="s">
        <v>75</v>
      </c>
      <c r="AY463" s="137" t="s">
        <v>266</v>
      </c>
    </row>
    <row r="464" spans="2:65" s="12" customFormat="1" ht="11.25">
      <c r="B464" s="143"/>
      <c r="D464" s="136" t="s">
        <v>274</v>
      </c>
      <c r="E464" s="144" t="s">
        <v>19</v>
      </c>
      <c r="F464" s="145" t="s">
        <v>276</v>
      </c>
      <c r="H464" s="146">
        <v>23</v>
      </c>
      <c r="I464" s="147"/>
      <c r="L464" s="143"/>
      <c r="M464" s="148"/>
      <c r="T464" s="149"/>
      <c r="AT464" s="144" t="s">
        <v>274</v>
      </c>
      <c r="AU464" s="144" t="s">
        <v>85</v>
      </c>
      <c r="AV464" s="12" t="s">
        <v>272</v>
      </c>
      <c r="AW464" s="12" t="s">
        <v>37</v>
      </c>
      <c r="AX464" s="12" t="s">
        <v>83</v>
      </c>
      <c r="AY464" s="144" t="s">
        <v>266</v>
      </c>
    </row>
    <row r="465" spans="2:65" s="1" customFormat="1" ht="24.2" customHeight="1">
      <c r="B465" s="33"/>
      <c r="C465" s="170" t="s">
        <v>486</v>
      </c>
      <c r="D465" s="170" t="s">
        <v>298</v>
      </c>
      <c r="E465" s="171" t="s">
        <v>3968</v>
      </c>
      <c r="F465" s="172" t="s">
        <v>3969</v>
      </c>
      <c r="G465" s="173" t="s">
        <v>3970</v>
      </c>
      <c r="H465" s="174">
        <v>1</v>
      </c>
      <c r="I465" s="175"/>
      <c r="J465" s="176">
        <f>ROUND(I465*H465,2)</f>
        <v>0</v>
      </c>
      <c r="K465" s="172" t="s">
        <v>3272</v>
      </c>
      <c r="L465" s="177"/>
      <c r="M465" s="178" t="s">
        <v>19</v>
      </c>
      <c r="N465" s="179" t="s">
        <v>46</v>
      </c>
      <c r="P465" s="131">
        <f>O465*H465</f>
        <v>0</v>
      </c>
      <c r="Q465" s="131">
        <v>0</v>
      </c>
      <c r="R465" s="131">
        <f>Q465*H465</f>
        <v>0</v>
      </c>
      <c r="S465" s="131">
        <v>0</v>
      </c>
      <c r="T465" s="132">
        <f>S465*H465</f>
        <v>0</v>
      </c>
      <c r="AR465" s="133" t="s">
        <v>332</v>
      </c>
      <c r="AT465" s="133" t="s">
        <v>298</v>
      </c>
      <c r="AU465" s="133" t="s">
        <v>85</v>
      </c>
      <c r="AY465" s="18" t="s">
        <v>266</v>
      </c>
      <c r="BE465" s="134">
        <f>IF(N465="základní",J465,0)</f>
        <v>0</v>
      </c>
      <c r="BF465" s="134">
        <f>IF(N465="snížená",J465,0)</f>
        <v>0</v>
      </c>
      <c r="BG465" s="134">
        <f>IF(N465="zákl. přenesená",J465,0)</f>
        <v>0</v>
      </c>
      <c r="BH465" s="134">
        <f>IF(N465="sníž. přenesená",J465,0)</f>
        <v>0</v>
      </c>
      <c r="BI465" s="134">
        <f>IF(N465="nulová",J465,0)</f>
        <v>0</v>
      </c>
      <c r="BJ465" s="18" t="s">
        <v>83</v>
      </c>
      <c r="BK465" s="134">
        <f>ROUND(I465*H465,2)</f>
        <v>0</v>
      </c>
      <c r="BL465" s="18" t="s">
        <v>366</v>
      </c>
      <c r="BM465" s="133" t="s">
        <v>5767</v>
      </c>
    </row>
    <row r="466" spans="2:65" s="11" customFormat="1" ht="11.25">
      <c r="B466" s="135"/>
      <c r="D466" s="136" t="s">
        <v>274</v>
      </c>
      <c r="E466" s="137" t="s">
        <v>19</v>
      </c>
      <c r="F466" s="138" t="s">
        <v>5768</v>
      </c>
      <c r="H466" s="139">
        <v>1</v>
      </c>
      <c r="I466" s="140"/>
      <c r="L466" s="135"/>
      <c r="M466" s="141"/>
      <c r="T466" s="142"/>
      <c r="AT466" s="137" t="s">
        <v>274</v>
      </c>
      <c r="AU466" s="137" t="s">
        <v>85</v>
      </c>
      <c r="AV466" s="11" t="s">
        <v>85</v>
      </c>
      <c r="AW466" s="11" t="s">
        <v>37</v>
      </c>
      <c r="AX466" s="11" t="s">
        <v>75</v>
      </c>
      <c r="AY466" s="137" t="s">
        <v>266</v>
      </c>
    </row>
    <row r="467" spans="2:65" s="12" customFormat="1" ht="11.25">
      <c r="B467" s="143"/>
      <c r="D467" s="136" t="s">
        <v>274</v>
      </c>
      <c r="E467" s="144" t="s">
        <v>19</v>
      </c>
      <c r="F467" s="145" t="s">
        <v>276</v>
      </c>
      <c r="H467" s="146">
        <v>1</v>
      </c>
      <c r="I467" s="147"/>
      <c r="L467" s="143"/>
      <c r="M467" s="148"/>
      <c r="T467" s="149"/>
      <c r="AT467" s="144" t="s">
        <v>274</v>
      </c>
      <c r="AU467" s="144" t="s">
        <v>85</v>
      </c>
      <c r="AV467" s="12" t="s">
        <v>272</v>
      </c>
      <c r="AW467" s="12" t="s">
        <v>37</v>
      </c>
      <c r="AX467" s="12" t="s">
        <v>83</v>
      </c>
      <c r="AY467" s="144" t="s">
        <v>266</v>
      </c>
    </row>
    <row r="468" spans="2:65" s="1" customFormat="1" ht="16.5" customHeight="1">
      <c r="B468" s="33"/>
      <c r="C468" s="122" t="s">
        <v>506</v>
      </c>
      <c r="D468" s="122" t="s">
        <v>267</v>
      </c>
      <c r="E468" s="123" t="s">
        <v>3051</v>
      </c>
      <c r="F468" s="124" t="s">
        <v>3052</v>
      </c>
      <c r="G468" s="125" t="s">
        <v>895</v>
      </c>
      <c r="H468" s="126">
        <v>114.592</v>
      </c>
      <c r="I468" s="127"/>
      <c r="J468" s="128">
        <f>ROUND(I468*H468,2)</f>
        <v>0</v>
      </c>
      <c r="K468" s="124" t="s">
        <v>3272</v>
      </c>
      <c r="L468" s="33"/>
      <c r="M468" s="129" t="s">
        <v>19</v>
      </c>
      <c r="N468" s="130" t="s">
        <v>46</v>
      </c>
      <c r="P468" s="131">
        <f>O468*H468</f>
        <v>0</v>
      </c>
      <c r="Q468" s="131">
        <v>0</v>
      </c>
      <c r="R468" s="131">
        <f>Q468*H468</f>
        <v>0</v>
      </c>
      <c r="S468" s="131">
        <v>0</v>
      </c>
      <c r="T468" s="132">
        <f>S468*H468</f>
        <v>0</v>
      </c>
      <c r="AR468" s="133" t="s">
        <v>366</v>
      </c>
      <c r="AT468" s="133" t="s">
        <v>267</v>
      </c>
      <c r="AU468" s="133" t="s">
        <v>85</v>
      </c>
      <c r="AY468" s="18" t="s">
        <v>266</v>
      </c>
      <c r="BE468" s="134">
        <f>IF(N468="základní",J468,0)</f>
        <v>0</v>
      </c>
      <c r="BF468" s="134">
        <f>IF(N468="snížená",J468,0)</f>
        <v>0</v>
      </c>
      <c r="BG468" s="134">
        <f>IF(N468="zákl. přenesená",J468,0)</f>
        <v>0</v>
      </c>
      <c r="BH468" s="134">
        <f>IF(N468="sníž. přenesená",J468,0)</f>
        <v>0</v>
      </c>
      <c r="BI468" s="134">
        <f>IF(N468="nulová",J468,0)</f>
        <v>0</v>
      </c>
      <c r="BJ468" s="18" t="s">
        <v>83</v>
      </c>
      <c r="BK468" s="134">
        <f>ROUND(I468*H468,2)</f>
        <v>0</v>
      </c>
      <c r="BL468" s="18" t="s">
        <v>366</v>
      </c>
      <c r="BM468" s="133" t="s">
        <v>5769</v>
      </c>
    </row>
    <row r="469" spans="2:65" s="1" customFormat="1" ht="11.25">
      <c r="B469" s="33"/>
      <c r="D469" s="186" t="s">
        <v>1068</v>
      </c>
      <c r="F469" s="187" t="s">
        <v>3054</v>
      </c>
      <c r="I469" s="151"/>
      <c r="L469" s="33"/>
      <c r="M469" s="152"/>
      <c r="T469" s="54"/>
      <c r="AT469" s="18" t="s">
        <v>1068</v>
      </c>
      <c r="AU469" s="18" t="s">
        <v>85</v>
      </c>
    </row>
    <row r="470" spans="2:65" s="11" customFormat="1" ht="11.25">
      <c r="B470" s="135"/>
      <c r="D470" s="136" t="s">
        <v>274</v>
      </c>
      <c r="E470" s="137" t="s">
        <v>19</v>
      </c>
      <c r="F470" s="138" t="s">
        <v>5770</v>
      </c>
      <c r="H470" s="139">
        <v>15.726000000000001</v>
      </c>
      <c r="I470" s="140"/>
      <c r="L470" s="135"/>
      <c r="M470" s="141"/>
      <c r="T470" s="142"/>
      <c r="AT470" s="137" t="s">
        <v>274</v>
      </c>
      <c r="AU470" s="137" t="s">
        <v>85</v>
      </c>
      <c r="AV470" s="11" t="s">
        <v>85</v>
      </c>
      <c r="AW470" s="11" t="s">
        <v>37</v>
      </c>
      <c r="AX470" s="11" t="s">
        <v>75</v>
      </c>
      <c r="AY470" s="137" t="s">
        <v>266</v>
      </c>
    </row>
    <row r="471" spans="2:65" s="11" customFormat="1" ht="11.25">
      <c r="B471" s="135"/>
      <c r="D471" s="136" t="s">
        <v>274</v>
      </c>
      <c r="E471" s="137" t="s">
        <v>19</v>
      </c>
      <c r="F471" s="138" t="s">
        <v>5771</v>
      </c>
      <c r="H471" s="139">
        <v>1.1879999999999999</v>
      </c>
      <c r="I471" s="140"/>
      <c r="L471" s="135"/>
      <c r="M471" s="141"/>
      <c r="T471" s="142"/>
      <c r="AT471" s="137" t="s">
        <v>274</v>
      </c>
      <c r="AU471" s="137" t="s">
        <v>85</v>
      </c>
      <c r="AV471" s="11" t="s">
        <v>85</v>
      </c>
      <c r="AW471" s="11" t="s">
        <v>37</v>
      </c>
      <c r="AX471" s="11" t="s">
        <v>75</v>
      </c>
      <c r="AY471" s="137" t="s">
        <v>266</v>
      </c>
    </row>
    <row r="472" spans="2:65" s="15" customFormat="1" ht="11.25">
      <c r="B472" s="190"/>
      <c r="D472" s="136" t="s">
        <v>274</v>
      </c>
      <c r="E472" s="191" t="s">
        <v>19</v>
      </c>
      <c r="F472" s="192" t="s">
        <v>1643</v>
      </c>
      <c r="H472" s="193">
        <v>16.914000000000001</v>
      </c>
      <c r="I472" s="194"/>
      <c r="L472" s="190"/>
      <c r="M472" s="195"/>
      <c r="T472" s="196"/>
      <c r="AT472" s="191" t="s">
        <v>274</v>
      </c>
      <c r="AU472" s="191" t="s">
        <v>85</v>
      </c>
      <c r="AV472" s="15" t="s">
        <v>285</v>
      </c>
      <c r="AW472" s="15" t="s">
        <v>37</v>
      </c>
      <c r="AX472" s="15" t="s">
        <v>75</v>
      </c>
      <c r="AY472" s="191" t="s">
        <v>266</v>
      </c>
    </row>
    <row r="473" spans="2:65" s="11" customFormat="1" ht="11.25">
      <c r="B473" s="135"/>
      <c r="D473" s="136" t="s">
        <v>274</v>
      </c>
      <c r="E473" s="137" t="s">
        <v>19</v>
      </c>
      <c r="F473" s="138" t="s">
        <v>5772</v>
      </c>
      <c r="H473" s="139">
        <v>59.786000000000001</v>
      </c>
      <c r="I473" s="140"/>
      <c r="L473" s="135"/>
      <c r="M473" s="141"/>
      <c r="T473" s="142"/>
      <c r="AT473" s="137" t="s">
        <v>274</v>
      </c>
      <c r="AU473" s="137" t="s">
        <v>85</v>
      </c>
      <c r="AV473" s="11" t="s">
        <v>85</v>
      </c>
      <c r="AW473" s="11" t="s">
        <v>37</v>
      </c>
      <c r="AX473" s="11" t="s">
        <v>75</v>
      </c>
      <c r="AY473" s="137" t="s">
        <v>266</v>
      </c>
    </row>
    <row r="474" spans="2:65" s="11" customFormat="1" ht="11.25">
      <c r="B474" s="135"/>
      <c r="D474" s="136" t="s">
        <v>274</v>
      </c>
      <c r="E474" s="137" t="s">
        <v>19</v>
      </c>
      <c r="F474" s="138" t="s">
        <v>5773</v>
      </c>
      <c r="H474" s="139">
        <v>2.94</v>
      </c>
      <c r="I474" s="140"/>
      <c r="L474" s="135"/>
      <c r="M474" s="141"/>
      <c r="T474" s="142"/>
      <c r="AT474" s="137" t="s">
        <v>274</v>
      </c>
      <c r="AU474" s="137" t="s">
        <v>85</v>
      </c>
      <c r="AV474" s="11" t="s">
        <v>85</v>
      </c>
      <c r="AW474" s="11" t="s">
        <v>37</v>
      </c>
      <c r="AX474" s="11" t="s">
        <v>75</v>
      </c>
      <c r="AY474" s="137" t="s">
        <v>266</v>
      </c>
    </row>
    <row r="475" spans="2:65" s="15" customFormat="1" ht="11.25">
      <c r="B475" s="190"/>
      <c r="D475" s="136" t="s">
        <v>274</v>
      </c>
      <c r="E475" s="191" t="s">
        <v>19</v>
      </c>
      <c r="F475" s="192" t="s">
        <v>1643</v>
      </c>
      <c r="H475" s="193">
        <v>62.725999999999999</v>
      </c>
      <c r="I475" s="194"/>
      <c r="L475" s="190"/>
      <c r="M475" s="195"/>
      <c r="T475" s="196"/>
      <c r="AT475" s="191" t="s">
        <v>274</v>
      </c>
      <c r="AU475" s="191" t="s">
        <v>85</v>
      </c>
      <c r="AV475" s="15" t="s">
        <v>285</v>
      </c>
      <c r="AW475" s="15" t="s">
        <v>37</v>
      </c>
      <c r="AX475" s="15" t="s">
        <v>75</v>
      </c>
      <c r="AY475" s="191" t="s">
        <v>266</v>
      </c>
    </row>
    <row r="476" spans="2:65" s="11" customFormat="1" ht="11.25">
      <c r="B476" s="135"/>
      <c r="D476" s="136" t="s">
        <v>274</v>
      </c>
      <c r="E476" s="137" t="s">
        <v>19</v>
      </c>
      <c r="F476" s="138" t="s">
        <v>5774</v>
      </c>
      <c r="H476" s="139">
        <v>34.951999999999998</v>
      </c>
      <c r="I476" s="140"/>
      <c r="L476" s="135"/>
      <c r="M476" s="141"/>
      <c r="T476" s="142"/>
      <c r="AT476" s="137" t="s">
        <v>274</v>
      </c>
      <c r="AU476" s="137" t="s">
        <v>85</v>
      </c>
      <c r="AV476" s="11" t="s">
        <v>85</v>
      </c>
      <c r="AW476" s="11" t="s">
        <v>37</v>
      </c>
      <c r="AX476" s="11" t="s">
        <v>75</v>
      </c>
      <c r="AY476" s="137" t="s">
        <v>266</v>
      </c>
    </row>
    <row r="477" spans="2:65" s="15" customFormat="1" ht="11.25">
      <c r="B477" s="190"/>
      <c r="D477" s="136" t="s">
        <v>274</v>
      </c>
      <c r="E477" s="191" t="s">
        <v>19</v>
      </c>
      <c r="F477" s="192" t="s">
        <v>1643</v>
      </c>
      <c r="H477" s="193">
        <v>34.951999999999998</v>
      </c>
      <c r="I477" s="194"/>
      <c r="L477" s="190"/>
      <c r="M477" s="195"/>
      <c r="T477" s="196"/>
      <c r="AT477" s="191" t="s">
        <v>274</v>
      </c>
      <c r="AU477" s="191" t="s">
        <v>85</v>
      </c>
      <c r="AV477" s="15" t="s">
        <v>285</v>
      </c>
      <c r="AW477" s="15" t="s">
        <v>37</v>
      </c>
      <c r="AX477" s="15" t="s">
        <v>75</v>
      </c>
      <c r="AY477" s="191" t="s">
        <v>266</v>
      </c>
    </row>
    <row r="478" spans="2:65" s="12" customFormat="1" ht="11.25">
      <c r="B478" s="143"/>
      <c r="D478" s="136" t="s">
        <v>274</v>
      </c>
      <c r="E478" s="144" t="s">
        <v>19</v>
      </c>
      <c r="F478" s="145" t="s">
        <v>276</v>
      </c>
      <c r="H478" s="146">
        <v>114.592</v>
      </c>
      <c r="I478" s="147"/>
      <c r="L478" s="143"/>
      <c r="M478" s="148"/>
      <c r="T478" s="149"/>
      <c r="AT478" s="144" t="s">
        <v>274</v>
      </c>
      <c r="AU478" s="144" t="s">
        <v>85</v>
      </c>
      <c r="AV478" s="12" t="s">
        <v>272</v>
      </c>
      <c r="AW478" s="12" t="s">
        <v>37</v>
      </c>
      <c r="AX478" s="12" t="s">
        <v>83</v>
      </c>
      <c r="AY478" s="144" t="s">
        <v>266</v>
      </c>
    </row>
    <row r="479" spans="2:65" s="1" customFormat="1" ht="16.5" customHeight="1">
      <c r="B479" s="33"/>
      <c r="C479" s="170" t="s">
        <v>502</v>
      </c>
      <c r="D479" s="170" t="s">
        <v>298</v>
      </c>
      <c r="E479" s="171" t="s">
        <v>3978</v>
      </c>
      <c r="F479" s="172" t="s">
        <v>3979</v>
      </c>
      <c r="G479" s="173" t="s">
        <v>895</v>
      </c>
      <c r="H479" s="174">
        <v>16.914000000000001</v>
      </c>
      <c r="I479" s="175"/>
      <c r="J479" s="176">
        <f>ROUND(I479*H479,2)</f>
        <v>0</v>
      </c>
      <c r="K479" s="172" t="s">
        <v>3272</v>
      </c>
      <c r="L479" s="177"/>
      <c r="M479" s="178" t="s">
        <v>19</v>
      </c>
      <c r="N479" s="179" t="s">
        <v>46</v>
      </c>
      <c r="P479" s="131">
        <f>O479*H479</f>
        <v>0</v>
      </c>
      <c r="Q479" s="131">
        <v>0</v>
      </c>
      <c r="R479" s="131">
        <f>Q479*H479</f>
        <v>0</v>
      </c>
      <c r="S479" s="131">
        <v>0</v>
      </c>
      <c r="T479" s="132">
        <f>S479*H479</f>
        <v>0</v>
      </c>
      <c r="AR479" s="133" t="s">
        <v>332</v>
      </c>
      <c r="AT479" s="133" t="s">
        <v>298</v>
      </c>
      <c r="AU479" s="133" t="s">
        <v>85</v>
      </c>
      <c r="AY479" s="18" t="s">
        <v>266</v>
      </c>
      <c r="BE479" s="134">
        <f>IF(N479="základní",J479,0)</f>
        <v>0</v>
      </c>
      <c r="BF479" s="134">
        <f>IF(N479="snížená",J479,0)</f>
        <v>0</v>
      </c>
      <c r="BG479" s="134">
        <f>IF(N479="zákl. přenesená",J479,0)</f>
        <v>0</v>
      </c>
      <c r="BH479" s="134">
        <f>IF(N479="sníž. přenesená",J479,0)</f>
        <v>0</v>
      </c>
      <c r="BI479" s="134">
        <f>IF(N479="nulová",J479,0)</f>
        <v>0</v>
      </c>
      <c r="BJ479" s="18" t="s">
        <v>83</v>
      </c>
      <c r="BK479" s="134">
        <f>ROUND(I479*H479,2)</f>
        <v>0</v>
      </c>
      <c r="BL479" s="18" t="s">
        <v>366</v>
      </c>
      <c r="BM479" s="133" t="s">
        <v>5775</v>
      </c>
    </row>
    <row r="480" spans="2:65" s="1" customFormat="1" ht="16.5" customHeight="1">
      <c r="B480" s="33"/>
      <c r="C480" s="170" t="s">
        <v>514</v>
      </c>
      <c r="D480" s="170" t="s">
        <v>298</v>
      </c>
      <c r="E480" s="171" t="s">
        <v>3018</v>
      </c>
      <c r="F480" s="172" t="s">
        <v>3019</v>
      </c>
      <c r="G480" s="173" t="s">
        <v>895</v>
      </c>
      <c r="H480" s="174">
        <v>97.677999999999997</v>
      </c>
      <c r="I480" s="175"/>
      <c r="J480" s="176">
        <f>ROUND(I480*H480,2)</f>
        <v>0</v>
      </c>
      <c r="K480" s="172" t="s">
        <v>3272</v>
      </c>
      <c r="L480" s="177"/>
      <c r="M480" s="178" t="s">
        <v>19</v>
      </c>
      <c r="N480" s="179" t="s">
        <v>46</v>
      </c>
      <c r="P480" s="131">
        <f>O480*H480</f>
        <v>0</v>
      </c>
      <c r="Q480" s="131">
        <v>0</v>
      </c>
      <c r="R480" s="131">
        <f>Q480*H480</f>
        <v>0</v>
      </c>
      <c r="S480" s="131">
        <v>0</v>
      </c>
      <c r="T480" s="132">
        <f>S480*H480</f>
        <v>0</v>
      </c>
      <c r="AR480" s="133" t="s">
        <v>332</v>
      </c>
      <c r="AT480" s="133" t="s">
        <v>298</v>
      </c>
      <c r="AU480" s="133" t="s">
        <v>85</v>
      </c>
      <c r="AY480" s="18" t="s">
        <v>266</v>
      </c>
      <c r="BE480" s="134">
        <f>IF(N480="základní",J480,0)</f>
        <v>0</v>
      </c>
      <c r="BF480" s="134">
        <f>IF(N480="snížená",J480,0)</f>
        <v>0</v>
      </c>
      <c r="BG480" s="134">
        <f>IF(N480="zákl. přenesená",J480,0)</f>
        <v>0</v>
      </c>
      <c r="BH480" s="134">
        <f>IF(N480="sníž. přenesená",J480,0)</f>
        <v>0</v>
      </c>
      <c r="BI480" s="134">
        <f>IF(N480="nulová",J480,0)</f>
        <v>0</v>
      </c>
      <c r="BJ480" s="18" t="s">
        <v>83</v>
      </c>
      <c r="BK480" s="134">
        <f>ROUND(I480*H480,2)</f>
        <v>0</v>
      </c>
      <c r="BL480" s="18" t="s">
        <v>366</v>
      </c>
      <c r="BM480" s="133" t="s">
        <v>5776</v>
      </c>
    </row>
    <row r="481" spans="2:65" s="11" customFormat="1" ht="11.25">
      <c r="B481" s="135"/>
      <c r="D481" s="136" t="s">
        <v>274</v>
      </c>
      <c r="E481" s="137" t="s">
        <v>19</v>
      </c>
      <c r="F481" s="138" t="s">
        <v>5777</v>
      </c>
      <c r="H481" s="139">
        <v>97.677999999999997</v>
      </c>
      <c r="I481" s="140"/>
      <c r="L481" s="135"/>
      <c r="M481" s="141"/>
      <c r="T481" s="142"/>
      <c r="AT481" s="137" t="s">
        <v>274</v>
      </c>
      <c r="AU481" s="137" t="s">
        <v>85</v>
      </c>
      <c r="AV481" s="11" t="s">
        <v>85</v>
      </c>
      <c r="AW481" s="11" t="s">
        <v>37</v>
      </c>
      <c r="AX481" s="11" t="s">
        <v>75</v>
      </c>
      <c r="AY481" s="137" t="s">
        <v>266</v>
      </c>
    </row>
    <row r="482" spans="2:65" s="12" customFormat="1" ht="11.25">
      <c r="B482" s="143"/>
      <c r="D482" s="136" t="s">
        <v>274</v>
      </c>
      <c r="E482" s="144" t="s">
        <v>19</v>
      </c>
      <c r="F482" s="145" t="s">
        <v>276</v>
      </c>
      <c r="H482" s="146">
        <v>97.677999999999997</v>
      </c>
      <c r="I482" s="147"/>
      <c r="L482" s="143"/>
      <c r="M482" s="148"/>
      <c r="T482" s="149"/>
      <c r="AT482" s="144" t="s">
        <v>274</v>
      </c>
      <c r="AU482" s="144" t="s">
        <v>85</v>
      </c>
      <c r="AV482" s="12" t="s">
        <v>272</v>
      </c>
      <c r="AW482" s="12" t="s">
        <v>37</v>
      </c>
      <c r="AX482" s="12" t="s">
        <v>83</v>
      </c>
      <c r="AY482" s="144" t="s">
        <v>266</v>
      </c>
    </row>
    <row r="483" spans="2:65" s="1" customFormat="1" ht="16.5" customHeight="1">
      <c r="B483" s="33"/>
      <c r="C483" s="122" t="s">
        <v>616</v>
      </c>
      <c r="D483" s="122" t="s">
        <v>267</v>
      </c>
      <c r="E483" s="123" t="s">
        <v>3069</v>
      </c>
      <c r="F483" s="124" t="s">
        <v>3070</v>
      </c>
      <c r="G483" s="125" t="s">
        <v>845</v>
      </c>
      <c r="H483" s="126">
        <v>0.93200000000000005</v>
      </c>
      <c r="I483" s="127"/>
      <c r="J483" s="128">
        <f>ROUND(I483*H483,2)</f>
        <v>0</v>
      </c>
      <c r="K483" s="124" t="s">
        <v>3272</v>
      </c>
      <c r="L483" s="33"/>
      <c r="M483" s="129" t="s">
        <v>19</v>
      </c>
      <c r="N483" s="130" t="s">
        <v>46</v>
      </c>
      <c r="P483" s="131">
        <f>O483*H483</f>
        <v>0</v>
      </c>
      <c r="Q483" s="131">
        <v>0</v>
      </c>
      <c r="R483" s="131">
        <f>Q483*H483</f>
        <v>0</v>
      </c>
      <c r="S483" s="131">
        <v>0</v>
      </c>
      <c r="T483" s="132">
        <f>S483*H483</f>
        <v>0</v>
      </c>
      <c r="AR483" s="133" t="s">
        <v>366</v>
      </c>
      <c r="AT483" s="133" t="s">
        <v>267</v>
      </c>
      <c r="AU483" s="133" t="s">
        <v>85</v>
      </c>
      <c r="AY483" s="18" t="s">
        <v>266</v>
      </c>
      <c r="BE483" s="134">
        <f>IF(N483="základní",J483,0)</f>
        <v>0</v>
      </c>
      <c r="BF483" s="134">
        <f>IF(N483="snížená",J483,0)</f>
        <v>0</v>
      </c>
      <c r="BG483" s="134">
        <f>IF(N483="zákl. přenesená",J483,0)</f>
        <v>0</v>
      </c>
      <c r="BH483" s="134">
        <f>IF(N483="sníž. přenesená",J483,0)</f>
        <v>0</v>
      </c>
      <c r="BI483" s="134">
        <f>IF(N483="nulová",J483,0)</f>
        <v>0</v>
      </c>
      <c r="BJ483" s="18" t="s">
        <v>83</v>
      </c>
      <c r="BK483" s="134">
        <f>ROUND(I483*H483,2)</f>
        <v>0</v>
      </c>
      <c r="BL483" s="18" t="s">
        <v>366</v>
      </c>
      <c r="BM483" s="133" t="s">
        <v>5778</v>
      </c>
    </row>
    <row r="484" spans="2:65" s="1" customFormat="1" ht="11.25">
      <c r="B484" s="33"/>
      <c r="D484" s="186" t="s">
        <v>1068</v>
      </c>
      <c r="F484" s="187" t="s">
        <v>3072</v>
      </c>
      <c r="I484" s="151"/>
      <c r="L484" s="33"/>
      <c r="M484" s="152"/>
      <c r="T484" s="54"/>
      <c r="AT484" s="18" t="s">
        <v>1068</v>
      </c>
      <c r="AU484" s="18" t="s">
        <v>85</v>
      </c>
    </row>
    <row r="485" spans="2:65" s="10" customFormat="1" ht="25.9" customHeight="1">
      <c r="B485" s="112"/>
      <c r="D485" s="113" t="s">
        <v>74</v>
      </c>
      <c r="E485" s="114" t="s">
        <v>2561</v>
      </c>
      <c r="F485" s="114" t="s">
        <v>2562</v>
      </c>
      <c r="I485" s="115"/>
      <c r="J485" s="116">
        <f>BK485</f>
        <v>0</v>
      </c>
      <c r="L485" s="112"/>
      <c r="M485" s="117"/>
      <c r="P485" s="118">
        <f>P486+P495</f>
        <v>0</v>
      </c>
      <c r="R485" s="118">
        <f>R486+R495</f>
        <v>0</v>
      </c>
      <c r="T485" s="119">
        <f>T486+T495</f>
        <v>0</v>
      </c>
      <c r="AR485" s="113" t="s">
        <v>264</v>
      </c>
      <c r="AT485" s="120" t="s">
        <v>74</v>
      </c>
      <c r="AU485" s="120" t="s">
        <v>75</v>
      </c>
      <c r="AY485" s="113" t="s">
        <v>266</v>
      </c>
      <c r="BK485" s="121">
        <f>BK486+BK495</f>
        <v>0</v>
      </c>
    </row>
    <row r="486" spans="2:65" s="10" customFormat="1" ht="22.9" customHeight="1">
      <c r="B486" s="112"/>
      <c r="D486" s="113" t="s">
        <v>74</v>
      </c>
      <c r="E486" s="162" t="s">
        <v>2572</v>
      </c>
      <c r="F486" s="162" t="s">
        <v>3444</v>
      </c>
      <c r="I486" s="115"/>
      <c r="J486" s="163">
        <f>BK486</f>
        <v>0</v>
      </c>
      <c r="L486" s="112"/>
      <c r="M486" s="117"/>
      <c r="P486" s="118">
        <f>SUM(P487:P494)</f>
        <v>0</v>
      </c>
      <c r="R486" s="118">
        <f>SUM(R487:R494)</f>
        <v>0</v>
      </c>
      <c r="T486" s="119">
        <f>SUM(T487:T494)</f>
        <v>0</v>
      </c>
      <c r="AR486" s="113" t="s">
        <v>264</v>
      </c>
      <c r="AT486" s="120" t="s">
        <v>74</v>
      </c>
      <c r="AU486" s="120" t="s">
        <v>83</v>
      </c>
      <c r="AY486" s="113" t="s">
        <v>266</v>
      </c>
      <c r="BK486" s="121">
        <f>SUM(BK487:BK494)</f>
        <v>0</v>
      </c>
    </row>
    <row r="487" spans="2:65" s="1" customFormat="1" ht="16.5" customHeight="1">
      <c r="B487" s="33"/>
      <c r="C487" s="122" t="s">
        <v>510</v>
      </c>
      <c r="D487" s="122" t="s">
        <v>267</v>
      </c>
      <c r="E487" s="123" t="s">
        <v>3445</v>
      </c>
      <c r="F487" s="124" t="s">
        <v>3446</v>
      </c>
      <c r="G487" s="125" t="s">
        <v>912</v>
      </c>
      <c r="H487" s="126">
        <v>1</v>
      </c>
      <c r="I487" s="127"/>
      <c r="J487" s="128">
        <f>ROUND(I487*H487,2)</f>
        <v>0</v>
      </c>
      <c r="K487" s="124" t="s">
        <v>3272</v>
      </c>
      <c r="L487" s="33"/>
      <c r="M487" s="129" t="s">
        <v>19</v>
      </c>
      <c r="N487" s="130" t="s">
        <v>46</v>
      </c>
      <c r="P487" s="131">
        <f>O487*H487</f>
        <v>0</v>
      </c>
      <c r="Q487" s="131">
        <v>0</v>
      </c>
      <c r="R487" s="131">
        <f>Q487*H487</f>
        <v>0</v>
      </c>
      <c r="S487" s="131">
        <v>0</v>
      </c>
      <c r="T487" s="132">
        <f>S487*H487</f>
        <v>0</v>
      </c>
      <c r="AR487" s="133" t="s">
        <v>272</v>
      </c>
      <c r="AT487" s="133" t="s">
        <v>267</v>
      </c>
      <c r="AU487" s="133" t="s">
        <v>85</v>
      </c>
      <c r="AY487" s="18" t="s">
        <v>266</v>
      </c>
      <c r="BE487" s="134">
        <f>IF(N487="základní",J487,0)</f>
        <v>0</v>
      </c>
      <c r="BF487" s="134">
        <f>IF(N487="snížená",J487,0)</f>
        <v>0</v>
      </c>
      <c r="BG487" s="134">
        <f>IF(N487="zákl. přenesená",J487,0)</f>
        <v>0</v>
      </c>
      <c r="BH487" s="134">
        <f>IF(N487="sníž. přenesená",J487,0)</f>
        <v>0</v>
      </c>
      <c r="BI487" s="134">
        <f>IF(N487="nulová",J487,0)</f>
        <v>0</v>
      </c>
      <c r="BJ487" s="18" t="s">
        <v>83</v>
      </c>
      <c r="BK487" s="134">
        <f>ROUND(I487*H487,2)</f>
        <v>0</v>
      </c>
      <c r="BL487" s="18" t="s">
        <v>272</v>
      </c>
      <c r="BM487" s="133" t="s">
        <v>5779</v>
      </c>
    </row>
    <row r="488" spans="2:65" s="1" customFormat="1" ht="11.25">
      <c r="B488" s="33"/>
      <c r="D488" s="186" t="s">
        <v>1068</v>
      </c>
      <c r="F488" s="187" t="s">
        <v>3448</v>
      </c>
      <c r="I488" s="151"/>
      <c r="L488" s="33"/>
      <c r="M488" s="152"/>
      <c r="T488" s="54"/>
      <c r="AT488" s="18" t="s">
        <v>1068</v>
      </c>
      <c r="AU488" s="18" t="s">
        <v>85</v>
      </c>
    </row>
    <row r="489" spans="2:65" s="1" customFormat="1" ht="16.5" customHeight="1">
      <c r="B489" s="33"/>
      <c r="C489" s="122" t="s">
        <v>608</v>
      </c>
      <c r="D489" s="122" t="s">
        <v>267</v>
      </c>
      <c r="E489" s="123" t="s">
        <v>2593</v>
      </c>
      <c r="F489" s="124" t="s">
        <v>3449</v>
      </c>
      <c r="G489" s="125" t="s">
        <v>912</v>
      </c>
      <c r="H489" s="126">
        <v>1</v>
      </c>
      <c r="I489" s="127"/>
      <c r="J489" s="128">
        <f>ROUND(I489*H489,2)</f>
        <v>0</v>
      </c>
      <c r="K489" s="124" t="s">
        <v>3272</v>
      </c>
      <c r="L489" s="33"/>
      <c r="M489" s="129" t="s">
        <v>19</v>
      </c>
      <c r="N489" s="130" t="s">
        <v>46</v>
      </c>
      <c r="P489" s="131">
        <f>O489*H489</f>
        <v>0</v>
      </c>
      <c r="Q489" s="131">
        <v>0</v>
      </c>
      <c r="R489" s="131">
        <f>Q489*H489</f>
        <v>0</v>
      </c>
      <c r="S489" s="131">
        <v>0</v>
      </c>
      <c r="T489" s="132">
        <f>S489*H489</f>
        <v>0</v>
      </c>
      <c r="AR489" s="133" t="s">
        <v>272</v>
      </c>
      <c r="AT489" s="133" t="s">
        <v>267</v>
      </c>
      <c r="AU489" s="133" t="s">
        <v>85</v>
      </c>
      <c r="AY489" s="18" t="s">
        <v>266</v>
      </c>
      <c r="BE489" s="134">
        <f>IF(N489="základní",J489,0)</f>
        <v>0</v>
      </c>
      <c r="BF489" s="134">
        <f>IF(N489="snížená",J489,0)</f>
        <v>0</v>
      </c>
      <c r="BG489" s="134">
        <f>IF(N489="zákl. přenesená",J489,0)</f>
        <v>0</v>
      </c>
      <c r="BH489" s="134">
        <f>IF(N489="sníž. přenesená",J489,0)</f>
        <v>0</v>
      </c>
      <c r="BI489" s="134">
        <f>IF(N489="nulová",J489,0)</f>
        <v>0</v>
      </c>
      <c r="BJ489" s="18" t="s">
        <v>83</v>
      </c>
      <c r="BK489" s="134">
        <f>ROUND(I489*H489,2)</f>
        <v>0</v>
      </c>
      <c r="BL489" s="18" t="s">
        <v>272</v>
      </c>
      <c r="BM489" s="133" t="s">
        <v>5780</v>
      </c>
    </row>
    <row r="490" spans="2:65" s="1" customFormat="1" ht="11.25">
      <c r="B490" s="33"/>
      <c r="D490" s="186" t="s">
        <v>1068</v>
      </c>
      <c r="F490" s="187" t="s">
        <v>2597</v>
      </c>
      <c r="I490" s="151"/>
      <c r="L490" s="33"/>
      <c r="M490" s="152"/>
      <c r="T490" s="54"/>
      <c r="AT490" s="18" t="s">
        <v>1068</v>
      </c>
      <c r="AU490" s="18" t="s">
        <v>85</v>
      </c>
    </row>
    <row r="491" spans="2:65" s="1" customFormat="1" ht="16.5" customHeight="1">
      <c r="B491" s="33"/>
      <c r="C491" s="122" t="s">
        <v>612</v>
      </c>
      <c r="D491" s="122" t="s">
        <v>267</v>
      </c>
      <c r="E491" s="123" t="s">
        <v>3451</v>
      </c>
      <c r="F491" s="124" t="s">
        <v>3452</v>
      </c>
      <c r="G491" s="125" t="s">
        <v>3453</v>
      </c>
      <c r="H491" s="126">
        <v>1</v>
      </c>
      <c r="I491" s="127"/>
      <c r="J491" s="128">
        <f>ROUND(I491*H491,2)</f>
        <v>0</v>
      </c>
      <c r="K491" s="124" t="s">
        <v>3272</v>
      </c>
      <c r="L491" s="33"/>
      <c r="M491" s="129" t="s">
        <v>19</v>
      </c>
      <c r="N491" s="130" t="s">
        <v>46</v>
      </c>
      <c r="P491" s="131">
        <f>O491*H491</f>
        <v>0</v>
      </c>
      <c r="Q491" s="131">
        <v>0</v>
      </c>
      <c r="R491" s="131">
        <f>Q491*H491</f>
        <v>0</v>
      </c>
      <c r="S491" s="131">
        <v>0</v>
      </c>
      <c r="T491" s="132">
        <f>S491*H491</f>
        <v>0</v>
      </c>
      <c r="AR491" s="133" t="s">
        <v>272</v>
      </c>
      <c r="AT491" s="133" t="s">
        <v>267</v>
      </c>
      <c r="AU491" s="133" t="s">
        <v>85</v>
      </c>
      <c r="AY491" s="18" t="s">
        <v>266</v>
      </c>
      <c r="BE491" s="134">
        <f>IF(N491="základní",J491,0)</f>
        <v>0</v>
      </c>
      <c r="BF491" s="134">
        <f>IF(N491="snížená",J491,0)</f>
        <v>0</v>
      </c>
      <c r="BG491" s="134">
        <f>IF(N491="zákl. přenesená",J491,0)</f>
        <v>0</v>
      </c>
      <c r="BH491" s="134">
        <f>IF(N491="sníž. přenesená",J491,0)</f>
        <v>0</v>
      </c>
      <c r="BI491" s="134">
        <f>IF(N491="nulová",J491,0)</f>
        <v>0</v>
      </c>
      <c r="BJ491" s="18" t="s">
        <v>83</v>
      </c>
      <c r="BK491" s="134">
        <f>ROUND(I491*H491,2)</f>
        <v>0</v>
      </c>
      <c r="BL491" s="18" t="s">
        <v>272</v>
      </c>
      <c r="BM491" s="133" t="s">
        <v>5781</v>
      </c>
    </row>
    <row r="492" spans="2:65" s="1" customFormat="1" ht="11.25">
      <c r="B492" s="33"/>
      <c r="D492" s="186" t="s">
        <v>1068</v>
      </c>
      <c r="F492" s="187" t="s">
        <v>3455</v>
      </c>
      <c r="I492" s="151"/>
      <c r="L492" s="33"/>
      <c r="M492" s="152"/>
      <c r="T492" s="54"/>
      <c r="AT492" s="18" t="s">
        <v>1068</v>
      </c>
      <c r="AU492" s="18" t="s">
        <v>85</v>
      </c>
    </row>
    <row r="493" spans="2:65" s="11" customFormat="1" ht="11.25">
      <c r="B493" s="135"/>
      <c r="D493" s="136" t="s">
        <v>274</v>
      </c>
      <c r="E493" s="137" t="s">
        <v>19</v>
      </c>
      <c r="F493" s="138" t="s">
        <v>3456</v>
      </c>
      <c r="H493" s="139">
        <v>1</v>
      </c>
      <c r="I493" s="140"/>
      <c r="L493" s="135"/>
      <c r="M493" s="141"/>
      <c r="T493" s="142"/>
      <c r="AT493" s="137" t="s">
        <v>274</v>
      </c>
      <c r="AU493" s="137" t="s">
        <v>85</v>
      </c>
      <c r="AV493" s="11" t="s">
        <v>85</v>
      </c>
      <c r="AW493" s="11" t="s">
        <v>37</v>
      </c>
      <c r="AX493" s="11" t="s">
        <v>75</v>
      </c>
      <c r="AY493" s="137" t="s">
        <v>266</v>
      </c>
    </row>
    <row r="494" spans="2:65" s="12" customFormat="1" ht="11.25">
      <c r="B494" s="143"/>
      <c r="D494" s="136" t="s">
        <v>274</v>
      </c>
      <c r="E494" s="144" t="s">
        <v>19</v>
      </c>
      <c r="F494" s="145" t="s">
        <v>276</v>
      </c>
      <c r="H494" s="146">
        <v>1</v>
      </c>
      <c r="I494" s="147"/>
      <c r="L494" s="143"/>
      <c r="M494" s="148"/>
      <c r="T494" s="149"/>
      <c r="AT494" s="144" t="s">
        <v>274</v>
      </c>
      <c r="AU494" s="144" t="s">
        <v>85</v>
      </c>
      <c r="AV494" s="12" t="s">
        <v>272</v>
      </c>
      <c r="AW494" s="12" t="s">
        <v>37</v>
      </c>
      <c r="AX494" s="12" t="s">
        <v>83</v>
      </c>
      <c r="AY494" s="144" t="s">
        <v>266</v>
      </c>
    </row>
    <row r="495" spans="2:65" s="10" customFormat="1" ht="22.9" customHeight="1">
      <c r="B495" s="112"/>
      <c r="D495" s="113" t="s">
        <v>74</v>
      </c>
      <c r="E495" s="162" t="s">
        <v>3457</v>
      </c>
      <c r="F495" s="162" t="s">
        <v>3458</v>
      </c>
      <c r="I495" s="115"/>
      <c r="J495" s="163">
        <f>BK495</f>
        <v>0</v>
      </c>
      <c r="L495" s="112"/>
      <c r="M495" s="117"/>
      <c r="P495" s="118">
        <f>SUM(P496:P499)</f>
        <v>0</v>
      </c>
      <c r="R495" s="118">
        <f>SUM(R496:R499)</f>
        <v>0</v>
      </c>
      <c r="T495" s="119">
        <f>SUM(T496:T499)</f>
        <v>0</v>
      </c>
      <c r="AR495" s="113" t="s">
        <v>264</v>
      </c>
      <c r="AT495" s="120" t="s">
        <v>74</v>
      </c>
      <c r="AU495" s="120" t="s">
        <v>83</v>
      </c>
      <c r="AY495" s="113" t="s">
        <v>266</v>
      </c>
      <c r="BK495" s="121">
        <f>SUM(BK496:BK499)</f>
        <v>0</v>
      </c>
    </row>
    <row r="496" spans="2:65" s="1" customFormat="1" ht="16.5" customHeight="1">
      <c r="B496" s="33"/>
      <c r="C496" s="122" t="s">
        <v>600</v>
      </c>
      <c r="D496" s="122" t="s">
        <v>267</v>
      </c>
      <c r="E496" s="123" t="s">
        <v>2602</v>
      </c>
      <c r="F496" s="124" t="s">
        <v>2603</v>
      </c>
      <c r="G496" s="125" t="s">
        <v>912</v>
      </c>
      <c r="H496" s="126">
        <v>1</v>
      </c>
      <c r="I496" s="127"/>
      <c r="J496" s="128">
        <f>ROUND(I496*H496,2)</f>
        <v>0</v>
      </c>
      <c r="K496" s="124" t="s">
        <v>3272</v>
      </c>
      <c r="L496" s="33"/>
      <c r="M496" s="129" t="s">
        <v>19</v>
      </c>
      <c r="N496" s="130" t="s">
        <v>46</v>
      </c>
      <c r="P496" s="131">
        <f>O496*H496</f>
        <v>0</v>
      </c>
      <c r="Q496" s="131">
        <v>0</v>
      </c>
      <c r="R496" s="131">
        <f>Q496*H496</f>
        <v>0</v>
      </c>
      <c r="S496" s="131">
        <v>0</v>
      </c>
      <c r="T496" s="132">
        <f>S496*H496</f>
        <v>0</v>
      </c>
      <c r="AR496" s="133" t="s">
        <v>272</v>
      </c>
      <c r="AT496" s="133" t="s">
        <v>267</v>
      </c>
      <c r="AU496" s="133" t="s">
        <v>85</v>
      </c>
      <c r="AY496" s="18" t="s">
        <v>266</v>
      </c>
      <c r="BE496" s="134">
        <f>IF(N496="základní",J496,0)</f>
        <v>0</v>
      </c>
      <c r="BF496" s="134">
        <f>IF(N496="snížená",J496,0)</f>
        <v>0</v>
      </c>
      <c r="BG496" s="134">
        <f>IF(N496="zákl. přenesená",J496,0)</f>
        <v>0</v>
      </c>
      <c r="BH496" s="134">
        <f>IF(N496="sníž. přenesená",J496,0)</f>
        <v>0</v>
      </c>
      <c r="BI496" s="134">
        <f>IF(N496="nulová",J496,0)</f>
        <v>0</v>
      </c>
      <c r="BJ496" s="18" t="s">
        <v>83</v>
      </c>
      <c r="BK496" s="134">
        <f>ROUND(I496*H496,2)</f>
        <v>0</v>
      </c>
      <c r="BL496" s="18" t="s">
        <v>272</v>
      </c>
      <c r="BM496" s="133" t="s">
        <v>5782</v>
      </c>
    </row>
    <row r="497" spans="2:51" s="1" customFormat="1" ht="11.25">
      <c r="B497" s="33"/>
      <c r="D497" s="186" t="s">
        <v>1068</v>
      </c>
      <c r="F497" s="187" t="s">
        <v>2605</v>
      </c>
      <c r="I497" s="151"/>
      <c r="L497" s="33"/>
      <c r="M497" s="152"/>
      <c r="T497" s="54"/>
      <c r="AT497" s="18" t="s">
        <v>1068</v>
      </c>
      <c r="AU497" s="18" t="s">
        <v>85</v>
      </c>
    </row>
    <row r="498" spans="2:51" s="11" customFormat="1" ht="11.25">
      <c r="B498" s="135"/>
      <c r="D498" s="136" t="s">
        <v>274</v>
      </c>
      <c r="E498" s="137" t="s">
        <v>19</v>
      </c>
      <c r="F498" s="138" t="s">
        <v>3460</v>
      </c>
      <c r="H498" s="139">
        <v>1</v>
      </c>
      <c r="I498" s="140"/>
      <c r="L498" s="135"/>
      <c r="M498" s="141"/>
      <c r="T498" s="142"/>
      <c r="AT498" s="137" t="s">
        <v>274</v>
      </c>
      <c r="AU498" s="137" t="s">
        <v>85</v>
      </c>
      <c r="AV498" s="11" t="s">
        <v>85</v>
      </c>
      <c r="AW498" s="11" t="s">
        <v>37</v>
      </c>
      <c r="AX498" s="11" t="s">
        <v>75</v>
      </c>
      <c r="AY498" s="137" t="s">
        <v>266</v>
      </c>
    </row>
    <row r="499" spans="2:51" s="12" customFormat="1" ht="11.25">
      <c r="B499" s="143"/>
      <c r="D499" s="136" t="s">
        <v>274</v>
      </c>
      <c r="E499" s="144" t="s">
        <v>19</v>
      </c>
      <c r="F499" s="145" t="s">
        <v>276</v>
      </c>
      <c r="H499" s="146">
        <v>1</v>
      </c>
      <c r="I499" s="147"/>
      <c r="L499" s="143"/>
      <c r="M499" s="183"/>
      <c r="N499" s="184"/>
      <c r="O499" s="184"/>
      <c r="P499" s="184"/>
      <c r="Q499" s="184"/>
      <c r="R499" s="184"/>
      <c r="S499" s="184"/>
      <c r="T499" s="185"/>
      <c r="AT499" s="144" t="s">
        <v>274</v>
      </c>
      <c r="AU499" s="144" t="s">
        <v>85</v>
      </c>
      <c r="AV499" s="12" t="s">
        <v>272</v>
      </c>
      <c r="AW499" s="12" t="s">
        <v>37</v>
      </c>
      <c r="AX499" s="12" t="s">
        <v>83</v>
      </c>
      <c r="AY499" s="144" t="s">
        <v>266</v>
      </c>
    </row>
    <row r="500" spans="2:51" s="1" customFormat="1" ht="6.95" customHeight="1">
      <c r="B500" s="42"/>
      <c r="C500" s="43"/>
      <c r="D500" s="43"/>
      <c r="E500" s="43"/>
      <c r="F500" s="43"/>
      <c r="G500" s="43"/>
      <c r="H500" s="43"/>
      <c r="I500" s="43"/>
      <c r="J500" s="43"/>
      <c r="K500" s="43"/>
      <c r="L500" s="33"/>
    </row>
  </sheetData>
  <sheetProtection algorithmName="SHA-512" hashValue="gGGbp6rDQdthGM7S3LD4FhR8NUDNTmk9ep+RUXinhhpn7frR9CZTPdGMTvx0pZKPCxpCBYoD7urDYloSLnDxNQ==" saltValue="SO40EkDAjKRfFQnvMvmZlIVQQCbv0kgdX4WYWerrCzNK3/dgM8FsHe84zaoFSPCypNLVSUh5mjN/UlQOoqdo8Q==" spinCount="100000" sheet="1" objects="1" scenarios="1" formatColumns="0" formatRows="0" autoFilter="0"/>
  <autoFilter ref="C92:K499" xr:uid="{00000000-0009-0000-0000-000027000000}"/>
  <mergeCells count="9">
    <mergeCell ref="E50:H50"/>
    <mergeCell ref="E83:H83"/>
    <mergeCell ref="E85:H85"/>
    <mergeCell ref="L2:V2"/>
    <mergeCell ref="E7:H7"/>
    <mergeCell ref="E9:H9"/>
    <mergeCell ref="E18:H18"/>
    <mergeCell ref="E27:H27"/>
    <mergeCell ref="E48:H48"/>
  </mergeCells>
  <hyperlinks>
    <hyperlink ref="F97" r:id="rId1" xr:uid="{00000000-0004-0000-2700-000000000000}"/>
    <hyperlink ref="F101" r:id="rId2" xr:uid="{00000000-0004-0000-2700-000001000000}"/>
    <hyperlink ref="F103" r:id="rId3" xr:uid="{00000000-0004-0000-2700-000002000000}"/>
    <hyperlink ref="F115" r:id="rId4" xr:uid="{00000000-0004-0000-2700-000003000000}"/>
    <hyperlink ref="F122" r:id="rId5" xr:uid="{00000000-0004-0000-2700-000004000000}"/>
    <hyperlink ref="F124" r:id="rId6" xr:uid="{00000000-0004-0000-2700-000005000000}"/>
    <hyperlink ref="F128" r:id="rId7" xr:uid="{00000000-0004-0000-2700-000006000000}"/>
    <hyperlink ref="F132" r:id="rId8" xr:uid="{00000000-0004-0000-2700-000007000000}"/>
    <hyperlink ref="F136" r:id="rId9" xr:uid="{00000000-0004-0000-2700-000008000000}"/>
    <hyperlink ref="F140" r:id="rId10" xr:uid="{00000000-0004-0000-2700-000009000000}"/>
    <hyperlink ref="F144" r:id="rId11" xr:uid="{00000000-0004-0000-2700-00000A000000}"/>
    <hyperlink ref="F149" r:id="rId12" xr:uid="{00000000-0004-0000-2700-00000B000000}"/>
    <hyperlink ref="F158" r:id="rId13" xr:uid="{00000000-0004-0000-2700-00000C000000}"/>
    <hyperlink ref="F162" r:id="rId14" xr:uid="{00000000-0004-0000-2700-00000D000000}"/>
    <hyperlink ref="F171" r:id="rId15" xr:uid="{00000000-0004-0000-2700-00000E000000}"/>
    <hyperlink ref="F175" r:id="rId16" xr:uid="{00000000-0004-0000-2700-00000F000000}"/>
    <hyperlink ref="F180" r:id="rId17" xr:uid="{00000000-0004-0000-2700-000010000000}"/>
    <hyperlink ref="F186" r:id="rId18" xr:uid="{00000000-0004-0000-2700-000011000000}"/>
    <hyperlink ref="F192" r:id="rId19" xr:uid="{00000000-0004-0000-2700-000012000000}"/>
    <hyperlink ref="F194" r:id="rId20" xr:uid="{00000000-0004-0000-2700-000013000000}"/>
    <hyperlink ref="F198" r:id="rId21" xr:uid="{00000000-0004-0000-2700-000014000000}"/>
    <hyperlink ref="F202" r:id="rId22" xr:uid="{00000000-0004-0000-2700-000015000000}"/>
    <hyperlink ref="F208" r:id="rId23" xr:uid="{00000000-0004-0000-2700-000016000000}"/>
    <hyperlink ref="F211" r:id="rId24" xr:uid="{00000000-0004-0000-2700-000017000000}"/>
    <hyperlink ref="F220" r:id="rId25" xr:uid="{00000000-0004-0000-2700-000018000000}"/>
    <hyperlink ref="F222" r:id="rId26" xr:uid="{00000000-0004-0000-2700-000019000000}"/>
    <hyperlink ref="F229" r:id="rId27" xr:uid="{00000000-0004-0000-2700-00001A000000}"/>
    <hyperlink ref="F231" r:id="rId28" xr:uid="{00000000-0004-0000-2700-00001B000000}"/>
    <hyperlink ref="F236" r:id="rId29" xr:uid="{00000000-0004-0000-2700-00001C000000}"/>
    <hyperlink ref="F242" r:id="rId30" xr:uid="{00000000-0004-0000-2700-00001D000000}"/>
    <hyperlink ref="F249" r:id="rId31" xr:uid="{00000000-0004-0000-2700-00001E000000}"/>
    <hyperlink ref="F251" r:id="rId32" xr:uid="{00000000-0004-0000-2700-00001F000000}"/>
    <hyperlink ref="F258" r:id="rId33" xr:uid="{00000000-0004-0000-2700-000020000000}"/>
    <hyperlink ref="F260" r:id="rId34" xr:uid="{00000000-0004-0000-2700-000021000000}"/>
    <hyperlink ref="F265" r:id="rId35" xr:uid="{00000000-0004-0000-2700-000022000000}"/>
    <hyperlink ref="F269" r:id="rId36" xr:uid="{00000000-0004-0000-2700-000023000000}"/>
    <hyperlink ref="F273" r:id="rId37" xr:uid="{00000000-0004-0000-2700-000024000000}"/>
    <hyperlink ref="F275" r:id="rId38" xr:uid="{00000000-0004-0000-2700-000025000000}"/>
    <hyperlink ref="F280" r:id="rId39" xr:uid="{00000000-0004-0000-2700-000026000000}"/>
    <hyperlink ref="F291" r:id="rId40" xr:uid="{00000000-0004-0000-2700-000027000000}"/>
    <hyperlink ref="F297" r:id="rId41" xr:uid="{00000000-0004-0000-2700-000028000000}"/>
    <hyperlink ref="F303" r:id="rId42" xr:uid="{00000000-0004-0000-2700-000029000000}"/>
    <hyperlink ref="F309" r:id="rId43" xr:uid="{00000000-0004-0000-2700-00002A000000}"/>
    <hyperlink ref="F315" r:id="rId44" xr:uid="{00000000-0004-0000-2700-00002B000000}"/>
    <hyperlink ref="F319" r:id="rId45" xr:uid="{00000000-0004-0000-2700-00002C000000}"/>
    <hyperlink ref="F330" r:id="rId46" xr:uid="{00000000-0004-0000-2700-00002D000000}"/>
    <hyperlink ref="F336" r:id="rId47" xr:uid="{00000000-0004-0000-2700-00002E000000}"/>
    <hyperlink ref="F346" r:id="rId48" xr:uid="{00000000-0004-0000-2700-00002F000000}"/>
    <hyperlink ref="F351" r:id="rId49" xr:uid="{00000000-0004-0000-2700-000030000000}"/>
    <hyperlink ref="F355" r:id="rId50" xr:uid="{00000000-0004-0000-2700-000031000000}"/>
    <hyperlink ref="F359" r:id="rId51" xr:uid="{00000000-0004-0000-2700-000032000000}"/>
    <hyperlink ref="F365" r:id="rId52" xr:uid="{00000000-0004-0000-2700-000033000000}"/>
    <hyperlink ref="F372" r:id="rId53" xr:uid="{00000000-0004-0000-2700-000034000000}"/>
    <hyperlink ref="F374" r:id="rId54" xr:uid="{00000000-0004-0000-2700-000035000000}"/>
    <hyperlink ref="F378" r:id="rId55" xr:uid="{00000000-0004-0000-2700-000036000000}"/>
    <hyperlink ref="F380" r:id="rId56" xr:uid="{00000000-0004-0000-2700-000037000000}"/>
    <hyperlink ref="F394" r:id="rId57" xr:uid="{00000000-0004-0000-2700-000038000000}"/>
    <hyperlink ref="F403" r:id="rId58" xr:uid="{00000000-0004-0000-2700-000039000000}"/>
    <hyperlink ref="F405" r:id="rId59" xr:uid="{00000000-0004-0000-2700-00003A000000}"/>
    <hyperlink ref="F409" r:id="rId60" xr:uid="{00000000-0004-0000-2700-00003B000000}"/>
    <hyperlink ref="F412" r:id="rId61" xr:uid="{00000000-0004-0000-2700-00003C000000}"/>
    <hyperlink ref="F416" r:id="rId62" xr:uid="{00000000-0004-0000-2700-00003D000000}"/>
    <hyperlink ref="F449" r:id="rId63" xr:uid="{00000000-0004-0000-2700-00003E000000}"/>
    <hyperlink ref="F456" r:id="rId64" xr:uid="{00000000-0004-0000-2700-00003F000000}"/>
    <hyperlink ref="F469" r:id="rId65" xr:uid="{00000000-0004-0000-2700-000040000000}"/>
    <hyperlink ref="F484" r:id="rId66" xr:uid="{00000000-0004-0000-2700-000041000000}"/>
    <hyperlink ref="F488" r:id="rId67" xr:uid="{00000000-0004-0000-2700-000042000000}"/>
    <hyperlink ref="F490" r:id="rId68" xr:uid="{00000000-0004-0000-2700-000043000000}"/>
    <hyperlink ref="F492" r:id="rId69" xr:uid="{00000000-0004-0000-2700-000044000000}"/>
    <hyperlink ref="F497" r:id="rId70" xr:uid="{00000000-0004-0000-2700-000045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B2:BM30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202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5783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ROUND(J93,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ROUND((SUM(BE93:BE302)),  2)</f>
        <v>0</v>
      </c>
      <c r="I33" s="90">
        <v>0.21</v>
      </c>
      <c r="J33" s="89">
        <f>ROUND(((SUM(BE93:BE302))*I33),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ROUND((SUM(BF93:BF302)),  2)</f>
        <v>0</v>
      </c>
      <c r="I34" s="90">
        <v>0.12</v>
      </c>
      <c r="J34" s="89">
        <f>ROUND(((SUM(BF93:BF302))*I34),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ROUND((SUM(BG93:BG302)),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ROUND((SUM(BH93:BH302)),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ROUND((SUM(BI93:BI302)),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12-21-03 - Obnova propustku, evid.km 18,477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J93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J94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J95</f>
        <v>0</v>
      </c>
      <c r="L61" s="158"/>
    </row>
    <row r="62" spans="2:47" s="13" customFormat="1" ht="19.899999999999999" customHeight="1">
      <c r="B62" s="158"/>
      <c r="D62" s="159" t="s">
        <v>1140</v>
      </c>
      <c r="E62" s="160"/>
      <c r="F62" s="160"/>
      <c r="G62" s="160"/>
      <c r="H62" s="160"/>
      <c r="I62" s="160"/>
      <c r="J62" s="161">
        <f>J133</f>
        <v>0</v>
      </c>
      <c r="L62" s="158"/>
    </row>
    <row r="63" spans="2:47" s="13" customFormat="1" ht="19.899999999999999" customHeight="1">
      <c r="B63" s="158"/>
      <c r="D63" s="159" t="s">
        <v>1141</v>
      </c>
      <c r="E63" s="160"/>
      <c r="F63" s="160"/>
      <c r="G63" s="160"/>
      <c r="H63" s="160"/>
      <c r="I63" s="160"/>
      <c r="J63" s="161">
        <f>J173</f>
        <v>0</v>
      </c>
      <c r="L63" s="158"/>
    </row>
    <row r="64" spans="2:47" s="13" customFormat="1" ht="19.899999999999999" customHeight="1">
      <c r="B64" s="158"/>
      <c r="D64" s="159" t="s">
        <v>1142</v>
      </c>
      <c r="E64" s="160"/>
      <c r="F64" s="160"/>
      <c r="G64" s="160"/>
      <c r="H64" s="160"/>
      <c r="I64" s="160"/>
      <c r="J64" s="161">
        <f>J187</f>
        <v>0</v>
      </c>
      <c r="L64" s="158"/>
    </row>
    <row r="65" spans="2:12" s="13" customFormat="1" ht="19.899999999999999" customHeight="1">
      <c r="B65" s="158"/>
      <c r="D65" s="159" t="s">
        <v>1057</v>
      </c>
      <c r="E65" s="160"/>
      <c r="F65" s="160"/>
      <c r="G65" s="160"/>
      <c r="H65" s="160"/>
      <c r="I65" s="160"/>
      <c r="J65" s="161">
        <f>J219</f>
        <v>0</v>
      </c>
      <c r="L65" s="158"/>
    </row>
    <row r="66" spans="2:12" s="13" customFormat="1" ht="19.899999999999999" customHeight="1">
      <c r="B66" s="158"/>
      <c r="D66" s="159" t="s">
        <v>1058</v>
      </c>
      <c r="E66" s="160"/>
      <c r="F66" s="160"/>
      <c r="G66" s="160"/>
      <c r="H66" s="160"/>
      <c r="I66" s="160"/>
      <c r="J66" s="161">
        <f>J226</f>
        <v>0</v>
      </c>
      <c r="L66" s="158"/>
    </row>
    <row r="67" spans="2:12" s="13" customFormat="1" ht="19.899999999999999" customHeight="1">
      <c r="B67" s="158"/>
      <c r="D67" s="159" t="s">
        <v>1059</v>
      </c>
      <c r="E67" s="160"/>
      <c r="F67" s="160"/>
      <c r="G67" s="160"/>
      <c r="H67" s="160"/>
      <c r="I67" s="160"/>
      <c r="J67" s="161">
        <f>J248</f>
        <v>0</v>
      </c>
      <c r="L67" s="158"/>
    </row>
    <row r="68" spans="2:12" s="13" customFormat="1" ht="19.899999999999999" customHeight="1">
      <c r="B68" s="158"/>
      <c r="D68" s="159" t="s">
        <v>1060</v>
      </c>
      <c r="E68" s="160"/>
      <c r="F68" s="160"/>
      <c r="G68" s="160"/>
      <c r="H68" s="160"/>
      <c r="I68" s="160"/>
      <c r="J68" s="161">
        <f>J257</f>
        <v>0</v>
      </c>
      <c r="L68" s="158"/>
    </row>
    <row r="69" spans="2:12" s="8" customFormat="1" ht="24.95" customHeight="1">
      <c r="B69" s="100"/>
      <c r="D69" s="101" t="s">
        <v>1061</v>
      </c>
      <c r="E69" s="102"/>
      <c r="F69" s="102"/>
      <c r="G69" s="102"/>
      <c r="H69" s="102"/>
      <c r="I69" s="102"/>
      <c r="J69" s="103">
        <f>J260</f>
        <v>0</v>
      </c>
      <c r="L69" s="100"/>
    </row>
    <row r="70" spans="2:12" s="13" customFormat="1" ht="19.899999999999999" customHeight="1">
      <c r="B70" s="158"/>
      <c r="D70" s="159" t="s">
        <v>3267</v>
      </c>
      <c r="E70" s="160"/>
      <c r="F70" s="160"/>
      <c r="G70" s="160"/>
      <c r="H70" s="160"/>
      <c r="I70" s="160"/>
      <c r="J70" s="161">
        <f>J261</f>
        <v>0</v>
      </c>
      <c r="L70" s="158"/>
    </row>
    <row r="71" spans="2:12" s="8" customFormat="1" ht="24.95" customHeight="1">
      <c r="B71" s="100"/>
      <c r="D71" s="101" t="s">
        <v>2402</v>
      </c>
      <c r="E71" s="102"/>
      <c r="F71" s="102"/>
      <c r="G71" s="102"/>
      <c r="H71" s="102"/>
      <c r="I71" s="102"/>
      <c r="J71" s="103">
        <f>J288</f>
        <v>0</v>
      </c>
      <c r="L71" s="100"/>
    </row>
    <row r="72" spans="2:12" s="13" customFormat="1" ht="19.899999999999999" customHeight="1">
      <c r="B72" s="158"/>
      <c r="D72" s="159" t="s">
        <v>3268</v>
      </c>
      <c r="E72" s="160"/>
      <c r="F72" s="160"/>
      <c r="G72" s="160"/>
      <c r="H72" s="160"/>
      <c r="I72" s="160"/>
      <c r="J72" s="161">
        <f>J289</f>
        <v>0</v>
      </c>
      <c r="L72" s="158"/>
    </row>
    <row r="73" spans="2:12" s="13" customFormat="1" ht="19.899999999999999" customHeight="1">
      <c r="B73" s="158"/>
      <c r="D73" s="159" t="s">
        <v>3269</v>
      </c>
      <c r="E73" s="160"/>
      <c r="F73" s="160"/>
      <c r="G73" s="160"/>
      <c r="H73" s="160"/>
      <c r="I73" s="160"/>
      <c r="J73" s="161">
        <f>J298</f>
        <v>0</v>
      </c>
      <c r="L73" s="158"/>
    </row>
    <row r="74" spans="2:12" s="1" customFormat="1" ht="21.75" customHeight="1">
      <c r="B74" s="33"/>
      <c r="L74" s="33"/>
    </row>
    <row r="75" spans="2:12" s="1" customFormat="1" ht="6.95" customHeight="1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12" s="1" customFormat="1" ht="6.95" customHeight="1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12" s="1" customFormat="1" ht="24.95" customHeight="1">
      <c r="B80" s="33"/>
      <c r="C80" s="22" t="s">
        <v>251</v>
      </c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16</v>
      </c>
      <c r="L82" s="33"/>
    </row>
    <row r="83" spans="2:65" s="1" customFormat="1" ht="26.25" customHeight="1">
      <c r="B83" s="33"/>
      <c r="E83" s="319" t="str">
        <f>E7</f>
        <v>Odstranění havarijního stavu po povodních 2024 - komplexní oprava trati v úseku Vápenná - Javorník ve Slezsku - PD</v>
      </c>
      <c r="F83" s="320"/>
      <c r="G83" s="320"/>
      <c r="H83" s="320"/>
      <c r="L83" s="33"/>
    </row>
    <row r="84" spans="2:65" s="1" customFormat="1" ht="12" customHeight="1">
      <c r="B84" s="33"/>
      <c r="C84" s="28" t="s">
        <v>243</v>
      </c>
      <c r="L84" s="33"/>
    </row>
    <row r="85" spans="2:65" s="1" customFormat="1" ht="16.5" customHeight="1">
      <c r="B85" s="33"/>
      <c r="E85" s="315" t="str">
        <f>E9</f>
        <v>SO 12-21-03 - Obnova propustku, evid.km 18,477</v>
      </c>
      <c r="F85" s="321"/>
      <c r="G85" s="321"/>
      <c r="H85" s="321"/>
      <c r="L85" s="33"/>
    </row>
    <row r="86" spans="2:65" s="1" customFormat="1" ht="6.95" customHeight="1">
      <c r="B86" s="33"/>
      <c r="L86" s="33"/>
    </row>
    <row r="87" spans="2:65" s="1" customFormat="1" ht="12" customHeight="1">
      <c r="B87" s="33"/>
      <c r="C87" s="28" t="s">
        <v>21</v>
      </c>
      <c r="F87" s="26" t="str">
        <f>F12</f>
        <v xml:space="preserve"> </v>
      </c>
      <c r="I87" s="28" t="s">
        <v>23</v>
      </c>
      <c r="J87" s="50" t="str">
        <f>IF(J12="","",J12)</f>
        <v>10. 4. 2025</v>
      </c>
      <c r="L87" s="33"/>
    </row>
    <row r="88" spans="2:65" s="1" customFormat="1" ht="6.95" customHeight="1">
      <c r="B88" s="33"/>
      <c r="L88" s="33"/>
    </row>
    <row r="89" spans="2:65" s="1" customFormat="1" ht="15.2" customHeight="1">
      <c r="B89" s="33"/>
      <c r="C89" s="28" t="s">
        <v>25</v>
      </c>
      <c r="F89" s="26" t="str">
        <f>E15</f>
        <v xml:space="preserve">Správa železnic, státní organizace </v>
      </c>
      <c r="I89" s="28" t="s">
        <v>33</v>
      </c>
      <c r="J89" s="31" t="str">
        <f>E21</f>
        <v>Prodin a.s.</v>
      </c>
      <c r="L89" s="33"/>
    </row>
    <row r="90" spans="2:65" s="1" customFormat="1" ht="15.2" customHeight="1">
      <c r="B90" s="33"/>
      <c r="C90" s="28" t="s">
        <v>31</v>
      </c>
      <c r="F90" s="26" t="str">
        <f>IF(E18="","",E18)</f>
        <v>Vyplň údaj</v>
      </c>
      <c r="I90" s="28" t="s">
        <v>38</v>
      </c>
      <c r="J90" s="31" t="str">
        <f>E24</f>
        <v xml:space="preserve"> </v>
      </c>
      <c r="L90" s="33"/>
    </row>
    <row r="91" spans="2:65" s="1" customFormat="1" ht="10.35" customHeight="1">
      <c r="B91" s="33"/>
      <c r="L91" s="33"/>
    </row>
    <row r="92" spans="2:65" s="9" customFormat="1" ht="29.25" customHeight="1">
      <c r="B92" s="104"/>
      <c r="C92" s="105" t="s">
        <v>252</v>
      </c>
      <c r="D92" s="106" t="s">
        <v>60</v>
      </c>
      <c r="E92" s="106" t="s">
        <v>56</v>
      </c>
      <c r="F92" s="106" t="s">
        <v>57</v>
      </c>
      <c r="G92" s="106" t="s">
        <v>253</v>
      </c>
      <c r="H92" s="106" t="s">
        <v>254</v>
      </c>
      <c r="I92" s="106" t="s">
        <v>255</v>
      </c>
      <c r="J92" s="106" t="s">
        <v>247</v>
      </c>
      <c r="K92" s="107" t="s">
        <v>256</v>
      </c>
      <c r="L92" s="104"/>
      <c r="M92" s="57" t="s">
        <v>19</v>
      </c>
      <c r="N92" s="58" t="s">
        <v>45</v>
      </c>
      <c r="O92" s="58" t="s">
        <v>257</v>
      </c>
      <c r="P92" s="58" t="s">
        <v>258</v>
      </c>
      <c r="Q92" s="58" t="s">
        <v>259</v>
      </c>
      <c r="R92" s="58" t="s">
        <v>260</v>
      </c>
      <c r="S92" s="58" t="s">
        <v>261</v>
      </c>
      <c r="T92" s="59" t="s">
        <v>262</v>
      </c>
    </row>
    <row r="93" spans="2:65" s="1" customFormat="1" ht="22.9" customHeight="1">
      <c r="B93" s="33"/>
      <c r="C93" s="62" t="s">
        <v>263</v>
      </c>
      <c r="J93" s="108">
        <f>BK93</f>
        <v>0</v>
      </c>
      <c r="L93" s="33"/>
      <c r="M93" s="60"/>
      <c r="N93" s="51"/>
      <c r="O93" s="51"/>
      <c r="P93" s="109">
        <f>P94+P260+P288</f>
        <v>0</v>
      </c>
      <c r="Q93" s="51"/>
      <c r="R93" s="109">
        <f>R94+R260+R288</f>
        <v>0</v>
      </c>
      <c r="S93" s="51"/>
      <c r="T93" s="110">
        <f>T94+T260+T288</f>
        <v>0</v>
      </c>
      <c r="AT93" s="18" t="s">
        <v>74</v>
      </c>
      <c r="AU93" s="18" t="s">
        <v>248</v>
      </c>
      <c r="BK93" s="111">
        <f>BK94+BK260+BK288</f>
        <v>0</v>
      </c>
    </row>
    <row r="94" spans="2:65" s="10" customFormat="1" ht="25.9" customHeight="1">
      <c r="B94" s="112"/>
      <c r="D94" s="113" t="s">
        <v>74</v>
      </c>
      <c r="E94" s="114" t="s">
        <v>828</v>
      </c>
      <c r="F94" s="114" t="s">
        <v>829</v>
      </c>
      <c r="I94" s="115"/>
      <c r="J94" s="116">
        <f>BK94</f>
        <v>0</v>
      </c>
      <c r="L94" s="112"/>
      <c r="M94" s="117"/>
      <c r="P94" s="118">
        <f>P95+P133+P173+P187+P219+P226+P248+P257</f>
        <v>0</v>
      </c>
      <c r="R94" s="118">
        <f>R95+R133+R173+R187+R219+R226+R248+R257</f>
        <v>0</v>
      </c>
      <c r="T94" s="119">
        <f>T95+T133+T173+T187+T219+T226+T248+T257</f>
        <v>0</v>
      </c>
      <c r="AR94" s="113" t="s">
        <v>83</v>
      </c>
      <c r="AT94" s="120" t="s">
        <v>74</v>
      </c>
      <c r="AU94" s="120" t="s">
        <v>75</v>
      </c>
      <c r="AY94" s="113" t="s">
        <v>266</v>
      </c>
      <c r="BK94" s="121">
        <f>BK95+BK133+BK173+BK187+BK219+BK226+BK248+BK257</f>
        <v>0</v>
      </c>
    </row>
    <row r="95" spans="2:65" s="10" customFormat="1" ht="22.9" customHeight="1">
      <c r="B95" s="112"/>
      <c r="D95" s="113" t="s">
        <v>74</v>
      </c>
      <c r="E95" s="162" t="s">
        <v>83</v>
      </c>
      <c r="F95" s="162" t="s">
        <v>1143</v>
      </c>
      <c r="I95" s="115"/>
      <c r="J95" s="163">
        <f>BK95</f>
        <v>0</v>
      </c>
      <c r="L95" s="112"/>
      <c r="M95" s="117"/>
      <c r="P95" s="118">
        <f>SUM(P96:P132)</f>
        <v>0</v>
      </c>
      <c r="R95" s="118">
        <f>SUM(R96:R132)</f>
        <v>0</v>
      </c>
      <c r="T95" s="119">
        <f>SUM(T96:T132)</f>
        <v>0</v>
      </c>
      <c r="AR95" s="113" t="s">
        <v>83</v>
      </c>
      <c r="AT95" s="120" t="s">
        <v>74</v>
      </c>
      <c r="AU95" s="120" t="s">
        <v>83</v>
      </c>
      <c r="AY95" s="113" t="s">
        <v>266</v>
      </c>
      <c r="BK95" s="121">
        <f>SUM(BK96:BK132)</f>
        <v>0</v>
      </c>
    </row>
    <row r="96" spans="2:65" s="1" customFormat="1" ht="16.5" customHeight="1">
      <c r="B96" s="33"/>
      <c r="C96" s="122" t="s">
        <v>83</v>
      </c>
      <c r="D96" s="122" t="s">
        <v>267</v>
      </c>
      <c r="E96" s="123" t="s">
        <v>1154</v>
      </c>
      <c r="F96" s="124" t="s">
        <v>1155</v>
      </c>
      <c r="G96" s="125" t="s">
        <v>639</v>
      </c>
      <c r="H96" s="126">
        <v>400</v>
      </c>
      <c r="I96" s="127"/>
      <c r="J96" s="128">
        <f>ROUND(I96*H96,2)</f>
        <v>0</v>
      </c>
      <c r="K96" s="124" t="s">
        <v>3272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5784</v>
      </c>
    </row>
    <row r="97" spans="2:65" s="1" customFormat="1" ht="11.25">
      <c r="B97" s="33"/>
      <c r="D97" s="186" t="s">
        <v>1068</v>
      </c>
      <c r="F97" s="187" t="s">
        <v>1157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5785</v>
      </c>
      <c r="H98" s="139">
        <v>400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2" customFormat="1" ht="11.25">
      <c r="B99" s="143"/>
      <c r="D99" s="136" t="s">
        <v>274</v>
      </c>
      <c r="E99" s="144" t="s">
        <v>19</v>
      </c>
      <c r="F99" s="145" t="s">
        <v>276</v>
      </c>
      <c r="H99" s="146">
        <v>400</v>
      </c>
      <c r="I99" s="147"/>
      <c r="L99" s="143"/>
      <c r="M99" s="148"/>
      <c r="T99" s="149"/>
      <c r="AT99" s="144" t="s">
        <v>274</v>
      </c>
      <c r="AU99" s="144" t="s">
        <v>85</v>
      </c>
      <c r="AV99" s="12" t="s">
        <v>272</v>
      </c>
      <c r="AW99" s="12" t="s">
        <v>37</v>
      </c>
      <c r="AX99" s="12" t="s">
        <v>83</v>
      </c>
      <c r="AY99" s="144" t="s">
        <v>266</v>
      </c>
    </row>
    <row r="100" spans="2:65" s="1" customFormat="1" ht="16.5" customHeight="1">
      <c r="B100" s="33"/>
      <c r="C100" s="122" t="s">
        <v>85</v>
      </c>
      <c r="D100" s="122" t="s">
        <v>267</v>
      </c>
      <c r="E100" s="123" t="s">
        <v>1159</v>
      </c>
      <c r="F100" s="124" t="s">
        <v>1160</v>
      </c>
      <c r="G100" s="125" t="s">
        <v>1161</v>
      </c>
      <c r="H100" s="126">
        <v>30</v>
      </c>
      <c r="I100" s="127"/>
      <c r="J100" s="128">
        <f>ROUND(I100*H100,2)</f>
        <v>0</v>
      </c>
      <c r="K100" s="124" t="s">
        <v>3272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5786</v>
      </c>
    </row>
    <row r="101" spans="2:65" s="1" customFormat="1" ht="11.25">
      <c r="B101" s="33"/>
      <c r="D101" s="186" t="s">
        <v>1068</v>
      </c>
      <c r="F101" s="187" t="s">
        <v>1163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" customFormat="1" ht="16.5" customHeight="1">
      <c r="B102" s="33"/>
      <c r="C102" s="122" t="s">
        <v>285</v>
      </c>
      <c r="D102" s="122" t="s">
        <v>267</v>
      </c>
      <c r="E102" s="123" t="s">
        <v>5272</v>
      </c>
      <c r="F102" s="124" t="s">
        <v>5273</v>
      </c>
      <c r="G102" s="125" t="s">
        <v>279</v>
      </c>
      <c r="H102" s="126">
        <v>227.7</v>
      </c>
      <c r="I102" s="127"/>
      <c r="J102" s="128">
        <f>ROUND(I102*H102,2)</f>
        <v>0</v>
      </c>
      <c r="K102" s="124" t="s">
        <v>3272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5787</v>
      </c>
    </row>
    <row r="103" spans="2:65" s="1" customFormat="1" ht="11.25">
      <c r="B103" s="33"/>
      <c r="D103" s="186" t="s">
        <v>1068</v>
      </c>
      <c r="F103" s="187" t="s">
        <v>5275</v>
      </c>
      <c r="I103" s="151"/>
      <c r="L103" s="33"/>
      <c r="M103" s="152"/>
      <c r="T103" s="54"/>
      <c r="AT103" s="18" t="s">
        <v>1068</v>
      </c>
      <c r="AU103" s="18" t="s">
        <v>85</v>
      </c>
    </row>
    <row r="104" spans="2:65" s="14" customFormat="1" ht="11.25">
      <c r="B104" s="164"/>
      <c r="D104" s="136" t="s">
        <v>274</v>
      </c>
      <c r="E104" s="165" t="s">
        <v>19</v>
      </c>
      <c r="F104" s="166" t="s">
        <v>5788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5789</v>
      </c>
      <c r="H105" s="139">
        <v>111.6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5790</v>
      </c>
      <c r="H106" s="139">
        <v>116.1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2" customFormat="1" ht="11.25">
      <c r="B107" s="143"/>
      <c r="D107" s="136" t="s">
        <v>274</v>
      </c>
      <c r="E107" s="144" t="s">
        <v>19</v>
      </c>
      <c r="F107" s="145" t="s">
        <v>276</v>
      </c>
      <c r="H107" s="146">
        <v>227.7</v>
      </c>
      <c r="I107" s="147"/>
      <c r="L107" s="143"/>
      <c r="M107" s="148"/>
      <c r="T107" s="149"/>
      <c r="AT107" s="144" t="s">
        <v>274</v>
      </c>
      <c r="AU107" s="144" t="s">
        <v>85</v>
      </c>
      <c r="AV107" s="12" t="s">
        <v>272</v>
      </c>
      <c r="AW107" s="12" t="s">
        <v>37</v>
      </c>
      <c r="AX107" s="12" t="s">
        <v>83</v>
      </c>
      <c r="AY107" s="144" t="s">
        <v>266</v>
      </c>
    </row>
    <row r="108" spans="2:65" s="1" customFormat="1" ht="21.75" customHeight="1">
      <c r="B108" s="33"/>
      <c r="C108" s="122" t="s">
        <v>272</v>
      </c>
      <c r="D108" s="122" t="s">
        <v>267</v>
      </c>
      <c r="E108" s="123" t="s">
        <v>1296</v>
      </c>
      <c r="F108" s="124" t="s">
        <v>1297</v>
      </c>
      <c r="G108" s="125" t="s">
        <v>279</v>
      </c>
      <c r="H108" s="126">
        <v>227.7</v>
      </c>
      <c r="I108" s="127"/>
      <c r="J108" s="128">
        <f>ROUND(I108*H108,2)</f>
        <v>0</v>
      </c>
      <c r="K108" s="124" t="s">
        <v>3272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5791</v>
      </c>
    </row>
    <row r="109" spans="2:65" s="1" customFormat="1" ht="11.25">
      <c r="B109" s="33"/>
      <c r="D109" s="186" t="s">
        <v>1068</v>
      </c>
      <c r="F109" s="187" t="s">
        <v>1299</v>
      </c>
      <c r="I109" s="151"/>
      <c r="L109" s="33"/>
      <c r="M109" s="152"/>
      <c r="T109" s="54"/>
      <c r="AT109" s="18" t="s">
        <v>1068</v>
      </c>
      <c r="AU109" s="18" t="s">
        <v>85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5792</v>
      </c>
      <c r="H110" s="139">
        <v>227.7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2" customFormat="1" ht="11.25">
      <c r="B111" s="143"/>
      <c r="D111" s="136" t="s">
        <v>274</v>
      </c>
      <c r="E111" s="144" t="s">
        <v>19</v>
      </c>
      <c r="F111" s="145" t="s">
        <v>276</v>
      </c>
      <c r="H111" s="146">
        <v>227.7</v>
      </c>
      <c r="I111" s="147"/>
      <c r="L111" s="143"/>
      <c r="M111" s="148"/>
      <c r="T111" s="149"/>
      <c r="AT111" s="144" t="s">
        <v>274</v>
      </c>
      <c r="AU111" s="144" t="s">
        <v>85</v>
      </c>
      <c r="AV111" s="12" t="s">
        <v>272</v>
      </c>
      <c r="AW111" s="12" t="s">
        <v>37</v>
      </c>
      <c r="AX111" s="12" t="s">
        <v>83</v>
      </c>
      <c r="AY111" s="144" t="s">
        <v>266</v>
      </c>
    </row>
    <row r="112" spans="2:65" s="1" customFormat="1" ht="24.2" customHeight="1">
      <c r="B112" s="33"/>
      <c r="C112" s="122" t="s">
        <v>264</v>
      </c>
      <c r="D112" s="122" t="s">
        <v>267</v>
      </c>
      <c r="E112" s="123" t="s">
        <v>1300</v>
      </c>
      <c r="F112" s="124" t="s">
        <v>1301</v>
      </c>
      <c r="G112" s="125" t="s">
        <v>279</v>
      </c>
      <c r="H112" s="126">
        <v>2277</v>
      </c>
      <c r="I112" s="127"/>
      <c r="J112" s="128">
        <f>ROUND(I112*H112,2)</f>
        <v>0</v>
      </c>
      <c r="K112" s="124" t="s">
        <v>3272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5793</v>
      </c>
    </row>
    <row r="113" spans="2:65" s="1" customFormat="1" ht="11.25">
      <c r="B113" s="33"/>
      <c r="D113" s="186" t="s">
        <v>1068</v>
      </c>
      <c r="F113" s="187" t="s">
        <v>1303</v>
      </c>
      <c r="I113" s="151"/>
      <c r="L113" s="33"/>
      <c r="M113" s="152"/>
      <c r="T113" s="54"/>
      <c r="AT113" s="18" t="s">
        <v>1068</v>
      </c>
      <c r="AU113" s="18" t="s">
        <v>85</v>
      </c>
    </row>
    <row r="114" spans="2:65" s="1" customFormat="1" ht="16.5" customHeight="1">
      <c r="B114" s="33"/>
      <c r="C114" s="122" t="s">
        <v>295</v>
      </c>
      <c r="D114" s="122" t="s">
        <v>267</v>
      </c>
      <c r="E114" s="123" t="s">
        <v>2715</v>
      </c>
      <c r="F114" s="124" t="s">
        <v>2716</v>
      </c>
      <c r="G114" s="125" t="s">
        <v>279</v>
      </c>
      <c r="H114" s="126">
        <v>227</v>
      </c>
      <c r="I114" s="127"/>
      <c r="J114" s="128">
        <f>ROUND(I114*H114,2)</f>
        <v>0</v>
      </c>
      <c r="K114" s="124" t="s">
        <v>3272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85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5794</v>
      </c>
    </row>
    <row r="115" spans="2:65" s="1" customFormat="1" ht="11.25">
      <c r="B115" s="33"/>
      <c r="D115" s="186" t="s">
        <v>1068</v>
      </c>
      <c r="F115" s="187" t="s">
        <v>2718</v>
      </c>
      <c r="I115" s="151"/>
      <c r="L115" s="33"/>
      <c r="M115" s="152"/>
      <c r="T115" s="54"/>
      <c r="AT115" s="18" t="s">
        <v>1068</v>
      </c>
      <c r="AU115" s="18" t="s">
        <v>85</v>
      </c>
    </row>
    <row r="116" spans="2:65" s="1" customFormat="1" ht="16.5" customHeight="1">
      <c r="B116" s="33"/>
      <c r="C116" s="122" t="s">
        <v>293</v>
      </c>
      <c r="D116" s="122" t="s">
        <v>267</v>
      </c>
      <c r="E116" s="123" t="s">
        <v>2720</v>
      </c>
      <c r="F116" s="124" t="s">
        <v>2721</v>
      </c>
      <c r="G116" s="125" t="s">
        <v>845</v>
      </c>
      <c r="H116" s="126">
        <v>455.4</v>
      </c>
      <c r="I116" s="127"/>
      <c r="J116" s="128">
        <f>ROUND(I116*H116,2)</f>
        <v>0</v>
      </c>
      <c r="K116" s="124" t="s">
        <v>3272</v>
      </c>
      <c r="L116" s="33"/>
      <c r="M116" s="129" t="s">
        <v>19</v>
      </c>
      <c r="N116" s="130" t="s">
        <v>46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272</v>
      </c>
      <c r="AT116" s="133" t="s">
        <v>267</v>
      </c>
      <c r="AU116" s="133" t="s">
        <v>85</v>
      </c>
      <c r="AY116" s="18" t="s">
        <v>266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8" t="s">
        <v>83</v>
      </c>
      <c r="BK116" s="134">
        <f>ROUND(I116*H116,2)</f>
        <v>0</v>
      </c>
      <c r="BL116" s="18" t="s">
        <v>272</v>
      </c>
      <c r="BM116" s="133" t="s">
        <v>5795</v>
      </c>
    </row>
    <row r="117" spans="2:65" s="1" customFormat="1" ht="11.25">
      <c r="B117" s="33"/>
      <c r="D117" s="186" t="s">
        <v>1068</v>
      </c>
      <c r="F117" s="187" t="s">
        <v>2723</v>
      </c>
      <c r="I117" s="151"/>
      <c r="L117" s="33"/>
      <c r="M117" s="152"/>
      <c r="T117" s="54"/>
      <c r="AT117" s="18" t="s">
        <v>1068</v>
      </c>
      <c r="AU117" s="18" t="s">
        <v>85</v>
      </c>
    </row>
    <row r="118" spans="2:65" s="11" customFormat="1" ht="11.25">
      <c r="B118" s="135"/>
      <c r="D118" s="136" t="s">
        <v>274</v>
      </c>
      <c r="E118" s="137" t="s">
        <v>19</v>
      </c>
      <c r="F118" s="138" t="s">
        <v>5796</v>
      </c>
      <c r="H118" s="139">
        <v>455.4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75</v>
      </c>
      <c r="AY118" s="137" t="s">
        <v>266</v>
      </c>
    </row>
    <row r="119" spans="2:65" s="12" customFormat="1" ht="11.25">
      <c r="B119" s="143"/>
      <c r="D119" s="136" t="s">
        <v>274</v>
      </c>
      <c r="E119" s="144" t="s">
        <v>19</v>
      </c>
      <c r="F119" s="145" t="s">
        <v>276</v>
      </c>
      <c r="H119" s="146">
        <v>455.4</v>
      </c>
      <c r="I119" s="147"/>
      <c r="L119" s="143"/>
      <c r="M119" s="148"/>
      <c r="T119" s="149"/>
      <c r="AT119" s="144" t="s">
        <v>274</v>
      </c>
      <c r="AU119" s="144" t="s">
        <v>85</v>
      </c>
      <c r="AV119" s="12" t="s">
        <v>272</v>
      </c>
      <c r="AW119" s="12" t="s">
        <v>37</v>
      </c>
      <c r="AX119" s="12" t="s">
        <v>83</v>
      </c>
      <c r="AY119" s="144" t="s">
        <v>266</v>
      </c>
    </row>
    <row r="120" spans="2:65" s="1" customFormat="1" ht="16.5" customHeight="1">
      <c r="B120" s="33"/>
      <c r="C120" s="122" t="s">
        <v>303</v>
      </c>
      <c r="D120" s="122" t="s">
        <v>267</v>
      </c>
      <c r="E120" s="123" t="s">
        <v>2725</v>
      </c>
      <c r="F120" s="124" t="s">
        <v>2726</v>
      </c>
      <c r="G120" s="125" t="s">
        <v>279</v>
      </c>
      <c r="H120" s="126">
        <v>227.7</v>
      </c>
      <c r="I120" s="127"/>
      <c r="J120" s="128">
        <f>ROUND(I120*H120,2)</f>
        <v>0</v>
      </c>
      <c r="K120" s="124" t="s">
        <v>3272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5797</v>
      </c>
    </row>
    <row r="121" spans="2:65" s="1" customFormat="1" ht="11.25">
      <c r="B121" s="33"/>
      <c r="D121" s="186" t="s">
        <v>1068</v>
      </c>
      <c r="F121" s="187" t="s">
        <v>2728</v>
      </c>
      <c r="I121" s="151"/>
      <c r="L121" s="33"/>
      <c r="M121" s="152"/>
      <c r="T121" s="54"/>
      <c r="AT121" s="18" t="s">
        <v>1068</v>
      </c>
      <c r="AU121" s="18" t="s">
        <v>85</v>
      </c>
    </row>
    <row r="122" spans="2:65" s="1" customFormat="1" ht="16.5" customHeight="1">
      <c r="B122" s="33"/>
      <c r="C122" s="122" t="s">
        <v>307</v>
      </c>
      <c r="D122" s="122" t="s">
        <v>267</v>
      </c>
      <c r="E122" s="123" t="s">
        <v>2730</v>
      </c>
      <c r="F122" s="124" t="s">
        <v>2731</v>
      </c>
      <c r="G122" s="125" t="s">
        <v>279</v>
      </c>
      <c r="H122" s="126">
        <v>157.30000000000001</v>
      </c>
      <c r="I122" s="127"/>
      <c r="J122" s="128">
        <f>ROUND(I122*H122,2)</f>
        <v>0</v>
      </c>
      <c r="K122" s="124" t="s">
        <v>3272</v>
      </c>
      <c r="L122" s="33"/>
      <c r="M122" s="129" t="s">
        <v>19</v>
      </c>
      <c r="N122" s="130" t="s">
        <v>46</v>
      </c>
      <c r="P122" s="131">
        <f>O122*H122</f>
        <v>0</v>
      </c>
      <c r="Q122" s="131">
        <v>0</v>
      </c>
      <c r="R122" s="131">
        <f>Q122*H122</f>
        <v>0</v>
      </c>
      <c r="S122" s="131">
        <v>0</v>
      </c>
      <c r="T122" s="132">
        <f>S122*H122</f>
        <v>0</v>
      </c>
      <c r="AR122" s="133" t="s">
        <v>272</v>
      </c>
      <c r="AT122" s="133" t="s">
        <v>267</v>
      </c>
      <c r="AU122" s="133" t="s">
        <v>85</v>
      </c>
      <c r="AY122" s="18" t="s">
        <v>266</v>
      </c>
      <c r="BE122" s="134">
        <f>IF(N122="základní",J122,0)</f>
        <v>0</v>
      </c>
      <c r="BF122" s="134">
        <f>IF(N122="snížená",J122,0)</f>
        <v>0</v>
      </c>
      <c r="BG122" s="134">
        <f>IF(N122="zákl. přenesená",J122,0)</f>
        <v>0</v>
      </c>
      <c r="BH122" s="134">
        <f>IF(N122="sníž. přenesená",J122,0)</f>
        <v>0</v>
      </c>
      <c r="BI122" s="134">
        <f>IF(N122="nulová",J122,0)</f>
        <v>0</v>
      </c>
      <c r="BJ122" s="18" t="s">
        <v>83</v>
      </c>
      <c r="BK122" s="134">
        <f>ROUND(I122*H122,2)</f>
        <v>0</v>
      </c>
      <c r="BL122" s="18" t="s">
        <v>272</v>
      </c>
      <c r="BM122" s="133" t="s">
        <v>5798</v>
      </c>
    </row>
    <row r="123" spans="2:65" s="1" customFormat="1" ht="11.25">
      <c r="B123" s="33"/>
      <c r="D123" s="186" t="s">
        <v>1068</v>
      </c>
      <c r="F123" s="187" t="s">
        <v>2733</v>
      </c>
      <c r="I123" s="151"/>
      <c r="L123" s="33"/>
      <c r="M123" s="152"/>
      <c r="T123" s="54"/>
      <c r="AT123" s="18" t="s">
        <v>1068</v>
      </c>
      <c r="AU123" s="18" t="s">
        <v>85</v>
      </c>
    </row>
    <row r="124" spans="2:65" s="14" customFormat="1" ht="11.25">
      <c r="B124" s="164"/>
      <c r="D124" s="136" t="s">
        <v>274</v>
      </c>
      <c r="E124" s="165" t="s">
        <v>19</v>
      </c>
      <c r="F124" s="166" t="s">
        <v>5799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85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5800</v>
      </c>
      <c r="H125" s="139">
        <v>111.6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5801</v>
      </c>
      <c r="H126" s="139">
        <v>-15.1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1" customFormat="1" ht="11.25">
      <c r="B127" s="135"/>
      <c r="D127" s="136" t="s">
        <v>274</v>
      </c>
      <c r="E127" s="137" t="s">
        <v>19</v>
      </c>
      <c r="F127" s="138" t="s">
        <v>5802</v>
      </c>
      <c r="H127" s="139">
        <v>49.5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1" customFormat="1" ht="11.25">
      <c r="B128" s="135"/>
      <c r="D128" s="136" t="s">
        <v>274</v>
      </c>
      <c r="E128" s="137" t="s">
        <v>19</v>
      </c>
      <c r="F128" s="138" t="s">
        <v>5803</v>
      </c>
      <c r="H128" s="139">
        <v>11.3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2" customFormat="1" ht="11.25">
      <c r="B129" s="143"/>
      <c r="D129" s="136" t="s">
        <v>274</v>
      </c>
      <c r="E129" s="144" t="s">
        <v>19</v>
      </c>
      <c r="F129" s="145" t="s">
        <v>276</v>
      </c>
      <c r="H129" s="146">
        <v>157.30000000000001</v>
      </c>
      <c r="I129" s="147"/>
      <c r="L129" s="143"/>
      <c r="M129" s="148"/>
      <c r="T129" s="149"/>
      <c r="AT129" s="144" t="s">
        <v>274</v>
      </c>
      <c r="AU129" s="144" t="s">
        <v>85</v>
      </c>
      <c r="AV129" s="12" t="s">
        <v>272</v>
      </c>
      <c r="AW129" s="12" t="s">
        <v>37</v>
      </c>
      <c r="AX129" s="12" t="s">
        <v>83</v>
      </c>
      <c r="AY129" s="144" t="s">
        <v>266</v>
      </c>
    </row>
    <row r="130" spans="2:65" s="1" customFormat="1" ht="16.5" customHeight="1">
      <c r="B130" s="33"/>
      <c r="C130" s="170" t="s">
        <v>312</v>
      </c>
      <c r="D130" s="170" t="s">
        <v>298</v>
      </c>
      <c r="E130" s="171" t="s">
        <v>5804</v>
      </c>
      <c r="F130" s="172" t="s">
        <v>5805</v>
      </c>
      <c r="G130" s="173" t="s">
        <v>845</v>
      </c>
      <c r="H130" s="174">
        <v>314.60000000000002</v>
      </c>
      <c r="I130" s="175"/>
      <c r="J130" s="176">
        <f>ROUND(I130*H130,2)</f>
        <v>0</v>
      </c>
      <c r="K130" s="172" t="s">
        <v>3272</v>
      </c>
      <c r="L130" s="177"/>
      <c r="M130" s="178" t="s">
        <v>19</v>
      </c>
      <c r="N130" s="179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303</v>
      </c>
      <c r="AT130" s="133" t="s">
        <v>298</v>
      </c>
      <c r="AU130" s="133" t="s">
        <v>85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5806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5807</v>
      </c>
      <c r="H131" s="139">
        <v>314.60000000000002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75</v>
      </c>
      <c r="AY131" s="137" t="s">
        <v>266</v>
      </c>
    </row>
    <row r="132" spans="2:65" s="12" customFormat="1" ht="11.25">
      <c r="B132" s="143"/>
      <c r="D132" s="136" t="s">
        <v>274</v>
      </c>
      <c r="E132" s="144" t="s">
        <v>19</v>
      </c>
      <c r="F132" s="145" t="s">
        <v>276</v>
      </c>
      <c r="H132" s="146">
        <v>314.60000000000002</v>
      </c>
      <c r="I132" s="147"/>
      <c r="L132" s="143"/>
      <c r="M132" s="148"/>
      <c r="T132" s="149"/>
      <c r="AT132" s="144" t="s">
        <v>274</v>
      </c>
      <c r="AU132" s="144" t="s">
        <v>85</v>
      </c>
      <c r="AV132" s="12" t="s">
        <v>272</v>
      </c>
      <c r="AW132" s="12" t="s">
        <v>37</v>
      </c>
      <c r="AX132" s="12" t="s">
        <v>83</v>
      </c>
      <c r="AY132" s="144" t="s">
        <v>266</v>
      </c>
    </row>
    <row r="133" spans="2:65" s="10" customFormat="1" ht="22.9" customHeight="1">
      <c r="B133" s="112"/>
      <c r="D133" s="113" t="s">
        <v>74</v>
      </c>
      <c r="E133" s="162" t="s">
        <v>85</v>
      </c>
      <c r="F133" s="162" t="s">
        <v>1181</v>
      </c>
      <c r="I133" s="115"/>
      <c r="J133" s="163">
        <f>BK133</f>
        <v>0</v>
      </c>
      <c r="L133" s="112"/>
      <c r="M133" s="117"/>
      <c r="P133" s="118">
        <f>SUM(P134:P172)</f>
        <v>0</v>
      </c>
      <c r="R133" s="118">
        <f>SUM(R134:R172)</f>
        <v>0</v>
      </c>
      <c r="T133" s="119">
        <f>SUM(T134:T172)</f>
        <v>0</v>
      </c>
      <c r="AR133" s="113" t="s">
        <v>83</v>
      </c>
      <c r="AT133" s="120" t="s">
        <v>74</v>
      </c>
      <c r="AU133" s="120" t="s">
        <v>83</v>
      </c>
      <c r="AY133" s="113" t="s">
        <v>266</v>
      </c>
      <c r="BK133" s="121">
        <f>SUM(BK134:BK172)</f>
        <v>0</v>
      </c>
    </row>
    <row r="134" spans="2:65" s="1" customFormat="1" ht="16.5" customHeight="1">
      <c r="B134" s="33"/>
      <c r="C134" s="122" t="s">
        <v>351</v>
      </c>
      <c r="D134" s="122" t="s">
        <v>267</v>
      </c>
      <c r="E134" s="123" t="s">
        <v>3293</v>
      </c>
      <c r="F134" s="124" t="s">
        <v>3294</v>
      </c>
      <c r="G134" s="125" t="s">
        <v>895</v>
      </c>
      <c r="H134" s="126">
        <v>45</v>
      </c>
      <c r="I134" s="127"/>
      <c r="J134" s="128">
        <f>ROUND(I134*H134,2)</f>
        <v>0</v>
      </c>
      <c r="K134" s="124" t="s">
        <v>3272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5808</v>
      </c>
    </row>
    <row r="135" spans="2:65" s="1" customFormat="1" ht="11.25">
      <c r="B135" s="33"/>
      <c r="D135" s="186" t="s">
        <v>1068</v>
      </c>
      <c r="F135" s="187" t="s">
        <v>3296</v>
      </c>
      <c r="I135" s="151"/>
      <c r="L135" s="33"/>
      <c r="M135" s="152"/>
      <c r="T135" s="54"/>
      <c r="AT135" s="18" t="s">
        <v>1068</v>
      </c>
      <c r="AU135" s="18" t="s">
        <v>85</v>
      </c>
    </row>
    <row r="136" spans="2:65" s="14" customFormat="1" ht="11.25">
      <c r="B136" s="164"/>
      <c r="D136" s="136" t="s">
        <v>274</v>
      </c>
      <c r="E136" s="165" t="s">
        <v>19</v>
      </c>
      <c r="F136" s="166" t="s">
        <v>5809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85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5810</v>
      </c>
      <c r="H137" s="139">
        <v>34.1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1" customFormat="1" ht="11.25">
      <c r="B138" s="135"/>
      <c r="D138" s="136" t="s">
        <v>274</v>
      </c>
      <c r="E138" s="137" t="s">
        <v>19</v>
      </c>
      <c r="F138" s="138" t="s">
        <v>5811</v>
      </c>
      <c r="H138" s="139">
        <v>6.8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75</v>
      </c>
      <c r="AY138" s="137" t="s">
        <v>266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5812</v>
      </c>
      <c r="H139" s="139">
        <v>4.0999999999999996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2" customFormat="1" ht="11.25">
      <c r="B140" s="143"/>
      <c r="D140" s="136" t="s">
        <v>274</v>
      </c>
      <c r="E140" s="144" t="s">
        <v>19</v>
      </c>
      <c r="F140" s="145" t="s">
        <v>276</v>
      </c>
      <c r="H140" s="146">
        <v>45</v>
      </c>
      <c r="I140" s="147"/>
      <c r="L140" s="143"/>
      <c r="M140" s="148"/>
      <c r="T140" s="149"/>
      <c r="AT140" s="144" t="s">
        <v>274</v>
      </c>
      <c r="AU140" s="144" t="s">
        <v>85</v>
      </c>
      <c r="AV140" s="12" t="s">
        <v>272</v>
      </c>
      <c r="AW140" s="12" t="s">
        <v>37</v>
      </c>
      <c r="AX140" s="12" t="s">
        <v>83</v>
      </c>
      <c r="AY140" s="144" t="s">
        <v>266</v>
      </c>
    </row>
    <row r="141" spans="2:65" s="1" customFormat="1" ht="16.5" customHeight="1">
      <c r="B141" s="33"/>
      <c r="C141" s="170" t="s">
        <v>8</v>
      </c>
      <c r="D141" s="170" t="s">
        <v>298</v>
      </c>
      <c r="E141" s="171" t="s">
        <v>3302</v>
      </c>
      <c r="F141" s="172" t="s">
        <v>3303</v>
      </c>
      <c r="G141" s="173" t="s">
        <v>895</v>
      </c>
      <c r="H141" s="174">
        <v>45</v>
      </c>
      <c r="I141" s="175"/>
      <c r="J141" s="176">
        <f>ROUND(I141*H141,2)</f>
        <v>0</v>
      </c>
      <c r="K141" s="172" t="s">
        <v>3272</v>
      </c>
      <c r="L141" s="177"/>
      <c r="M141" s="178" t="s">
        <v>19</v>
      </c>
      <c r="N141" s="179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303</v>
      </c>
      <c r="AT141" s="133" t="s">
        <v>298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5813</v>
      </c>
    </row>
    <row r="142" spans="2:65" s="1" customFormat="1" ht="16.5" customHeight="1">
      <c r="B142" s="33"/>
      <c r="C142" s="122" t="s">
        <v>358</v>
      </c>
      <c r="D142" s="122" t="s">
        <v>267</v>
      </c>
      <c r="E142" s="123" t="s">
        <v>2794</v>
      </c>
      <c r="F142" s="124" t="s">
        <v>2795</v>
      </c>
      <c r="G142" s="125" t="s">
        <v>912</v>
      </c>
      <c r="H142" s="126">
        <v>1</v>
      </c>
      <c r="I142" s="127"/>
      <c r="J142" s="128">
        <f>ROUND(I142*H142,2)</f>
        <v>0</v>
      </c>
      <c r="K142" s="124" t="s">
        <v>19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5814</v>
      </c>
    </row>
    <row r="143" spans="2:65" s="1" customFormat="1" ht="16.5" customHeight="1">
      <c r="B143" s="33"/>
      <c r="C143" s="122" t="s">
        <v>362</v>
      </c>
      <c r="D143" s="122" t="s">
        <v>267</v>
      </c>
      <c r="E143" s="123" t="s">
        <v>3305</v>
      </c>
      <c r="F143" s="124" t="s">
        <v>3306</v>
      </c>
      <c r="G143" s="125" t="s">
        <v>279</v>
      </c>
      <c r="H143" s="126">
        <v>5</v>
      </c>
      <c r="I143" s="127"/>
      <c r="J143" s="128">
        <f>ROUND(I143*H143,2)</f>
        <v>0</v>
      </c>
      <c r="K143" s="124" t="s">
        <v>3272</v>
      </c>
      <c r="L143" s="33"/>
      <c r="M143" s="129" t="s">
        <v>19</v>
      </c>
      <c r="N143" s="130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272</v>
      </c>
      <c r="AT143" s="133" t="s">
        <v>267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5815</v>
      </c>
    </row>
    <row r="144" spans="2:65" s="1" customFormat="1" ht="11.25">
      <c r="B144" s="33"/>
      <c r="D144" s="186" t="s">
        <v>1068</v>
      </c>
      <c r="F144" s="187" t="s">
        <v>3308</v>
      </c>
      <c r="I144" s="151"/>
      <c r="L144" s="33"/>
      <c r="M144" s="152"/>
      <c r="T144" s="54"/>
      <c r="AT144" s="18" t="s">
        <v>1068</v>
      </c>
      <c r="AU144" s="18" t="s">
        <v>85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5816</v>
      </c>
      <c r="H145" s="139">
        <v>5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2" customFormat="1" ht="11.25">
      <c r="B146" s="143"/>
      <c r="D146" s="136" t="s">
        <v>274</v>
      </c>
      <c r="E146" s="144" t="s">
        <v>19</v>
      </c>
      <c r="F146" s="145" t="s">
        <v>276</v>
      </c>
      <c r="H146" s="146">
        <v>5</v>
      </c>
      <c r="I146" s="147"/>
      <c r="L146" s="143"/>
      <c r="M146" s="148"/>
      <c r="T146" s="149"/>
      <c r="AT146" s="144" t="s">
        <v>274</v>
      </c>
      <c r="AU146" s="144" t="s">
        <v>85</v>
      </c>
      <c r="AV146" s="12" t="s">
        <v>272</v>
      </c>
      <c r="AW146" s="12" t="s">
        <v>37</v>
      </c>
      <c r="AX146" s="12" t="s">
        <v>83</v>
      </c>
      <c r="AY146" s="144" t="s">
        <v>266</v>
      </c>
    </row>
    <row r="147" spans="2:65" s="1" customFormat="1" ht="16.5" customHeight="1">
      <c r="B147" s="33"/>
      <c r="C147" s="122" t="s">
        <v>370</v>
      </c>
      <c r="D147" s="122" t="s">
        <v>267</v>
      </c>
      <c r="E147" s="123" t="s">
        <v>2816</v>
      </c>
      <c r="F147" s="124" t="s">
        <v>2817</v>
      </c>
      <c r="G147" s="125" t="s">
        <v>279</v>
      </c>
      <c r="H147" s="126">
        <v>8.3689999999999998</v>
      </c>
      <c r="I147" s="127"/>
      <c r="J147" s="128">
        <f>ROUND(I147*H147,2)</f>
        <v>0</v>
      </c>
      <c r="K147" s="124" t="s">
        <v>3272</v>
      </c>
      <c r="L147" s="33"/>
      <c r="M147" s="129" t="s">
        <v>19</v>
      </c>
      <c r="N147" s="130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272</v>
      </c>
      <c r="AT147" s="133" t="s">
        <v>267</v>
      </c>
      <c r="AU147" s="133" t="s">
        <v>85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272</v>
      </c>
      <c r="BM147" s="133" t="s">
        <v>5817</v>
      </c>
    </row>
    <row r="148" spans="2:65" s="1" customFormat="1" ht="11.25">
      <c r="B148" s="33"/>
      <c r="D148" s="186" t="s">
        <v>1068</v>
      </c>
      <c r="F148" s="187" t="s">
        <v>2819</v>
      </c>
      <c r="I148" s="151"/>
      <c r="L148" s="33"/>
      <c r="M148" s="152"/>
      <c r="T148" s="54"/>
      <c r="AT148" s="18" t="s">
        <v>1068</v>
      </c>
      <c r="AU148" s="18" t="s">
        <v>85</v>
      </c>
    </row>
    <row r="149" spans="2:65" s="11" customFormat="1" ht="11.25">
      <c r="B149" s="135"/>
      <c r="D149" s="136" t="s">
        <v>274</v>
      </c>
      <c r="E149" s="137" t="s">
        <v>19</v>
      </c>
      <c r="F149" s="138" t="s">
        <v>5818</v>
      </c>
      <c r="H149" s="139">
        <v>0.41499999999999998</v>
      </c>
      <c r="I149" s="140"/>
      <c r="L149" s="135"/>
      <c r="M149" s="141"/>
      <c r="T149" s="142"/>
      <c r="AT149" s="137" t="s">
        <v>274</v>
      </c>
      <c r="AU149" s="137" t="s">
        <v>85</v>
      </c>
      <c r="AV149" s="11" t="s">
        <v>85</v>
      </c>
      <c r="AW149" s="11" t="s">
        <v>37</v>
      </c>
      <c r="AX149" s="11" t="s">
        <v>75</v>
      </c>
      <c r="AY149" s="137" t="s">
        <v>266</v>
      </c>
    </row>
    <row r="150" spans="2:65" s="11" customFormat="1" ht="11.25">
      <c r="B150" s="135"/>
      <c r="D150" s="136" t="s">
        <v>274</v>
      </c>
      <c r="E150" s="137" t="s">
        <v>19</v>
      </c>
      <c r="F150" s="138" t="s">
        <v>5819</v>
      </c>
      <c r="H150" s="139">
        <v>3.32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75</v>
      </c>
      <c r="AY150" s="137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5820</v>
      </c>
      <c r="H151" s="139">
        <v>2.04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5821</v>
      </c>
      <c r="H152" s="139">
        <v>1.224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1" customFormat="1" ht="11.25">
      <c r="B153" s="135"/>
      <c r="D153" s="136" t="s">
        <v>274</v>
      </c>
      <c r="E153" s="137" t="s">
        <v>19</v>
      </c>
      <c r="F153" s="138" t="s">
        <v>5822</v>
      </c>
      <c r="H153" s="139">
        <v>0.71399999999999997</v>
      </c>
      <c r="I153" s="140"/>
      <c r="L153" s="135"/>
      <c r="M153" s="141"/>
      <c r="T153" s="142"/>
      <c r="AT153" s="137" t="s">
        <v>274</v>
      </c>
      <c r="AU153" s="137" t="s">
        <v>85</v>
      </c>
      <c r="AV153" s="11" t="s">
        <v>85</v>
      </c>
      <c r="AW153" s="11" t="s">
        <v>37</v>
      </c>
      <c r="AX153" s="11" t="s">
        <v>75</v>
      </c>
      <c r="AY153" s="137" t="s">
        <v>266</v>
      </c>
    </row>
    <row r="154" spans="2:65" s="11" customFormat="1" ht="11.25">
      <c r="B154" s="135"/>
      <c r="D154" s="136" t="s">
        <v>274</v>
      </c>
      <c r="E154" s="137" t="s">
        <v>19</v>
      </c>
      <c r="F154" s="138" t="s">
        <v>5823</v>
      </c>
      <c r="H154" s="139">
        <v>0.65600000000000003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2" customFormat="1" ht="11.25">
      <c r="B155" s="143"/>
      <c r="D155" s="136" t="s">
        <v>274</v>
      </c>
      <c r="E155" s="144" t="s">
        <v>19</v>
      </c>
      <c r="F155" s="145" t="s">
        <v>276</v>
      </c>
      <c r="H155" s="146">
        <v>8.3690000000000015</v>
      </c>
      <c r="I155" s="147"/>
      <c r="L155" s="143"/>
      <c r="M155" s="148"/>
      <c r="T155" s="149"/>
      <c r="AT155" s="144" t="s">
        <v>274</v>
      </c>
      <c r="AU155" s="144" t="s">
        <v>85</v>
      </c>
      <c r="AV155" s="12" t="s">
        <v>272</v>
      </c>
      <c r="AW155" s="12" t="s">
        <v>37</v>
      </c>
      <c r="AX155" s="12" t="s">
        <v>83</v>
      </c>
      <c r="AY155" s="144" t="s">
        <v>266</v>
      </c>
    </row>
    <row r="156" spans="2:65" s="1" customFormat="1" ht="21.75" customHeight="1">
      <c r="B156" s="33"/>
      <c r="C156" s="122" t="s">
        <v>366</v>
      </c>
      <c r="D156" s="122" t="s">
        <v>267</v>
      </c>
      <c r="E156" s="123" t="s">
        <v>3316</v>
      </c>
      <c r="F156" s="124" t="s">
        <v>3317</v>
      </c>
      <c r="G156" s="125" t="s">
        <v>279</v>
      </c>
      <c r="H156" s="126">
        <v>8.3689999999999998</v>
      </c>
      <c r="I156" s="127"/>
      <c r="J156" s="128">
        <f>ROUND(I156*H156,2)</f>
        <v>0</v>
      </c>
      <c r="K156" s="124" t="s">
        <v>3272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85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5824</v>
      </c>
    </row>
    <row r="157" spans="2:65" s="1" customFormat="1" ht="11.25">
      <c r="B157" s="33"/>
      <c r="D157" s="186" t="s">
        <v>1068</v>
      </c>
      <c r="F157" s="187" t="s">
        <v>3319</v>
      </c>
      <c r="I157" s="151"/>
      <c r="L157" s="33"/>
      <c r="M157" s="152"/>
      <c r="T157" s="54"/>
      <c r="AT157" s="18" t="s">
        <v>1068</v>
      </c>
      <c r="AU157" s="18" t="s">
        <v>85</v>
      </c>
    </row>
    <row r="158" spans="2:65" s="1" customFormat="1" ht="16.5" customHeight="1">
      <c r="B158" s="33"/>
      <c r="C158" s="122" t="s">
        <v>382</v>
      </c>
      <c r="D158" s="122" t="s">
        <v>267</v>
      </c>
      <c r="E158" s="123" t="s">
        <v>3320</v>
      </c>
      <c r="F158" s="124" t="s">
        <v>3321</v>
      </c>
      <c r="G158" s="125" t="s">
        <v>895</v>
      </c>
      <c r="H158" s="126">
        <v>29.324999999999999</v>
      </c>
      <c r="I158" s="127"/>
      <c r="J158" s="128">
        <f>ROUND(I158*H158,2)</f>
        <v>0</v>
      </c>
      <c r="K158" s="124" t="s">
        <v>3272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5825</v>
      </c>
    </row>
    <row r="159" spans="2:65" s="1" customFormat="1" ht="11.25">
      <c r="B159" s="33"/>
      <c r="D159" s="186" t="s">
        <v>1068</v>
      </c>
      <c r="F159" s="187" t="s">
        <v>3323</v>
      </c>
      <c r="I159" s="151"/>
      <c r="L159" s="33"/>
      <c r="M159" s="152"/>
      <c r="T159" s="54"/>
      <c r="AT159" s="18" t="s">
        <v>1068</v>
      </c>
      <c r="AU159" s="18" t="s">
        <v>85</v>
      </c>
    </row>
    <row r="160" spans="2:65" s="11" customFormat="1" ht="11.25">
      <c r="B160" s="135"/>
      <c r="D160" s="136" t="s">
        <v>274</v>
      </c>
      <c r="E160" s="137" t="s">
        <v>19</v>
      </c>
      <c r="F160" s="138" t="s">
        <v>5826</v>
      </c>
      <c r="H160" s="139">
        <v>2.52</v>
      </c>
      <c r="I160" s="140"/>
      <c r="L160" s="135"/>
      <c r="M160" s="141"/>
      <c r="T160" s="142"/>
      <c r="AT160" s="137" t="s">
        <v>274</v>
      </c>
      <c r="AU160" s="137" t="s">
        <v>85</v>
      </c>
      <c r="AV160" s="11" t="s">
        <v>85</v>
      </c>
      <c r="AW160" s="11" t="s">
        <v>37</v>
      </c>
      <c r="AX160" s="11" t="s">
        <v>75</v>
      </c>
      <c r="AY160" s="137" t="s">
        <v>266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5827</v>
      </c>
      <c r="H161" s="139">
        <v>8.4350000000000005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1" customFormat="1" ht="11.25">
      <c r="B162" s="135"/>
      <c r="D162" s="136" t="s">
        <v>274</v>
      </c>
      <c r="E162" s="137" t="s">
        <v>19</v>
      </c>
      <c r="F162" s="138" t="s">
        <v>5828</v>
      </c>
      <c r="H162" s="139">
        <v>6.82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75</v>
      </c>
      <c r="AY162" s="137" t="s">
        <v>266</v>
      </c>
    </row>
    <row r="163" spans="2:65" s="11" customFormat="1" ht="11.25">
      <c r="B163" s="135"/>
      <c r="D163" s="136" t="s">
        <v>274</v>
      </c>
      <c r="E163" s="137" t="s">
        <v>19</v>
      </c>
      <c r="F163" s="138" t="s">
        <v>5829</v>
      </c>
      <c r="H163" s="139">
        <v>2.12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1" customFormat="1" ht="11.25">
      <c r="B164" s="135"/>
      <c r="D164" s="136" t="s">
        <v>274</v>
      </c>
      <c r="E164" s="137" t="s">
        <v>19</v>
      </c>
      <c r="F164" s="138" t="s">
        <v>5830</v>
      </c>
      <c r="H164" s="139">
        <v>2.99</v>
      </c>
      <c r="I164" s="140"/>
      <c r="L164" s="135"/>
      <c r="M164" s="141"/>
      <c r="T164" s="142"/>
      <c r="AT164" s="137" t="s">
        <v>274</v>
      </c>
      <c r="AU164" s="137" t="s">
        <v>85</v>
      </c>
      <c r="AV164" s="11" t="s">
        <v>85</v>
      </c>
      <c r="AW164" s="11" t="s">
        <v>37</v>
      </c>
      <c r="AX164" s="11" t="s">
        <v>75</v>
      </c>
      <c r="AY164" s="137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5831</v>
      </c>
      <c r="H165" s="139">
        <v>6.44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2" customFormat="1" ht="11.25">
      <c r="B166" s="143"/>
      <c r="D166" s="136" t="s">
        <v>274</v>
      </c>
      <c r="E166" s="144" t="s">
        <v>19</v>
      </c>
      <c r="F166" s="145" t="s">
        <v>276</v>
      </c>
      <c r="H166" s="146">
        <v>29.324999999999999</v>
      </c>
      <c r="I166" s="147"/>
      <c r="L166" s="143"/>
      <c r="M166" s="148"/>
      <c r="T166" s="149"/>
      <c r="AT166" s="144" t="s">
        <v>274</v>
      </c>
      <c r="AU166" s="144" t="s">
        <v>85</v>
      </c>
      <c r="AV166" s="12" t="s">
        <v>272</v>
      </c>
      <c r="AW166" s="12" t="s">
        <v>37</v>
      </c>
      <c r="AX166" s="12" t="s">
        <v>83</v>
      </c>
      <c r="AY166" s="144" t="s">
        <v>266</v>
      </c>
    </row>
    <row r="167" spans="2:65" s="1" customFormat="1" ht="16.5" customHeight="1">
      <c r="B167" s="33"/>
      <c r="C167" s="122" t="s">
        <v>374</v>
      </c>
      <c r="D167" s="122" t="s">
        <v>267</v>
      </c>
      <c r="E167" s="123" t="s">
        <v>3330</v>
      </c>
      <c r="F167" s="124" t="s">
        <v>3331</v>
      </c>
      <c r="G167" s="125" t="s">
        <v>895</v>
      </c>
      <c r="H167" s="126">
        <v>29.324999999999999</v>
      </c>
      <c r="I167" s="127"/>
      <c r="J167" s="128">
        <f>ROUND(I167*H167,2)</f>
        <v>0</v>
      </c>
      <c r="K167" s="124" t="s">
        <v>3272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85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5832</v>
      </c>
    </row>
    <row r="168" spans="2:65" s="1" customFormat="1" ht="11.25">
      <c r="B168" s="33"/>
      <c r="D168" s="186" t="s">
        <v>1068</v>
      </c>
      <c r="F168" s="187" t="s">
        <v>3333</v>
      </c>
      <c r="I168" s="151"/>
      <c r="L168" s="33"/>
      <c r="M168" s="152"/>
      <c r="T168" s="54"/>
      <c r="AT168" s="18" t="s">
        <v>1068</v>
      </c>
      <c r="AU168" s="18" t="s">
        <v>85</v>
      </c>
    </row>
    <row r="169" spans="2:65" s="1" customFormat="1" ht="16.5" customHeight="1">
      <c r="B169" s="33"/>
      <c r="C169" s="122" t="s">
        <v>378</v>
      </c>
      <c r="D169" s="122" t="s">
        <v>267</v>
      </c>
      <c r="E169" s="123" t="s">
        <v>2821</v>
      </c>
      <c r="F169" s="124" t="s">
        <v>2822</v>
      </c>
      <c r="G169" s="125" t="s">
        <v>845</v>
      </c>
      <c r="H169" s="126">
        <v>0.497</v>
      </c>
      <c r="I169" s="127"/>
      <c r="J169" s="128">
        <f>ROUND(I169*H169,2)</f>
        <v>0</v>
      </c>
      <c r="K169" s="124" t="s">
        <v>3272</v>
      </c>
      <c r="L169" s="33"/>
      <c r="M169" s="129" t="s">
        <v>19</v>
      </c>
      <c r="N169" s="130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272</v>
      </c>
      <c r="AT169" s="133" t="s">
        <v>267</v>
      </c>
      <c r="AU169" s="133" t="s">
        <v>85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5833</v>
      </c>
    </row>
    <row r="170" spans="2:65" s="1" customFormat="1" ht="11.25">
      <c r="B170" s="33"/>
      <c r="D170" s="186" t="s">
        <v>1068</v>
      </c>
      <c r="F170" s="187" t="s">
        <v>2824</v>
      </c>
      <c r="I170" s="151"/>
      <c r="L170" s="33"/>
      <c r="M170" s="152"/>
      <c r="T170" s="54"/>
      <c r="AT170" s="18" t="s">
        <v>1068</v>
      </c>
      <c r="AU170" s="18" t="s">
        <v>85</v>
      </c>
    </row>
    <row r="171" spans="2:65" s="11" customFormat="1" ht="11.25">
      <c r="B171" s="135"/>
      <c r="D171" s="136" t="s">
        <v>274</v>
      </c>
      <c r="E171" s="137" t="s">
        <v>19</v>
      </c>
      <c r="F171" s="138" t="s">
        <v>5834</v>
      </c>
      <c r="H171" s="139">
        <v>0.497</v>
      </c>
      <c r="I171" s="140"/>
      <c r="L171" s="135"/>
      <c r="M171" s="141"/>
      <c r="T171" s="142"/>
      <c r="AT171" s="137" t="s">
        <v>274</v>
      </c>
      <c r="AU171" s="137" t="s">
        <v>85</v>
      </c>
      <c r="AV171" s="11" t="s">
        <v>85</v>
      </c>
      <c r="AW171" s="11" t="s">
        <v>37</v>
      </c>
      <c r="AX171" s="11" t="s">
        <v>75</v>
      </c>
      <c r="AY171" s="137" t="s">
        <v>266</v>
      </c>
    </row>
    <row r="172" spans="2:65" s="12" customFormat="1" ht="11.25">
      <c r="B172" s="143"/>
      <c r="D172" s="136" t="s">
        <v>274</v>
      </c>
      <c r="E172" s="144" t="s">
        <v>19</v>
      </c>
      <c r="F172" s="145" t="s">
        <v>276</v>
      </c>
      <c r="H172" s="146">
        <v>0.497</v>
      </c>
      <c r="I172" s="147"/>
      <c r="L172" s="143"/>
      <c r="M172" s="148"/>
      <c r="T172" s="149"/>
      <c r="AT172" s="144" t="s">
        <v>274</v>
      </c>
      <c r="AU172" s="144" t="s">
        <v>85</v>
      </c>
      <c r="AV172" s="12" t="s">
        <v>272</v>
      </c>
      <c r="AW172" s="12" t="s">
        <v>37</v>
      </c>
      <c r="AX172" s="12" t="s">
        <v>83</v>
      </c>
      <c r="AY172" s="144" t="s">
        <v>266</v>
      </c>
    </row>
    <row r="173" spans="2:65" s="10" customFormat="1" ht="22.9" customHeight="1">
      <c r="B173" s="112"/>
      <c r="D173" s="113" t="s">
        <v>74</v>
      </c>
      <c r="E173" s="162" t="s">
        <v>285</v>
      </c>
      <c r="F173" s="162" t="s">
        <v>1205</v>
      </c>
      <c r="I173" s="115"/>
      <c r="J173" s="163">
        <f>BK173</f>
        <v>0</v>
      </c>
      <c r="L173" s="112"/>
      <c r="M173" s="117"/>
      <c r="P173" s="118">
        <f>SUM(P174:P186)</f>
        <v>0</v>
      </c>
      <c r="R173" s="118">
        <f>SUM(R174:R186)</f>
        <v>0</v>
      </c>
      <c r="T173" s="119">
        <f>SUM(T174:T186)</f>
        <v>0</v>
      </c>
      <c r="AR173" s="113" t="s">
        <v>83</v>
      </c>
      <c r="AT173" s="120" t="s">
        <v>74</v>
      </c>
      <c r="AU173" s="120" t="s">
        <v>83</v>
      </c>
      <c r="AY173" s="113" t="s">
        <v>266</v>
      </c>
      <c r="BK173" s="121">
        <f>SUM(BK174:BK186)</f>
        <v>0</v>
      </c>
    </row>
    <row r="174" spans="2:65" s="1" customFormat="1" ht="16.5" customHeight="1">
      <c r="B174" s="33"/>
      <c r="C174" s="122" t="s">
        <v>386</v>
      </c>
      <c r="D174" s="122" t="s">
        <v>267</v>
      </c>
      <c r="E174" s="123" t="s">
        <v>3348</v>
      </c>
      <c r="F174" s="124" t="s">
        <v>3349</v>
      </c>
      <c r="G174" s="125" t="s">
        <v>279</v>
      </c>
      <c r="H174" s="126">
        <v>5.899</v>
      </c>
      <c r="I174" s="127"/>
      <c r="J174" s="128">
        <f>ROUND(I174*H174,2)</f>
        <v>0</v>
      </c>
      <c r="K174" s="124" t="s">
        <v>3272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85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5835</v>
      </c>
    </row>
    <row r="175" spans="2:65" s="1" customFormat="1" ht="11.25">
      <c r="B175" s="33"/>
      <c r="D175" s="186" t="s">
        <v>1068</v>
      </c>
      <c r="F175" s="187" t="s">
        <v>3351</v>
      </c>
      <c r="I175" s="151"/>
      <c r="L175" s="33"/>
      <c r="M175" s="152"/>
      <c r="T175" s="54"/>
      <c r="AT175" s="18" t="s">
        <v>1068</v>
      </c>
      <c r="AU175" s="18" t="s">
        <v>85</v>
      </c>
    </row>
    <row r="176" spans="2:65" s="14" customFormat="1" ht="11.25">
      <c r="B176" s="164"/>
      <c r="D176" s="136" t="s">
        <v>274</v>
      </c>
      <c r="E176" s="165" t="s">
        <v>19</v>
      </c>
      <c r="F176" s="166" t="s">
        <v>5836</v>
      </c>
      <c r="H176" s="165" t="s">
        <v>19</v>
      </c>
      <c r="I176" s="167"/>
      <c r="L176" s="164"/>
      <c r="M176" s="168"/>
      <c r="T176" s="169"/>
      <c r="AT176" s="165" t="s">
        <v>274</v>
      </c>
      <c r="AU176" s="165" t="s">
        <v>85</v>
      </c>
      <c r="AV176" s="14" t="s">
        <v>83</v>
      </c>
      <c r="AW176" s="14" t="s">
        <v>37</v>
      </c>
      <c r="AX176" s="14" t="s">
        <v>75</v>
      </c>
      <c r="AY176" s="165" t="s">
        <v>266</v>
      </c>
    </row>
    <row r="177" spans="2:65" s="14" customFormat="1" ht="11.25">
      <c r="B177" s="164"/>
      <c r="D177" s="136" t="s">
        <v>274</v>
      </c>
      <c r="E177" s="165" t="s">
        <v>19</v>
      </c>
      <c r="F177" s="166" t="s">
        <v>5837</v>
      </c>
      <c r="H177" s="165" t="s">
        <v>19</v>
      </c>
      <c r="I177" s="167"/>
      <c r="L177" s="164"/>
      <c r="M177" s="168"/>
      <c r="T177" s="169"/>
      <c r="AT177" s="165" t="s">
        <v>274</v>
      </c>
      <c r="AU177" s="165" t="s">
        <v>85</v>
      </c>
      <c r="AV177" s="14" t="s">
        <v>83</v>
      </c>
      <c r="AW177" s="14" t="s">
        <v>37</v>
      </c>
      <c r="AX177" s="14" t="s">
        <v>75</v>
      </c>
      <c r="AY177" s="165" t="s">
        <v>266</v>
      </c>
    </row>
    <row r="178" spans="2:65" s="14" customFormat="1" ht="11.25">
      <c r="B178" s="164"/>
      <c r="D178" s="136" t="s">
        <v>274</v>
      </c>
      <c r="E178" s="165" t="s">
        <v>19</v>
      </c>
      <c r="F178" s="166" t="s">
        <v>5838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85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65" s="11" customFormat="1" ht="11.25">
      <c r="B179" s="135"/>
      <c r="D179" s="136" t="s">
        <v>274</v>
      </c>
      <c r="E179" s="137" t="s">
        <v>19</v>
      </c>
      <c r="F179" s="138" t="s">
        <v>5839</v>
      </c>
      <c r="H179" s="139">
        <v>1.863</v>
      </c>
      <c r="I179" s="140"/>
      <c r="L179" s="135"/>
      <c r="M179" s="141"/>
      <c r="T179" s="142"/>
      <c r="AT179" s="137" t="s">
        <v>274</v>
      </c>
      <c r="AU179" s="137" t="s">
        <v>85</v>
      </c>
      <c r="AV179" s="11" t="s">
        <v>85</v>
      </c>
      <c r="AW179" s="11" t="s">
        <v>37</v>
      </c>
      <c r="AX179" s="11" t="s">
        <v>75</v>
      </c>
      <c r="AY179" s="137" t="s">
        <v>266</v>
      </c>
    </row>
    <row r="180" spans="2:65" s="11" customFormat="1" ht="11.25">
      <c r="B180" s="135"/>
      <c r="D180" s="136" t="s">
        <v>274</v>
      </c>
      <c r="E180" s="137" t="s">
        <v>19</v>
      </c>
      <c r="F180" s="138" t="s">
        <v>5840</v>
      </c>
      <c r="H180" s="139">
        <v>-0.15</v>
      </c>
      <c r="I180" s="140"/>
      <c r="L180" s="135"/>
      <c r="M180" s="141"/>
      <c r="T180" s="142"/>
      <c r="AT180" s="137" t="s">
        <v>274</v>
      </c>
      <c r="AU180" s="137" t="s">
        <v>85</v>
      </c>
      <c r="AV180" s="11" t="s">
        <v>85</v>
      </c>
      <c r="AW180" s="11" t="s">
        <v>37</v>
      </c>
      <c r="AX180" s="11" t="s">
        <v>75</v>
      </c>
      <c r="AY180" s="137" t="s">
        <v>266</v>
      </c>
    </row>
    <row r="181" spans="2:65" s="11" customFormat="1" ht="11.25">
      <c r="B181" s="135"/>
      <c r="D181" s="136" t="s">
        <v>274</v>
      </c>
      <c r="E181" s="137" t="s">
        <v>19</v>
      </c>
      <c r="F181" s="138" t="s">
        <v>5841</v>
      </c>
      <c r="H181" s="139">
        <v>-0.161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75</v>
      </c>
      <c r="AY181" s="137" t="s">
        <v>266</v>
      </c>
    </row>
    <row r="182" spans="2:65" s="15" customFormat="1" ht="11.25">
      <c r="B182" s="190"/>
      <c r="D182" s="136" t="s">
        <v>274</v>
      </c>
      <c r="E182" s="191" t="s">
        <v>19</v>
      </c>
      <c r="F182" s="192" t="s">
        <v>1643</v>
      </c>
      <c r="H182" s="193">
        <v>1.552</v>
      </c>
      <c r="I182" s="194"/>
      <c r="L182" s="190"/>
      <c r="M182" s="195"/>
      <c r="T182" s="196"/>
      <c r="AT182" s="191" t="s">
        <v>274</v>
      </c>
      <c r="AU182" s="191" t="s">
        <v>85</v>
      </c>
      <c r="AV182" s="15" t="s">
        <v>285</v>
      </c>
      <c r="AW182" s="15" t="s">
        <v>37</v>
      </c>
      <c r="AX182" s="15" t="s">
        <v>75</v>
      </c>
      <c r="AY182" s="191" t="s">
        <v>266</v>
      </c>
    </row>
    <row r="183" spans="2:65" s="11" customFormat="1" ht="11.25">
      <c r="B183" s="135"/>
      <c r="D183" s="136" t="s">
        <v>274</v>
      </c>
      <c r="E183" s="137" t="s">
        <v>19</v>
      </c>
      <c r="F183" s="138" t="s">
        <v>5842</v>
      </c>
      <c r="H183" s="139">
        <v>4.3470000000000004</v>
      </c>
      <c r="I183" s="140"/>
      <c r="L183" s="135"/>
      <c r="M183" s="141"/>
      <c r="T183" s="142"/>
      <c r="AT183" s="137" t="s">
        <v>274</v>
      </c>
      <c r="AU183" s="137" t="s">
        <v>85</v>
      </c>
      <c r="AV183" s="11" t="s">
        <v>85</v>
      </c>
      <c r="AW183" s="11" t="s">
        <v>37</v>
      </c>
      <c r="AX183" s="11" t="s">
        <v>75</v>
      </c>
      <c r="AY183" s="137" t="s">
        <v>266</v>
      </c>
    </row>
    <row r="184" spans="2:65" s="15" customFormat="1" ht="11.25">
      <c r="B184" s="190"/>
      <c r="D184" s="136" t="s">
        <v>274</v>
      </c>
      <c r="E184" s="191" t="s">
        <v>19</v>
      </c>
      <c r="F184" s="192" t="s">
        <v>1643</v>
      </c>
      <c r="H184" s="193">
        <v>4.3470000000000004</v>
      </c>
      <c r="I184" s="194"/>
      <c r="L184" s="190"/>
      <c r="M184" s="195"/>
      <c r="T184" s="196"/>
      <c r="AT184" s="191" t="s">
        <v>274</v>
      </c>
      <c r="AU184" s="191" t="s">
        <v>85</v>
      </c>
      <c r="AV184" s="15" t="s">
        <v>285</v>
      </c>
      <c r="AW184" s="15" t="s">
        <v>37</v>
      </c>
      <c r="AX184" s="15" t="s">
        <v>75</v>
      </c>
      <c r="AY184" s="191" t="s">
        <v>266</v>
      </c>
    </row>
    <row r="185" spans="2:65" s="12" customFormat="1" ht="11.25">
      <c r="B185" s="143"/>
      <c r="D185" s="136" t="s">
        <v>274</v>
      </c>
      <c r="E185" s="144" t="s">
        <v>19</v>
      </c>
      <c r="F185" s="145" t="s">
        <v>276</v>
      </c>
      <c r="H185" s="146">
        <v>5.8990000000000009</v>
      </c>
      <c r="I185" s="147"/>
      <c r="L185" s="143"/>
      <c r="M185" s="148"/>
      <c r="T185" s="149"/>
      <c r="AT185" s="144" t="s">
        <v>274</v>
      </c>
      <c r="AU185" s="144" t="s">
        <v>85</v>
      </c>
      <c r="AV185" s="12" t="s">
        <v>272</v>
      </c>
      <c r="AW185" s="12" t="s">
        <v>37</v>
      </c>
      <c r="AX185" s="12" t="s">
        <v>83</v>
      </c>
      <c r="AY185" s="144" t="s">
        <v>266</v>
      </c>
    </row>
    <row r="186" spans="2:65" s="1" customFormat="1" ht="16.5" customHeight="1">
      <c r="B186" s="33"/>
      <c r="C186" s="170" t="s">
        <v>7</v>
      </c>
      <c r="D186" s="170" t="s">
        <v>298</v>
      </c>
      <c r="E186" s="171" t="s">
        <v>5843</v>
      </c>
      <c r="F186" s="172" t="s">
        <v>5844</v>
      </c>
      <c r="G186" s="173" t="s">
        <v>291</v>
      </c>
      <c r="H186" s="174">
        <v>10</v>
      </c>
      <c r="I186" s="175"/>
      <c r="J186" s="176">
        <f>ROUND(I186*H186,2)</f>
        <v>0</v>
      </c>
      <c r="K186" s="172" t="s">
        <v>3272</v>
      </c>
      <c r="L186" s="177"/>
      <c r="M186" s="178" t="s">
        <v>19</v>
      </c>
      <c r="N186" s="179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303</v>
      </c>
      <c r="AT186" s="133" t="s">
        <v>298</v>
      </c>
      <c r="AU186" s="133" t="s">
        <v>85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5845</v>
      </c>
    </row>
    <row r="187" spans="2:65" s="10" customFormat="1" ht="22.9" customHeight="1">
      <c r="B187" s="112"/>
      <c r="D187" s="113" t="s">
        <v>74</v>
      </c>
      <c r="E187" s="162" t="s">
        <v>272</v>
      </c>
      <c r="F187" s="162" t="s">
        <v>1211</v>
      </c>
      <c r="I187" s="115"/>
      <c r="J187" s="163">
        <f>BK187</f>
        <v>0</v>
      </c>
      <c r="L187" s="112"/>
      <c r="M187" s="117"/>
      <c r="P187" s="118">
        <f>SUM(P188:P218)</f>
        <v>0</v>
      </c>
      <c r="R187" s="118">
        <f>SUM(R188:R218)</f>
        <v>0</v>
      </c>
      <c r="T187" s="119">
        <f>SUM(T188:T218)</f>
        <v>0</v>
      </c>
      <c r="AR187" s="113" t="s">
        <v>83</v>
      </c>
      <c r="AT187" s="120" t="s">
        <v>74</v>
      </c>
      <c r="AU187" s="120" t="s">
        <v>83</v>
      </c>
      <c r="AY187" s="113" t="s">
        <v>266</v>
      </c>
      <c r="BK187" s="121">
        <f>SUM(BK188:BK218)</f>
        <v>0</v>
      </c>
    </row>
    <row r="188" spans="2:65" s="1" customFormat="1" ht="16.5" customHeight="1">
      <c r="B188" s="33"/>
      <c r="C188" s="122" t="s">
        <v>393</v>
      </c>
      <c r="D188" s="122" t="s">
        <v>267</v>
      </c>
      <c r="E188" s="123" t="s">
        <v>3355</v>
      </c>
      <c r="F188" s="124" t="s">
        <v>3356</v>
      </c>
      <c r="G188" s="125" t="s">
        <v>895</v>
      </c>
      <c r="H188" s="126">
        <v>47.58</v>
      </c>
      <c r="I188" s="127"/>
      <c r="J188" s="128">
        <f>ROUND(I188*H188,2)</f>
        <v>0</v>
      </c>
      <c r="K188" s="124" t="s">
        <v>3272</v>
      </c>
      <c r="L188" s="33"/>
      <c r="M188" s="129" t="s">
        <v>19</v>
      </c>
      <c r="N188" s="130" t="s">
        <v>46</v>
      </c>
      <c r="P188" s="131">
        <f>O188*H188</f>
        <v>0</v>
      </c>
      <c r="Q188" s="131">
        <v>0</v>
      </c>
      <c r="R188" s="131">
        <f>Q188*H188</f>
        <v>0</v>
      </c>
      <c r="S188" s="131">
        <v>0</v>
      </c>
      <c r="T188" s="132">
        <f>S188*H188</f>
        <v>0</v>
      </c>
      <c r="AR188" s="133" t="s">
        <v>272</v>
      </c>
      <c r="AT188" s="133" t="s">
        <v>267</v>
      </c>
      <c r="AU188" s="133" t="s">
        <v>85</v>
      </c>
      <c r="AY188" s="18" t="s">
        <v>266</v>
      </c>
      <c r="BE188" s="134">
        <f>IF(N188="základní",J188,0)</f>
        <v>0</v>
      </c>
      <c r="BF188" s="134">
        <f>IF(N188="snížená",J188,0)</f>
        <v>0</v>
      </c>
      <c r="BG188" s="134">
        <f>IF(N188="zákl. přenesená",J188,0)</f>
        <v>0</v>
      </c>
      <c r="BH188" s="134">
        <f>IF(N188="sníž. přenesená",J188,0)</f>
        <v>0</v>
      </c>
      <c r="BI188" s="134">
        <f>IF(N188="nulová",J188,0)</f>
        <v>0</v>
      </c>
      <c r="BJ188" s="18" t="s">
        <v>83</v>
      </c>
      <c r="BK188" s="134">
        <f>ROUND(I188*H188,2)</f>
        <v>0</v>
      </c>
      <c r="BL188" s="18" t="s">
        <v>272</v>
      </c>
      <c r="BM188" s="133" t="s">
        <v>5846</v>
      </c>
    </row>
    <row r="189" spans="2:65" s="1" customFormat="1" ht="11.25">
      <c r="B189" s="33"/>
      <c r="D189" s="186" t="s">
        <v>1068</v>
      </c>
      <c r="F189" s="187" t="s">
        <v>3358</v>
      </c>
      <c r="I189" s="151"/>
      <c r="L189" s="33"/>
      <c r="M189" s="152"/>
      <c r="T189" s="54"/>
      <c r="AT189" s="18" t="s">
        <v>1068</v>
      </c>
      <c r="AU189" s="18" t="s">
        <v>85</v>
      </c>
    </row>
    <row r="190" spans="2:65" s="14" customFormat="1" ht="11.25">
      <c r="B190" s="164"/>
      <c r="D190" s="136" t="s">
        <v>274</v>
      </c>
      <c r="E190" s="165" t="s">
        <v>19</v>
      </c>
      <c r="F190" s="166" t="s">
        <v>3359</v>
      </c>
      <c r="H190" s="165" t="s">
        <v>19</v>
      </c>
      <c r="I190" s="167"/>
      <c r="L190" s="164"/>
      <c r="M190" s="168"/>
      <c r="T190" s="169"/>
      <c r="AT190" s="165" t="s">
        <v>274</v>
      </c>
      <c r="AU190" s="165" t="s">
        <v>85</v>
      </c>
      <c r="AV190" s="14" t="s">
        <v>83</v>
      </c>
      <c r="AW190" s="14" t="s">
        <v>37</v>
      </c>
      <c r="AX190" s="14" t="s">
        <v>75</v>
      </c>
      <c r="AY190" s="165" t="s">
        <v>266</v>
      </c>
    </row>
    <row r="191" spans="2:65" s="11" customFormat="1" ht="11.25">
      <c r="B191" s="135"/>
      <c r="D191" s="136" t="s">
        <v>274</v>
      </c>
      <c r="E191" s="137" t="s">
        <v>19</v>
      </c>
      <c r="F191" s="138" t="s">
        <v>5847</v>
      </c>
      <c r="H191" s="139">
        <v>9.48</v>
      </c>
      <c r="I191" s="140"/>
      <c r="L191" s="135"/>
      <c r="M191" s="141"/>
      <c r="T191" s="142"/>
      <c r="AT191" s="137" t="s">
        <v>274</v>
      </c>
      <c r="AU191" s="137" t="s">
        <v>85</v>
      </c>
      <c r="AV191" s="11" t="s">
        <v>85</v>
      </c>
      <c r="AW191" s="11" t="s">
        <v>37</v>
      </c>
      <c r="AX191" s="11" t="s">
        <v>75</v>
      </c>
      <c r="AY191" s="137" t="s">
        <v>266</v>
      </c>
    </row>
    <row r="192" spans="2:65" s="11" customFormat="1" ht="11.25">
      <c r="B192" s="135"/>
      <c r="D192" s="136" t="s">
        <v>274</v>
      </c>
      <c r="E192" s="137" t="s">
        <v>19</v>
      </c>
      <c r="F192" s="138" t="s">
        <v>5848</v>
      </c>
      <c r="H192" s="139">
        <v>6.4</v>
      </c>
      <c r="I192" s="140"/>
      <c r="L192" s="135"/>
      <c r="M192" s="141"/>
      <c r="T192" s="142"/>
      <c r="AT192" s="137" t="s">
        <v>274</v>
      </c>
      <c r="AU192" s="137" t="s">
        <v>85</v>
      </c>
      <c r="AV192" s="11" t="s">
        <v>85</v>
      </c>
      <c r="AW192" s="11" t="s">
        <v>37</v>
      </c>
      <c r="AX192" s="11" t="s">
        <v>75</v>
      </c>
      <c r="AY192" s="137" t="s">
        <v>266</v>
      </c>
    </row>
    <row r="193" spans="2:65" s="11" customFormat="1" ht="11.25">
      <c r="B193" s="135"/>
      <c r="D193" s="136" t="s">
        <v>274</v>
      </c>
      <c r="E193" s="137" t="s">
        <v>19</v>
      </c>
      <c r="F193" s="138" t="s">
        <v>5849</v>
      </c>
      <c r="H193" s="139">
        <v>5.9</v>
      </c>
      <c r="I193" s="140"/>
      <c r="L193" s="135"/>
      <c r="M193" s="141"/>
      <c r="T193" s="142"/>
      <c r="AT193" s="137" t="s">
        <v>274</v>
      </c>
      <c r="AU193" s="137" t="s">
        <v>85</v>
      </c>
      <c r="AV193" s="11" t="s">
        <v>85</v>
      </c>
      <c r="AW193" s="11" t="s">
        <v>37</v>
      </c>
      <c r="AX193" s="11" t="s">
        <v>75</v>
      </c>
      <c r="AY193" s="137" t="s">
        <v>266</v>
      </c>
    </row>
    <row r="194" spans="2:65" s="11" customFormat="1" ht="11.25">
      <c r="B194" s="135"/>
      <c r="D194" s="136" t="s">
        <v>274</v>
      </c>
      <c r="E194" s="137" t="s">
        <v>19</v>
      </c>
      <c r="F194" s="138" t="s">
        <v>5850</v>
      </c>
      <c r="H194" s="139">
        <v>8.9</v>
      </c>
      <c r="I194" s="140"/>
      <c r="L194" s="135"/>
      <c r="M194" s="141"/>
      <c r="T194" s="142"/>
      <c r="AT194" s="137" t="s">
        <v>274</v>
      </c>
      <c r="AU194" s="137" t="s">
        <v>85</v>
      </c>
      <c r="AV194" s="11" t="s">
        <v>85</v>
      </c>
      <c r="AW194" s="11" t="s">
        <v>37</v>
      </c>
      <c r="AX194" s="11" t="s">
        <v>75</v>
      </c>
      <c r="AY194" s="137" t="s">
        <v>266</v>
      </c>
    </row>
    <row r="195" spans="2:65" s="11" customFormat="1" ht="11.25">
      <c r="B195" s="135"/>
      <c r="D195" s="136" t="s">
        <v>274</v>
      </c>
      <c r="E195" s="137" t="s">
        <v>19</v>
      </c>
      <c r="F195" s="138" t="s">
        <v>5851</v>
      </c>
      <c r="H195" s="139">
        <v>0.9</v>
      </c>
      <c r="I195" s="140"/>
      <c r="L195" s="135"/>
      <c r="M195" s="141"/>
      <c r="T195" s="142"/>
      <c r="AT195" s="137" t="s">
        <v>274</v>
      </c>
      <c r="AU195" s="137" t="s">
        <v>85</v>
      </c>
      <c r="AV195" s="11" t="s">
        <v>85</v>
      </c>
      <c r="AW195" s="11" t="s">
        <v>37</v>
      </c>
      <c r="AX195" s="11" t="s">
        <v>75</v>
      </c>
      <c r="AY195" s="137" t="s">
        <v>266</v>
      </c>
    </row>
    <row r="196" spans="2:65" s="11" customFormat="1" ht="11.25">
      <c r="B196" s="135"/>
      <c r="D196" s="136" t="s">
        <v>274</v>
      </c>
      <c r="E196" s="137" t="s">
        <v>19</v>
      </c>
      <c r="F196" s="138" t="s">
        <v>5852</v>
      </c>
      <c r="H196" s="139">
        <v>16</v>
      </c>
      <c r="I196" s="140"/>
      <c r="L196" s="135"/>
      <c r="M196" s="141"/>
      <c r="T196" s="142"/>
      <c r="AT196" s="137" t="s">
        <v>274</v>
      </c>
      <c r="AU196" s="137" t="s">
        <v>85</v>
      </c>
      <c r="AV196" s="11" t="s">
        <v>85</v>
      </c>
      <c r="AW196" s="11" t="s">
        <v>37</v>
      </c>
      <c r="AX196" s="11" t="s">
        <v>75</v>
      </c>
      <c r="AY196" s="137" t="s">
        <v>266</v>
      </c>
    </row>
    <row r="197" spans="2:65" s="12" customFormat="1" ht="11.25">
      <c r="B197" s="143"/>
      <c r="D197" s="136" t="s">
        <v>274</v>
      </c>
      <c r="E197" s="144" t="s">
        <v>19</v>
      </c>
      <c r="F197" s="145" t="s">
        <v>276</v>
      </c>
      <c r="H197" s="146">
        <v>47.58</v>
      </c>
      <c r="I197" s="147"/>
      <c r="L197" s="143"/>
      <c r="M197" s="148"/>
      <c r="T197" s="149"/>
      <c r="AT197" s="144" t="s">
        <v>274</v>
      </c>
      <c r="AU197" s="144" t="s">
        <v>85</v>
      </c>
      <c r="AV197" s="12" t="s">
        <v>272</v>
      </c>
      <c r="AW197" s="12" t="s">
        <v>37</v>
      </c>
      <c r="AX197" s="12" t="s">
        <v>83</v>
      </c>
      <c r="AY197" s="144" t="s">
        <v>266</v>
      </c>
    </row>
    <row r="198" spans="2:65" s="1" customFormat="1" ht="21.75" customHeight="1">
      <c r="B198" s="33"/>
      <c r="C198" s="122" t="s">
        <v>397</v>
      </c>
      <c r="D198" s="122" t="s">
        <v>267</v>
      </c>
      <c r="E198" s="123" t="s">
        <v>1217</v>
      </c>
      <c r="F198" s="124" t="s">
        <v>1218</v>
      </c>
      <c r="G198" s="125" t="s">
        <v>279</v>
      </c>
      <c r="H198" s="126">
        <v>2.625</v>
      </c>
      <c r="I198" s="127"/>
      <c r="J198" s="128">
        <f>ROUND(I198*H198,2)</f>
        <v>0</v>
      </c>
      <c r="K198" s="124" t="s">
        <v>3272</v>
      </c>
      <c r="L198" s="33"/>
      <c r="M198" s="129" t="s">
        <v>19</v>
      </c>
      <c r="N198" s="130" t="s">
        <v>46</v>
      </c>
      <c r="P198" s="131">
        <f>O198*H198</f>
        <v>0</v>
      </c>
      <c r="Q198" s="131">
        <v>0</v>
      </c>
      <c r="R198" s="131">
        <f>Q198*H198</f>
        <v>0</v>
      </c>
      <c r="S198" s="131">
        <v>0</v>
      </c>
      <c r="T198" s="132">
        <f>S198*H198</f>
        <v>0</v>
      </c>
      <c r="AR198" s="133" t="s">
        <v>272</v>
      </c>
      <c r="AT198" s="133" t="s">
        <v>267</v>
      </c>
      <c r="AU198" s="133" t="s">
        <v>85</v>
      </c>
      <c r="AY198" s="18" t="s">
        <v>266</v>
      </c>
      <c r="BE198" s="134">
        <f>IF(N198="základní",J198,0)</f>
        <v>0</v>
      </c>
      <c r="BF198" s="134">
        <f>IF(N198="snížená",J198,0)</f>
        <v>0</v>
      </c>
      <c r="BG198" s="134">
        <f>IF(N198="zákl. přenesená",J198,0)</f>
        <v>0</v>
      </c>
      <c r="BH198" s="134">
        <f>IF(N198="sníž. přenesená",J198,0)</f>
        <v>0</v>
      </c>
      <c r="BI198" s="134">
        <f>IF(N198="nulová",J198,0)</f>
        <v>0</v>
      </c>
      <c r="BJ198" s="18" t="s">
        <v>83</v>
      </c>
      <c r="BK198" s="134">
        <f>ROUND(I198*H198,2)</f>
        <v>0</v>
      </c>
      <c r="BL198" s="18" t="s">
        <v>272</v>
      </c>
      <c r="BM198" s="133" t="s">
        <v>5853</v>
      </c>
    </row>
    <row r="199" spans="2:65" s="1" customFormat="1" ht="11.25">
      <c r="B199" s="33"/>
      <c r="D199" s="186" t="s">
        <v>1068</v>
      </c>
      <c r="F199" s="187" t="s">
        <v>1220</v>
      </c>
      <c r="I199" s="151"/>
      <c r="L199" s="33"/>
      <c r="M199" s="152"/>
      <c r="T199" s="54"/>
      <c r="AT199" s="18" t="s">
        <v>1068</v>
      </c>
      <c r="AU199" s="18" t="s">
        <v>85</v>
      </c>
    </row>
    <row r="200" spans="2:65" s="11" customFormat="1" ht="11.25">
      <c r="B200" s="135"/>
      <c r="D200" s="136" t="s">
        <v>274</v>
      </c>
      <c r="E200" s="137" t="s">
        <v>19</v>
      </c>
      <c r="F200" s="138" t="s">
        <v>3365</v>
      </c>
      <c r="H200" s="139">
        <v>8.4000000000000005E-2</v>
      </c>
      <c r="I200" s="140"/>
      <c r="L200" s="135"/>
      <c r="M200" s="141"/>
      <c r="T200" s="142"/>
      <c r="AT200" s="137" t="s">
        <v>274</v>
      </c>
      <c r="AU200" s="137" t="s">
        <v>85</v>
      </c>
      <c r="AV200" s="11" t="s">
        <v>85</v>
      </c>
      <c r="AW200" s="11" t="s">
        <v>37</v>
      </c>
      <c r="AX200" s="11" t="s">
        <v>75</v>
      </c>
      <c r="AY200" s="137" t="s">
        <v>266</v>
      </c>
    </row>
    <row r="201" spans="2:65" s="11" customFormat="1" ht="11.25">
      <c r="B201" s="135"/>
      <c r="D201" s="136" t="s">
        <v>274</v>
      </c>
      <c r="E201" s="137" t="s">
        <v>19</v>
      </c>
      <c r="F201" s="138" t="s">
        <v>5854</v>
      </c>
      <c r="H201" s="139">
        <v>0.378</v>
      </c>
      <c r="I201" s="140"/>
      <c r="L201" s="135"/>
      <c r="M201" s="141"/>
      <c r="T201" s="142"/>
      <c r="AT201" s="137" t="s">
        <v>274</v>
      </c>
      <c r="AU201" s="137" t="s">
        <v>85</v>
      </c>
      <c r="AV201" s="11" t="s">
        <v>85</v>
      </c>
      <c r="AW201" s="11" t="s">
        <v>37</v>
      </c>
      <c r="AX201" s="11" t="s">
        <v>75</v>
      </c>
      <c r="AY201" s="137" t="s">
        <v>266</v>
      </c>
    </row>
    <row r="202" spans="2:65" s="11" customFormat="1" ht="11.25">
      <c r="B202" s="135"/>
      <c r="D202" s="136" t="s">
        <v>274</v>
      </c>
      <c r="E202" s="137" t="s">
        <v>19</v>
      </c>
      <c r="F202" s="138" t="s">
        <v>5855</v>
      </c>
      <c r="H202" s="139">
        <v>1.008</v>
      </c>
      <c r="I202" s="140"/>
      <c r="L202" s="135"/>
      <c r="M202" s="141"/>
      <c r="T202" s="142"/>
      <c r="AT202" s="137" t="s">
        <v>274</v>
      </c>
      <c r="AU202" s="137" t="s">
        <v>85</v>
      </c>
      <c r="AV202" s="11" t="s">
        <v>85</v>
      </c>
      <c r="AW202" s="11" t="s">
        <v>37</v>
      </c>
      <c r="AX202" s="11" t="s">
        <v>75</v>
      </c>
      <c r="AY202" s="137" t="s">
        <v>266</v>
      </c>
    </row>
    <row r="203" spans="2:65" s="11" customFormat="1" ht="11.25">
      <c r="B203" s="135"/>
      <c r="D203" s="136" t="s">
        <v>274</v>
      </c>
      <c r="E203" s="137" t="s">
        <v>19</v>
      </c>
      <c r="F203" s="138" t="s">
        <v>5856</v>
      </c>
      <c r="H203" s="139">
        <v>1.155</v>
      </c>
      <c r="I203" s="140"/>
      <c r="L203" s="135"/>
      <c r="M203" s="141"/>
      <c r="T203" s="142"/>
      <c r="AT203" s="137" t="s">
        <v>274</v>
      </c>
      <c r="AU203" s="137" t="s">
        <v>85</v>
      </c>
      <c r="AV203" s="11" t="s">
        <v>85</v>
      </c>
      <c r="AW203" s="11" t="s">
        <v>37</v>
      </c>
      <c r="AX203" s="11" t="s">
        <v>75</v>
      </c>
      <c r="AY203" s="137" t="s">
        <v>266</v>
      </c>
    </row>
    <row r="204" spans="2:65" s="12" customFormat="1" ht="11.25">
      <c r="B204" s="143"/>
      <c r="D204" s="136" t="s">
        <v>274</v>
      </c>
      <c r="E204" s="144" t="s">
        <v>19</v>
      </c>
      <c r="F204" s="145" t="s">
        <v>276</v>
      </c>
      <c r="H204" s="146">
        <v>2.625</v>
      </c>
      <c r="I204" s="147"/>
      <c r="L204" s="143"/>
      <c r="M204" s="148"/>
      <c r="T204" s="149"/>
      <c r="AT204" s="144" t="s">
        <v>274</v>
      </c>
      <c r="AU204" s="144" t="s">
        <v>85</v>
      </c>
      <c r="AV204" s="12" t="s">
        <v>272</v>
      </c>
      <c r="AW204" s="12" t="s">
        <v>37</v>
      </c>
      <c r="AX204" s="12" t="s">
        <v>83</v>
      </c>
      <c r="AY204" s="144" t="s">
        <v>266</v>
      </c>
    </row>
    <row r="205" spans="2:65" s="1" customFormat="1" ht="16.5" customHeight="1">
      <c r="B205" s="33"/>
      <c r="C205" s="122" t="s">
        <v>401</v>
      </c>
      <c r="D205" s="122" t="s">
        <v>267</v>
      </c>
      <c r="E205" s="123" t="s">
        <v>1222</v>
      </c>
      <c r="F205" s="124" t="s">
        <v>1223</v>
      </c>
      <c r="G205" s="125" t="s">
        <v>845</v>
      </c>
      <c r="H205" s="126">
        <v>0.152</v>
      </c>
      <c r="I205" s="127"/>
      <c r="J205" s="128">
        <f>ROUND(I205*H205,2)</f>
        <v>0</v>
      </c>
      <c r="K205" s="124" t="s">
        <v>3272</v>
      </c>
      <c r="L205" s="33"/>
      <c r="M205" s="129" t="s">
        <v>19</v>
      </c>
      <c r="N205" s="130" t="s">
        <v>46</v>
      </c>
      <c r="P205" s="131">
        <f>O205*H205</f>
        <v>0</v>
      </c>
      <c r="Q205" s="131">
        <v>0</v>
      </c>
      <c r="R205" s="131">
        <f>Q205*H205</f>
        <v>0</v>
      </c>
      <c r="S205" s="131">
        <v>0</v>
      </c>
      <c r="T205" s="132">
        <f>S205*H205</f>
        <v>0</v>
      </c>
      <c r="AR205" s="133" t="s">
        <v>272</v>
      </c>
      <c r="AT205" s="133" t="s">
        <v>267</v>
      </c>
      <c r="AU205" s="133" t="s">
        <v>85</v>
      </c>
      <c r="AY205" s="18" t="s">
        <v>266</v>
      </c>
      <c r="BE205" s="134">
        <f>IF(N205="základní",J205,0)</f>
        <v>0</v>
      </c>
      <c r="BF205" s="134">
        <f>IF(N205="snížená",J205,0)</f>
        <v>0</v>
      </c>
      <c r="BG205" s="134">
        <f>IF(N205="zákl. přenesená",J205,0)</f>
        <v>0</v>
      </c>
      <c r="BH205" s="134">
        <f>IF(N205="sníž. přenesená",J205,0)</f>
        <v>0</v>
      </c>
      <c r="BI205" s="134">
        <f>IF(N205="nulová",J205,0)</f>
        <v>0</v>
      </c>
      <c r="BJ205" s="18" t="s">
        <v>83</v>
      </c>
      <c r="BK205" s="134">
        <f>ROUND(I205*H205,2)</f>
        <v>0</v>
      </c>
      <c r="BL205" s="18" t="s">
        <v>272</v>
      </c>
      <c r="BM205" s="133" t="s">
        <v>5857</v>
      </c>
    </row>
    <row r="206" spans="2:65" s="1" customFormat="1" ht="11.25">
      <c r="B206" s="33"/>
      <c r="D206" s="186" t="s">
        <v>1068</v>
      </c>
      <c r="F206" s="187" t="s">
        <v>1225</v>
      </c>
      <c r="I206" s="151"/>
      <c r="L206" s="33"/>
      <c r="M206" s="152"/>
      <c r="T206" s="54"/>
      <c r="AT206" s="18" t="s">
        <v>1068</v>
      </c>
      <c r="AU206" s="18" t="s">
        <v>85</v>
      </c>
    </row>
    <row r="207" spans="2:65" s="11" customFormat="1" ht="11.25">
      <c r="B207" s="135"/>
      <c r="D207" s="136" t="s">
        <v>274</v>
      </c>
      <c r="E207" s="137" t="s">
        <v>19</v>
      </c>
      <c r="F207" s="138" t="s">
        <v>5858</v>
      </c>
      <c r="H207" s="139">
        <v>0.152</v>
      </c>
      <c r="I207" s="140"/>
      <c r="L207" s="135"/>
      <c r="M207" s="141"/>
      <c r="T207" s="142"/>
      <c r="AT207" s="137" t="s">
        <v>274</v>
      </c>
      <c r="AU207" s="137" t="s">
        <v>85</v>
      </c>
      <c r="AV207" s="11" t="s">
        <v>85</v>
      </c>
      <c r="AW207" s="11" t="s">
        <v>37</v>
      </c>
      <c r="AX207" s="11" t="s">
        <v>75</v>
      </c>
      <c r="AY207" s="137" t="s">
        <v>266</v>
      </c>
    </row>
    <row r="208" spans="2:65" s="12" customFormat="1" ht="11.25">
      <c r="B208" s="143"/>
      <c r="D208" s="136" t="s">
        <v>274</v>
      </c>
      <c r="E208" s="144" t="s">
        <v>19</v>
      </c>
      <c r="F208" s="145" t="s">
        <v>276</v>
      </c>
      <c r="H208" s="146">
        <v>0.152</v>
      </c>
      <c r="I208" s="147"/>
      <c r="L208" s="143"/>
      <c r="M208" s="148"/>
      <c r="T208" s="149"/>
      <c r="AT208" s="144" t="s">
        <v>274</v>
      </c>
      <c r="AU208" s="144" t="s">
        <v>85</v>
      </c>
      <c r="AV208" s="12" t="s">
        <v>272</v>
      </c>
      <c r="AW208" s="12" t="s">
        <v>37</v>
      </c>
      <c r="AX208" s="12" t="s">
        <v>83</v>
      </c>
      <c r="AY208" s="144" t="s">
        <v>266</v>
      </c>
    </row>
    <row r="209" spans="2:65" s="1" customFormat="1" ht="16.5" customHeight="1">
      <c r="B209" s="33"/>
      <c r="C209" s="122" t="s">
        <v>405</v>
      </c>
      <c r="D209" s="122" t="s">
        <v>267</v>
      </c>
      <c r="E209" s="123" t="s">
        <v>3375</v>
      </c>
      <c r="F209" s="124" t="s">
        <v>3376</v>
      </c>
      <c r="G209" s="125" t="s">
        <v>895</v>
      </c>
      <c r="H209" s="126">
        <v>44.38</v>
      </c>
      <c r="I209" s="127"/>
      <c r="J209" s="128">
        <f>ROUND(I209*H209,2)</f>
        <v>0</v>
      </c>
      <c r="K209" s="124" t="s">
        <v>3272</v>
      </c>
      <c r="L209" s="33"/>
      <c r="M209" s="129" t="s">
        <v>19</v>
      </c>
      <c r="N209" s="130" t="s">
        <v>46</v>
      </c>
      <c r="P209" s="131">
        <f>O209*H209</f>
        <v>0</v>
      </c>
      <c r="Q209" s="131">
        <v>0</v>
      </c>
      <c r="R209" s="131">
        <f>Q209*H209</f>
        <v>0</v>
      </c>
      <c r="S209" s="131">
        <v>0</v>
      </c>
      <c r="T209" s="132">
        <f>S209*H209</f>
        <v>0</v>
      </c>
      <c r="AR209" s="133" t="s">
        <v>272</v>
      </c>
      <c r="AT209" s="133" t="s">
        <v>267</v>
      </c>
      <c r="AU209" s="133" t="s">
        <v>85</v>
      </c>
      <c r="AY209" s="18" t="s">
        <v>266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8" t="s">
        <v>83</v>
      </c>
      <c r="BK209" s="134">
        <f>ROUND(I209*H209,2)</f>
        <v>0</v>
      </c>
      <c r="BL209" s="18" t="s">
        <v>272</v>
      </c>
      <c r="BM209" s="133" t="s">
        <v>5859</v>
      </c>
    </row>
    <row r="210" spans="2:65" s="1" customFormat="1" ht="11.25">
      <c r="B210" s="33"/>
      <c r="D210" s="186" t="s">
        <v>1068</v>
      </c>
      <c r="F210" s="187" t="s">
        <v>3378</v>
      </c>
      <c r="I210" s="151"/>
      <c r="L210" s="33"/>
      <c r="M210" s="152"/>
      <c r="T210" s="54"/>
      <c r="AT210" s="18" t="s">
        <v>1068</v>
      </c>
      <c r="AU210" s="18" t="s">
        <v>85</v>
      </c>
    </row>
    <row r="211" spans="2:65" s="14" customFormat="1" ht="11.25">
      <c r="B211" s="164"/>
      <c r="D211" s="136" t="s">
        <v>274</v>
      </c>
      <c r="E211" s="165" t="s">
        <v>19</v>
      </c>
      <c r="F211" s="166" t="s">
        <v>5860</v>
      </c>
      <c r="H211" s="165" t="s">
        <v>19</v>
      </c>
      <c r="I211" s="167"/>
      <c r="L211" s="164"/>
      <c r="M211" s="168"/>
      <c r="T211" s="169"/>
      <c r="AT211" s="165" t="s">
        <v>274</v>
      </c>
      <c r="AU211" s="165" t="s">
        <v>85</v>
      </c>
      <c r="AV211" s="14" t="s">
        <v>83</v>
      </c>
      <c r="AW211" s="14" t="s">
        <v>37</v>
      </c>
      <c r="AX211" s="14" t="s">
        <v>75</v>
      </c>
      <c r="AY211" s="165" t="s">
        <v>266</v>
      </c>
    </row>
    <row r="212" spans="2:65" s="11" customFormat="1" ht="11.25">
      <c r="B212" s="135"/>
      <c r="D212" s="136" t="s">
        <v>274</v>
      </c>
      <c r="E212" s="137" t="s">
        <v>19</v>
      </c>
      <c r="F212" s="138" t="s">
        <v>5847</v>
      </c>
      <c r="H212" s="139">
        <v>9.48</v>
      </c>
      <c r="I212" s="140"/>
      <c r="L212" s="135"/>
      <c r="M212" s="141"/>
      <c r="T212" s="142"/>
      <c r="AT212" s="137" t="s">
        <v>274</v>
      </c>
      <c r="AU212" s="137" t="s">
        <v>85</v>
      </c>
      <c r="AV212" s="11" t="s">
        <v>85</v>
      </c>
      <c r="AW212" s="11" t="s">
        <v>37</v>
      </c>
      <c r="AX212" s="11" t="s">
        <v>75</v>
      </c>
      <c r="AY212" s="137" t="s">
        <v>266</v>
      </c>
    </row>
    <row r="213" spans="2:65" s="11" customFormat="1" ht="11.25">
      <c r="B213" s="135"/>
      <c r="D213" s="136" t="s">
        <v>274</v>
      </c>
      <c r="E213" s="137" t="s">
        <v>19</v>
      </c>
      <c r="F213" s="138" t="s">
        <v>5861</v>
      </c>
      <c r="H213" s="139">
        <v>3.2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1" customFormat="1" ht="11.25">
      <c r="B214" s="135"/>
      <c r="D214" s="136" t="s">
        <v>274</v>
      </c>
      <c r="E214" s="137" t="s">
        <v>19</v>
      </c>
      <c r="F214" s="138" t="s">
        <v>5849</v>
      </c>
      <c r="H214" s="139">
        <v>5.9</v>
      </c>
      <c r="I214" s="140"/>
      <c r="L214" s="135"/>
      <c r="M214" s="141"/>
      <c r="T214" s="142"/>
      <c r="AT214" s="137" t="s">
        <v>274</v>
      </c>
      <c r="AU214" s="137" t="s">
        <v>85</v>
      </c>
      <c r="AV214" s="11" t="s">
        <v>85</v>
      </c>
      <c r="AW214" s="11" t="s">
        <v>37</v>
      </c>
      <c r="AX214" s="11" t="s">
        <v>75</v>
      </c>
      <c r="AY214" s="137" t="s">
        <v>266</v>
      </c>
    </row>
    <row r="215" spans="2:65" s="11" customFormat="1" ht="11.25">
      <c r="B215" s="135"/>
      <c r="D215" s="136" t="s">
        <v>274</v>
      </c>
      <c r="E215" s="137" t="s">
        <v>19</v>
      </c>
      <c r="F215" s="138" t="s">
        <v>5850</v>
      </c>
      <c r="H215" s="139">
        <v>8.9</v>
      </c>
      <c r="I215" s="140"/>
      <c r="L215" s="135"/>
      <c r="M215" s="141"/>
      <c r="T215" s="142"/>
      <c r="AT215" s="137" t="s">
        <v>274</v>
      </c>
      <c r="AU215" s="137" t="s">
        <v>85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1" customFormat="1" ht="11.25">
      <c r="B216" s="135"/>
      <c r="D216" s="136" t="s">
        <v>274</v>
      </c>
      <c r="E216" s="137" t="s">
        <v>19</v>
      </c>
      <c r="F216" s="138" t="s">
        <v>5851</v>
      </c>
      <c r="H216" s="139">
        <v>0.9</v>
      </c>
      <c r="I216" s="140"/>
      <c r="L216" s="135"/>
      <c r="M216" s="141"/>
      <c r="T216" s="142"/>
      <c r="AT216" s="137" t="s">
        <v>274</v>
      </c>
      <c r="AU216" s="137" t="s">
        <v>85</v>
      </c>
      <c r="AV216" s="11" t="s">
        <v>85</v>
      </c>
      <c r="AW216" s="11" t="s">
        <v>37</v>
      </c>
      <c r="AX216" s="11" t="s">
        <v>75</v>
      </c>
      <c r="AY216" s="137" t="s">
        <v>266</v>
      </c>
    </row>
    <row r="217" spans="2:65" s="11" customFormat="1" ht="11.25">
      <c r="B217" s="135"/>
      <c r="D217" s="136" t="s">
        <v>274</v>
      </c>
      <c r="E217" s="137" t="s">
        <v>19</v>
      </c>
      <c r="F217" s="138" t="s">
        <v>5852</v>
      </c>
      <c r="H217" s="139">
        <v>16</v>
      </c>
      <c r="I217" s="140"/>
      <c r="L217" s="135"/>
      <c r="M217" s="141"/>
      <c r="T217" s="142"/>
      <c r="AT217" s="137" t="s">
        <v>274</v>
      </c>
      <c r="AU217" s="137" t="s">
        <v>85</v>
      </c>
      <c r="AV217" s="11" t="s">
        <v>85</v>
      </c>
      <c r="AW217" s="11" t="s">
        <v>37</v>
      </c>
      <c r="AX217" s="11" t="s">
        <v>75</v>
      </c>
      <c r="AY217" s="137" t="s">
        <v>266</v>
      </c>
    </row>
    <row r="218" spans="2:65" s="12" customFormat="1" ht="11.25">
      <c r="B218" s="143"/>
      <c r="D218" s="136" t="s">
        <v>274</v>
      </c>
      <c r="E218" s="144" t="s">
        <v>19</v>
      </c>
      <c r="F218" s="145" t="s">
        <v>276</v>
      </c>
      <c r="H218" s="146">
        <v>44.379999999999995</v>
      </c>
      <c r="I218" s="147"/>
      <c r="L218" s="143"/>
      <c r="M218" s="148"/>
      <c r="T218" s="149"/>
      <c r="AT218" s="144" t="s">
        <v>274</v>
      </c>
      <c r="AU218" s="144" t="s">
        <v>85</v>
      </c>
      <c r="AV218" s="12" t="s">
        <v>272</v>
      </c>
      <c r="AW218" s="12" t="s">
        <v>37</v>
      </c>
      <c r="AX218" s="12" t="s">
        <v>83</v>
      </c>
      <c r="AY218" s="144" t="s">
        <v>266</v>
      </c>
    </row>
    <row r="219" spans="2:65" s="10" customFormat="1" ht="22.9" customHeight="1">
      <c r="B219" s="112"/>
      <c r="D219" s="113" t="s">
        <v>74</v>
      </c>
      <c r="E219" s="162" t="s">
        <v>295</v>
      </c>
      <c r="F219" s="162" t="s">
        <v>1063</v>
      </c>
      <c r="I219" s="115"/>
      <c r="J219" s="163">
        <f>BK219</f>
        <v>0</v>
      </c>
      <c r="L219" s="112"/>
      <c r="M219" s="117"/>
      <c r="P219" s="118">
        <f>SUM(P220:P225)</f>
        <v>0</v>
      </c>
      <c r="R219" s="118">
        <f>SUM(R220:R225)</f>
        <v>0</v>
      </c>
      <c r="T219" s="119">
        <f>SUM(T220:T225)</f>
        <v>0</v>
      </c>
      <c r="AR219" s="113" t="s">
        <v>83</v>
      </c>
      <c r="AT219" s="120" t="s">
        <v>74</v>
      </c>
      <c r="AU219" s="120" t="s">
        <v>83</v>
      </c>
      <c r="AY219" s="113" t="s">
        <v>266</v>
      </c>
      <c r="BK219" s="121">
        <f>SUM(BK220:BK225)</f>
        <v>0</v>
      </c>
    </row>
    <row r="220" spans="2:65" s="1" customFormat="1" ht="16.5" customHeight="1">
      <c r="B220" s="33"/>
      <c r="C220" s="122" t="s">
        <v>409</v>
      </c>
      <c r="D220" s="122" t="s">
        <v>267</v>
      </c>
      <c r="E220" s="123" t="s">
        <v>3380</v>
      </c>
      <c r="F220" s="124" t="s">
        <v>3381</v>
      </c>
      <c r="G220" s="125" t="s">
        <v>291</v>
      </c>
      <c r="H220" s="126">
        <v>46.16</v>
      </c>
      <c r="I220" s="127"/>
      <c r="J220" s="128">
        <f>ROUND(I220*H220,2)</f>
        <v>0</v>
      </c>
      <c r="K220" s="124" t="s">
        <v>3272</v>
      </c>
      <c r="L220" s="33"/>
      <c r="M220" s="129" t="s">
        <v>19</v>
      </c>
      <c r="N220" s="130" t="s">
        <v>46</v>
      </c>
      <c r="P220" s="131">
        <f>O220*H220</f>
        <v>0</v>
      </c>
      <c r="Q220" s="131">
        <v>0</v>
      </c>
      <c r="R220" s="131">
        <f>Q220*H220</f>
        <v>0</v>
      </c>
      <c r="S220" s="131">
        <v>0</v>
      </c>
      <c r="T220" s="132">
        <f>S220*H220</f>
        <v>0</v>
      </c>
      <c r="AR220" s="133" t="s">
        <v>272</v>
      </c>
      <c r="AT220" s="133" t="s">
        <v>267</v>
      </c>
      <c r="AU220" s="133" t="s">
        <v>85</v>
      </c>
      <c r="AY220" s="18" t="s">
        <v>266</v>
      </c>
      <c r="BE220" s="134">
        <f>IF(N220="základní",J220,0)</f>
        <v>0</v>
      </c>
      <c r="BF220" s="134">
        <f>IF(N220="snížená",J220,0)</f>
        <v>0</v>
      </c>
      <c r="BG220" s="134">
        <f>IF(N220="zákl. přenesená",J220,0)</f>
        <v>0</v>
      </c>
      <c r="BH220" s="134">
        <f>IF(N220="sníž. přenesená",J220,0)</f>
        <v>0</v>
      </c>
      <c r="BI220" s="134">
        <f>IF(N220="nulová",J220,0)</f>
        <v>0</v>
      </c>
      <c r="BJ220" s="18" t="s">
        <v>83</v>
      </c>
      <c r="BK220" s="134">
        <f>ROUND(I220*H220,2)</f>
        <v>0</v>
      </c>
      <c r="BL220" s="18" t="s">
        <v>272</v>
      </c>
      <c r="BM220" s="133" t="s">
        <v>5862</v>
      </c>
    </row>
    <row r="221" spans="2:65" s="1" customFormat="1" ht="11.25">
      <c r="B221" s="33"/>
      <c r="D221" s="186" t="s">
        <v>1068</v>
      </c>
      <c r="F221" s="187" t="s">
        <v>3383</v>
      </c>
      <c r="I221" s="151"/>
      <c r="L221" s="33"/>
      <c r="M221" s="152"/>
      <c r="T221" s="54"/>
      <c r="AT221" s="18" t="s">
        <v>1068</v>
      </c>
      <c r="AU221" s="18" t="s">
        <v>85</v>
      </c>
    </row>
    <row r="222" spans="2:65" s="14" customFormat="1" ht="11.25">
      <c r="B222" s="164"/>
      <c r="D222" s="136" t="s">
        <v>274</v>
      </c>
      <c r="E222" s="165" t="s">
        <v>19</v>
      </c>
      <c r="F222" s="166" t="s">
        <v>5863</v>
      </c>
      <c r="H222" s="165" t="s">
        <v>19</v>
      </c>
      <c r="I222" s="167"/>
      <c r="L222" s="164"/>
      <c r="M222" s="168"/>
      <c r="T222" s="169"/>
      <c r="AT222" s="165" t="s">
        <v>274</v>
      </c>
      <c r="AU222" s="165" t="s">
        <v>85</v>
      </c>
      <c r="AV222" s="14" t="s">
        <v>83</v>
      </c>
      <c r="AW222" s="14" t="s">
        <v>37</v>
      </c>
      <c r="AX222" s="14" t="s">
        <v>75</v>
      </c>
      <c r="AY222" s="165" t="s">
        <v>266</v>
      </c>
    </row>
    <row r="223" spans="2:65" s="11" customFormat="1" ht="11.25">
      <c r="B223" s="135"/>
      <c r="D223" s="136" t="s">
        <v>274</v>
      </c>
      <c r="E223" s="137" t="s">
        <v>19</v>
      </c>
      <c r="F223" s="138" t="s">
        <v>5864</v>
      </c>
      <c r="H223" s="139">
        <v>20.16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1" customFormat="1" ht="11.25">
      <c r="B224" s="135"/>
      <c r="D224" s="136" t="s">
        <v>274</v>
      </c>
      <c r="E224" s="137" t="s">
        <v>19</v>
      </c>
      <c r="F224" s="138" t="s">
        <v>5865</v>
      </c>
      <c r="H224" s="139">
        <v>26</v>
      </c>
      <c r="I224" s="140"/>
      <c r="L224" s="135"/>
      <c r="M224" s="141"/>
      <c r="T224" s="142"/>
      <c r="AT224" s="137" t="s">
        <v>274</v>
      </c>
      <c r="AU224" s="137" t="s">
        <v>85</v>
      </c>
      <c r="AV224" s="11" t="s">
        <v>85</v>
      </c>
      <c r="AW224" s="11" t="s">
        <v>37</v>
      </c>
      <c r="AX224" s="11" t="s">
        <v>75</v>
      </c>
      <c r="AY224" s="137" t="s">
        <v>266</v>
      </c>
    </row>
    <row r="225" spans="2:65" s="12" customFormat="1" ht="11.25">
      <c r="B225" s="143"/>
      <c r="D225" s="136" t="s">
        <v>274</v>
      </c>
      <c r="E225" s="144" t="s">
        <v>19</v>
      </c>
      <c r="F225" s="145" t="s">
        <v>276</v>
      </c>
      <c r="H225" s="146">
        <v>46.16</v>
      </c>
      <c r="I225" s="147"/>
      <c r="L225" s="143"/>
      <c r="M225" s="148"/>
      <c r="T225" s="149"/>
      <c r="AT225" s="144" t="s">
        <v>274</v>
      </c>
      <c r="AU225" s="144" t="s">
        <v>85</v>
      </c>
      <c r="AV225" s="12" t="s">
        <v>272</v>
      </c>
      <c r="AW225" s="12" t="s">
        <v>37</v>
      </c>
      <c r="AX225" s="12" t="s">
        <v>83</v>
      </c>
      <c r="AY225" s="144" t="s">
        <v>266</v>
      </c>
    </row>
    <row r="226" spans="2:65" s="10" customFormat="1" ht="22.9" customHeight="1">
      <c r="B226" s="112"/>
      <c r="D226" s="113" t="s">
        <v>74</v>
      </c>
      <c r="E226" s="162" t="s">
        <v>307</v>
      </c>
      <c r="F226" s="162" t="s">
        <v>1071</v>
      </c>
      <c r="I226" s="115"/>
      <c r="J226" s="163">
        <f>BK226</f>
        <v>0</v>
      </c>
      <c r="L226" s="112"/>
      <c r="M226" s="117"/>
      <c r="P226" s="118">
        <f>SUM(P227:P247)</f>
        <v>0</v>
      </c>
      <c r="R226" s="118">
        <f>SUM(R227:R247)</f>
        <v>0</v>
      </c>
      <c r="T226" s="119">
        <f>SUM(T227:T247)</f>
        <v>0</v>
      </c>
      <c r="AR226" s="113" t="s">
        <v>83</v>
      </c>
      <c r="AT226" s="120" t="s">
        <v>74</v>
      </c>
      <c r="AU226" s="120" t="s">
        <v>83</v>
      </c>
      <c r="AY226" s="113" t="s">
        <v>266</v>
      </c>
      <c r="BK226" s="121">
        <f>SUM(BK227:BK247)</f>
        <v>0</v>
      </c>
    </row>
    <row r="227" spans="2:65" s="1" customFormat="1" ht="16.5" customHeight="1">
      <c r="B227" s="33"/>
      <c r="C227" s="122" t="s">
        <v>413</v>
      </c>
      <c r="D227" s="122" t="s">
        <v>267</v>
      </c>
      <c r="E227" s="123" t="s">
        <v>3157</v>
      </c>
      <c r="F227" s="124" t="s">
        <v>3158</v>
      </c>
      <c r="G227" s="125" t="s">
        <v>789</v>
      </c>
      <c r="H227" s="126">
        <v>2</v>
      </c>
      <c r="I227" s="127"/>
      <c r="J227" s="128">
        <f>ROUND(I227*H227,2)</f>
        <v>0</v>
      </c>
      <c r="K227" s="124" t="s">
        <v>3272</v>
      </c>
      <c r="L227" s="33"/>
      <c r="M227" s="129" t="s">
        <v>19</v>
      </c>
      <c r="N227" s="130" t="s">
        <v>46</v>
      </c>
      <c r="P227" s="131">
        <f>O227*H227</f>
        <v>0</v>
      </c>
      <c r="Q227" s="131">
        <v>0</v>
      </c>
      <c r="R227" s="131">
        <f>Q227*H227</f>
        <v>0</v>
      </c>
      <c r="S227" s="131">
        <v>0</v>
      </c>
      <c r="T227" s="132">
        <f>S227*H227</f>
        <v>0</v>
      </c>
      <c r="AR227" s="133" t="s">
        <v>272</v>
      </c>
      <c r="AT227" s="133" t="s">
        <v>267</v>
      </c>
      <c r="AU227" s="133" t="s">
        <v>85</v>
      </c>
      <c r="AY227" s="18" t="s">
        <v>266</v>
      </c>
      <c r="BE227" s="134">
        <f>IF(N227="základní",J227,0)</f>
        <v>0</v>
      </c>
      <c r="BF227" s="134">
        <f>IF(N227="snížená",J227,0)</f>
        <v>0</v>
      </c>
      <c r="BG227" s="134">
        <f>IF(N227="zákl. přenesená",J227,0)</f>
        <v>0</v>
      </c>
      <c r="BH227" s="134">
        <f>IF(N227="sníž. přenesená",J227,0)</f>
        <v>0</v>
      </c>
      <c r="BI227" s="134">
        <f>IF(N227="nulová",J227,0)</f>
        <v>0</v>
      </c>
      <c r="BJ227" s="18" t="s">
        <v>83</v>
      </c>
      <c r="BK227" s="134">
        <f>ROUND(I227*H227,2)</f>
        <v>0</v>
      </c>
      <c r="BL227" s="18" t="s">
        <v>272</v>
      </c>
      <c r="BM227" s="133" t="s">
        <v>5866</v>
      </c>
    </row>
    <row r="228" spans="2:65" s="1" customFormat="1" ht="11.25">
      <c r="B228" s="33"/>
      <c r="D228" s="186" t="s">
        <v>1068</v>
      </c>
      <c r="F228" s="187" t="s">
        <v>3160</v>
      </c>
      <c r="I228" s="151"/>
      <c r="L228" s="33"/>
      <c r="M228" s="152"/>
      <c r="T228" s="54"/>
      <c r="AT228" s="18" t="s">
        <v>1068</v>
      </c>
      <c r="AU228" s="18" t="s">
        <v>85</v>
      </c>
    </row>
    <row r="229" spans="2:65" s="1" customFormat="1" ht="16.5" customHeight="1">
      <c r="B229" s="33"/>
      <c r="C229" s="122" t="s">
        <v>316</v>
      </c>
      <c r="D229" s="122" t="s">
        <v>267</v>
      </c>
      <c r="E229" s="123" t="s">
        <v>3388</v>
      </c>
      <c r="F229" s="124" t="s">
        <v>3389</v>
      </c>
      <c r="G229" s="125" t="s">
        <v>279</v>
      </c>
      <c r="H229" s="126">
        <v>23.353000000000002</v>
      </c>
      <c r="I229" s="127"/>
      <c r="J229" s="128">
        <f>ROUND(I229*H229,2)</f>
        <v>0</v>
      </c>
      <c r="K229" s="124" t="s">
        <v>3272</v>
      </c>
      <c r="L229" s="33"/>
      <c r="M229" s="129" t="s">
        <v>19</v>
      </c>
      <c r="N229" s="130" t="s">
        <v>46</v>
      </c>
      <c r="P229" s="131">
        <f>O229*H229</f>
        <v>0</v>
      </c>
      <c r="Q229" s="131">
        <v>0</v>
      </c>
      <c r="R229" s="131">
        <f>Q229*H229</f>
        <v>0</v>
      </c>
      <c r="S229" s="131">
        <v>0</v>
      </c>
      <c r="T229" s="132">
        <f>S229*H229</f>
        <v>0</v>
      </c>
      <c r="AR229" s="133" t="s">
        <v>272</v>
      </c>
      <c r="AT229" s="133" t="s">
        <v>267</v>
      </c>
      <c r="AU229" s="133" t="s">
        <v>85</v>
      </c>
      <c r="AY229" s="18" t="s">
        <v>266</v>
      </c>
      <c r="BE229" s="134">
        <f>IF(N229="základní",J229,0)</f>
        <v>0</v>
      </c>
      <c r="BF229" s="134">
        <f>IF(N229="snížená",J229,0)</f>
        <v>0</v>
      </c>
      <c r="BG229" s="134">
        <f>IF(N229="zákl. přenesená",J229,0)</f>
        <v>0</v>
      </c>
      <c r="BH229" s="134">
        <f>IF(N229="sníž. přenesená",J229,0)</f>
        <v>0</v>
      </c>
      <c r="BI229" s="134">
        <f>IF(N229="nulová",J229,0)</f>
        <v>0</v>
      </c>
      <c r="BJ229" s="18" t="s">
        <v>83</v>
      </c>
      <c r="BK229" s="134">
        <f>ROUND(I229*H229,2)</f>
        <v>0</v>
      </c>
      <c r="BL229" s="18" t="s">
        <v>272</v>
      </c>
      <c r="BM229" s="133" t="s">
        <v>5867</v>
      </c>
    </row>
    <row r="230" spans="2:65" s="1" customFormat="1" ht="11.25">
      <c r="B230" s="33"/>
      <c r="D230" s="186" t="s">
        <v>1068</v>
      </c>
      <c r="F230" s="187" t="s">
        <v>3391</v>
      </c>
      <c r="I230" s="151"/>
      <c r="L230" s="33"/>
      <c r="M230" s="152"/>
      <c r="T230" s="54"/>
      <c r="AT230" s="18" t="s">
        <v>1068</v>
      </c>
      <c r="AU230" s="18" t="s">
        <v>85</v>
      </c>
    </row>
    <row r="231" spans="2:65" s="14" customFormat="1" ht="11.25">
      <c r="B231" s="164"/>
      <c r="D231" s="136" t="s">
        <v>274</v>
      </c>
      <c r="E231" s="165" t="s">
        <v>19</v>
      </c>
      <c r="F231" s="166" t="s">
        <v>3392</v>
      </c>
      <c r="H231" s="165" t="s">
        <v>19</v>
      </c>
      <c r="I231" s="167"/>
      <c r="L231" s="164"/>
      <c r="M231" s="168"/>
      <c r="T231" s="169"/>
      <c r="AT231" s="165" t="s">
        <v>274</v>
      </c>
      <c r="AU231" s="165" t="s">
        <v>85</v>
      </c>
      <c r="AV231" s="14" t="s">
        <v>83</v>
      </c>
      <c r="AW231" s="14" t="s">
        <v>37</v>
      </c>
      <c r="AX231" s="14" t="s">
        <v>75</v>
      </c>
      <c r="AY231" s="165" t="s">
        <v>266</v>
      </c>
    </row>
    <row r="232" spans="2:65" s="11" customFormat="1" ht="11.25">
      <c r="B232" s="135"/>
      <c r="D232" s="136" t="s">
        <v>274</v>
      </c>
      <c r="E232" s="137" t="s">
        <v>19</v>
      </c>
      <c r="F232" s="138" t="s">
        <v>5868</v>
      </c>
      <c r="H232" s="139">
        <v>0.22600000000000001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75</v>
      </c>
      <c r="AY232" s="137" t="s">
        <v>266</v>
      </c>
    </row>
    <row r="233" spans="2:65" s="11" customFormat="1" ht="11.25">
      <c r="B233" s="135"/>
      <c r="D233" s="136" t="s">
        <v>274</v>
      </c>
      <c r="E233" s="137" t="s">
        <v>19</v>
      </c>
      <c r="F233" s="138" t="s">
        <v>5869</v>
      </c>
      <c r="H233" s="139">
        <v>0.24299999999999999</v>
      </c>
      <c r="I233" s="140"/>
      <c r="L233" s="135"/>
      <c r="M233" s="141"/>
      <c r="T233" s="142"/>
      <c r="AT233" s="137" t="s">
        <v>274</v>
      </c>
      <c r="AU233" s="137" t="s">
        <v>85</v>
      </c>
      <c r="AV233" s="11" t="s">
        <v>85</v>
      </c>
      <c r="AW233" s="11" t="s">
        <v>37</v>
      </c>
      <c r="AX233" s="11" t="s">
        <v>75</v>
      </c>
      <c r="AY233" s="137" t="s">
        <v>266</v>
      </c>
    </row>
    <row r="234" spans="2:65" s="11" customFormat="1" ht="11.25">
      <c r="B234" s="135"/>
      <c r="D234" s="136" t="s">
        <v>274</v>
      </c>
      <c r="E234" s="137" t="s">
        <v>19</v>
      </c>
      <c r="F234" s="138" t="s">
        <v>5870</v>
      </c>
      <c r="H234" s="139">
        <v>1.26</v>
      </c>
      <c r="I234" s="140"/>
      <c r="L234" s="135"/>
      <c r="M234" s="141"/>
      <c r="T234" s="142"/>
      <c r="AT234" s="137" t="s">
        <v>274</v>
      </c>
      <c r="AU234" s="137" t="s">
        <v>85</v>
      </c>
      <c r="AV234" s="11" t="s">
        <v>85</v>
      </c>
      <c r="AW234" s="11" t="s">
        <v>37</v>
      </c>
      <c r="AX234" s="11" t="s">
        <v>75</v>
      </c>
      <c r="AY234" s="137" t="s">
        <v>266</v>
      </c>
    </row>
    <row r="235" spans="2:65" s="11" customFormat="1" ht="11.25">
      <c r="B235" s="135"/>
      <c r="D235" s="136" t="s">
        <v>274</v>
      </c>
      <c r="E235" s="137" t="s">
        <v>19</v>
      </c>
      <c r="F235" s="138" t="s">
        <v>5871</v>
      </c>
      <c r="H235" s="139">
        <v>5.67</v>
      </c>
      <c r="I235" s="140"/>
      <c r="L235" s="135"/>
      <c r="M235" s="141"/>
      <c r="T235" s="142"/>
      <c r="AT235" s="137" t="s">
        <v>274</v>
      </c>
      <c r="AU235" s="137" t="s">
        <v>85</v>
      </c>
      <c r="AV235" s="11" t="s">
        <v>85</v>
      </c>
      <c r="AW235" s="11" t="s">
        <v>37</v>
      </c>
      <c r="AX235" s="11" t="s">
        <v>75</v>
      </c>
      <c r="AY235" s="137" t="s">
        <v>266</v>
      </c>
    </row>
    <row r="236" spans="2:65" s="11" customFormat="1" ht="11.25">
      <c r="B236" s="135"/>
      <c r="D236" s="136" t="s">
        <v>274</v>
      </c>
      <c r="E236" s="137" t="s">
        <v>19</v>
      </c>
      <c r="F236" s="138" t="s">
        <v>5872</v>
      </c>
      <c r="H236" s="139">
        <v>5.67</v>
      </c>
      <c r="I236" s="140"/>
      <c r="L236" s="135"/>
      <c r="M236" s="141"/>
      <c r="T236" s="142"/>
      <c r="AT236" s="137" t="s">
        <v>274</v>
      </c>
      <c r="AU236" s="137" t="s">
        <v>85</v>
      </c>
      <c r="AV236" s="11" t="s">
        <v>85</v>
      </c>
      <c r="AW236" s="11" t="s">
        <v>37</v>
      </c>
      <c r="AX236" s="11" t="s">
        <v>75</v>
      </c>
      <c r="AY236" s="137" t="s">
        <v>266</v>
      </c>
    </row>
    <row r="237" spans="2:65" s="11" customFormat="1" ht="11.25">
      <c r="B237" s="135"/>
      <c r="D237" s="136" t="s">
        <v>274</v>
      </c>
      <c r="E237" s="137" t="s">
        <v>19</v>
      </c>
      <c r="F237" s="138" t="s">
        <v>5873</v>
      </c>
      <c r="H237" s="139">
        <v>1.1339999999999999</v>
      </c>
      <c r="I237" s="140"/>
      <c r="L237" s="135"/>
      <c r="M237" s="141"/>
      <c r="T237" s="142"/>
      <c r="AT237" s="137" t="s">
        <v>274</v>
      </c>
      <c r="AU237" s="137" t="s">
        <v>85</v>
      </c>
      <c r="AV237" s="11" t="s">
        <v>85</v>
      </c>
      <c r="AW237" s="11" t="s">
        <v>37</v>
      </c>
      <c r="AX237" s="11" t="s">
        <v>75</v>
      </c>
      <c r="AY237" s="137" t="s">
        <v>266</v>
      </c>
    </row>
    <row r="238" spans="2:65" s="11" customFormat="1" ht="11.25">
      <c r="B238" s="135"/>
      <c r="D238" s="136" t="s">
        <v>274</v>
      </c>
      <c r="E238" s="137" t="s">
        <v>19</v>
      </c>
      <c r="F238" s="138" t="s">
        <v>5874</v>
      </c>
      <c r="H238" s="139">
        <v>5.25</v>
      </c>
      <c r="I238" s="140"/>
      <c r="L238" s="135"/>
      <c r="M238" s="141"/>
      <c r="T238" s="142"/>
      <c r="AT238" s="137" t="s">
        <v>274</v>
      </c>
      <c r="AU238" s="137" t="s">
        <v>85</v>
      </c>
      <c r="AV238" s="11" t="s">
        <v>85</v>
      </c>
      <c r="AW238" s="11" t="s">
        <v>37</v>
      </c>
      <c r="AX238" s="11" t="s">
        <v>75</v>
      </c>
      <c r="AY238" s="137" t="s">
        <v>266</v>
      </c>
    </row>
    <row r="239" spans="2:65" s="11" customFormat="1" ht="11.25">
      <c r="B239" s="135"/>
      <c r="D239" s="136" t="s">
        <v>274</v>
      </c>
      <c r="E239" s="137" t="s">
        <v>19</v>
      </c>
      <c r="F239" s="138" t="s">
        <v>5875</v>
      </c>
      <c r="H239" s="139">
        <v>3.9</v>
      </c>
      <c r="I239" s="140"/>
      <c r="L239" s="135"/>
      <c r="M239" s="141"/>
      <c r="T239" s="142"/>
      <c r="AT239" s="137" t="s">
        <v>274</v>
      </c>
      <c r="AU239" s="137" t="s">
        <v>85</v>
      </c>
      <c r="AV239" s="11" t="s">
        <v>85</v>
      </c>
      <c r="AW239" s="11" t="s">
        <v>37</v>
      </c>
      <c r="AX239" s="11" t="s">
        <v>75</v>
      </c>
      <c r="AY239" s="137" t="s">
        <v>266</v>
      </c>
    </row>
    <row r="240" spans="2:65" s="12" customFormat="1" ht="11.25">
      <c r="B240" s="143"/>
      <c r="D240" s="136" t="s">
        <v>274</v>
      </c>
      <c r="E240" s="144" t="s">
        <v>19</v>
      </c>
      <c r="F240" s="145" t="s">
        <v>276</v>
      </c>
      <c r="H240" s="146">
        <v>23.352999999999998</v>
      </c>
      <c r="I240" s="147"/>
      <c r="L240" s="143"/>
      <c r="M240" s="148"/>
      <c r="T240" s="149"/>
      <c r="AT240" s="144" t="s">
        <v>274</v>
      </c>
      <c r="AU240" s="144" t="s">
        <v>85</v>
      </c>
      <c r="AV240" s="12" t="s">
        <v>272</v>
      </c>
      <c r="AW240" s="12" t="s">
        <v>37</v>
      </c>
      <c r="AX240" s="12" t="s">
        <v>83</v>
      </c>
      <c r="AY240" s="144" t="s">
        <v>266</v>
      </c>
    </row>
    <row r="241" spans="2:65" s="1" customFormat="1" ht="16.5" customHeight="1">
      <c r="B241" s="33"/>
      <c r="C241" s="122" t="s">
        <v>328</v>
      </c>
      <c r="D241" s="122" t="s">
        <v>267</v>
      </c>
      <c r="E241" s="123" t="s">
        <v>5495</v>
      </c>
      <c r="F241" s="124" t="s">
        <v>5496</v>
      </c>
      <c r="G241" s="125" t="s">
        <v>279</v>
      </c>
      <c r="H241" s="126">
        <v>0.59399999999999997</v>
      </c>
      <c r="I241" s="127"/>
      <c r="J241" s="128">
        <f>ROUND(I241*H241,2)</f>
        <v>0</v>
      </c>
      <c r="K241" s="124" t="s">
        <v>3272</v>
      </c>
      <c r="L241" s="33"/>
      <c r="M241" s="129" t="s">
        <v>19</v>
      </c>
      <c r="N241" s="130" t="s">
        <v>46</v>
      </c>
      <c r="P241" s="131">
        <f>O241*H241</f>
        <v>0</v>
      </c>
      <c r="Q241" s="131">
        <v>0</v>
      </c>
      <c r="R241" s="131">
        <f>Q241*H241</f>
        <v>0</v>
      </c>
      <c r="S241" s="131">
        <v>0</v>
      </c>
      <c r="T241" s="132">
        <f>S241*H241</f>
        <v>0</v>
      </c>
      <c r="AR241" s="133" t="s">
        <v>272</v>
      </c>
      <c r="AT241" s="133" t="s">
        <v>267</v>
      </c>
      <c r="AU241" s="133" t="s">
        <v>85</v>
      </c>
      <c r="AY241" s="18" t="s">
        <v>266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8" t="s">
        <v>83</v>
      </c>
      <c r="BK241" s="134">
        <f>ROUND(I241*H241,2)</f>
        <v>0</v>
      </c>
      <c r="BL241" s="18" t="s">
        <v>272</v>
      </c>
      <c r="BM241" s="133" t="s">
        <v>5876</v>
      </c>
    </row>
    <row r="242" spans="2:65" s="1" customFormat="1" ht="11.25">
      <c r="B242" s="33"/>
      <c r="D242" s="186" t="s">
        <v>1068</v>
      </c>
      <c r="F242" s="187" t="s">
        <v>5498</v>
      </c>
      <c r="I242" s="151"/>
      <c r="L242" s="33"/>
      <c r="M242" s="152"/>
      <c r="T242" s="54"/>
      <c r="AT242" s="18" t="s">
        <v>1068</v>
      </c>
      <c r="AU242" s="18" t="s">
        <v>85</v>
      </c>
    </row>
    <row r="243" spans="2:65" s="14" customFormat="1" ht="11.25">
      <c r="B243" s="164"/>
      <c r="D243" s="136" t="s">
        <v>274</v>
      </c>
      <c r="E243" s="165" t="s">
        <v>19</v>
      </c>
      <c r="F243" s="166" t="s">
        <v>5499</v>
      </c>
      <c r="H243" s="165" t="s">
        <v>19</v>
      </c>
      <c r="I243" s="167"/>
      <c r="L243" s="164"/>
      <c r="M243" s="168"/>
      <c r="T243" s="169"/>
      <c r="AT243" s="165" t="s">
        <v>274</v>
      </c>
      <c r="AU243" s="165" t="s">
        <v>85</v>
      </c>
      <c r="AV243" s="14" t="s">
        <v>83</v>
      </c>
      <c r="AW243" s="14" t="s">
        <v>37</v>
      </c>
      <c r="AX243" s="14" t="s">
        <v>75</v>
      </c>
      <c r="AY243" s="165" t="s">
        <v>266</v>
      </c>
    </row>
    <row r="244" spans="2:65" s="11" customFormat="1" ht="11.25">
      <c r="B244" s="135"/>
      <c r="D244" s="136" t="s">
        <v>274</v>
      </c>
      <c r="E244" s="137" t="s">
        <v>19</v>
      </c>
      <c r="F244" s="138" t="s">
        <v>5877</v>
      </c>
      <c r="H244" s="139">
        <v>0.21299999999999999</v>
      </c>
      <c r="I244" s="140"/>
      <c r="L244" s="135"/>
      <c r="M244" s="141"/>
      <c r="T244" s="142"/>
      <c r="AT244" s="137" t="s">
        <v>274</v>
      </c>
      <c r="AU244" s="137" t="s">
        <v>85</v>
      </c>
      <c r="AV244" s="11" t="s">
        <v>85</v>
      </c>
      <c r="AW244" s="11" t="s">
        <v>37</v>
      </c>
      <c r="AX244" s="11" t="s">
        <v>75</v>
      </c>
      <c r="AY244" s="137" t="s">
        <v>266</v>
      </c>
    </row>
    <row r="245" spans="2:65" s="11" customFormat="1" ht="11.25">
      <c r="B245" s="135"/>
      <c r="D245" s="136" t="s">
        <v>274</v>
      </c>
      <c r="E245" s="137" t="s">
        <v>19</v>
      </c>
      <c r="F245" s="138" t="s">
        <v>5878</v>
      </c>
      <c r="H245" s="139">
        <v>0.28100000000000003</v>
      </c>
      <c r="I245" s="140"/>
      <c r="L245" s="135"/>
      <c r="M245" s="141"/>
      <c r="T245" s="142"/>
      <c r="AT245" s="137" t="s">
        <v>274</v>
      </c>
      <c r="AU245" s="137" t="s">
        <v>85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1" customFormat="1" ht="11.25">
      <c r="B246" s="135"/>
      <c r="D246" s="136" t="s">
        <v>274</v>
      </c>
      <c r="E246" s="137" t="s">
        <v>19</v>
      </c>
      <c r="F246" s="138" t="s">
        <v>5879</v>
      </c>
      <c r="H246" s="139">
        <v>0.1</v>
      </c>
      <c r="I246" s="140"/>
      <c r="L246" s="135"/>
      <c r="M246" s="141"/>
      <c r="T246" s="142"/>
      <c r="AT246" s="137" t="s">
        <v>274</v>
      </c>
      <c r="AU246" s="137" t="s">
        <v>85</v>
      </c>
      <c r="AV246" s="11" t="s">
        <v>85</v>
      </c>
      <c r="AW246" s="11" t="s">
        <v>37</v>
      </c>
      <c r="AX246" s="11" t="s">
        <v>75</v>
      </c>
      <c r="AY246" s="137" t="s">
        <v>266</v>
      </c>
    </row>
    <row r="247" spans="2:65" s="12" customFormat="1" ht="11.25">
      <c r="B247" s="143"/>
      <c r="D247" s="136" t="s">
        <v>274</v>
      </c>
      <c r="E247" s="144" t="s">
        <v>19</v>
      </c>
      <c r="F247" s="145" t="s">
        <v>276</v>
      </c>
      <c r="H247" s="146">
        <v>0.59399999999999997</v>
      </c>
      <c r="I247" s="147"/>
      <c r="L247" s="143"/>
      <c r="M247" s="148"/>
      <c r="T247" s="149"/>
      <c r="AT247" s="144" t="s">
        <v>274</v>
      </c>
      <c r="AU247" s="144" t="s">
        <v>85</v>
      </c>
      <c r="AV247" s="12" t="s">
        <v>272</v>
      </c>
      <c r="AW247" s="12" t="s">
        <v>37</v>
      </c>
      <c r="AX247" s="12" t="s">
        <v>83</v>
      </c>
      <c r="AY247" s="144" t="s">
        <v>266</v>
      </c>
    </row>
    <row r="248" spans="2:65" s="10" customFormat="1" ht="22.9" customHeight="1">
      <c r="B248" s="112"/>
      <c r="D248" s="113" t="s">
        <v>74</v>
      </c>
      <c r="E248" s="162" t="s">
        <v>1109</v>
      </c>
      <c r="F248" s="162" t="s">
        <v>1110</v>
      </c>
      <c r="I248" s="115"/>
      <c r="J248" s="163">
        <f>BK248</f>
        <v>0</v>
      </c>
      <c r="L248" s="112"/>
      <c r="M248" s="117"/>
      <c r="P248" s="118">
        <f>SUM(P249:P256)</f>
        <v>0</v>
      </c>
      <c r="R248" s="118">
        <f>SUM(R249:R256)</f>
        <v>0</v>
      </c>
      <c r="T248" s="119">
        <f>SUM(T249:T256)</f>
        <v>0</v>
      </c>
      <c r="AR248" s="113" t="s">
        <v>83</v>
      </c>
      <c r="AT248" s="120" t="s">
        <v>74</v>
      </c>
      <c r="AU248" s="120" t="s">
        <v>83</v>
      </c>
      <c r="AY248" s="113" t="s">
        <v>266</v>
      </c>
      <c r="BK248" s="121">
        <f>SUM(BK249:BK256)</f>
        <v>0</v>
      </c>
    </row>
    <row r="249" spans="2:65" s="1" customFormat="1" ht="16.5" customHeight="1">
      <c r="B249" s="33"/>
      <c r="C249" s="122" t="s">
        <v>324</v>
      </c>
      <c r="D249" s="122" t="s">
        <v>267</v>
      </c>
      <c r="E249" s="123" t="s">
        <v>1111</v>
      </c>
      <c r="F249" s="124" t="s">
        <v>1112</v>
      </c>
      <c r="G249" s="125" t="s">
        <v>845</v>
      </c>
      <c r="H249" s="126">
        <v>59.814</v>
      </c>
      <c r="I249" s="127"/>
      <c r="J249" s="128">
        <f>ROUND(I249*H249,2)</f>
        <v>0</v>
      </c>
      <c r="K249" s="124" t="s">
        <v>3272</v>
      </c>
      <c r="L249" s="33"/>
      <c r="M249" s="129" t="s">
        <v>19</v>
      </c>
      <c r="N249" s="130" t="s">
        <v>46</v>
      </c>
      <c r="P249" s="131">
        <f>O249*H249</f>
        <v>0</v>
      </c>
      <c r="Q249" s="131">
        <v>0</v>
      </c>
      <c r="R249" s="131">
        <f>Q249*H249</f>
        <v>0</v>
      </c>
      <c r="S249" s="131">
        <v>0</v>
      </c>
      <c r="T249" s="132">
        <f>S249*H249</f>
        <v>0</v>
      </c>
      <c r="AR249" s="133" t="s">
        <v>272</v>
      </c>
      <c r="AT249" s="133" t="s">
        <v>267</v>
      </c>
      <c r="AU249" s="133" t="s">
        <v>85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272</v>
      </c>
      <c r="BM249" s="133" t="s">
        <v>5880</v>
      </c>
    </row>
    <row r="250" spans="2:65" s="1" customFormat="1" ht="11.25">
      <c r="B250" s="33"/>
      <c r="D250" s="186" t="s">
        <v>1068</v>
      </c>
      <c r="F250" s="187" t="s">
        <v>1114</v>
      </c>
      <c r="I250" s="151"/>
      <c r="L250" s="33"/>
      <c r="M250" s="152"/>
      <c r="T250" s="54"/>
      <c r="AT250" s="18" t="s">
        <v>1068</v>
      </c>
      <c r="AU250" s="18" t="s">
        <v>85</v>
      </c>
    </row>
    <row r="251" spans="2:65" s="1" customFormat="1" ht="16.5" customHeight="1">
      <c r="B251" s="33"/>
      <c r="C251" s="122" t="s">
        <v>320</v>
      </c>
      <c r="D251" s="122" t="s">
        <v>267</v>
      </c>
      <c r="E251" s="123" t="s">
        <v>1115</v>
      </c>
      <c r="F251" s="124" t="s">
        <v>1116</v>
      </c>
      <c r="G251" s="125" t="s">
        <v>845</v>
      </c>
      <c r="H251" s="126">
        <v>538.32600000000002</v>
      </c>
      <c r="I251" s="127"/>
      <c r="J251" s="128">
        <f>ROUND(I251*H251,2)</f>
        <v>0</v>
      </c>
      <c r="K251" s="124" t="s">
        <v>3272</v>
      </c>
      <c r="L251" s="33"/>
      <c r="M251" s="129" t="s">
        <v>19</v>
      </c>
      <c r="N251" s="130" t="s">
        <v>46</v>
      </c>
      <c r="P251" s="131">
        <f>O251*H251</f>
        <v>0</v>
      </c>
      <c r="Q251" s="131">
        <v>0</v>
      </c>
      <c r="R251" s="131">
        <f>Q251*H251</f>
        <v>0</v>
      </c>
      <c r="S251" s="131">
        <v>0</v>
      </c>
      <c r="T251" s="132">
        <f>S251*H251</f>
        <v>0</v>
      </c>
      <c r="AR251" s="133" t="s">
        <v>272</v>
      </c>
      <c r="AT251" s="133" t="s">
        <v>267</v>
      </c>
      <c r="AU251" s="133" t="s">
        <v>85</v>
      </c>
      <c r="AY251" s="18" t="s">
        <v>266</v>
      </c>
      <c r="BE251" s="134">
        <f>IF(N251="základní",J251,0)</f>
        <v>0</v>
      </c>
      <c r="BF251" s="134">
        <f>IF(N251="snížená",J251,0)</f>
        <v>0</v>
      </c>
      <c r="BG251" s="134">
        <f>IF(N251="zákl. přenesená",J251,0)</f>
        <v>0</v>
      </c>
      <c r="BH251" s="134">
        <f>IF(N251="sníž. přenesená",J251,0)</f>
        <v>0</v>
      </c>
      <c r="BI251" s="134">
        <f>IF(N251="nulová",J251,0)</f>
        <v>0</v>
      </c>
      <c r="BJ251" s="18" t="s">
        <v>83</v>
      </c>
      <c r="BK251" s="134">
        <f>ROUND(I251*H251,2)</f>
        <v>0</v>
      </c>
      <c r="BL251" s="18" t="s">
        <v>272</v>
      </c>
      <c r="BM251" s="133" t="s">
        <v>5881</v>
      </c>
    </row>
    <row r="252" spans="2:65" s="1" customFormat="1" ht="11.25">
      <c r="B252" s="33"/>
      <c r="D252" s="186" t="s">
        <v>1068</v>
      </c>
      <c r="F252" s="187" t="s">
        <v>1118</v>
      </c>
      <c r="I252" s="151"/>
      <c r="L252" s="33"/>
      <c r="M252" s="152"/>
      <c r="T252" s="54"/>
      <c r="AT252" s="18" t="s">
        <v>1068</v>
      </c>
      <c r="AU252" s="18" t="s">
        <v>85</v>
      </c>
    </row>
    <row r="253" spans="2:65" s="11" customFormat="1" ht="11.25">
      <c r="B253" s="135"/>
      <c r="D253" s="136" t="s">
        <v>274</v>
      </c>
      <c r="E253" s="137" t="s">
        <v>19</v>
      </c>
      <c r="F253" s="138" t="s">
        <v>5882</v>
      </c>
      <c r="H253" s="139">
        <v>538.32600000000002</v>
      </c>
      <c r="I253" s="140"/>
      <c r="L253" s="135"/>
      <c r="M253" s="141"/>
      <c r="T253" s="142"/>
      <c r="AT253" s="137" t="s">
        <v>274</v>
      </c>
      <c r="AU253" s="137" t="s">
        <v>85</v>
      </c>
      <c r="AV253" s="11" t="s">
        <v>85</v>
      </c>
      <c r="AW253" s="11" t="s">
        <v>37</v>
      </c>
      <c r="AX253" s="11" t="s">
        <v>75</v>
      </c>
      <c r="AY253" s="137" t="s">
        <v>266</v>
      </c>
    </row>
    <row r="254" spans="2:65" s="12" customFormat="1" ht="11.25">
      <c r="B254" s="143"/>
      <c r="D254" s="136" t="s">
        <v>274</v>
      </c>
      <c r="E254" s="144" t="s">
        <v>19</v>
      </c>
      <c r="F254" s="145" t="s">
        <v>276</v>
      </c>
      <c r="H254" s="146">
        <v>538.32600000000002</v>
      </c>
      <c r="I254" s="147"/>
      <c r="L254" s="143"/>
      <c r="M254" s="148"/>
      <c r="T254" s="149"/>
      <c r="AT254" s="144" t="s">
        <v>274</v>
      </c>
      <c r="AU254" s="144" t="s">
        <v>85</v>
      </c>
      <c r="AV254" s="12" t="s">
        <v>272</v>
      </c>
      <c r="AW254" s="12" t="s">
        <v>37</v>
      </c>
      <c r="AX254" s="12" t="s">
        <v>83</v>
      </c>
      <c r="AY254" s="144" t="s">
        <v>266</v>
      </c>
    </row>
    <row r="255" spans="2:65" s="1" customFormat="1" ht="16.5" customHeight="1">
      <c r="B255" s="33"/>
      <c r="C255" s="122" t="s">
        <v>332</v>
      </c>
      <c r="D255" s="122" t="s">
        <v>267</v>
      </c>
      <c r="E255" s="123" t="s">
        <v>1120</v>
      </c>
      <c r="F255" s="124" t="s">
        <v>1121</v>
      </c>
      <c r="G255" s="125" t="s">
        <v>845</v>
      </c>
      <c r="H255" s="126">
        <v>59.814</v>
      </c>
      <c r="I255" s="127"/>
      <c r="J255" s="128">
        <f>ROUND(I255*H255,2)</f>
        <v>0</v>
      </c>
      <c r="K255" s="124" t="s">
        <v>3272</v>
      </c>
      <c r="L255" s="33"/>
      <c r="M255" s="129" t="s">
        <v>19</v>
      </c>
      <c r="N255" s="130" t="s">
        <v>46</v>
      </c>
      <c r="P255" s="131">
        <f>O255*H255</f>
        <v>0</v>
      </c>
      <c r="Q255" s="131">
        <v>0</v>
      </c>
      <c r="R255" s="131">
        <f>Q255*H255</f>
        <v>0</v>
      </c>
      <c r="S255" s="131">
        <v>0</v>
      </c>
      <c r="T255" s="132">
        <f>S255*H255</f>
        <v>0</v>
      </c>
      <c r="AR255" s="133" t="s">
        <v>272</v>
      </c>
      <c r="AT255" s="133" t="s">
        <v>267</v>
      </c>
      <c r="AU255" s="133" t="s">
        <v>85</v>
      </c>
      <c r="AY255" s="18" t="s">
        <v>266</v>
      </c>
      <c r="BE255" s="134">
        <f>IF(N255="základní",J255,0)</f>
        <v>0</v>
      </c>
      <c r="BF255" s="134">
        <f>IF(N255="snížená",J255,0)</f>
        <v>0</v>
      </c>
      <c r="BG255" s="134">
        <f>IF(N255="zákl. přenesená",J255,0)</f>
        <v>0</v>
      </c>
      <c r="BH255" s="134">
        <f>IF(N255="sníž. přenesená",J255,0)</f>
        <v>0</v>
      </c>
      <c r="BI255" s="134">
        <f>IF(N255="nulová",J255,0)</f>
        <v>0</v>
      </c>
      <c r="BJ255" s="18" t="s">
        <v>83</v>
      </c>
      <c r="BK255" s="134">
        <f>ROUND(I255*H255,2)</f>
        <v>0</v>
      </c>
      <c r="BL255" s="18" t="s">
        <v>272</v>
      </c>
      <c r="BM255" s="133" t="s">
        <v>5883</v>
      </c>
    </row>
    <row r="256" spans="2:65" s="1" customFormat="1" ht="11.25">
      <c r="B256" s="33"/>
      <c r="D256" s="186" t="s">
        <v>1068</v>
      </c>
      <c r="F256" s="187" t="s">
        <v>1123</v>
      </c>
      <c r="I256" s="151"/>
      <c r="L256" s="33"/>
      <c r="M256" s="152"/>
      <c r="T256" s="54"/>
      <c r="AT256" s="18" t="s">
        <v>1068</v>
      </c>
      <c r="AU256" s="18" t="s">
        <v>85</v>
      </c>
    </row>
    <row r="257" spans="2:65" s="10" customFormat="1" ht="22.9" customHeight="1">
      <c r="B257" s="112"/>
      <c r="D257" s="113" t="s">
        <v>74</v>
      </c>
      <c r="E257" s="162" t="s">
        <v>1124</v>
      </c>
      <c r="F257" s="162" t="s">
        <v>1125</v>
      </c>
      <c r="I257" s="115"/>
      <c r="J257" s="163">
        <f>BK257</f>
        <v>0</v>
      </c>
      <c r="L257" s="112"/>
      <c r="M257" s="117"/>
      <c r="P257" s="118">
        <f>SUM(P258:P259)</f>
        <v>0</v>
      </c>
      <c r="R257" s="118">
        <f>SUM(R258:R259)</f>
        <v>0</v>
      </c>
      <c r="T257" s="119">
        <f>SUM(T258:T259)</f>
        <v>0</v>
      </c>
      <c r="AR257" s="113" t="s">
        <v>83</v>
      </c>
      <c r="AT257" s="120" t="s">
        <v>74</v>
      </c>
      <c r="AU257" s="120" t="s">
        <v>83</v>
      </c>
      <c r="AY257" s="113" t="s">
        <v>266</v>
      </c>
      <c r="BK257" s="121">
        <f>SUM(BK258:BK259)</f>
        <v>0</v>
      </c>
    </row>
    <row r="258" spans="2:65" s="1" customFormat="1" ht="16.5" customHeight="1">
      <c r="B258" s="33"/>
      <c r="C258" s="122" t="s">
        <v>417</v>
      </c>
      <c r="D258" s="122" t="s">
        <v>267</v>
      </c>
      <c r="E258" s="123" t="s">
        <v>1126</v>
      </c>
      <c r="F258" s="124" t="s">
        <v>1127</v>
      </c>
      <c r="G258" s="125" t="s">
        <v>845</v>
      </c>
      <c r="H258" s="126">
        <v>359.75200000000001</v>
      </c>
      <c r="I258" s="127"/>
      <c r="J258" s="128">
        <f>ROUND(I258*H258,2)</f>
        <v>0</v>
      </c>
      <c r="K258" s="124" t="s">
        <v>3272</v>
      </c>
      <c r="L258" s="33"/>
      <c r="M258" s="129" t="s">
        <v>19</v>
      </c>
      <c r="N258" s="130" t="s">
        <v>46</v>
      </c>
      <c r="P258" s="131">
        <f>O258*H258</f>
        <v>0</v>
      </c>
      <c r="Q258" s="131">
        <v>0</v>
      </c>
      <c r="R258" s="131">
        <f>Q258*H258</f>
        <v>0</v>
      </c>
      <c r="S258" s="131">
        <v>0</v>
      </c>
      <c r="T258" s="132">
        <f>S258*H258</f>
        <v>0</v>
      </c>
      <c r="AR258" s="133" t="s">
        <v>272</v>
      </c>
      <c r="AT258" s="133" t="s">
        <v>267</v>
      </c>
      <c r="AU258" s="133" t="s">
        <v>85</v>
      </c>
      <c r="AY258" s="18" t="s">
        <v>266</v>
      </c>
      <c r="BE258" s="134">
        <f>IF(N258="základní",J258,0)</f>
        <v>0</v>
      </c>
      <c r="BF258" s="134">
        <f>IF(N258="snížená",J258,0)</f>
        <v>0</v>
      </c>
      <c r="BG258" s="134">
        <f>IF(N258="zákl. přenesená",J258,0)</f>
        <v>0</v>
      </c>
      <c r="BH258" s="134">
        <f>IF(N258="sníž. přenesená",J258,0)</f>
        <v>0</v>
      </c>
      <c r="BI258" s="134">
        <f>IF(N258="nulová",J258,0)</f>
        <v>0</v>
      </c>
      <c r="BJ258" s="18" t="s">
        <v>83</v>
      </c>
      <c r="BK258" s="134">
        <f>ROUND(I258*H258,2)</f>
        <v>0</v>
      </c>
      <c r="BL258" s="18" t="s">
        <v>272</v>
      </c>
      <c r="BM258" s="133" t="s">
        <v>5884</v>
      </c>
    </row>
    <row r="259" spans="2:65" s="1" customFormat="1" ht="11.25">
      <c r="B259" s="33"/>
      <c r="D259" s="186" t="s">
        <v>1068</v>
      </c>
      <c r="F259" s="187" t="s">
        <v>1129</v>
      </c>
      <c r="I259" s="151"/>
      <c r="L259" s="33"/>
      <c r="M259" s="152"/>
      <c r="T259" s="54"/>
      <c r="AT259" s="18" t="s">
        <v>1068</v>
      </c>
      <c r="AU259" s="18" t="s">
        <v>85</v>
      </c>
    </row>
    <row r="260" spans="2:65" s="10" customFormat="1" ht="25.9" customHeight="1">
      <c r="B260" s="112"/>
      <c r="D260" s="113" t="s">
        <v>74</v>
      </c>
      <c r="E260" s="114" t="s">
        <v>1130</v>
      </c>
      <c r="F260" s="114" t="s">
        <v>1131</v>
      </c>
      <c r="I260" s="115"/>
      <c r="J260" s="116">
        <f>BK260</f>
        <v>0</v>
      </c>
      <c r="L260" s="112"/>
      <c r="M260" s="117"/>
      <c r="P260" s="118">
        <f>P261</f>
        <v>0</v>
      </c>
      <c r="R260" s="118">
        <f>R261</f>
        <v>0</v>
      </c>
      <c r="T260" s="119">
        <f>T261</f>
        <v>0</v>
      </c>
      <c r="AR260" s="113" t="s">
        <v>85</v>
      </c>
      <c r="AT260" s="120" t="s">
        <v>74</v>
      </c>
      <c r="AU260" s="120" t="s">
        <v>75</v>
      </c>
      <c r="AY260" s="113" t="s">
        <v>266</v>
      </c>
      <c r="BK260" s="121">
        <f>BK261</f>
        <v>0</v>
      </c>
    </row>
    <row r="261" spans="2:65" s="10" customFormat="1" ht="22.9" customHeight="1">
      <c r="B261" s="112"/>
      <c r="D261" s="113" t="s">
        <v>74</v>
      </c>
      <c r="E261" s="162" t="s">
        <v>3414</v>
      </c>
      <c r="F261" s="162" t="s">
        <v>3415</v>
      </c>
      <c r="I261" s="115"/>
      <c r="J261" s="163">
        <f>BK261</f>
        <v>0</v>
      </c>
      <c r="L261" s="112"/>
      <c r="M261" s="117"/>
      <c r="P261" s="118">
        <f>SUM(P262:P287)</f>
        <v>0</v>
      </c>
      <c r="R261" s="118">
        <f>SUM(R262:R287)</f>
        <v>0</v>
      </c>
      <c r="T261" s="119">
        <f>SUM(T262:T287)</f>
        <v>0</v>
      </c>
      <c r="AR261" s="113" t="s">
        <v>85</v>
      </c>
      <c r="AT261" s="120" t="s">
        <v>74</v>
      </c>
      <c r="AU261" s="120" t="s">
        <v>83</v>
      </c>
      <c r="AY261" s="113" t="s">
        <v>266</v>
      </c>
      <c r="BK261" s="121">
        <f>SUM(BK262:BK287)</f>
        <v>0</v>
      </c>
    </row>
    <row r="262" spans="2:65" s="1" customFormat="1" ht="16.5" customHeight="1">
      <c r="B262" s="33"/>
      <c r="C262" s="122" t="s">
        <v>421</v>
      </c>
      <c r="D262" s="122" t="s">
        <v>267</v>
      </c>
      <c r="E262" s="123" t="s">
        <v>3022</v>
      </c>
      <c r="F262" s="124" t="s">
        <v>3023</v>
      </c>
      <c r="G262" s="125" t="s">
        <v>895</v>
      </c>
      <c r="H262" s="126">
        <v>47.064</v>
      </c>
      <c r="I262" s="127"/>
      <c r="J262" s="128">
        <f>ROUND(I262*H262,2)</f>
        <v>0</v>
      </c>
      <c r="K262" s="124" t="s">
        <v>3272</v>
      </c>
      <c r="L262" s="33"/>
      <c r="M262" s="129" t="s">
        <v>19</v>
      </c>
      <c r="N262" s="130" t="s">
        <v>46</v>
      </c>
      <c r="P262" s="131">
        <f>O262*H262</f>
        <v>0</v>
      </c>
      <c r="Q262" s="131">
        <v>0</v>
      </c>
      <c r="R262" s="131">
        <f>Q262*H262</f>
        <v>0</v>
      </c>
      <c r="S262" s="131">
        <v>0</v>
      </c>
      <c r="T262" s="132">
        <f>S262*H262</f>
        <v>0</v>
      </c>
      <c r="AR262" s="133" t="s">
        <v>366</v>
      </c>
      <c r="AT262" s="133" t="s">
        <v>267</v>
      </c>
      <c r="AU262" s="133" t="s">
        <v>85</v>
      </c>
      <c r="AY262" s="18" t="s">
        <v>266</v>
      </c>
      <c r="BE262" s="134">
        <f>IF(N262="základní",J262,0)</f>
        <v>0</v>
      </c>
      <c r="BF262" s="134">
        <f>IF(N262="snížená",J262,0)</f>
        <v>0</v>
      </c>
      <c r="BG262" s="134">
        <f>IF(N262="zákl. přenesená",J262,0)</f>
        <v>0</v>
      </c>
      <c r="BH262" s="134">
        <f>IF(N262="sníž. přenesená",J262,0)</f>
        <v>0</v>
      </c>
      <c r="BI262" s="134">
        <f>IF(N262="nulová",J262,0)</f>
        <v>0</v>
      </c>
      <c r="BJ262" s="18" t="s">
        <v>83</v>
      </c>
      <c r="BK262" s="134">
        <f>ROUND(I262*H262,2)</f>
        <v>0</v>
      </c>
      <c r="BL262" s="18" t="s">
        <v>366</v>
      </c>
      <c r="BM262" s="133" t="s">
        <v>5885</v>
      </c>
    </row>
    <row r="263" spans="2:65" s="1" customFormat="1" ht="11.25">
      <c r="B263" s="33"/>
      <c r="D263" s="186" t="s">
        <v>1068</v>
      </c>
      <c r="F263" s="187" t="s">
        <v>3025</v>
      </c>
      <c r="I263" s="151"/>
      <c r="L263" s="33"/>
      <c r="M263" s="152"/>
      <c r="T263" s="54"/>
      <c r="AT263" s="18" t="s">
        <v>1068</v>
      </c>
      <c r="AU263" s="18" t="s">
        <v>85</v>
      </c>
    </row>
    <row r="264" spans="2:65" s="14" customFormat="1" ht="11.25">
      <c r="B264" s="164"/>
      <c r="D264" s="136" t="s">
        <v>274</v>
      </c>
      <c r="E264" s="165" t="s">
        <v>19</v>
      </c>
      <c r="F264" s="166" t="s">
        <v>5886</v>
      </c>
      <c r="H264" s="165" t="s">
        <v>19</v>
      </c>
      <c r="I264" s="167"/>
      <c r="L264" s="164"/>
      <c r="M264" s="168"/>
      <c r="T264" s="169"/>
      <c r="AT264" s="165" t="s">
        <v>274</v>
      </c>
      <c r="AU264" s="165" t="s">
        <v>85</v>
      </c>
      <c r="AV264" s="14" t="s">
        <v>83</v>
      </c>
      <c r="AW264" s="14" t="s">
        <v>37</v>
      </c>
      <c r="AX264" s="14" t="s">
        <v>75</v>
      </c>
      <c r="AY264" s="165" t="s">
        <v>266</v>
      </c>
    </row>
    <row r="265" spans="2:65" s="11" customFormat="1" ht="11.25">
      <c r="B265" s="135"/>
      <c r="D265" s="136" t="s">
        <v>274</v>
      </c>
      <c r="E265" s="137" t="s">
        <v>19</v>
      </c>
      <c r="F265" s="138" t="s">
        <v>5887</v>
      </c>
      <c r="H265" s="139">
        <v>19.5</v>
      </c>
      <c r="I265" s="140"/>
      <c r="L265" s="135"/>
      <c r="M265" s="141"/>
      <c r="T265" s="142"/>
      <c r="AT265" s="137" t="s">
        <v>274</v>
      </c>
      <c r="AU265" s="137" t="s">
        <v>85</v>
      </c>
      <c r="AV265" s="11" t="s">
        <v>85</v>
      </c>
      <c r="AW265" s="11" t="s">
        <v>37</v>
      </c>
      <c r="AX265" s="11" t="s">
        <v>75</v>
      </c>
      <c r="AY265" s="137" t="s">
        <v>266</v>
      </c>
    </row>
    <row r="266" spans="2:65" s="11" customFormat="1" ht="11.25">
      <c r="B266" s="135"/>
      <c r="D266" s="136" t="s">
        <v>274</v>
      </c>
      <c r="E266" s="137" t="s">
        <v>19</v>
      </c>
      <c r="F266" s="138" t="s">
        <v>5888</v>
      </c>
      <c r="H266" s="139">
        <v>16.64</v>
      </c>
      <c r="I266" s="140"/>
      <c r="L266" s="135"/>
      <c r="M266" s="141"/>
      <c r="T266" s="142"/>
      <c r="AT266" s="137" t="s">
        <v>274</v>
      </c>
      <c r="AU266" s="137" t="s">
        <v>85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1" customFormat="1" ht="11.25">
      <c r="B267" s="135"/>
      <c r="D267" s="136" t="s">
        <v>274</v>
      </c>
      <c r="E267" s="137" t="s">
        <v>19</v>
      </c>
      <c r="F267" s="138" t="s">
        <v>5889</v>
      </c>
      <c r="H267" s="139">
        <v>1.6539999999999999</v>
      </c>
      <c r="I267" s="140"/>
      <c r="L267" s="135"/>
      <c r="M267" s="141"/>
      <c r="T267" s="142"/>
      <c r="AT267" s="137" t="s">
        <v>274</v>
      </c>
      <c r="AU267" s="137" t="s">
        <v>85</v>
      </c>
      <c r="AV267" s="11" t="s">
        <v>85</v>
      </c>
      <c r="AW267" s="11" t="s">
        <v>37</v>
      </c>
      <c r="AX267" s="11" t="s">
        <v>75</v>
      </c>
      <c r="AY267" s="137" t="s">
        <v>266</v>
      </c>
    </row>
    <row r="268" spans="2:65" s="11" customFormat="1" ht="11.25">
      <c r="B268" s="135"/>
      <c r="D268" s="136" t="s">
        <v>274</v>
      </c>
      <c r="E268" s="137" t="s">
        <v>19</v>
      </c>
      <c r="F268" s="138" t="s">
        <v>5890</v>
      </c>
      <c r="H268" s="139">
        <v>7.42</v>
      </c>
      <c r="I268" s="140"/>
      <c r="L268" s="135"/>
      <c r="M268" s="141"/>
      <c r="T268" s="142"/>
      <c r="AT268" s="137" t="s">
        <v>274</v>
      </c>
      <c r="AU268" s="137" t="s">
        <v>85</v>
      </c>
      <c r="AV268" s="11" t="s">
        <v>85</v>
      </c>
      <c r="AW268" s="11" t="s">
        <v>37</v>
      </c>
      <c r="AX268" s="11" t="s">
        <v>75</v>
      </c>
      <c r="AY268" s="137" t="s">
        <v>266</v>
      </c>
    </row>
    <row r="269" spans="2:65" s="11" customFormat="1" ht="11.25">
      <c r="B269" s="135"/>
      <c r="D269" s="136" t="s">
        <v>274</v>
      </c>
      <c r="E269" s="137" t="s">
        <v>19</v>
      </c>
      <c r="F269" s="138" t="s">
        <v>5891</v>
      </c>
      <c r="H269" s="139">
        <v>1.85</v>
      </c>
      <c r="I269" s="140"/>
      <c r="L269" s="135"/>
      <c r="M269" s="141"/>
      <c r="T269" s="142"/>
      <c r="AT269" s="137" t="s">
        <v>274</v>
      </c>
      <c r="AU269" s="137" t="s">
        <v>85</v>
      </c>
      <c r="AV269" s="11" t="s">
        <v>85</v>
      </c>
      <c r="AW269" s="11" t="s">
        <v>37</v>
      </c>
      <c r="AX269" s="11" t="s">
        <v>75</v>
      </c>
      <c r="AY269" s="137" t="s">
        <v>266</v>
      </c>
    </row>
    <row r="270" spans="2:65" s="12" customFormat="1" ht="11.25">
      <c r="B270" s="143"/>
      <c r="D270" s="136" t="s">
        <v>274</v>
      </c>
      <c r="E270" s="144" t="s">
        <v>19</v>
      </c>
      <c r="F270" s="145" t="s">
        <v>276</v>
      </c>
      <c r="H270" s="146">
        <v>47.064</v>
      </c>
      <c r="I270" s="147"/>
      <c r="L270" s="143"/>
      <c r="M270" s="148"/>
      <c r="T270" s="149"/>
      <c r="AT270" s="144" t="s">
        <v>274</v>
      </c>
      <c r="AU270" s="144" t="s">
        <v>85</v>
      </c>
      <c r="AV270" s="12" t="s">
        <v>272</v>
      </c>
      <c r="AW270" s="12" t="s">
        <v>37</v>
      </c>
      <c r="AX270" s="12" t="s">
        <v>83</v>
      </c>
      <c r="AY270" s="144" t="s">
        <v>266</v>
      </c>
    </row>
    <row r="271" spans="2:65" s="1" customFormat="1" ht="16.5" customHeight="1">
      <c r="B271" s="33"/>
      <c r="C271" s="170" t="s">
        <v>425</v>
      </c>
      <c r="D271" s="170" t="s">
        <v>298</v>
      </c>
      <c r="E271" s="171" t="s">
        <v>2992</v>
      </c>
      <c r="F271" s="172" t="s">
        <v>2993</v>
      </c>
      <c r="G271" s="173" t="s">
        <v>845</v>
      </c>
      <c r="H271" s="174">
        <v>1.4E-2</v>
      </c>
      <c r="I271" s="175"/>
      <c r="J271" s="176">
        <f>ROUND(I271*H271,2)</f>
        <v>0</v>
      </c>
      <c r="K271" s="172" t="s">
        <v>3272</v>
      </c>
      <c r="L271" s="177"/>
      <c r="M271" s="178" t="s">
        <v>19</v>
      </c>
      <c r="N271" s="179" t="s">
        <v>46</v>
      </c>
      <c r="P271" s="131">
        <f>O271*H271</f>
        <v>0</v>
      </c>
      <c r="Q271" s="131">
        <v>0</v>
      </c>
      <c r="R271" s="131">
        <f>Q271*H271</f>
        <v>0</v>
      </c>
      <c r="S271" s="131">
        <v>0</v>
      </c>
      <c r="T271" s="132">
        <f>S271*H271</f>
        <v>0</v>
      </c>
      <c r="AR271" s="133" t="s">
        <v>332</v>
      </c>
      <c r="AT271" s="133" t="s">
        <v>298</v>
      </c>
      <c r="AU271" s="133" t="s">
        <v>85</v>
      </c>
      <c r="AY271" s="18" t="s">
        <v>266</v>
      </c>
      <c r="BE271" s="134">
        <f>IF(N271="základní",J271,0)</f>
        <v>0</v>
      </c>
      <c r="BF271" s="134">
        <f>IF(N271="snížená",J271,0)</f>
        <v>0</v>
      </c>
      <c r="BG271" s="134">
        <f>IF(N271="zákl. přenesená",J271,0)</f>
        <v>0</v>
      </c>
      <c r="BH271" s="134">
        <f>IF(N271="sníž. přenesená",J271,0)</f>
        <v>0</v>
      </c>
      <c r="BI271" s="134">
        <f>IF(N271="nulová",J271,0)</f>
        <v>0</v>
      </c>
      <c r="BJ271" s="18" t="s">
        <v>83</v>
      </c>
      <c r="BK271" s="134">
        <f>ROUND(I271*H271,2)</f>
        <v>0</v>
      </c>
      <c r="BL271" s="18" t="s">
        <v>366</v>
      </c>
      <c r="BM271" s="133" t="s">
        <v>5892</v>
      </c>
    </row>
    <row r="272" spans="2:65" s="11" customFormat="1" ht="11.25">
      <c r="B272" s="135"/>
      <c r="D272" s="136" t="s">
        <v>274</v>
      </c>
      <c r="E272" s="137" t="s">
        <v>19</v>
      </c>
      <c r="F272" s="138" t="s">
        <v>5893</v>
      </c>
      <c r="H272" s="139">
        <v>1.4E-2</v>
      </c>
      <c r="I272" s="140"/>
      <c r="L272" s="135"/>
      <c r="M272" s="141"/>
      <c r="T272" s="142"/>
      <c r="AT272" s="137" t="s">
        <v>274</v>
      </c>
      <c r="AU272" s="137" t="s">
        <v>85</v>
      </c>
      <c r="AV272" s="11" t="s">
        <v>85</v>
      </c>
      <c r="AW272" s="11" t="s">
        <v>37</v>
      </c>
      <c r="AX272" s="11" t="s">
        <v>75</v>
      </c>
      <c r="AY272" s="137" t="s">
        <v>266</v>
      </c>
    </row>
    <row r="273" spans="2:65" s="12" customFormat="1" ht="11.25">
      <c r="B273" s="143"/>
      <c r="D273" s="136" t="s">
        <v>274</v>
      </c>
      <c r="E273" s="144" t="s">
        <v>19</v>
      </c>
      <c r="F273" s="145" t="s">
        <v>276</v>
      </c>
      <c r="H273" s="146">
        <v>1.4E-2</v>
      </c>
      <c r="I273" s="147"/>
      <c r="L273" s="143"/>
      <c r="M273" s="148"/>
      <c r="T273" s="149"/>
      <c r="AT273" s="144" t="s">
        <v>274</v>
      </c>
      <c r="AU273" s="144" t="s">
        <v>85</v>
      </c>
      <c r="AV273" s="12" t="s">
        <v>272</v>
      </c>
      <c r="AW273" s="12" t="s">
        <v>37</v>
      </c>
      <c r="AX273" s="12" t="s">
        <v>83</v>
      </c>
      <c r="AY273" s="144" t="s">
        <v>266</v>
      </c>
    </row>
    <row r="274" spans="2:65" s="1" customFormat="1" ht="16.5" customHeight="1">
      <c r="B274" s="33"/>
      <c r="C274" s="122" t="s">
        <v>433</v>
      </c>
      <c r="D274" s="122" t="s">
        <v>267</v>
      </c>
      <c r="E274" s="123" t="s">
        <v>3028</v>
      </c>
      <c r="F274" s="124" t="s">
        <v>3029</v>
      </c>
      <c r="G274" s="125" t="s">
        <v>895</v>
      </c>
      <c r="H274" s="126">
        <v>93.628</v>
      </c>
      <c r="I274" s="127"/>
      <c r="J274" s="128">
        <f>ROUND(I274*H274,2)</f>
        <v>0</v>
      </c>
      <c r="K274" s="124" t="s">
        <v>3272</v>
      </c>
      <c r="L274" s="33"/>
      <c r="M274" s="129" t="s">
        <v>19</v>
      </c>
      <c r="N274" s="130" t="s">
        <v>46</v>
      </c>
      <c r="P274" s="131">
        <f>O274*H274</f>
        <v>0</v>
      </c>
      <c r="Q274" s="131">
        <v>0</v>
      </c>
      <c r="R274" s="131">
        <f>Q274*H274</f>
        <v>0</v>
      </c>
      <c r="S274" s="131">
        <v>0</v>
      </c>
      <c r="T274" s="132">
        <f>S274*H274</f>
        <v>0</v>
      </c>
      <c r="AR274" s="133" t="s">
        <v>366</v>
      </c>
      <c r="AT274" s="133" t="s">
        <v>267</v>
      </c>
      <c r="AU274" s="133" t="s">
        <v>85</v>
      </c>
      <c r="AY274" s="18" t="s">
        <v>266</v>
      </c>
      <c r="BE274" s="134">
        <f>IF(N274="základní",J274,0)</f>
        <v>0</v>
      </c>
      <c r="BF274" s="134">
        <f>IF(N274="snížená",J274,0)</f>
        <v>0</v>
      </c>
      <c r="BG274" s="134">
        <f>IF(N274="zákl. přenesená",J274,0)</f>
        <v>0</v>
      </c>
      <c r="BH274" s="134">
        <f>IF(N274="sníž. přenesená",J274,0)</f>
        <v>0</v>
      </c>
      <c r="BI274" s="134">
        <f>IF(N274="nulová",J274,0)</f>
        <v>0</v>
      </c>
      <c r="BJ274" s="18" t="s">
        <v>83</v>
      </c>
      <c r="BK274" s="134">
        <f>ROUND(I274*H274,2)</f>
        <v>0</v>
      </c>
      <c r="BL274" s="18" t="s">
        <v>366</v>
      </c>
      <c r="BM274" s="133" t="s">
        <v>5894</v>
      </c>
    </row>
    <row r="275" spans="2:65" s="1" customFormat="1" ht="11.25">
      <c r="B275" s="33"/>
      <c r="D275" s="186" t="s">
        <v>1068</v>
      </c>
      <c r="F275" s="187" t="s">
        <v>3031</v>
      </c>
      <c r="I275" s="151"/>
      <c r="L275" s="33"/>
      <c r="M275" s="152"/>
      <c r="T275" s="54"/>
      <c r="AT275" s="18" t="s">
        <v>1068</v>
      </c>
      <c r="AU275" s="18" t="s">
        <v>85</v>
      </c>
    </row>
    <row r="276" spans="2:65" s="14" customFormat="1" ht="11.25">
      <c r="B276" s="164"/>
      <c r="D276" s="136" t="s">
        <v>274</v>
      </c>
      <c r="E276" s="165" t="s">
        <v>19</v>
      </c>
      <c r="F276" s="166" t="s">
        <v>5886</v>
      </c>
      <c r="H276" s="165" t="s">
        <v>19</v>
      </c>
      <c r="I276" s="167"/>
      <c r="L276" s="164"/>
      <c r="M276" s="168"/>
      <c r="T276" s="169"/>
      <c r="AT276" s="165" t="s">
        <v>274</v>
      </c>
      <c r="AU276" s="165" t="s">
        <v>85</v>
      </c>
      <c r="AV276" s="14" t="s">
        <v>83</v>
      </c>
      <c r="AW276" s="14" t="s">
        <v>37</v>
      </c>
      <c r="AX276" s="14" t="s">
        <v>75</v>
      </c>
      <c r="AY276" s="165" t="s">
        <v>266</v>
      </c>
    </row>
    <row r="277" spans="2:65" s="11" customFormat="1" ht="11.25">
      <c r="B277" s="135"/>
      <c r="D277" s="136" t="s">
        <v>274</v>
      </c>
      <c r="E277" s="137" t="s">
        <v>19</v>
      </c>
      <c r="F277" s="138" t="s">
        <v>5895</v>
      </c>
      <c r="H277" s="139">
        <v>39</v>
      </c>
      <c r="I277" s="140"/>
      <c r="L277" s="135"/>
      <c r="M277" s="141"/>
      <c r="T277" s="142"/>
      <c r="AT277" s="137" t="s">
        <v>274</v>
      </c>
      <c r="AU277" s="137" t="s">
        <v>85</v>
      </c>
      <c r="AV277" s="11" t="s">
        <v>85</v>
      </c>
      <c r="AW277" s="11" t="s">
        <v>37</v>
      </c>
      <c r="AX277" s="11" t="s">
        <v>75</v>
      </c>
      <c r="AY277" s="137" t="s">
        <v>266</v>
      </c>
    </row>
    <row r="278" spans="2:65" s="11" customFormat="1" ht="11.25">
      <c r="B278" s="135"/>
      <c r="D278" s="136" t="s">
        <v>274</v>
      </c>
      <c r="E278" s="137" t="s">
        <v>19</v>
      </c>
      <c r="F278" s="138" t="s">
        <v>5896</v>
      </c>
      <c r="H278" s="139">
        <v>33.28</v>
      </c>
      <c r="I278" s="140"/>
      <c r="L278" s="135"/>
      <c r="M278" s="141"/>
      <c r="T278" s="142"/>
      <c r="AT278" s="137" t="s">
        <v>274</v>
      </c>
      <c r="AU278" s="137" t="s">
        <v>85</v>
      </c>
      <c r="AV278" s="11" t="s">
        <v>85</v>
      </c>
      <c r="AW278" s="11" t="s">
        <v>37</v>
      </c>
      <c r="AX278" s="11" t="s">
        <v>75</v>
      </c>
      <c r="AY278" s="137" t="s">
        <v>266</v>
      </c>
    </row>
    <row r="279" spans="2:65" s="11" customFormat="1" ht="11.25">
      <c r="B279" s="135"/>
      <c r="D279" s="136" t="s">
        <v>274</v>
      </c>
      <c r="E279" s="137" t="s">
        <v>19</v>
      </c>
      <c r="F279" s="138" t="s">
        <v>5897</v>
      </c>
      <c r="H279" s="139">
        <v>3.3079999999999998</v>
      </c>
      <c r="I279" s="140"/>
      <c r="L279" s="135"/>
      <c r="M279" s="141"/>
      <c r="T279" s="142"/>
      <c r="AT279" s="137" t="s">
        <v>274</v>
      </c>
      <c r="AU279" s="137" t="s">
        <v>85</v>
      </c>
      <c r="AV279" s="11" t="s">
        <v>85</v>
      </c>
      <c r="AW279" s="11" t="s">
        <v>37</v>
      </c>
      <c r="AX279" s="11" t="s">
        <v>75</v>
      </c>
      <c r="AY279" s="137" t="s">
        <v>266</v>
      </c>
    </row>
    <row r="280" spans="2:65" s="11" customFormat="1" ht="11.25">
      <c r="B280" s="135"/>
      <c r="D280" s="136" t="s">
        <v>274</v>
      </c>
      <c r="E280" s="137" t="s">
        <v>19</v>
      </c>
      <c r="F280" s="138" t="s">
        <v>5898</v>
      </c>
      <c r="H280" s="139">
        <v>14.84</v>
      </c>
      <c r="I280" s="140"/>
      <c r="L280" s="135"/>
      <c r="M280" s="141"/>
      <c r="T280" s="142"/>
      <c r="AT280" s="137" t="s">
        <v>274</v>
      </c>
      <c r="AU280" s="137" t="s">
        <v>85</v>
      </c>
      <c r="AV280" s="11" t="s">
        <v>85</v>
      </c>
      <c r="AW280" s="11" t="s">
        <v>37</v>
      </c>
      <c r="AX280" s="11" t="s">
        <v>75</v>
      </c>
      <c r="AY280" s="137" t="s">
        <v>266</v>
      </c>
    </row>
    <row r="281" spans="2:65" s="11" customFormat="1" ht="11.25">
      <c r="B281" s="135"/>
      <c r="D281" s="136" t="s">
        <v>274</v>
      </c>
      <c r="E281" s="137" t="s">
        <v>19</v>
      </c>
      <c r="F281" s="138" t="s">
        <v>5899</v>
      </c>
      <c r="H281" s="139">
        <v>3.2</v>
      </c>
      <c r="I281" s="140"/>
      <c r="L281" s="135"/>
      <c r="M281" s="141"/>
      <c r="T281" s="142"/>
      <c r="AT281" s="137" t="s">
        <v>274</v>
      </c>
      <c r="AU281" s="137" t="s">
        <v>85</v>
      </c>
      <c r="AV281" s="11" t="s">
        <v>85</v>
      </c>
      <c r="AW281" s="11" t="s">
        <v>37</v>
      </c>
      <c r="AX281" s="11" t="s">
        <v>75</v>
      </c>
      <c r="AY281" s="137" t="s">
        <v>266</v>
      </c>
    </row>
    <row r="282" spans="2:65" s="12" customFormat="1" ht="11.25">
      <c r="B282" s="143"/>
      <c r="D282" s="136" t="s">
        <v>274</v>
      </c>
      <c r="E282" s="144" t="s">
        <v>19</v>
      </c>
      <c r="F282" s="145" t="s">
        <v>276</v>
      </c>
      <c r="H282" s="146">
        <v>93.628</v>
      </c>
      <c r="I282" s="147"/>
      <c r="L282" s="143"/>
      <c r="M282" s="148"/>
      <c r="T282" s="149"/>
      <c r="AT282" s="144" t="s">
        <v>274</v>
      </c>
      <c r="AU282" s="144" t="s">
        <v>85</v>
      </c>
      <c r="AV282" s="12" t="s">
        <v>272</v>
      </c>
      <c r="AW282" s="12" t="s">
        <v>37</v>
      </c>
      <c r="AX282" s="12" t="s">
        <v>83</v>
      </c>
      <c r="AY282" s="144" t="s">
        <v>266</v>
      </c>
    </row>
    <row r="283" spans="2:65" s="1" customFormat="1" ht="16.5" customHeight="1">
      <c r="B283" s="33"/>
      <c r="C283" s="170" t="s">
        <v>437</v>
      </c>
      <c r="D283" s="170" t="s">
        <v>298</v>
      </c>
      <c r="E283" s="171" t="s">
        <v>2996</v>
      </c>
      <c r="F283" s="172" t="s">
        <v>3427</v>
      </c>
      <c r="G283" s="173" t="s">
        <v>845</v>
      </c>
      <c r="H283" s="174">
        <v>3.6999999999999998E-2</v>
      </c>
      <c r="I283" s="175"/>
      <c r="J283" s="176">
        <f>ROUND(I283*H283,2)</f>
        <v>0</v>
      </c>
      <c r="K283" s="172" t="s">
        <v>3272</v>
      </c>
      <c r="L283" s="177"/>
      <c r="M283" s="178" t="s">
        <v>19</v>
      </c>
      <c r="N283" s="179" t="s">
        <v>46</v>
      </c>
      <c r="P283" s="131">
        <f>O283*H283</f>
        <v>0</v>
      </c>
      <c r="Q283" s="131">
        <v>0</v>
      </c>
      <c r="R283" s="131">
        <f>Q283*H283</f>
        <v>0</v>
      </c>
      <c r="S283" s="131">
        <v>0</v>
      </c>
      <c r="T283" s="132">
        <f>S283*H283</f>
        <v>0</v>
      </c>
      <c r="AR283" s="133" t="s">
        <v>332</v>
      </c>
      <c r="AT283" s="133" t="s">
        <v>298</v>
      </c>
      <c r="AU283" s="133" t="s">
        <v>85</v>
      </c>
      <c r="AY283" s="18" t="s">
        <v>266</v>
      </c>
      <c r="BE283" s="134">
        <f>IF(N283="základní",J283,0)</f>
        <v>0</v>
      </c>
      <c r="BF283" s="134">
        <f>IF(N283="snížená",J283,0)</f>
        <v>0</v>
      </c>
      <c r="BG283" s="134">
        <f>IF(N283="zákl. přenesená",J283,0)</f>
        <v>0</v>
      </c>
      <c r="BH283" s="134">
        <f>IF(N283="sníž. přenesená",J283,0)</f>
        <v>0</v>
      </c>
      <c r="BI283" s="134">
        <f>IF(N283="nulová",J283,0)</f>
        <v>0</v>
      </c>
      <c r="BJ283" s="18" t="s">
        <v>83</v>
      </c>
      <c r="BK283" s="134">
        <f>ROUND(I283*H283,2)</f>
        <v>0</v>
      </c>
      <c r="BL283" s="18" t="s">
        <v>366</v>
      </c>
      <c r="BM283" s="133" t="s">
        <v>5900</v>
      </c>
    </row>
    <row r="284" spans="2:65" s="11" customFormat="1" ht="11.25">
      <c r="B284" s="135"/>
      <c r="D284" s="136" t="s">
        <v>274</v>
      </c>
      <c r="E284" s="137" t="s">
        <v>19</v>
      </c>
      <c r="F284" s="138" t="s">
        <v>5901</v>
      </c>
      <c r="H284" s="139">
        <v>3.6999999999999998E-2</v>
      </c>
      <c r="I284" s="140"/>
      <c r="L284" s="135"/>
      <c r="M284" s="141"/>
      <c r="T284" s="142"/>
      <c r="AT284" s="137" t="s">
        <v>274</v>
      </c>
      <c r="AU284" s="137" t="s">
        <v>85</v>
      </c>
      <c r="AV284" s="11" t="s">
        <v>85</v>
      </c>
      <c r="AW284" s="11" t="s">
        <v>37</v>
      </c>
      <c r="AX284" s="11" t="s">
        <v>75</v>
      </c>
      <c r="AY284" s="137" t="s">
        <v>266</v>
      </c>
    </row>
    <row r="285" spans="2:65" s="12" customFormat="1" ht="11.25">
      <c r="B285" s="143"/>
      <c r="D285" s="136" t="s">
        <v>274</v>
      </c>
      <c r="E285" s="144" t="s">
        <v>19</v>
      </c>
      <c r="F285" s="145" t="s">
        <v>276</v>
      </c>
      <c r="H285" s="146">
        <v>3.6999999999999998E-2</v>
      </c>
      <c r="I285" s="147"/>
      <c r="L285" s="143"/>
      <c r="M285" s="148"/>
      <c r="T285" s="149"/>
      <c r="AT285" s="144" t="s">
        <v>274</v>
      </c>
      <c r="AU285" s="144" t="s">
        <v>85</v>
      </c>
      <c r="AV285" s="12" t="s">
        <v>272</v>
      </c>
      <c r="AW285" s="12" t="s">
        <v>37</v>
      </c>
      <c r="AX285" s="12" t="s">
        <v>83</v>
      </c>
      <c r="AY285" s="144" t="s">
        <v>266</v>
      </c>
    </row>
    <row r="286" spans="2:65" s="1" customFormat="1" ht="16.5" customHeight="1">
      <c r="B286" s="33"/>
      <c r="C286" s="122" t="s">
        <v>441</v>
      </c>
      <c r="D286" s="122" t="s">
        <v>267</v>
      </c>
      <c r="E286" s="123" t="s">
        <v>3069</v>
      </c>
      <c r="F286" s="124" t="s">
        <v>3070</v>
      </c>
      <c r="G286" s="125" t="s">
        <v>845</v>
      </c>
      <c r="H286" s="126">
        <v>5.0999999999999997E-2</v>
      </c>
      <c r="I286" s="127"/>
      <c r="J286" s="128">
        <f>ROUND(I286*H286,2)</f>
        <v>0</v>
      </c>
      <c r="K286" s="124" t="s">
        <v>3272</v>
      </c>
      <c r="L286" s="33"/>
      <c r="M286" s="129" t="s">
        <v>19</v>
      </c>
      <c r="N286" s="130" t="s">
        <v>46</v>
      </c>
      <c r="P286" s="131">
        <f>O286*H286</f>
        <v>0</v>
      </c>
      <c r="Q286" s="131">
        <v>0</v>
      </c>
      <c r="R286" s="131">
        <f>Q286*H286</f>
        <v>0</v>
      </c>
      <c r="S286" s="131">
        <v>0</v>
      </c>
      <c r="T286" s="132">
        <f>S286*H286</f>
        <v>0</v>
      </c>
      <c r="AR286" s="133" t="s">
        <v>366</v>
      </c>
      <c r="AT286" s="133" t="s">
        <v>267</v>
      </c>
      <c r="AU286" s="133" t="s">
        <v>85</v>
      </c>
      <c r="AY286" s="18" t="s">
        <v>266</v>
      </c>
      <c r="BE286" s="134">
        <f>IF(N286="základní",J286,0)</f>
        <v>0</v>
      </c>
      <c r="BF286" s="134">
        <f>IF(N286="snížená",J286,0)</f>
        <v>0</v>
      </c>
      <c r="BG286" s="134">
        <f>IF(N286="zákl. přenesená",J286,0)</f>
        <v>0</v>
      </c>
      <c r="BH286" s="134">
        <f>IF(N286="sníž. přenesená",J286,0)</f>
        <v>0</v>
      </c>
      <c r="BI286" s="134">
        <f>IF(N286="nulová",J286,0)</f>
        <v>0</v>
      </c>
      <c r="BJ286" s="18" t="s">
        <v>83</v>
      </c>
      <c r="BK286" s="134">
        <f>ROUND(I286*H286,2)</f>
        <v>0</v>
      </c>
      <c r="BL286" s="18" t="s">
        <v>366</v>
      </c>
      <c r="BM286" s="133" t="s">
        <v>5902</v>
      </c>
    </row>
    <row r="287" spans="2:65" s="1" customFormat="1" ht="11.25">
      <c r="B287" s="33"/>
      <c r="D287" s="186" t="s">
        <v>1068</v>
      </c>
      <c r="F287" s="187" t="s">
        <v>3072</v>
      </c>
      <c r="I287" s="151"/>
      <c r="L287" s="33"/>
      <c r="M287" s="152"/>
      <c r="T287" s="54"/>
      <c r="AT287" s="18" t="s">
        <v>1068</v>
      </c>
      <c r="AU287" s="18" t="s">
        <v>85</v>
      </c>
    </row>
    <row r="288" spans="2:65" s="10" customFormat="1" ht="25.9" customHeight="1">
      <c r="B288" s="112"/>
      <c r="D288" s="113" t="s">
        <v>74</v>
      </c>
      <c r="E288" s="114" t="s">
        <v>2561</v>
      </c>
      <c r="F288" s="114" t="s">
        <v>2562</v>
      </c>
      <c r="I288" s="115"/>
      <c r="J288" s="116">
        <f>BK288</f>
        <v>0</v>
      </c>
      <c r="L288" s="112"/>
      <c r="M288" s="117"/>
      <c r="P288" s="118">
        <f>P289+P298</f>
        <v>0</v>
      </c>
      <c r="R288" s="118">
        <f>R289+R298</f>
        <v>0</v>
      </c>
      <c r="T288" s="119">
        <f>T289+T298</f>
        <v>0</v>
      </c>
      <c r="AR288" s="113" t="s">
        <v>264</v>
      </c>
      <c r="AT288" s="120" t="s">
        <v>74</v>
      </c>
      <c r="AU288" s="120" t="s">
        <v>75</v>
      </c>
      <c r="AY288" s="113" t="s">
        <v>266</v>
      </c>
      <c r="BK288" s="121">
        <f>BK289+BK298</f>
        <v>0</v>
      </c>
    </row>
    <row r="289" spans="2:65" s="10" customFormat="1" ht="22.9" customHeight="1">
      <c r="B289" s="112"/>
      <c r="D289" s="113" t="s">
        <v>74</v>
      </c>
      <c r="E289" s="162" t="s">
        <v>2572</v>
      </c>
      <c r="F289" s="162" t="s">
        <v>3444</v>
      </c>
      <c r="I289" s="115"/>
      <c r="J289" s="163">
        <f>BK289</f>
        <v>0</v>
      </c>
      <c r="L289" s="112"/>
      <c r="M289" s="117"/>
      <c r="P289" s="118">
        <f>SUM(P290:P297)</f>
        <v>0</v>
      </c>
      <c r="R289" s="118">
        <f>SUM(R290:R297)</f>
        <v>0</v>
      </c>
      <c r="T289" s="119">
        <f>SUM(T290:T297)</f>
        <v>0</v>
      </c>
      <c r="AR289" s="113" t="s">
        <v>264</v>
      </c>
      <c r="AT289" s="120" t="s">
        <v>74</v>
      </c>
      <c r="AU289" s="120" t="s">
        <v>83</v>
      </c>
      <c r="AY289" s="113" t="s">
        <v>266</v>
      </c>
      <c r="BK289" s="121">
        <f>SUM(BK290:BK297)</f>
        <v>0</v>
      </c>
    </row>
    <row r="290" spans="2:65" s="1" customFormat="1" ht="16.5" customHeight="1">
      <c r="B290" s="33"/>
      <c r="C290" s="122" t="s">
        <v>445</v>
      </c>
      <c r="D290" s="122" t="s">
        <v>267</v>
      </c>
      <c r="E290" s="123" t="s">
        <v>3445</v>
      </c>
      <c r="F290" s="124" t="s">
        <v>5903</v>
      </c>
      <c r="G290" s="125" t="s">
        <v>912</v>
      </c>
      <c r="H290" s="126">
        <v>1</v>
      </c>
      <c r="I290" s="127"/>
      <c r="J290" s="128">
        <f>ROUND(I290*H290,2)</f>
        <v>0</v>
      </c>
      <c r="K290" s="124" t="s">
        <v>3272</v>
      </c>
      <c r="L290" s="33"/>
      <c r="M290" s="129" t="s">
        <v>19</v>
      </c>
      <c r="N290" s="130" t="s">
        <v>46</v>
      </c>
      <c r="P290" s="131">
        <f>O290*H290</f>
        <v>0</v>
      </c>
      <c r="Q290" s="131">
        <v>0</v>
      </c>
      <c r="R290" s="131">
        <f>Q290*H290</f>
        <v>0</v>
      </c>
      <c r="S290" s="131">
        <v>0</v>
      </c>
      <c r="T290" s="132">
        <f>S290*H290</f>
        <v>0</v>
      </c>
      <c r="AR290" s="133" t="s">
        <v>272</v>
      </c>
      <c r="AT290" s="133" t="s">
        <v>267</v>
      </c>
      <c r="AU290" s="133" t="s">
        <v>85</v>
      </c>
      <c r="AY290" s="18" t="s">
        <v>266</v>
      </c>
      <c r="BE290" s="134">
        <f>IF(N290="základní",J290,0)</f>
        <v>0</v>
      </c>
      <c r="BF290" s="134">
        <f>IF(N290="snížená",J290,0)</f>
        <v>0</v>
      </c>
      <c r="BG290" s="134">
        <f>IF(N290="zákl. přenesená",J290,0)</f>
        <v>0</v>
      </c>
      <c r="BH290" s="134">
        <f>IF(N290="sníž. přenesená",J290,0)</f>
        <v>0</v>
      </c>
      <c r="BI290" s="134">
        <f>IF(N290="nulová",J290,0)</f>
        <v>0</v>
      </c>
      <c r="BJ290" s="18" t="s">
        <v>83</v>
      </c>
      <c r="BK290" s="134">
        <f>ROUND(I290*H290,2)</f>
        <v>0</v>
      </c>
      <c r="BL290" s="18" t="s">
        <v>272</v>
      </c>
      <c r="BM290" s="133" t="s">
        <v>5904</v>
      </c>
    </row>
    <row r="291" spans="2:65" s="1" customFormat="1" ht="11.25">
      <c r="B291" s="33"/>
      <c r="D291" s="186" t="s">
        <v>1068</v>
      </c>
      <c r="F291" s="187" t="s">
        <v>3448</v>
      </c>
      <c r="I291" s="151"/>
      <c r="L291" s="33"/>
      <c r="M291" s="152"/>
      <c r="T291" s="54"/>
      <c r="AT291" s="18" t="s">
        <v>1068</v>
      </c>
      <c r="AU291" s="18" t="s">
        <v>85</v>
      </c>
    </row>
    <row r="292" spans="2:65" s="1" customFormat="1" ht="16.5" customHeight="1">
      <c r="B292" s="33"/>
      <c r="C292" s="122" t="s">
        <v>449</v>
      </c>
      <c r="D292" s="122" t="s">
        <v>267</v>
      </c>
      <c r="E292" s="123" t="s">
        <v>2593</v>
      </c>
      <c r="F292" s="124" t="s">
        <v>3449</v>
      </c>
      <c r="G292" s="125" t="s">
        <v>912</v>
      </c>
      <c r="H292" s="126">
        <v>1</v>
      </c>
      <c r="I292" s="127"/>
      <c r="J292" s="128">
        <f>ROUND(I292*H292,2)</f>
        <v>0</v>
      </c>
      <c r="K292" s="124" t="s">
        <v>3272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272</v>
      </c>
      <c r="AT292" s="133" t="s">
        <v>267</v>
      </c>
      <c r="AU292" s="133" t="s">
        <v>85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272</v>
      </c>
      <c r="BM292" s="133" t="s">
        <v>5905</v>
      </c>
    </row>
    <row r="293" spans="2:65" s="1" customFormat="1" ht="11.25">
      <c r="B293" s="33"/>
      <c r="D293" s="186" t="s">
        <v>1068</v>
      </c>
      <c r="F293" s="187" t="s">
        <v>2597</v>
      </c>
      <c r="I293" s="151"/>
      <c r="L293" s="33"/>
      <c r="M293" s="152"/>
      <c r="T293" s="54"/>
      <c r="AT293" s="18" t="s">
        <v>1068</v>
      </c>
      <c r="AU293" s="18" t="s">
        <v>85</v>
      </c>
    </row>
    <row r="294" spans="2:65" s="1" customFormat="1" ht="16.5" customHeight="1">
      <c r="B294" s="33"/>
      <c r="C294" s="122" t="s">
        <v>453</v>
      </c>
      <c r="D294" s="122" t="s">
        <v>267</v>
      </c>
      <c r="E294" s="123" t="s">
        <v>3451</v>
      </c>
      <c r="F294" s="124" t="s">
        <v>3452</v>
      </c>
      <c r="G294" s="125" t="s">
        <v>3453</v>
      </c>
      <c r="H294" s="126">
        <v>1</v>
      </c>
      <c r="I294" s="127"/>
      <c r="J294" s="128">
        <f>ROUND(I294*H294,2)</f>
        <v>0</v>
      </c>
      <c r="K294" s="124" t="s">
        <v>3272</v>
      </c>
      <c r="L294" s="33"/>
      <c r="M294" s="129" t="s">
        <v>19</v>
      </c>
      <c r="N294" s="130" t="s">
        <v>46</v>
      </c>
      <c r="P294" s="131">
        <f>O294*H294</f>
        <v>0</v>
      </c>
      <c r="Q294" s="131">
        <v>0</v>
      </c>
      <c r="R294" s="131">
        <f>Q294*H294</f>
        <v>0</v>
      </c>
      <c r="S294" s="131">
        <v>0</v>
      </c>
      <c r="T294" s="132">
        <f>S294*H294</f>
        <v>0</v>
      </c>
      <c r="AR294" s="133" t="s">
        <v>272</v>
      </c>
      <c r="AT294" s="133" t="s">
        <v>267</v>
      </c>
      <c r="AU294" s="133" t="s">
        <v>85</v>
      </c>
      <c r="AY294" s="18" t="s">
        <v>266</v>
      </c>
      <c r="BE294" s="134">
        <f>IF(N294="základní",J294,0)</f>
        <v>0</v>
      </c>
      <c r="BF294" s="134">
        <f>IF(N294="snížená",J294,0)</f>
        <v>0</v>
      </c>
      <c r="BG294" s="134">
        <f>IF(N294="zákl. přenesená",J294,0)</f>
        <v>0</v>
      </c>
      <c r="BH294" s="134">
        <f>IF(N294="sníž. přenesená",J294,0)</f>
        <v>0</v>
      </c>
      <c r="BI294" s="134">
        <f>IF(N294="nulová",J294,0)</f>
        <v>0</v>
      </c>
      <c r="BJ294" s="18" t="s">
        <v>83</v>
      </c>
      <c r="BK294" s="134">
        <f>ROUND(I294*H294,2)</f>
        <v>0</v>
      </c>
      <c r="BL294" s="18" t="s">
        <v>272</v>
      </c>
      <c r="BM294" s="133" t="s">
        <v>5906</v>
      </c>
    </row>
    <row r="295" spans="2:65" s="1" customFormat="1" ht="11.25">
      <c r="B295" s="33"/>
      <c r="D295" s="186" t="s">
        <v>1068</v>
      </c>
      <c r="F295" s="187" t="s">
        <v>3455</v>
      </c>
      <c r="I295" s="151"/>
      <c r="L295" s="33"/>
      <c r="M295" s="152"/>
      <c r="T295" s="54"/>
      <c r="AT295" s="18" t="s">
        <v>1068</v>
      </c>
      <c r="AU295" s="18" t="s">
        <v>85</v>
      </c>
    </row>
    <row r="296" spans="2:65" s="11" customFormat="1" ht="11.25">
      <c r="B296" s="135"/>
      <c r="D296" s="136" t="s">
        <v>274</v>
      </c>
      <c r="E296" s="137" t="s">
        <v>19</v>
      </c>
      <c r="F296" s="138" t="s">
        <v>3456</v>
      </c>
      <c r="H296" s="139">
        <v>1</v>
      </c>
      <c r="I296" s="140"/>
      <c r="L296" s="135"/>
      <c r="M296" s="141"/>
      <c r="T296" s="142"/>
      <c r="AT296" s="137" t="s">
        <v>274</v>
      </c>
      <c r="AU296" s="137" t="s">
        <v>85</v>
      </c>
      <c r="AV296" s="11" t="s">
        <v>85</v>
      </c>
      <c r="AW296" s="11" t="s">
        <v>37</v>
      </c>
      <c r="AX296" s="11" t="s">
        <v>75</v>
      </c>
      <c r="AY296" s="137" t="s">
        <v>266</v>
      </c>
    </row>
    <row r="297" spans="2:65" s="12" customFormat="1" ht="11.25">
      <c r="B297" s="143"/>
      <c r="D297" s="136" t="s">
        <v>274</v>
      </c>
      <c r="E297" s="144" t="s">
        <v>19</v>
      </c>
      <c r="F297" s="145" t="s">
        <v>276</v>
      </c>
      <c r="H297" s="146">
        <v>1</v>
      </c>
      <c r="I297" s="147"/>
      <c r="L297" s="143"/>
      <c r="M297" s="148"/>
      <c r="T297" s="149"/>
      <c r="AT297" s="144" t="s">
        <v>274</v>
      </c>
      <c r="AU297" s="144" t="s">
        <v>85</v>
      </c>
      <c r="AV297" s="12" t="s">
        <v>272</v>
      </c>
      <c r="AW297" s="12" t="s">
        <v>37</v>
      </c>
      <c r="AX297" s="12" t="s">
        <v>83</v>
      </c>
      <c r="AY297" s="144" t="s">
        <v>266</v>
      </c>
    </row>
    <row r="298" spans="2:65" s="10" customFormat="1" ht="22.9" customHeight="1">
      <c r="B298" s="112"/>
      <c r="D298" s="113" t="s">
        <v>74</v>
      </c>
      <c r="E298" s="162" t="s">
        <v>3457</v>
      </c>
      <c r="F298" s="162" t="s">
        <v>3458</v>
      </c>
      <c r="I298" s="115"/>
      <c r="J298" s="163">
        <f>BK298</f>
        <v>0</v>
      </c>
      <c r="L298" s="112"/>
      <c r="M298" s="117"/>
      <c r="P298" s="118">
        <f>SUM(P299:P302)</f>
        <v>0</v>
      </c>
      <c r="R298" s="118">
        <f>SUM(R299:R302)</f>
        <v>0</v>
      </c>
      <c r="T298" s="119">
        <f>SUM(T299:T302)</f>
        <v>0</v>
      </c>
      <c r="AR298" s="113" t="s">
        <v>264</v>
      </c>
      <c r="AT298" s="120" t="s">
        <v>74</v>
      </c>
      <c r="AU298" s="120" t="s">
        <v>83</v>
      </c>
      <c r="AY298" s="113" t="s">
        <v>266</v>
      </c>
      <c r="BK298" s="121">
        <f>SUM(BK299:BK302)</f>
        <v>0</v>
      </c>
    </row>
    <row r="299" spans="2:65" s="1" customFormat="1" ht="16.5" customHeight="1">
      <c r="B299" s="33"/>
      <c r="C299" s="122" t="s">
        <v>457</v>
      </c>
      <c r="D299" s="122" t="s">
        <v>267</v>
      </c>
      <c r="E299" s="123" t="s">
        <v>2602</v>
      </c>
      <c r="F299" s="124" t="s">
        <v>2603</v>
      </c>
      <c r="G299" s="125" t="s">
        <v>912</v>
      </c>
      <c r="H299" s="126">
        <v>1</v>
      </c>
      <c r="I299" s="127"/>
      <c r="J299" s="128">
        <f>ROUND(I299*H299,2)</f>
        <v>0</v>
      </c>
      <c r="K299" s="124" t="s">
        <v>3272</v>
      </c>
      <c r="L299" s="33"/>
      <c r="M299" s="129" t="s">
        <v>19</v>
      </c>
      <c r="N299" s="130" t="s">
        <v>46</v>
      </c>
      <c r="P299" s="131">
        <f>O299*H299</f>
        <v>0</v>
      </c>
      <c r="Q299" s="131">
        <v>0</v>
      </c>
      <c r="R299" s="131">
        <f>Q299*H299</f>
        <v>0</v>
      </c>
      <c r="S299" s="131">
        <v>0</v>
      </c>
      <c r="T299" s="132">
        <f>S299*H299</f>
        <v>0</v>
      </c>
      <c r="AR299" s="133" t="s">
        <v>272</v>
      </c>
      <c r="AT299" s="133" t="s">
        <v>267</v>
      </c>
      <c r="AU299" s="133" t="s">
        <v>85</v>
      </c>
      <c r="AY299" s="18" t="s">
        <v>266</v>
      </c>
      <c r="BE299" s="134">
        <f>IF(N299="základní",J299,0)</f>
        <v>0</v>
      </c>
      <c r="BF299" s="134">
        <f>IF(N299="snížená",J299,0)</f>
        <v>0</v>
      </c>
      <c r="BG299" s="134">
        <f>IF(N299="zákl. přenesená",J299,0)</f>
        <v>0</v>
      </c>
      <c r="BH299" s="134">
        <f>IF(N299="sníž. přenesená",J299,0)</f>
        <v>0</v>
      </c>
      <c r="BI299" s="134">
        <f>IF(N299="nulová",J299,0)</f>
        <v>0</v>
      </c>
      <c r="BJ299" s="18" t="s">
        <v>83</v>
      </c>
      <c r="BK299" s="134">
        <f>ROUND(I299*H299,2)</f>
        <v>0</v>
      </c>
      <c r="BL299" s="18" t="s">
        <v>272</v>
      </c>
      <c r="BM299" s="133" t="s">
        <v>5907</v>
      </c>
    </row>
    <row r="300" spans="2:65" s="1" customFormat="1" ht="11.25">
      <c r="B300" s="33"/>
      <c r="D300" s="186" t="s">
        <v>1068</v>
      </c>
      <c r="F300" s="187" t="s">
        <v>2605</v>
      </c>
      <c r="I300" s="151"/>
      <c r="L300" s="33"/>
      <c r="M300" s="152"/>
      <c r="T300" s="54"/>
      <c r="AT300" s="18" t="s">
        <v>1068</v>
      </c>
      <c r="AU300" s="18" t="s">
        <v>85</v>
      </c>
    </row>
    <row r="301" spans="2:65" s="11" customFormat="1" ht="11.25">
      <c r="B301" s="135"/>
      <c r="D301" s="136" t="s">
        <v>274</v>
      </c>
      <c r="E301" s="137" t="s">
        <v>19</v>
      </c>
      <c r="F301" s="138" t="s">
        <v>3460</v>
      </c>
      <c r="H301" s="139">
        <v>1</v>
      </c>
      <c r="I301" s="140"/>
      <c r="L301" s="135"/>
      <c r="M301" s="141"/>
      <c r="T301" s="142"/>
      <c r="AT301" s="137" t="s">
        <v>274</v>
      </c>
      <c r="AU301" s="137" t="s">
        <v>85</v>
      </c>
      <c r="AV301" s="11" t="s">
        <v>85</v>
      </c>
      <c r="AW301" s="11" t="s">
        <v>37</v>
      </c>
      <c r="AX301" s="11" t="s">
        <v>75</v>
      </c>
      <c r="AY301" s="137" t="s">
        <v>266</v>
      </c>
    </row>
    <row r="302" spans="2:65" s="12" customFormat="1" ht="11.25">
      <c r="B302" s="143"/>
      <c r="D302" s="136" t="s">
        <v>274</v>
      </c>
      <c r="E302" s="144" t="s">
        <v>19</v>
      </c>
      <c r="F302" s="145" t="s">
        <v>276</v>
      </c>
      <c r="H302" s="146">
        <v>1</v>
      </c>
      <c r="I302" s="147"/>
      <c r="L302" s="143"/>
      <c r="M302" s="183"/>
      <c r="N302" s="184"/>
      <c r="O302" s="184"/>
      <c r="P302" s="184"/>
      <c r="Q302" s="184"/>
      <c r="R302" s="184"/>
      <c r="S302" s="184"/>
      <c r="T302" s="185"/>
      <c r="AT302" s="144" t="s">
        <v>274</v>
      </c>
      <c r="AU302" s="144" t="s">
        <v>85</v>
      </c>
      <c r="AV302" s="12" t="s">
        <v>272</v>
      </c>
      <c r="AW302" s="12" t="s">
        <v>37</v>
      </c>
      <c r="AX302" s="12" t="s">
        <v>83</v>
      </c>
      <c r="AY302" s="144" t="s">
        <v>266</v>
      </c>
    </row>
    <row r="303" spans="2:65" s="1" customFormat="1" ht="6.95" customHeight="1">
      <c r="B303" s="42"/>
      <c r="C303" s="43"/>
      <c r="D303" s="43"/>
      <c r="E303" s="43"/>
      <c r="F303" s="43"/>
      <c r="G303" s="43"/>
      <c r="H303" s="43"/>
      <c r="I303" s="43"/>
      <c r="J303" s="43"/>
      <c r="K303" s="43"/>
      <c r="L303" s="33"/>
    </row>
  </sheetData>
  <sheetProtection algorithmName="SHA-512" hashValue="M7et7OohNgfXyLv/Yb97SHq6VOW5glmVeXGfJW2BY5/miUASig6CphROPuT8eLBAKwi9n5uEYMI4yxy6nVA4kQ==" saltValue="wgRFYNiaZXo9wIOFjN3fw96tKaqBWRhMgimHfdWpc2Os9/5prCZuQ9xp/XHOmSm1Y6CkwOzhJZvcWMFEWxt1Zw==" spinCount="100000" sheet="1" objects="1" scenarios="1" formatColumns="0" formatRows="0" autoFilter="0"/>
  <autoFilter ref="C92:K302" xr:uid="{00000000-0009-0000-0000-000028000000}"/>
  <mergeCells count="9">
    <mergeCell ref="E50:H50"/>
    <mergeCell ref="E83:H83"/>
    <mergeCell ref="E85:H85"/>
    <mergeCell ref="L2:V2"/>
    <mergeCell ref="E7:H7"/>
    <mergeCell ref="E9:H9"/>
    <mergeCell ref="E18:H18"/>
    <mergeCell ref="E27:H27"/>
    <mergeCell ref="E48:H48"/>
  </mergeCells>
  <hyperlinks>
    <hyperlink ref="F97" r:id="rId1" xr:uid="{00000000-0004-0000-2800-000000000000}"/>
    <hyperlink ref="F101" r:id="rId2" xr:uid="{00000000-0004-0000-2800-000001000000}"/>
    <hyperlink ref="F103" r:id="rId3" xr:uid="{00000000-0004-0000-2800-000002000000}"/>
    <hyperlink ref="F109" r:id="rId4" xr:uid="{00000000-0004-0000-2800-000003000000}"/>
    <hyperlink ref="F113" r:id="rId5" xr:uid="{00000000-0004-0000-2800-000004000000}"/>
    <hyperlink ref="F115" r:id="rId6" xr:uid="{00000000-0004-0000-2800-000005000000}"/>
    <hyperlink ref="F117" r:id="rId7" xr:uid="{00000000-0004-0000-2800-000006000000}"/>
    <hyperlink ref="F121" r:id="rId8" xr:uid="{00000000-0004-0000-2800-000007000000}"/>
    <hyperlink ref="F123" r:id="rId9" xr:uid="{00000000-0004-0000-2800-000008000000}"/>
    <hyperlink ref="F135" r:id="rId10" xr:uid="{00000000-0004-0000-2800-000009000000}"/>
    <hyperlink ref="F144" r:id="rId11" xr:uid="{00000000-0004-0000-2800-00000A000000}"/>
    <hyperlink ref="F148" r:id="rId12" xr:uid="{00000000-0004-0000-2800-00000B000000}"/>
    <hyperlink ref="F157" r:id="rId13" xr:uid="{00000000-0004-0000-2800-00000C000000}"/>
    <hyperlink ref="F159" r:id="rId14" xr:uid="{00000000-0004-0000-2800-00000D000000}"/>
    <hyperlink ref="F168" r:id="rId15" xr:uid="{00000000-0004-0000-2800-00000E000000}"/>
    <hyperlink ref="F170" r:id="rId16" xr:uid="{00000000-0004-0000-2800-00000F000000}"/>
    <hyperlink ref="F175" r:id="rId17" xr:uid="{00000000-0004-0000-2800-000010000000}"/>
    <hyperlink ref="F189" r:id="rId18" xr:uid="{00000000-0004-0000-2800-000011000000}"/>
    <hyperlink ref="F199" r:id="rId19" xr:uid="{00000000-0004-0000-2800-000012000000}"/>
    <hyperlink ref="F206" r:id="rId20" xr:uid="{00000000-0004-0000-2800-000013000000}"/>
    <hyperlink ref="F210" r:id="rId21" xr:uid="{00000000-0004-0000-2800-000014000000}"/>
    <hyperlink ref="F221" r:id="rId22" xr:uid="{00000000-0004-0000-2800-000015000000}"/>
    <hyperlink ref="F228" r:id="rId23" xr:uid="{00000000-0004-0000-2800-000016000000}"/>
    <hyperlink ref="F230" r:id="rId24" xr:uid="{00000000-0004-0000-2800-000017000000}"/>
    <hyperlink ref="F242" r:id="rId25" xr:uid="{00000000-0004-0000-2800-000018000000}"/>
    <hyperlink ref="F250" r:id="rId26" xr:uid="{00000000-0004-0000-2800-000019000000}"/>
    <hyperlink ref="F252" r:id="rId27" xr:uid="{00000000-0004-0000-2800-00001A000000}"/>
    <hyperlink ref="F256" r:id="rId28" xr:uid="{00000000-0004-0000-2800-00001B000000}"/>
    <hyperlink ref="F259" r:id="rId29" xr:uid="{00000000-0004-0000-2800-00001C000000}"/>
    <hyperlink ref="F263" r:id="rId30" xr:uid="{00000000-0004-0000-2800-00001D000000}"/>
    <hyperlink ref="F275" r:id="rId31" xr:uid="{00000000-0004-0000-2800-00001E000000}"/>
    <hyperlink ref="F287" r:id="rId32" xr:uid="{00000000-0004-0000-2800-00001F000000}"/>
    <hyperlink ref="F291" r:id="rId33" xr:uid="{00000000-0004-0000-2800-000020000000}"/>
    <hyperlink ref="F293" r:id="rId34" xr:uid="{00000000-0004-0000-2800-000021000000}"/>
    <hyperlink ref="F295" r:id="rId35" xr:uid="{00000000-0004-0000-2800-000022000000}"/>
    <hyperlink ref="F300" r:id="rId36" xr:uid="{00000000-0004-0000-2800-000023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37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B2:BM36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205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5908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ROUND(J88,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ROUND((SUM(BE88:BE368)),  2)</f>
        <v>0</v>
      </c>
      <c r="I33" s="90">
        <v>0.21</v>
      </c>
      <c r="J33" s="89">
        <f>ROUND(((SUM(BE88:BE368))*I33),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ROUND((SUM(BF88:BF368)),  2)</f>
        <v>0</v>
      </c>
      <c r="I34" s="90">
        <v>0.12</v>
      </c>
      <c r="J34" s="89">
        <f>ROUND(((SUM(BF88:BF368))*I34),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ROUND((SUM(BG88:BG368)),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ROUND((SUM(BH88:BH368)),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ROUND((SUM(BI88:BI368)),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12-21-04 - Obnova propustku, evid. km 19,175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J88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2579</v>
      </c>
      <c r="E60" s="102"/>
      <c r="F60" s="102"/>
      <c r="G60" s="102"/>
      <c r="H60" s="102"/>
      <c r="I60" s="102"/>
      <c r="J60" s="103">
        <f>J89</f>
        <v>0</v>
      </c>
      <c r="L60" s="100"/>
    </row>
    <row r="61" spans="2:47" s="8" customFormat="1" ht="24.95" customHeight="1">
      <c r="B61" s="100"/>
      <c r="D61" s="101" t="s">
        <v>2580</v>
      </c>
      <c r="E61" s="102"/>
      <c r="F61" s="102"/>
      <c r="G61" s="102"/>
      <c r="H61" s="102"/>
      <c r="I61" s="102"/>
      <c r="J61" s="103">
        <f>J96</f>
        <v>0</v>
      </c>
      <c r="L61" s="100"/>
    </row>
    <row r="62" spans="2:47" s="8" customFormat="1" ht="24.95" customHeight="1">
      <c r="B62" s="100"/>
      <c r="D62" s="101" t="s">
        <v>2581</v>
      </c>
      <c r="E62" s="102"/>
      <c r="F62" s="102"/>
      <c r="G62" s="102"/>
      <c r="H62" s="102"/>
      <c r="I62" s="102"/>
      <c r="J62" s="103">
        <f>J144</f>
        <v>0</v>
      </c>
      <c r="L62" s="100"/>
    </row>
    <row r="63" spans="2:47" s="8" customFormat="1" ht="24.95" customHeight="1">
      <c r="B63" s="100"/>
      <c r="D63" s="101" t="s">
        <v>2582</v>
      </c>
      <c r="E63" s="102"/>
      <c r="F63" s="102"/>
      <c r="G63" s="102"/>
      <c r="H63" s="102"/>
      <c r="I63" s="102"/>
      <c r="J63" s="103">
        <f>J188</f>
        <v>0</v>
      </c>
      <c r="L63" s="100"/>
    </row>
    <row r="64" spans="2:47" s="8" customFormat="1" ht="24.95" customHeight="1">
      <c r="B64" s="100"/>
      <c r="D64" s="101" t="s">
        <v>2583</v>
      </c>
      <c r="E64" s="102"/>
      <c r="F64" s="102"/>
      <c r="G64" s="102"/>
      <c r="H64" s="102"/>
      <c r="I64" s="102"/>
      <c r="J64" s="103">
        <f>J225</f>
        <v>0</v>
      </c>
      <c r="L64" s="100"/>
    </row>
    <row r="65" spans="2:12" s="8" customFormat="1" ht="24.95" customHeight="1">
      <c r="B65" s="100"/>
      <c r="D65" s="101" t="s">
        <v>249</v>
      </c>
      <c r="E65" s="102"/>
      <c r="F65" s="102"/>
      <c r="G65" s="102"/>
      <c r="H65" s="102"/>
      <c r="I65" s="102"/>
      <c r="J65" s="103">
        <f>J256</f>
        <v>0</v>
      </c>
      <c r="L65" s="100"/>
    </row>
    <row r="66" spans="2:12" s="8" customFormat="1" ht="24.95" customHeight="1">
      <c r="B66" s="100"/>
      <c r="D66" s="101" t="s">
        <v>2584</v>
      </c>
      <c r="E66" s="102"/>
      <c r="F66" s="102"/>
      <c r="G66" s="102"/>
      <c r="H66" s="102"/>
      <c r="I66" s="102"/>
      <c r="J66" s="103">
        <f>J265</f>
        <v>0</v>
      </c>
      <c r="L66" s="100"/>
    </row>
    <row r="67" spans="2:12" s="8" customFormat="1" ht="24.95" customHeight="1">
      <c r="B67" s="100"/>
      <c r="D67" s="101" t="s">
        <v>250</v>
      </c>
      <c r="E67" s="102"/>
      <c r="F67" s="102"/>
      <c r="G67" s="102"/>
      <c r="H67" s="102"/>
      <c r="I67" s="102"/>
      <c r="J67" s="103">
        <f>J269</f>
        <v>0</v>
      </c>
      <c r="L67" s="100"/>
    </row>
    <row r="68" spans="2:12" s="8" customFormat="1" ht="24.95" customHeight="1">
      <c r="B68" s="100"/>
      <c r="D68" s="101" t="s">
        <v>2586</v>
      </c>
      <c r="E68" s="102"/>
      <c r="F68" s="102"/>
      <c r="G68" s="102"/>
      <c r="H68" s="102"/>
      <c r="I68" s="102"/>
      <c r="J68" s="103">
        <f>J298</f>
        <v>0</v>
      </c>
      <c r="L68" s="100"/>
    </row>
    <row r="69" spans="2:12" s="1" customFormat="1" ht="21.75" customHeight="1">
      <c r="B69" s="33"/>
      <c r="L69" s="33"/>
    </row>
    <row r="70" spans="2:12" s="1" customFormat="1" ht="6.95" customHeight="1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>
      <c r="B75" s="33"/>
      <c r="C75" s="22" t="s">
        <v>251</v>
      </c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16</v>
      </c>
      <c r="L77" s="33"/>
    </row>
    <row r="78" spans="2:12" s="1" customFormat="1" ht="26.25" customHeight="1">
      <c r="B78" s="33"/>
      <c r="E78" s="319" t="str">
        <f>E7</f>
        <v>Odstranění havarijního stavu po povodních 2024 - komplexní oprava trati v úseku Vápenná - Javorník ve Slezsku - PD</v>
      </c>
      <c r="F78" s="320"/>
      <c r="G78" s="320"/>
      <c r="H78" s="320"/>
      <c r="L78" s="33"/>
    </row>
    <row r="79" spans="2:12" s="1" customFormat="1" ht="12" customHeight="1">
      <c r="B79" s="33"/>
      <c r="C79" s="28" t="s">
        <v>243</v>
      </c>
      <c r="L79" s="33"/>
    </row>
    <row r="80" spans="2:12" s="1" customFormat="1" ht="16.5" customHeight="1">
      <c r="B80" s="33"/>
      <c r="E80" s="315" t="str">
        <f>E9</f>
        <v>SO 12-21-04 - Obnova propustku, evid. km 19,175</v>
      </c>
      <c r="F80" s="321"/>
      <c r="G80" s="321"/>
      <c r="H80" s="321"/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21</v>
      </c>
      <c r="F82" s="26" t="str">
        <f>F12</f>
        <v xml:space="preserve"> </v>
      </c>
      <c r="I82" s="28" t="s">
        <v>23</v>
      </c>
      <c r="J82" s="50" t="str">
        <f>IF(J12="","",J12)</f>
        <v>10. 4. 2025</v>
      </c>
      <c r="L82" s="33"/>
    </row>
    <row r="83" spans="2:65" s="1" customFormat="1" ht="6.95" customHeight="1">
      <c r="B83" s="33"/>
      <c r="L83" s="33"/>
    </row>
    <row r="84" spans="2:65" s="1" customFormat="1" ht="15.2" customHeight="1">
      <c r="B84" s="33"/>
      <c r="C84" s="28" t="s">
        <v>25</v>
      </c>
      <c r="F84" s="26" t="str">
        <f>E15</f>
        <v xml:space="preserve">Správa železnic, státní organizace </v>
      </c>
      <c r="I84" s="28" t="s">
        <v>33</v>
      </c>
      <c r="J84" s="31" t="str">
        <f>E21</f>
        <v>Prodin a.s.</v>
      </c>
      <c r="L84" s="33"/>
    </row>
    <row r="85" spans="2:65" s="1" customFormat="1" ht="15.2" customHeight="1">
      <c r="B85" s="33"/>
      <c r="C85" s="28" t="s">
        <v>31</v>
      </c>
      <c r="F85" s="26" t="str">
        <f>IF(E18="","",E18)</f>
        <v>Vyplň údaj</v>
      </c>
      <c r="I85" s="28" t="s">
        <v>38</v>
      </c>
      <c r="J85" s="31" t="str">
        <f>E24</f>
        <v xml:space="preserve"> </v>
      </c>
      <c r="L85" s="33"/>
    </row>
    <row r="86" spans="2:65" s="1" customFormat="1" ht="10.35" customHeight="1">
      <c r="B86" s="33"/>
      <c r="L86" s="33"/>
    </row>
    <row r="87" spans="2:65" s="9" customFormat="1" ht="29.25" customHeight="1">
      <c r="B87" s="104"/>
      <c r="C87" s="105" t="s">
        <v>252</v>
      </c>
      <c r="D87" s="106" t="s">
        <v>60</v>
      </c>
      <c r="E87" s="106" t="s">
        <v>56</v>
      </c>
      <c r="F87" s="106" t="s">
        <v>57</v>
      </c>
      <c r="G87" s="106" t="s">
        <v>253</v>
      </c>
      <c r="H87" s="106" t="s">
        <v>254</v>
      </c>
      <c r="I87" s="106" t="s">
        <v>255</v>
      </c>
      <c r="J87" s="106" t="s">
        <v>247</v>
      </c>
      <c r="K87" s="107" t="s">
        <v>256</v>
      </c>
      <c r="L87" s="104"/>
      <c r="M87" s="57" t="s">
        <v>19</v>
      </c>
      <c r="N87" s="58" t="s">
        <v>45</v>
      </c>
      <c r="O87" s="58" t="s">
        <v>257</v>
      </c>
      <c r="P87" s="58" t="s">
        <v>258</v>
      </c>
      <c r="Q87" s="58" t="s">
        <v>259</v>
      </c>
      <c r="R87" s="58" t="s">
        <v>260</v>
      </c>
      <c r="S87" s="58" t="s">
        <v>261</v>
      </c>
      <c r="T87" s="59" t="s">
        <v>262</v>
      </c>
    </row>
    <row r="88" spans="2:65" s="1" customFormat="1" ht="22.9" customHeight="1">
      <c r="B88" s="33"/>
      <c r="C88" s="62" t="s">
        <v>263</v>
      </c>
      <c r="J88" s="108">
        <f>BK88</f>
        <v>0</v>
      </c>
      <c r="L88" s="33"/>
      <c r="M88" s="60"/>
      <c r="N88" s="51"/>
      <c r="O88" s="51"/>
      <c r="P88" s="109">
        <f>P89+P96+P144+P188+P225+P256+P265+P269+P298</f>
        <v>0</v>
      </c>
      <c r="Q88" s="51"/>
      <c r="R88" s="109">
        <f>R89+R96+R144+R188+R225+R256+R265+R269+R298</f>
        <v>0</v>
      </c>
      <c r="S88" s="51"/>
      <c r="T88" s="110">
        <f>T89+T96+T144+T188+T225+T256+T265+T269+T298</f>
        <v>0</v>
      </c>
      <c r="AT88" s="18" t="s">
        <v>74</v>
      </c>
      <c r="AU88" s="18" t="s">
        <v>248</v>
      </c>
      <c r="BK88" s="111">
        <f>BK89+BK96+BK144+BK188+BK225+BK256+BK265+BK269+BK298</f>
        <v>0</v>
      </c>
    </row>
    <row r="89" spans="2:65" s="10" customFormat="1" ht="25.9" customHeight="1">
      <c r="B89" s="112"/>
      <c r="D89" s="113" t="s">
        <v>74</v>
      </c>
      <c r="E89" s="114" t="s">
        <v>75</v>
      </c>
      <c r="F89" s="114" t="s">
        <v>2587</v>
      </c>
      <c r="I89" s="115"/>
      <c r="J89" s="116">
        <f>BK89</f>
        <v>0</v>
      </c>
      <c r="L89" s="112"/>
      <c r="M89" s="117"/>
      <c r="P89" s="118">
        <f>SUM(P90:P95)</f>
        <v>0</v>
      </c>
      <c r="R89" s="118">
        <f>SUM(R90:R95)</f>
        <v>0</v>
      </c>
      <c r="T89" s="119">
        <f>SUM(T90:T95)</f>
        <v>0</v>
      </c>
      <c r="AR89" s="113" t="s">
        <v>83</v>
      </c>
      <c r="AT89" s="120" t="s">
        <v>74</v>
      </c>
      <c r="AU89" s="120" t="s">
        <v>75</v>
      </c>
      <c r="AY89" s="113" t="s">
        <v>266</v>
      </c>
      <c r="BK89" s="121">
        <f>SUM(BK90:BK95)</f>
        <v>0</v>
      </c>
    </row>
    <row r="90" spans="2:65" s="1" customFormat="1" ht="16.5" customHeight="1">
      <c r="B90" s="33"/>
      <c r="C90" s="122" t="s">
        <v>83</v>
      </c>
      <c r="D90" s="122" t="s">
        <v>267</v>
      </c>
      <c r="E90" s="123" t="s">
        <v>2593</v>
      </c>
      <c r="F90" s="124" t="s">
        <v>2594</v>
      </c>
      <c r="G90" s="125" t="s">
        <v>2595</v>
      </c>
      <c r="H90" s="126">
        <v>1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5909</v>
      </c>
    </row>
    <row r="91" spans="2:65" s="1" customFormat="1" ht="11.25">
      <c r="B91" s="33"/>
      <c r="D91" s="186" t="s">
        <v>1068</v>
      </c>
      <c r="F91" s="187" t="s">
        <v>2597</v>
      </c>
      <c r="I91" s="151"/>
      <c r="L91" s="33"/>
      <c r="M91" s="152"/>
      <c r="T91" s="54"/>
      <c r="AT91" s="18" t="s">
        <v>1068</v>
      </c>
      <c r="AU91" s="18" t="s">
        <v>83</v>
      </c>
    </row>
    <row r="92" spans="2:65" s="1" customFormat="1" ht="19.5">
      <c r="B92" s="33"/>
      <c r="D92" s="136" t="s">
        <v>341</v>
      </c>
      <c r="F92" s="150" t="s">
        <v>2598</v>
      </c>
      <c r="I92" s="151"/>
      <c r="L92" s="33"/>
      <c r="M92" s="152"/>
      <c r="T92" s="54"/>
      <c r="AT92" s="18" t="s">
        <v>341</v>
      </c>
      <c r="AU92" s="18" t="s">
        <v>83</v>
      </c>
    </row>
    <row r="93" spans="2:65" s="1" customFormat="1" ht="16.5" customHeight="1">
      <c r="B93" s="33"/>
      <c r="C93" s="122" t="s">
        <v>85</v>
      </c>
      <c r="D93" s="122" t="s">
        <v>267</v>
      </c>
      <c r="E93" s="123" t="s">
        <v>2602</v>
      </c>
      <c r="F93" s="124" t="s">
        <v>2603</v>
      </c>
      <c r="G93" s="125" t="s">
        <v>310</v>
      </c>
      <c r="H93" s="126">
        <v>1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5910</v>
      </c>
    </row>
    <row r="94" spans="2:65" s="1" customFormat="1" ht="11.25">
      <c r="B94" s="33"/>
      <c r="D94" s="186" t="s">
        <v>1068</v>
      </c>
      <c r="F94" s="187" t="s">
        <v>2605</v>
      </c>
      <c r="I94" s="151"/>
      <c r="L94" s="33"/>
      <c r="M94" s="152"/>
      <c r="T94" s="54"/>
      <c r="AT94" s="18" t="s">
        <v>1068</v>
      </c>
      <c r="AU94" s="18" t="s">
        <v>83</v>
      </c>
    </row>
    <row r="95" spans="2:65" s="1" customFormat="1" ht="19.5">
      <c r="B95" s="33"/>
      <c r="D95" s="136" t="s">
        <v>341</v>
      </c>
      <c r="F95" s="150" t="s">
        <v>2606</v>
      </c>
      <c r="I95" s="151"/>
      <c r="L95" s="33"/>
      <c r="M95" s="152"/>
      <c r="T95" s="54"/>
      <c r="AT95" s="18" t="s">
        <v>341</v>
      </c>
      <c r="AU95" s="18" t="s">
        <v>83</v>
      </c>
    </row>
    <row r="96" spans="2:65" s="10" customFormat="1" ht="25.9" customHeight="1">
      <c r="B96" s="112"/>
      <c r="D96" s="113" t="s">
        <v>74</v>
      </c>
      <c r="E96" s="114" t="s">
        <v>83</v>
      </c>
      <c r="F96" s="114" t="s">
        <v>1143</v>
      </c>
      <c r="I96" s="115"/>
      <c r="J96" s="116">
        <f>BK96</f>
        <v>0</v>
      </c>
      <c r="L96" s="112"/>
      <c r="M96" s="117"/>
      <c r="P96" s="118">
        <f>SUM(P97:P143)</f>
        <v>0</v>
      </c>
      <c r="R96" s="118">
        <f>SUM(R97:R143)</f>
        <v>0</v>
      </c>
      <c r="T96" s="119">
        <f>SUM(T97:T143)</f>
        <v>0</v>
      </c>
      <c r="AR96" s="113" t="s">
        <v>83</v>
      </c>
      <c r="AT96" s="120" t="s">
        <v>74</v>
      </c>
      <c r="AU96" s="120" t="s">
        <v>75</v>
      </c>
      <c r="AY96" s="113" t="s">
        <v>266</v>
      </c>
      <c r="BK96" s="121">
        <f>SUM(BK97:BK143)</f>
        <v>0</v>
      </c>
    </row>
    <row r="97" spans="2:65" s="1" customFormat="1" ht="16.5" customHeight="1">
      <c r="B97" s="33"/>
      <c r="C97" s="122" t="s">
        <v>285</v>
      </c>
      <c r="D97" s="122" t="s">
        <v>267</v>
      </c>
      <c r="E97" s="123" t="s">
        <v>2607</v>
      </c>
      <c r="F97" s="124" t="s">
        <v>2608</v>
      </c>
      <c r="G97" s="125" t="s">
        <v>2609</v>
      </c>
      <c r="H97" s="126">
        <v>100</v>
      </c>
      <c r="I97" s="127"/>
      <c r="J97" s="128">
        <f>ROUND(I97*H97,2)</f>
        <v>0</v>
      </c>
      <c r="K97" s="124" t="s">
        <v>1066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5911</v>
      </c>
    </row>
    <row r="98" spans="2:65" s="1" customFormat="1" ht="11.25">
      <c r="B98" s="33"/>
      <c r="D98" s="186" t="s">
        <v>1068</v>
      </c>
      <c r="F98" s="187" t="s">
        <v>2611</v>
      </c>
      <c r="I98" s="151"/>
      <c r="L98" s="33"/>
      <c r="M98" s="152"/>
      <c r="T98" s="54"/>
      <c r="AT98" s="18" t="s">
        <v>1068</v>
      </c>
      <c r="AU98" s="18" t="s">
        <v>83</v>
      </c>
    </row>
    <row r="99" spans="2:65" s="1" customFormat="1" ht="29.25">
      <c r="B99" s="33"/>
      <c r="D99" s="136" t="s">
        <v>341</v>
      </c>
      <c r="F99" s="150" t="s">
        <v>2612</v>
      </c>
      <c r="I99" s="151"/>
      <c r="L99" s="33"/>
      <c r="M99" s="152"/>
      <c r="T99" s="54"/>
      <c r="AT99" s="18" t="s">
        <v>341</v>
      </c>
      <c r="AU99" s="18" t="s">
        <v>83</v>
      </c>
    </row>
    <row r="100" spans="2:65" s="1" customFormat="1" ht="16.5" customHeight="1">
      <c r="B100" s="33"/>
      <c r="C100" s="122" t="s">
        <v>272</v>
      </c>
      <c r="D100" s="122" t="s">
        <v>267</v>
      </c>
      <c r="E100" s="123" t="s">
        <v>2613</v>
      </c>
      <c r="F100" s="124" t="s">
        <v>2614</v>
      </c>
      <c r="G100" s="125" t="s">
        <v>270</v>
      </c>
      <c r="H100" s="126">
        <v>15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5912</v>
      </c>
    </row>
    <row r="101" spans="2:65" s="1" customFormat="1" ht="11.25">
      <c r="B101" s="33"/>
      <c r="D101" s="186" t="s">
        <v>1068</v>
      </c>
      <c r="F101" s="187" t="s">
        <v>2616</v>
      </c>
      <c r="I101" s="151"/>
      <c r="L101" s="33"/>
      <c r="M101" s="152"/>
      <c r="T101" s="54"/>
      <c r="AT101" s="18" t="s">
        <v>1068</v>
      </c>
      <c r="AU101" s="18" t="s">
        <v>83</v>
      </c>
    </row>
    <row r="102" spans="2:65" s="1" customFormat="1" ht="29.25">
      <c r="B102" s="33"/>
      <c r="D102" s="136" t="s">
        <v>341</v>
      </c>
      <c r="F102" s="150" t="s">
        <v>2617</v>
      </c>
      <c r="I102" s="151"/>
      <c r="L102" s="33"/>
      <c r="M102" s="152"/>
      <c r="T102" s="54"/>
      <c r="AT102" s="18" t="s">
        <v>341</v>
      </c>
      <c r="AU102" s="18" t="s">
        <v>83</v>
      </c>
    </row>
    <row r="103" spans="2:65" s="1" customFormat="1" ht="16.5" customHeight="1">
      <c r="B103" s="33"/>
      <c r="C103" s="122" t="s">
        <v>264</v>
      </c>
      <c r="D103" s="122" t="s">
        <v>267</v>
      </c>
      <c r="E103" s="123" t="s">
        <v>1154</v>
      </c>
      <c r="F103" s="124" t="s">
        <v>1155</v>
      </c>
      <c r="G103" s="125" t="s">
        <v>339</v>
      </c>
      <c r="H103" s="126">
        <v>720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5913</v>
      </c>
    </row>
    <row r="104" spans="2:65" s="1" customFormat="1" ht="11.25">
      <c r="B104" s="33"/>
      <c r="D104" s="186" t="s">
        <v>1068</v>
      </c>
      <c r="F104" s="187" t="s">
        <v>1157</v>
      </c>
      <c r="I104" s="151"/>
      <c r="L104" s="33"/>
      <c r="M104" s="152"/>
      <c r="T104" s="54"/>
      <c r="AT104" s="18" t="s">
        <v>1068</v>
      </c>
      <c r="AU104" s="18" t="s">
        <v>83</v>
      </c>
    </row>
    <row r="105" spans="2:65" s="1" customFormat="1" ht="19.5">
      <c r="B105" s="33"/>
      <c r="D105" s="136" t="s">
        <v>341</v>
      </c>
      <c r="F105" s="150" t="s">
        <v>5914</v>
      </c>
      <c r="I105" s="151"/>
      <c r="L105" s="33"/>
      <c r="M105" s="152"/>
      <c r="T105" s="54"/>
      <c r="AT105" s="18" t="s">
        <v>341</v>
      </c>
      <c r="AU105" s="18" t="s">
        <v>83</v>
      </c>
    </row>
    <row r="106" spans="2:65" s="1" customFormat="1" ht="16.5" customHeight="1">
      <c r="B106" s="33"/>
      <c r="C106" s="122" t="s">
        <v>295</v>
      </c>
      <c r="D106" s="122" t="s">
        <v>267</v>
      </c>
      <c r="E106" s="123" t="s">
        <v>1159</v>
      </c>
      <c r="F106" s="124" t="s">
        <v>1160</v>
      </c>
      <c r="G106" s="125" t="s">
        <v>2625</v>
      </c>
      <c r="H106" s="126">
        <v>30</v>
      </c>
      <c r="I106" s="127"/>
      <c r="J106" s="128">
        <f>ROUND(I106*H106,2)</f>
        <v>0</v>
      </c>
      <c r="K106" s="124" t="s">
        <v>1066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83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5915</v>
      </c>
    </row>
    <row r="107" spans="2:65" s="1" customFormat="1" ht="11.25">
      <c r="B107" s="33"/>
      <c r="D107" s="186" t="s">
        <v>1068</v>
      </c>
      <c r="F107" s="187" t="s">
        <v>1163</v>
      </c>
      <c r="I107" s="151"/>
      <c r="L107" s="33"/>
      <c r="M107" s="152"/>
      <c r="T107" s="54"/>
      <c r="AT107" s="18" t="s">
        <v>1068</v>
      </c>
      <c r="AU107" s="18" t="s">
        <v>83</v>
      </c>
    </row>
    <row r="108" spans="2:65" s="1" customFormat="1" ht="19.5">
      <c r="B108" s="33"/>
      <c r="D108" s="136" t="s">
        <v>341</v>
      </c>
      <c r="F108" s="150" t="s">
        <v>5916</v>
      </c>
      <c r="I108" s="151"/>
      <c r="L108" s="33"/>
      <c r="M108" s="152"/>
      <c r="T108" s="54"/>
      <c r="AT108" s="18" t="s">
        <v>341</v>
      </c>
      <c r="AU108" s="18" t="s">
        <v>83</v>
      </c>
    </row>
    <row r="109" spans="2:65" s="1" customFormat="1" ht="21.75" customHeight="1">
      <c r="B109" s="33"/>
      <c r="C109" s="122" t="s">
        <v>293</v>
      </c>
      <c r="D109" s="122" t="s">
        <v>267</v>
      </c>
      <c r="E109" s="123" t="s">
        <v>2629</v>
      </c>
      <c r="F109" s="124" t="s">
        <v>2630</v>
      </c>
      <c r="G109" s="125" t="s">
        <v>270</v>
      </c>
      <c r="H109" s="126">
        <v>12</v>
      </c>
      <c r="I109" s="127"/>
      <c r="J109" s="128">
        <f>ROUND(I109*H109,2)</f>
        <v>0</v>
      </c>
      <c r="K109" s="124" t="s">
        <v>1066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83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5917</v>
      </c>
    </row>
    <row r="110" spans="2:65" s="1" customFormat="1" ht="11.25">
      <c r="B110" s="33"/>
      <c r="D110" s="186" t="s">
        <v>1068</v>
      </c>
      <c r="F110" s="187" t="s">
        <v>2632</v>
      </c>
      <c r="I110" s="151"/>
      <c r="L110" s="33"/>
      <c r="M110" s="152"/>
      <c r="T110" s="54"/>
      <c r="AT110" s="18" t="s">
        <v>1068</v>
      </c>
      <c r="AU110" s="18" t="s">
        <v>83</v>
      </c>
    </row>
    <row r="111" spans="2:65" s="1" customFormat="1" ht="29.25">
      <c r="B111" s="33"/>
      <c r="D111" s="136" t="s">
        <v>341</v>
      </c>
      <c r="F111" s="150" t="s">
        <v>2633</v>
      </c>
      <c r="I111" s="151"/>
      <c r="L111" s="33"/>
      <c r="M111" s="152"/>
      <c r="T111" s="54"/>
      <c r="AT111" s="18" t="s">
        <v>341</v>
      </c>
      <c r="AU111" s="18" t="s">
        <v>83</v>
      </c>
    </row>
    <row r="112" spans="2:65" s="1" customFormat="1" ht="16.5" customHeight="1">
      <c r="B112" s="33"/>
      <c r="C112" s="122" t="s">
        <v>303</v>
      </c>
      <c r="D112" s="122" t="s">
        <v>267</v>
      </c>
      <c r="E112" s="123" t="s">
        <v>2642</v>
      </c>
      <c r="F112" s="124" t="s">
        <v>2643</v>
      </c>
      <c r="G112" s="125" t="s">
        <v>270</v>
      </c>
      <c r="H112" s="126">
        <v>407.7</v>
      </c>
      <c r="I112" s="127"/>
      <c r="J112" s="128">
        <f>ROUND(I112*H112,2)</f>
        <v>0</v>
      </c>
      <c r="K112" s="124" t="s">
        <v>1066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5918</v>
      </c>
    </row>
    <row r="113" spans="2:65" s="1" customFormat="1" ht="11.25">
      <c r="B113" s="33"/>
      <c r="D113" s="186" t="s">
        <v>1068</v>
      </c>
      <c r="F113" s="187" t="s">
        <v>2645</v>
      </c>
      <c r="I113" s="151"/>
      <c r="L113" s="33"/>
      <c r="M113" s="152"/>
      <c r="T113" s="54"/>
      <c r="AT113" s="18" t="s">
        <v>1068</v>
      </c>
      <c r="AU113" s="18" t="s">
        <v>83</v>
      </c>
    </row>
    <row r="114" spans="2:65" s="1" customFormat="1" ht="29.25">
      <c r="B114" s="33"/>
      <c r="D114" s="136" t="s">
        <v>341</v>
      </c>
      <c r="F114" s="150" t="s">
        <v>2646</v>
      </c>
      <c r="I114" s="151"/>
      <c r="L114" s="33"/>
      <c r="M114" s="152"/>
      <c r="T114" s="54"/>
      <c r="AT114" s="18" t="s">
        <v>341</v>
      </c>
      <c r="AU114" s="18" t="s">
        <v>83</v>
      </c>
    </row>
    <row r="115" spans="2:65" s="1" customFormat="1" ht="21.75" customHeight="1">
      <c r="B115" s="33"/>
      <c r="C115" s="122" t="s">
        <v>307</v>
      </c>
      <c r="D115" s="122" t="s">
        <v>267</v>
      </c>
      <c r="E115" s="123" t="s">
        <v>2706</v>
      </c>
      <c r="F115" s="124" t="s">
        <v>2707</v>
      </c>
      <c r="G115" s="125" t="s">
        <v>270</v>
      </c>
      <c r="H115" s="126">
        <v>191.4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5919</v>
      </c>
    </row>
    <row r="116" spans="2:65" s="1" customFormat="1" ht="11.25">
      <c r="B116" s="33"/>
      <c r="D116" s="186" t="s">
        <v>1068</v>
      </c>
      <c r="F116" s="187" t="s">
        <v>2709</v>
      </c>
      <c r="I116" s="151"/>
      <c r="L116" s="33"/>
      <c r="M116" s="152"/>
      <c r="T116" s="54"/>
      <c r="AT116" s="18" t="s">
        <v>1068</v>
      </c>
      <c r="AU116" s="18" t="s">
        <v>83</v>
      </c>
    </row>
    <row r="117" spans="2:65" s="1" customFormat="1" ht="29.25">
      <c r="B117" s="33"/>
      <c r="D117" s="136" t="s">
        <v>341</v>
      </c>
      <c r="F117" s="150" t="s">
        <v>2710</v>
      </c>
      <c r="I117" s="151"/>
      <c r="L117" s="33"/>
      <c r="M117" s="152"/>
      <c r="T117" s="54"/>
      <c r="AT117" s="18" t="s">
        <v>341</v>
      </c>
      <c r="AU117" s="18" t="s">
        <v>83</v>
      </c>
    </row>
    <row r="118" spans="2:65" s="1" customFormat="1" ht="21.75" customHeight="1">
      <c r="B118" s="33"/>
      <c r="C118" s="122" t="s">
        <v>312</v>
      </c>
      <c r="D118" s="122" t="s">
        <v>267</v>
      </c>
      <c r="E118" s="123" t="s">
        <v>1296</v>
      </c>
      <c r="F118" s="124" t="s">
        <v>1297</v>
      </c>
      <c r="G118" s="125" t="s">
        <v>270</v>
      </c>
      <c r="H118" s="126">
        <v>324</v>
      </c>
      <c r="I118" s="127"/>
      <c r="J118" s="128">
        <f>ROUND(I118*H118,2)</f>
        <v>0</v>
      </c>
      <c r="K118" s="124" t="s">
        <v>1066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83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5920</v>
      </c>
    </row>
    <row r="119" spans="2:65" s="1" customFormat="1" ht="11.25">
      <c r="B119" s="33"/>
      <c r="D119" s="186" t="s">
        <v>1068</v>
      </c>
      <c r="F119" s="187" t="s">
        <v>1299</v>
      </c>
      <c r="I119" s="151"/>
      <c r="L119" s="33"/>
      <c r="M119" s="152"/>
      <c r="T119" s="54"/>
      <c r="AT119" s="18" t="s">
        <v>1068</v>
      </c>
      <c r="AU119" s="18" t="s">
        <v>83</v>
      </c>
    </row>
    <row r="120" spans="2:65" s="1" customFormat="1" ht="29.25">
      <c r="B120" s="33"/>
      <c r="D120" s="136" t="s">
        <v>341</v>
      </c>
      <c r="F120" s="150" t="s">
        <v>2712</v>
      </c>
      <c r="I120" s="151"/>
      <c r="L120" s="33"/>
      <c r="M120" s="152"/>
      <c r="T120" s="54"/>
      <c r="AT120" s="18" t="s">
        <v>341</v>
      </c>
      <c r="AU120" s="18" t="s">
        <v>83</v>
      </c>
    </row>
    <row r="121" spans="2:65" s="1" customFormat="1" ht="24.2" customHeight="1">
      <c r="B121" s="33"/>
      <c r="C121" s="122" t="s">
        <v>351</v>
      </c>
      <c r="D121" s="122" t="s">
        <v>267</v>
      </c>
      <c r="E121" s="123" t="s">
        <v>1300</v>
      </c>
      <c r="F121" s="124" t="s">
        <v>1301</v>
      </c>
      <c r="G121" s="125" t="s">
        <v>270</v>
      </c>
      <c r="H121" s="126">
        <v>3240</v>
      </c>
      <c r="I121" s="127"/>
      <c r="J121" s="128">
        <f>ROUND(I121*H121,2)</f>
        <v>0</v>
      </c>
      <c r="K121" s="124" t="s">
        <v>1066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83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5921</v>
      </c>
    </row>
    <row r="122" spans="2:65" s="1" customFormat="1" ht="11.25">
      <c r="B122" s="33"/>
      <c r="D122" s="186" t="s">
        <v>1068</v>
      </c>
      <c r="F122" s="187" t="s">
        <v>1303</v>
      </c>
      <c r="I122" s="151"/>
      <c r="L122" s="33"/>
      <c r="M122" s="152"/>
      <c r="T122" s="54"/>
      <c r="AT122" s="18" t="s">
        <v>1068</v>
      </c>
      <c r="AU122" s="18" t="s">
        <v>83</v>
      </c>
    </row>
    <row r="123" spans="2:65" s="1" customFormat="1" ht="39">
      <c r="B123" s="33"/>
      <c r="D123" s="136" t="s">
        <v>341</v>
      </c>
      <c r="F123" s="150" t="s">
        <v>2714</v>
      </c>
      <c r="I123" s="151"/>
      <c r="L123" s="33"/>
      <c r="M123" s="152"/>
      <c r="T123" s="54"/>
      <c r="AT123" s="18" t="s">
        <v>341</v>
      </c>
      <c r="AU123" s="18" t="s">
        <v>83</v>
      </c>
    </row>
    <row r="124" spans="2:65" s="1" customFormat="1" ht="16.5" customHeight="1">
      <c r="B124" s="33"/>
      <c r="C124" s="122" t="s">
        <v>8</v>
      </c>
      <c r="D124" s="122" t="s">
        <v>267</v>
      </c>
      <c r="E124" s="123" t="s">
        <v>2715</v>
      </c>
      <c r="F124" s="124" t="s">
        <v>2716</v>
      </c>
      <c r="G124" s="125" t="s">
        <v>270</v>
      </c>
      <c r="H124" s="126">
        <v>95.7</v>
      </c>
      <c r="I124" s="127"/>
      <c r="J124" s="128">
        <f>ROUND(I124*H124,2)</f>
        <v>0</v>
      </c>
      <c r="K124" s="124" t="s">
        <v>1066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83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5922</v>
      </c>
    </row>
    <row r="125" spans="2:65" s="1" customFormat="1" ht="11.25">
      <c r="B125" s="33"/>
      <c r="D125" s="186" t="s">
        <v>1068</v>
      </c>
      <c r="F125" s="187" t="s">
        <v>2718</v>
      </c>
      <c r="I125" s="151"/>
      <c r="L125" s="33"/>
      <c r="M125" s="152"/>
      <c r="T125" s="54"/>
      <c r="AT125" s="18" t="s">
        <v>1068</v>
      </c>
      <c r="AU125" s="18" t="s">
        <v>83</v>
      </c>
    </row>
    <row r="126" spans="2:65" s="1" customFormat="1" ht="29.25">
      <c r="B126" s="33"/>
      <c r="D126" s="136" t="s">
        <v>341</v>
      </c>
      <c r="F126" s="150" t="s">
        <v>2719</v>
      </c>
      <c r="I126" s="151"/>
      <c r="L126" s="33"/>
      <c r="M126" s="152"/>
      <c r="T126" s="54"/>
      <c r="AT126" s="18" t="s">
        <v>341</v>
      </c>
      <c r="AU126" s="18" t="s">
        <v>83</v>
      </c>
    </row>
    <row r="127" spans="2:65" s="1" customFormat="1" ht="16.5" customHeight="1">
      <c r="B127" s="33"/>
      <c r="C127" s="122" t="s">
        <v>358</v>
      </c>
      <c r="D127" s="122" t="s">
        <v>267</v>
      </c>
      <c r="E127" s="123" t="s">
        <v>2720</v>
      </c>
      <c r="F127" s="124" t="s">
        <v>2721</v>
      </c>
      <c r="G127" s="125" t="s">
        <v>2636</v>
      </c>
      <c r="H127" s="126">
        <v>648</v>
      </c>
      <c r="I127" s="127"/>
      <c r="J127" s="128">
        <f>ROUND(I127*H127,2)</f>
        <v>0</v>
      </c>
      <c r="K127" s="124" t="s">
        <v>1066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83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5923</v>
      </c>
    </row>
    <row r="128" spans="2:65" s="1" customFormat="1" ht="11.25">
      <c r="B128" s="33"/>
      <c r="D128" s="186" t="s">
        <v>1068</v>
      </c>
      <c r="F128" s="187" t="s">
        <v>2723</v>
      </c>
      <c r="I128" s="151"/>
      <c r="L128" s="33"/>
      <c r="M128" s="152"/>
      <c r="T128" s="54"/>
      <c r="AT128" s="18" t="s">
        <v>1068</v>
      </c>
      <c r="AU128" s="18" t="s">
        <v>83</v>
      </c>
    </row>
    <row r="129" spans="2:65" s="1" customFormat="1" ht="39">
      <c r="B129" s="33"/>
      <c r="D129" s="136" t="s">
        <v>341</v>
      </c>
      <c r="F129" s="150" t="s">
        <v>2724</v>
      </c>
      <c r="I129" s="151"/>
      <c r="L129" s="33"/>
      <c r="M129" s="152"/>
      <c r="T129" s="54"/>
      <c r="AT129" s="18" t="s">
        <v>341</v>
      </c>
      <c r="AU129" s="18" t="s">
        <v>83</v>
      </c>
    </row>
    <row r="130" spans="2:65" s="1" customFormat="1" ht="16.5" customHeight="1">
      <c r="B130" s="33"/>
      <c r="C130" s="122" t="s">
        <v>362</v>
      </c>
      <c r="D130" s="122" t="s">
        <v>267</v>
      </c>
      <c r="E130" s="123" t="s">
        <v>2725</v>
      </c>
      <c r="F130" s="124" t="s">
        <v>2726</v>
      </c>
      <c r="G130" s="125" t="s">
        <v>270</v>
      </c>
      <c r="H130" s="126">
        <v>419.7</v>
      </c>
      <c r="I130" s="127"/>
      <c r="J130" s="128">
        <f>ROUND(I130*H130,2)</f>
        <v>0</v>
      </c>
      <c r="K130" s="124" t="s">
        <v>1066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5924</v>
      </c>
    </row>
    <row r="131" spans="2:65" s="1" customFormat="1" ht="11.25">
      <c r="B131" s="33"/>
      <c r="D131" s="186" t="s">
        <v>1068</v>
      </c>
      <c r="F131" s="187" t="s">
        <v>2728</v>
      </c>
      <c r="I131" s="151"/>
      <c r="L131" s="33"/>
      <c r="M131" s="152"/>
      <c r="T131" s="54"/>
      <c r="AT131" s="18" t="s">
        <v>1068</v>
      </c>
      <c r="AU131" s="18" t="s">
        <v>83</v>
      </c>
    </row>
    <row r="132" spans="2:65" s="1" customFormat="1" ht="19.5">
      <c r="B132" s="33"/>
      <c r="D132" s="136" t="s">
        <v>341</v>
      </c>
      <c r="F132" s="150" t="s">
        <v>2729</v>
      </c>
      <c r="I132" s="151"/>
      <c r="L132" s="33"/>
      <c r="M132" s="152"/>
      <c r="T132" s="54"/>
      <c r="AT132" s="18" t="s">
        <v>341</v>
      </c>
      <c r="AU132" s="18" t="s">
        <v>83</v>
      </c>
    </row>
    <row r="133" spans="2:65" s="1" customFormat="1" ht="16.5" customHeight="1">
      <c r="B133" s="33"/>
      <c r="C133" s="122" t="s">
        <v>370</v>
      </c>
      <c r="D133" s="122" t="s">
        <v>267</v>
      </c>
      <c r="E133" s="123" t="s">
        <v>5925</v>
      </c>
      <c r="F133" s="124" t="s">
        <v>5926</v>
      </c>
      <c r="G133" s="125" t="s">
        <v>270</v>
      </c>
      <c r="H133" s="126">
        <v>95.7</v>
      </c>
      <c r="I133" s="127"/>
      <c r="J133" s="128">
        <f>ROUND(I133*H133,2)</f>
        <v>0</v>
      </c>
      <c r="K133" s="124" t="s">
        <v>1066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83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5927</v>
      </c>
    </row>
    <row r="134" spans="2:65" s="1" customFormat="1" ht="11.25">
      <c r="B134" s="33"/>
      <c r="D134" s="186" t="s">
        <v>1068</v>
      </c>
      <c r="F134" s="187" t="s">
        <v>5928</v>
      </c>
      <c r="I134" s="151"/>
      <c r="L134" s="33"/>
      <c r="M134" s="152"/>
      <c r="T134" s="54"/>
      <c r="AT134" s="18" t="s">
        <v>1068</v>
      </c>
      <c r="AU134" s="18" t="s">
        <v>83</v>
      </c>
    </row>
    <row r="135" spans="2:65" s="1" customFormat="1" ht="19.5">
      <c r="B135" s="33"/>
      <c r="D135" s="136" t="s">
        <v>341</v>
      </c>
      <c r="F135" s="150" t="s">
        <v>5929</v>
      </c>
      <c r="I135" s="151"/>
      <c r="L135" s="33"/>
      <c r="M135" s="152"/>
      <c r="T135" s="54"/>
      <c r="AT135" s="18" t="s">
        <v>341</v>
      </c>
      <c r="AU135" s="18" t="s">
        <v>83</v>
      </c>
    </row>
    <row r="136" spans="2:65" s="1" customFormat="1" ht="16.5" customHeight="1">
      <c r="B136" s="33"/>
      <c r="C136" s="122" t="s">
        <v>366</v>
      </c>
      <c r="D136" s="122" t="s">
        <v>267</v>
      </c>
      <c r="E136" s="123" t="s">
        <v>2730</v>
      </c>
      <c r="F136" s="124" t="s">
        <v>2731</v>
      </c>
      <c r="G136" s="125" t="s">
        <v>270</v>
      </c>
      <c r="H136" s="126">
        <v>36.9</v>
      </c>
      <c r="I136" s="127"/>
      <c r="J136" s="128">
        <f>ROUND(I136*H136,2)</f>
        <v>0</v>
      </c>
      <c r="K136" s="124" t="s">
        <v>1066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272</v>
      </c>
      <c r="AT136" s="133" t="s">
        <v>267</v>
      </c>
      <c r="AU136" s="133" t="s">
        <v>83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5930</v>
      </c>
    </row>
    <row r="137" spans="2:65" s="1" customFormat="1" ht="11.25">
      <c r="B137" s="33"/>
      <c r="D137" s="186" t="s">
        <v>1068</v>
      </c>
      <c r="F137" s="187" t="s">
        <v>2733</v>
      </c>
      <c r="I137" s="151"/>
      <c r="L137" s="33"/>
      <c r="M137" s="152"/>
      <c r="T137" s="54"/>
      <c r="AT137" s="18" t="s">
        <v>1068</v>
      </c>
      <c r="AU137" s="18" t="s">
        <v>83</v>
      </c>
    </row>
    <row r="138" spans="2:65" s="1" customFormat="1" ht="29.25">
      <c r="B138" s="33"/>
      <c r="D138" s="136" t="s">
        <v>341</v>
      </c>
      <c r="F138" s="150" t="s">
        <v>2734</v>
      </c>
      <c r="I138" s="151"/>
      <c r="L138" s="33"/>
      <c r="M138" s="152"/>
      <c r="T138" s="54"/>
      <c r="AT138" s="18" t="s">
        <v>341</v>
      </c>
      <c r="AU138" s="18" t="s">
        <v>83</v>
      </c>
    </row>
    <row r="139" spans="2:65" s="1" customFormat="1" ht="16.5" customHeight="1">
      <c r="B139" s="33"/>
      <c r="C139" s="122" t="s">
        <v>382</v>
      </c>
      <c r="D139" s="122" t="s">
        <v>267</v>
      </c>
      <c r="E139" s="123" t="s">
        <v>2740</v>
      </c>
      <c r="F139" s="124" t="s">
        <v>2741</v>
      </c>
      <c r="G139" s="125" t="s">
        <v>2609</v>
      </c>
      <c r="H139" s="126">
        <v>171</v>
      </c>
      <c r="I139" s="127"/>
      <c r="J139" s="128">
        <f>ROUND(I139*H139,2)</f>
        <v>0</v>
      </c>
      <c r="K139" s="124" t="s">
        <v>1066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83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5931</v>
      </c>
    </row>
    <row r="140" spans="2:65" s="1" customFormat="1" ht="11.25">
      <c r="B140" s="33"/>
      <c r="D140" s="186" t="s">
        <v>1068</v>
      </c>
      <c r="F140" s="187" t="s">
        <v>2743</v>
      </c>
      <c r="I140" s="151"/>
      <c r="L140" s="33"/>
      <c r="M140" s="152"/>
      <c r="T140" s="54"/>
      <c r="AT140" s="18" t="s">
        <v>1068</v>
      </c>
      <c r="AU140" s="18" t="s">
        <v>83</v>
      </c>
    </row>
    <row r="141" spans="2:65" s="1" customFormat="1" ht="19.5">
      <c r="B141" s="33"/>
      <c r="D141" s="136" t="s">
        <v>341</v>
      </c>
      <c r="F141" s="150" t="s">
        <v>2744</v>
      </c>
      <c r="I141" s="151"/>
      <c r="L141" s="33"/>
      <c r="M141" s="152"/>
      <c r="T141" s="54"/>
      <c r="AT141" s="18" t="s">
        <v>341</v>
      </c>
      <c r="AU141" s="18" t="s">
        <v>83</v>
      </c>
    </row>
    <row r="142" spans="2:65" s="1" customFormat="1" ht="16.5" customHeight="1">
      <c r="B142" s="33"/>
      <c r="C142" s="122" t="s">
        <v>374</v>
      </c>
      <c r="D142" s="122" t="s">
        <v>267</v>
      </c>
      <c r="E142" s="123" t="s">
        <v>5161</v>
      </c>
      <c r="F142" s="124" t="s">
        <v>5162</v>
      </c>
      <c r="G142" s="125" t="s">
        <v>2636</v>
      </c>
      <c r="H142" s="126">
        <v>84.87</v>
      </c>
      <c r="I142" s="127"/>
      <c r="J142" s="128">
        <f>ROUND(I142*H142,2)</f>
        <v>0</v>
      </c>
      <c r="K142" s="124" t="s">
        <v>1066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83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5932</v>
      </c>
    </row>
    <row r="143" spans="2:65" s="1" customFormat="1" ht="11.25">
      <c r="B143" s="33"/>
      <c r="D143" s="186" t="s">
        <v>1068</v>
      </c>
      <c r="F143" s="187" t="s">
        <v>5164</v>
      </c>
      <c r="I143" s="151"/>
      <c r="L143" s="33"/>
      <c r="M143" s="152"/>
      <c r="T143" s="54"/>
      <c r="AT143" s="18" t="s">
        <v>1068</v>
      </c>
      <c r="AU143" s="18" t="s">
        <v>83</v>
      </c>
    </row>
    <row r="144" spans="2:65" s="10" customFormat="1" ht="25.9" customHeight="1">
      <c r="B144" s="112"/>
      <c r="D144" s="113" t="s">
        <v>74</v>
      </c>
      <c r="E144" s="114" t="s">
        <v>85</v>
      </c>
      <c r="F144" s="114" t="s">
        <v>2753</v>
      </c>
      <c r="I144" s="115"/>
      <c r="J144" s="116">
        <f>BK144</f>
        <v>0</v>
      </c>
      <c r="L144" s="112"/>
      <c r="M144" s="117"/>
      <c r="P144" s="118">
        <f>SUM(P145:P187)</f>
        <v>0</v>
      </c>
      <c r="R144" s="118">
        <f>SUM(R145:R187)</f>
        <v>0</v>
      </c>
      <c r="T144" s="119">
        <f>SUM(T145:T187)</f>
        <v>0</v>
      </c>
      <c r="AR144" s="113" t="s">
        <v>83</v>
      </c>
      <c r="AT144" s="120" t="s">
        <v>74</v>
      </c>
      <c r="AU144" s="120" t="s">
        <v>75</v>
      </c>
      <c r="AY144" s="113" t="s">
        <v>266</v>
      </c>
      <c r="BK144" s="121">
        <f>SUM(BK145:BK187)</f>
        <v>0</v>
      </c>
    </row>
    <row r="145" spans="2:65" s="1" customFormat="1" ht="16.5" customHeight="1">
      <c r="B145" s="33"/>
      <c r="C145" s="122" t="s">
        <v>378</v>
      </c>
      <c r="D145" s="122" t="s">
        <v>267</v>
      </c>
      <c r="E145" s="123" t="s">
        <v>5933</v>
      </c>
      <c r="F145" s="124" t="s">
        <v>5934</v>
      </c>
      <c r="G145" s="125" t="s">
        <v>2609</v>
      </c>
      <c r="H145" s="126">
        <v>150</v>
      </c>
      <c r="I145" s="127"/>
      <c r="J145" s="128">
        <f>ROUND(I145*H145,2)</f>
        <v>0</v>
      </c>
      <c r="K145" s="124" t="s">
        <v>1066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83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5935</v>
      </c>
    </row>
    <row r="146" spans="2:65" s="1" customFormat="1" ht="11.25">
      <c r="B146" s="33"/>
      <c r="D146" s="186" t="s">
        <v>1068</v>
      </c>
      <c r="F146" s="187" t="s">
        <v>5936</v>
      </c>
      <c r="I146" s="151"/>
      <c r="L146" s="33"/>
      <c r="M146" s="152"/>
      <c r="T146" s="54"/>
      <c r="AT146" s="18" t="s">
        <v>1068</v>
      </c>
      <c r="AU146" s="18" t="s">
        <v>83</v>
      </c>
    </row>
    <row r="147" spans="2:65" s="1" customFormat="1" ht="19.5">
      <c r="B147" s="33"/>
      <c r="D147" s="136" t="s">
        <v>341</v>
      </c>
      <c r="F147" s="150" t="s">
        <v>5937</v>
      </c>
      <c r="I147" s="151"/>
      <c r="L147" s="33"/>
      <c r="M147" s="152"/>
      <c r="T147" s="54"/>
      <c r="AT147" s="18" t="s">
        <v>341</v>
      </c>
      <c r="AU147" s="18" t="s">
        <v>83</v>
      </c>
    </row>
    <row r="148" spans="2:65" s="1" customFormat="1" ht="16.5" customHeight="1">
      <c r="B148" s="33"/>
      <c r="C148" s="122" t="s">
        <v>386</v>
      </c>
      <c r="D148" s="122" t="s">
        <v>267</v>
      </c>
      <c r="E148" s="123" t="s">
        <v>2754</v>
      </c>
      <c r="F148" s="124" t="s">
        <v>2755</v>
      </c>
      <c r="G148" s="125" t="s">
        <v>298</v>
      </c>
      <c r="H148" s="126">
        <v>12</v>
      </c>
      <c r="I148" s="127"/>
      <c r="J148" s="128">
        <f>ROUND(I148*H148,2)</f>
        <v>0</v>
      </c>
      <c r="K148" s="124" t="s">
        <v>1066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83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5938</v>
      </c>
    </row>
    <row r="149" spans="2:65" s="1" customFormat="1" ht="11.25">
      <c r="B149" s="33"/>
      <c r="D149" s="186" t="s">
        <v>1068</v>
      </c>
      <c r="F149" s="187" t="s">
        <v>2757</v>
      </c>
      <c r="I149" s="151"/>
      <c r="L149" s="33"/>
      <c r="M149" s="152"/>
      <c r="T149" s="54"/>
      <c r="AT149" s="18" t="s">
        <v>1068</v>
      </c>
      <c r="AU149" s="18" t="s">
        <v>83</v>
      </c>
    </row>
    <row r="150" spans="2:65" s="1" customFormat="1" ht="19.5">
      <c r="B150" s="33"/>
      <c r="D150" s="136" t="s">
        <v>341</v>
      </c>
      <c r="F150" s="150" t="s">
        <v>2758</v>
      </c>
      <c r="I150" s="151"/>
      <c r="L150" s="33"/>
      <c r="M150" s="152"/>
      <c r="T150" s="54"/>
      <c r="AT150" s="18" t="s">
        <v>341</v>
      </c>
      <c r="AU150" s="18" t="s">
        <v>83</v>
      </c>
    </row>
    <row r="151" spans="2:65" s="1" customFormat="1" ht="16.5" customHeight="1">
      <c r="B151" s="33"/>
      <c r="C151" s="122" t="s">
        <v>7</v>
      </c>
      <c r="D151" s="122" t="s">
        <v>267</v>
      </c>
      <c r="E151" s="123" t="s">
        <v>2794</v>
      </c>
      <c r="F151" s="124" t="s">
        <v>5939</v>
      </c>
      <c r="G151" s="125" t="s">
        <v>310</v>
      </c>
      <c r="H151" s="126">
        <v>6</v>
      </c>
      <c r="I151" s="127"/>
      <c r="J151" s="128">
        <f>ROUND(I151*H151,2)</f>
        <v>0</v>
      </c>
      <c r="K151" s="124" t="s">
        <v>19</v>
      </c>
      <c r="L151" s="33"/>
      <c r="M151" s="129" t="s">
        <v>19</v>
      </c>
      <c r="N151" s="130" t="s">
        <v>46</v>
      </c>
      <c r="P151" s="131">
        <f>O151*H151</f>
        <v>0</v>
      </c>
      <c r="Q151" s="131">
        <v>0</v>
      </c>
      <c r="R151" s="131">
        <f>Q151*H151</f>
        <v>0</v>
      </c>
      <c r="S151" s="131">
        <v>0</v>
      </c>
      <c r="T151" s="132">
        <f>S151*H151</f>
        <v>0</v>
      </c>
      <c r="AR151" s="133" t="s">
        <v>272</v>
      </c>
      <c r="AT151" s="133" t="s">
        <v>267</v>
      </c>
      <c r="AU151" s="133" t="s">
        <v>83</v>
      </c>
      <c r="AY151" s="18" t="s">
        <v>266</v>
      </c>
      <c r="BE151" s="134">
        <f>IF(N151="základní",J151,0)</f>
        <v>0</v>
      </c>
      <c r="BF151" s="134">
        <f>IF(N151="snížená",J151,0)</f>
        <v>0</v>
      </c>
      <c r="BG151" s="134">
        <f>IF(N151="zákl. přenesená",J151,0)</f>
        <v>0</v>
      </c>
      <c r="BH151" s="134">
        <f>IF(N151="sníž. přenesená",J151,0)</f>
        <v>0</v>
      </c>
      <c r="BI151" s="134">
        <f>IF(N151="nulová",J151,0)</f>
        <v>0</v>
      </c>
      <c r="BJ151" s="18" t="s">
        <v>83</v>
      </c>
      <c r="BK151" s="134">
        <f>ROUND(I151*H151,2)</f>
        <v>0</v>
      </c>
      <c r="BL151" s="18" t="s">
        <v>272</v>
      </c>
      <c r="BM151" s="133" t="s">
        <v>5940</v>
      </c>
    </row>
    <row r="152" spans="2:65" s="1" customFormat="1" ht="29.25">
      <c r="B152" s="33"/>
      <c r="D152" s="136" t="s">
        <v>341</v>
      </c>
      <c r="F152" s="150" t="s">
        <v>2797</v>
      </c>
      <c r="I152" s="151"/>
      <c r="L152" s="33"/>
      <c r="M152" s="152"/>
      <c r="T152" s="54"/>
      <c r="AT152" s="18" t="s">
        <v>341</v>
      </c>
      <c r="AU152" s="18" t="s">
        <v>83</v>
      </c>
    </row>
    <row r="153" spans="2:65" s="1" customFormat="1" ht="16.5" customHeight="1">
      <c r="B153" s="33"/>
      <c r="C153" s="122" t="s">
        <v>393</v>
      </c>
      <c r="D153" s="122" t="s">
        <v>267</v>
      </c>
      <c r="E153" s="123" t="s">
        <v>3305</v>
      </c>
      <c r="F153" s="124" t="s">
        <v>3306</v>
      </c>
      <c r="G153" s="125" t="s">
        <v>270</v>
      </c>
      <c r="H153" s="126">
        <v>18.5</v>
      </c>
      <c r="I153" s="127"/>
      <c r="J153" s="128">
        <f>ROUND(I153*H153,2)</f>
        <v>0</v>
      </c>
      <c r="K153" s="124" t="s">
        <v>1066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5941</v>
      </c>
    </row>
    <row r="154" spans="2:65" s="1" customFormat="1" ht="11.25">
      <c r="B154" s="33"/>
      <c r="D154" s="186" t="s">
        <v>1068</v>
      </c>
      <c r="F154" s="187" t="s">
        <v>3308</v>
      </c>
      <c r="I154" s="151"/>
      <c r="L154" s="33"/>
      <c r="M154" s="152"/>
      <c r="T154" s="54"/>
      <c r="AT154" s="18" t="s">
        <v>1068</v>
      </c>
      <c r="AU154" s="18" t="s">
        <v>83</v>
      </c>
    </row>
    <row r="155" spans="2:65" s="1" customFormat="1" ht="19.5">
      <c r="B155" s="33"/>
      <c r="D155" s="136" t="s">
        <v>341</v>
      </c>
      <c r="F155" s="150" t="s">
        <v>5942</v>
      </c>
      <c r="I155" s="151"/>
      <c r="L155" s="33"/>
      <c r="M155" s="152"/>
      <c r="T155" s="54"/>
      <c r="AT155" s="18" t="s">
        <v>341</v>
      </c>
      <c r="AU155" s="18" t="s">
        <v>83</v>
      </c>
    </row>
    <row r="156" spans="2:65" s="1" customFormat="1" ht="16.5" customHeight="1">
      <c r="B156" s="33"/>
      <c r="C156" s="122" t="s">
        <v>397</v>
      </c>
      <c r="D156" s="122" t="s">
        <v>267</v>
      </c>
      <c r="E156" s="123" t="s">
        <v>2816</v>
      </c>
      <c r="F156" s="124" t="s">
        <v>2817</v>
      </c>
      <c r="G156" s="125" t="s">
        <v>270</v>
      </c>
      <c r="H156" s="126">
        <v>26.4</v>
      </c>
      <c r="I156" s="127"/>
      <c r="J156" s="128">
        <f>ROUND(I156*H156,2)</f>
        <v>0</v>
      </c>
      <c r="K156" s="124" t="s">
        <v>1066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5943</v>
      </c>
    </row>
    <row r="157" spans="2:65" s="1" customFormat="1" ht="11.25">
      <c r="B157" s="33"/>
      <c r="D157" s="186" t="s">
        <v>1068</v>
      </c>
      <c r="F157" s="187" t="s">
        <v>2819</v>
      </c>
      <c r="I157" s="151"/>
      <c r="L157" s="33"/>
      <c r="M157" s="152"/>
      <c r="T157" s="54"/>
      <c r="AT157" s="18" t="s">
        <v>1068</v>
      </c>
      <c r="AU157" s="18" t="s">
        <v>83</v>
      </c>
    </row>
    <row r="158" spans="2:65" s="1" customFormat="1" ht="19.5">
      <c r="B158" s="33"/>
      <c r="D158" s="136" t="s">
        <v>341</v>
      </c>
      <c r="F158" s="150" t="s">
        <v>2820</v>
      </c>
      <c r="I158" s="151"/>
      <c r="L158" s="33"/>
      <c r="M158" s="152"/>
      <c r="T158" s="54"/>
      <c r="AT158" s="18" t="s">
        <v>341</v>
      </c>
      <c r="AU158" s="18" t="s">
        <v>83</v>
      </c>
    </row>
    <row r="159" spans="2:65" s="1" customFormat="1" ht="16.5" customHeight="1">
      <c r="B159" s="33"/>
      <c r="C159" s="122" t="s">
        <v>401</v>
      </c>
      <c r="D159" s="122" t="s">
        <v>267</v>
      </c>
      <c r="E159" s="123" t="s">
        <v>3320</v>
      </c>
      <c r="F159" s="124" t="s">
        <v>3321</v>
      </c>
      <c r="G159" s="125" t="s">
        <v>2609</v>
      </c>
      <c r="H159" s="126">
        <v>43</v>
      </c>
      <c r="I159" s="127"/>
      <c r="J159" s="128">
        <f>ROUND(I159*H159,2)</f>
        <v>0</v>
      </c>
      <c r="K159" s="124" t="s">
        <v>1066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83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5944</v>
      </c>
    </row>
    <row r="160" spans="2:65" s="1" customFormat="1" ht="11.25">
      <c r="B160" s="33"/>
      <c r="D160" s="186" t="s">
        <v>1068</v>
      </c>
      <c r="F160" s="187" t="s">
        <v>3323</v>
      </c>
      <c r="I160" s="151"/>
      <c r="L160" s="33"/>
      <c r="M160" s="152"/>
      <c r="T160" s="54"/>
      <c r="AT160" s="18" t="s">
        <v>1068</v>
      </c>
      <c r="AU160" s="18" t="s">
        <v>83</v>
      </c>
    </row>
    <row r="161" spans="2:65" s="1" customFormat="1" ht="19.5">
      <c r="B161" s="33"/>
      <c r="D161" s="136" t="s">
        <v>341</v>
      </c>
      <c r="F161" s="150" t="s">
        <v>5945</v>
      </c>
      <c r="I161" s="151"/>
      <c r="L161" s="33"/>
      <c r="M161" s="152"/>
      <c r="T161" s="54"/>
      <c r="AT161" s="18" t="s">
        <v>341</v>
      </c>
      <c r="AU161" s="18" t="s">
        <v>83</v>
      </c>
    </row>
    <row r="162" spans="2:65" s="1" customFormat="1" ht="16.5" customHeight="1">
      <c r="B162" s="33"/>
      <c r="C162" s="122" t="s">
        <v>405</v>
      </c>
      <c r="D162" s="122" t="s">
        <v>267</v>
      </c>
      <c r="E162" s="123" t="s">
        <v>3330</v>
      </c>
      <c r="F162" s="124" t="s">
        <v>3331</v>
      </c>
      <c r="G162" s="125" t="s">
        <v>2609</v>
      </c>
      <c r="H162" s="126">
        <v>43</v>
      </c>
      <c r="I162" s="127"/>
      <c r="J162" s="128">
        <f>ROUND(I162*H162,2)</f>
        <v>0</v>
      </c>
      <c r="K162" s="124" t="s">
        <v>1066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5946</v>
      </c>
    </row>
    <row r="163" spans="2:65" s="1" customFormat="1" ht="11.25">
      <c r="B163" s="33"/>
      <c r="D163" s="186" t="s">
        <v>1068</v>
      </c>
      <c r="F163" s="187" t="s">
        <v>3333</v>
      </c>
      <c r="I163" s="151"/>
      <c r="L163" s="33"/>
      <c r="M163" s="152"/>
      <c r="T163" s="54"/>
      <c r="AT163" s="18" t="s">
        <v>1068</v>
      </c>
      <c r="AU163" s="18" t="s">
        <v>83</v>
      </c>
    </row>
    <row r="164" spans="2:65" s="1" customFormat="1" ht="19.5">
      <c r="B164" s="33"/>
      <c r="D164" s="136" t="s">
        <v>341</v>
      </c>
      <c r="F164" s="150" t="s">
        <v>5947</v>
      </c>
      <c r="I164" s="151"/>
      <c r="L164" s="33"/>
      <c r="M164" s="152"/>
      <c r="T164" s="54"/>
      <c r="AT164" s="18" t="s">
        <v>341</v>
      </c>
      <c r="AU164" s="18" t="s">
        <v>83</v>
      </c>
    </row>
    <row r="165" spans="2:65" s="1" customFormat="1" ht="16.5" customHeight="1">
      <c r="B165" s="33"/>
      <c r="C165" s="122" t="s">
        <v>409</v>
      </c>
      <c r="D165" s="122" t="s">
        <v>267</v>
      </c>
      <c r="E165" s="123" t="s">
        <v>2821</v>
      </c>
      <c r="F165" s="124" t="s">
        <v>2822</v>
      </c>
      <c r="G165" s="125" t="s">
        <v>2636</v>
      </c>
      <c r="H165" s="126">
        <v>1.2130000000000001</v>
      </c>
      <c r="I165" s="127"/>
      <c r="J165" s="128">
        <f>ROUND(I165*H165,2)</f>
        <v>0</v>
      </c>
      <c r="K165" s="124" t="s">
        <v>1066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5948</v>
      </c>
    </row>
    <row r="166" spans="2:65" s="1" customFormat="1" ht="11.25">
      <c r="B166" s="33"/>
      <c r="D166" s="186" t="s">
        <v>1068</v>
      </c>
      <c r="F166" s="187" t="s">
        <v>2824</v>
      </c>
      <c r="I166" s="151"/>
      <c r="L166" s="33"/>
      <c r="M166" s="152"/>
      <c r="T166" s="54"/>
      <c r="AT166" s="18" t="s">
        <v>1068</v>
      </c>
      <c r="AU166" s="18" t="s">
        <v>83</v>
      </c>
    </row>
    <row r="167" spans="2:65" s="1" customFormat="1" ht="19.5">
      <c r="B167" s="33"/>
      <c r="D167" s="136" t="s">
        <v>341</v>
      </c>
      <c r="F167" s="150" t="s">
        <v>2825</v>
      </c>
      <c r="I167" s="151"/>
      <c r="L167" s="33"/>
      <c r="M167" s="152"/>
      <c r="T167" s="54"/>
      <c r="AT167" s="18" t="s">
        <v>341</v>
      </c>
      <c r="AU167" s="18" t="s">
        <v>83</v>
      </c>
    </row>
    <row r="168" spans="2:65" s="1" customFormat="1" ht="16.5" customHeight="1">
      <c r="B168" s="33"/>
      <c r="C168" s="122" t="s">
        <v>413</v>
      </c>
      <c r="D168" s="122" t="s">
        <v>267</v>
      </c>
      <c r="E168" s="123" t="s">
        <v>3336</v>
      </c>
      <c r="F168" s="124" t="s">
        <v>3337</v>
      </c>
      <c r="G168" s="125" t="s">
        <v>270</v>
      </c>
      <c r="H168" s="126">
        <v>13.93</v>
      </c>
      <c r="I168" s="127"/>
      <c r="J168" s="128">
        <f>ROUND(I168*H168,2)</f>
        <v>0</v>
      </c>
      <c r="K168" s="124" t="s">
        <v>1066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83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5949</v>
      </c>
    </row>
    <row r="169" spans="2:65" s="1" customFormat="1" ht="11.25">
      <c r="B169" s="33"/>
      <c r="D169" s="186" t="s">
        <v>1068</v>
      </c>
      <c r="F169" s="187" t="s">
        <v>3339</v>
      </c>
      <c r="I169" s="151"/>
      <c r="L169" s="33"/>
      <c r="M169" s="152"/>
      <c r="T169" s="54"/>
      <c r="AT169" s="18" t="s">
        <v>1068</v>
      </c>
      <c r="AU169" s="18" t="s">
        <v>83</v>
      </c>
    </row>
    <row r="170" spans="2:65" s="1" customFormat="1" ht="19.5">
      <c r="B170" s="33"/>
      <c r="D170" s="136" t="s">
        <v>341</v>
      </c>
      <c r="F170" s="150" t="s">
        <v>3468</v>
      </c>
      <c r="I170" s="151"/>
      <c r="L170" s="33"/>
      <c r="M170" s="152"/>
      <c r="T170" s="54"/>
      <c r="AT170" s="18" t="s">
        <v>341</v>
      </c>
      <c r="AU170" s="18" t="s">
        <v>83</v>
      </c>
    </row>
    <row r="171" spans="2:65" s="1" customFormat="1" ht="16.5" customHeight="1">
      <c r="B171" s="33"/>
      <c r="C171" s="122" t="s">
        <v>316</v>
      </c>
      <c r="D171" s="122" t="s">
        <v>267</v>
      </c>
      <c r="E171" s="123" t="s">
        <v>3341</v>
      </c>
      <c r="F171" s="124" t="s">
        <v>3342</v>
      </c>
      <c r="G171" s="125" t="s">
        <v>270</v>
      </c>
      <c r="H171" s="126">
        <v>13.93</v>
      </c>
      <c r="I171" s="127"/>
      <c r="J171" s="128">
        <f>ROUND(I171*H171,2)</f>
        <v>0</v>
      </c>
      <c r="K171" s="124" t="s">
        <v>1066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83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5950</v>
      </c>
    </row>
    <row r="172" spans="2:65" s="1" customFormat="1" ht="11.25">
      <c r="B172" s="33"/>
      <c r="D172" s="186" t="s">
        <v>1068</v>
      </c>
      <c r="F172" s="187" t="s">
        <v>3344</v>
      </c>
      <c r="I172" s="151"/>
      <c r="L172" s="33"/>
      <c r="M172" s="152"/>
      <c r="T172" s="54"/>
      <c r="AT172" s="18" t="s">
        <v>1068</v>
      </c>
      <c r="AU172" s="18" t="s">
        <v>83</v>
      </c>
    </row>
    <row r="173" spans="2:65" s="1" customFormat="1" ht="19.5">
      <c r="B173" s="33"/>
      <c r="D173" s="136" t="s">
        <v>341</v>
      </c>
      <c r="F173" s="150" t="s">
        <v>5951</v>
      </c>
      <c r="I173" s="151"/>
      <c r="L173" s="33"/>
      <c r="M173" s="152"/>
      <c r="T173" s="54"/>
      <c r="AT173" s="18" t="s">
        <v>341</v>
      </c>
      <c r="AU173" s="18" t="s">
        <v>83</v>
      </c>
    </row>
    <row r="174" spans="2:65" s="1" customFormat="1" ht="16.5" customHeight="1">
      <c r="B174" s="33"/>
      <c r="C174" s="122" t="s">
        <v>328</v>
      </c>
      <c r="D174" s="122" t="s">
        <v>267</v>
      </c>
      <c r="E174" s="123" t="s">
        <v>5952</v>
      </c>
      <c r="F174" s="124" t="s">
        <v>5953</v>
      </c>
      <c r="G174" s="125" t="s">
        <v>270</v>
      </c>
      <c r="H174" s="126">
        <v>16.399999999999999</v>
      </c>
      <c r="I174" s="127"/>
      <c r="J174" s="128">
        <f>ROUND(I174*H174,2)</f>
        <v>0</v>
      </c>
      <c r="K174" s="124" t="s">
        <v>1066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5954</v>
      </c>
    </row>
    <row r="175" spans="2:65" s="1" customFormat="1" ht="11.25">
      <c r="B175" s="33"/>
      <c r="D175" s="186" t="s">
        <v>1068</v>
      </c>
      <c r="F175" s="187" t="s">
        <v>5955</v>
      </c>
      <c r="I175" s="151"/>
      <c r="L175" s="33"/>
      <c r="M175" s="152"/>
      <c r="T175" s="54"/>
      <c r="AT175" s="18" t="s">
        <v>1068</v>
      </c>
      <c r="AU175" s="18" t="s">
        <v>83</v>
      </c>
    </row>
    <row r="176" spans="2:65" s="1" customFormat="1" ht="19.5">
      <c r="B176" s="33"/>
      <c r="D176" s="136" t="s">
        <v>341</v>
      </c>
      <c r="F176" s="150" t="s">
        <v>5956</v>
      </c>
      <c r="I176" s="151"/>
      <c r="L176" s="33"/>
      <c r="M176" s="152"/>
      <c r="T176" s="54"/>
      <c r="AT176" s="18" t="s">
        <v>341</v>
      </c>
      <c r="AU176" s="18" t="s">
        <v>83</v>
      </c>
    </row>
    <row r="177" spans="2:65" s="1" customFormat="1" ht="24.2" customHeight="1">
      <c r="B177" s="33"/>
      <c r="C177" s="122" t="s">
        <v>324</v>
      </c>
      <c r="D177" s="122" t="s">
        <v>267</v>
      </c>
      <c r="E177" s="123" t="s">
        <v>5957</v>
      </c>
      <c r="F177" s="124" t="s">
        <v>5958</v>
      </c>
      <c r="G177" s="125" t="s">
        <v>270</v>
      </c>
      <c r="H177" s="126">
        <v>16.399999999999999</v>
      </c>
      <c r="I177" s="127"/>
      <c r="J177" s="128">
        <f>ROUND(I177*H177,2)</f>
        <v>0</v>
      </c>
      <c r="K177" s="124" t="s">
        <v>1066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83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5959</v>
      </c>
    </row>
    <row r="178" spans="2:65" s="1" customFormat="1" ht="11.25">
      <c r="B178" s="33"/>
      <c r="D178" s="186" t="s">
        <v>1068</v>
      </c>
      <c r="F178" s="187" t="s">
        <v>5960</v>
      </c>
      <c r="I178" s="151"/>
      <c r="L178" s="33"/>
      <c r="M178" s="152"/>
      <c r="T178" s="54"/>
      <c r="AT178" s="18" t="s">
        <v>1068</v>
      </c>
      <c r="AU178" s="18" t="s">
        <v>83</v>
      </c>
    </row>
    <row r="179" spans="2:65" s="1" customFormat="1" ht="19.5">
      <c r="B179" s="33"/>
      <c r="D179" s="136" t="s">
        <v>341</v>
      </c>
      <c r="F179" s="150" t="s">
        <v>5961</v>
      </c>
      <c r="I179" s="151"/>
      <c r="L179" s="33"/>
      <c r="M179" s="152"/>
      <c r="T179" s="54"/>
      <c r="AT179" s="18" t="s">
        <v>341</v>
      </c>
      <c r="AU179" s="18" t="s">
        <v>83</v>
      </c>
    </row>
    <row r="180" spans="2:65" s="1" customFormat="1" ht="16.5" customHeight="1">
      <c r="B180" s="33"/>
      <c r="C180" s="122" t="s">
        <v>320</v>
      </c>
      <c r="D180" s="122" t="s">
        <v>267</v>
      </c>
      <c r="E180" s="123" t="s">
        <v>2841</v>
      </c>
      <c r="F180" s="124" t="s">
        <v>2842</v>
      </c>
      <c r="G180" s="125" t="s">
        <v>2609</v>
      </c>
      <c r="H180" s="126">
        <v>19.8</v>
      </c>
      <c r="I180" s="127"/>
      <c r="J180" s="128">
        <f>ROUND(I180*H180,2)</f>
        <v>0</v>
      </c>
      <c r="K180" s="124" t="s">
        <v>1066</v>
      </c>
      <c r="L180" s="33"/>
      <c r="M180" s="129" t="s">
        <v>19</v>
      </c>
      <c r="N180" s="130" t="s">
        <v>46</v>
      </c>
      <c r="P180" s="131">
        <f>O180*H180</f>
        <v>0</v>
      </c>
      <c r="Q180" s="131">
        <v>0</v>
      </c>
      <c r="R180" s="131">
        <f>Q180*H180</f>
        <v>0</v>
      </c>
      <c r="S180" s="131">
        <v>0</v>
      </c>
      <c r="T180" s="132">
        <f>S180*H180</f>
        <v>0</v>
      </c>
      <c r="AR180" s="133" t="s">
        <v>272</v>
      </c>
      <c r="AT180" s="133" t="s">
        <v>267</v>
      </c>
      <c r="AU180" s="133" t="s">
        <v>83</v>
      </c>
      <c r="AY180" s="18" t="s">
        <v>266</v>
      </c>
      <c r="BE180" s="134">
        <f>IF(N180="základní",J180,0)</f>
        <v>0</v>
      </c>
      <c r="BF180" s="134">
        <f>IF(N180="snížená",J180,0)</f>
        <v>0</v>
      </c>
      <c r="BG180" s="134">
        <f>IF(N180="zákl. přenesená",J180,0)</f>
        <v>0</v>
      </c>
      <c r="BH180" s="134">
        <f>IF(N180="sníž. přenesená",J180,0)</f>
        <v>0</v>
      </c>
      <c r="BI180" s="134">
        <f>IF(N180="nulová",J180,0)</f>
        <v>0</v>
      </c>
      <c r="BJ180" s="18" t="s">
        <v>83</v>
      </c>
      <c r="BK180" s="134">
        <f>ROUND(I180*H180,2)</f>
        <v>0</v>
      </c>
      <c r="BL180" s="18" t="s">
        <v>272</v>
      </c>
      <c r="BM180" s="133" t="s">
        <v>5962</v>
      </c>
    </row>
    <row r="181" spans="2:65" s="1" customFormat="1" ht="11.25">
      <c r="B181" s="33"/>
      <c r="D181" s="186" t="s">
        <v>1068</v>
      </c>
      <c r="F181" s="187" t="s">
        <v>2844</v>
      </c>
      <c r="I181" s="151"/>
      <c r="L181" s="33"/>
      <c r="M181" s="152"/>
      <c r="T181" s="54"/>
      <c r="AT181" s="18" t="s">
        <v>1068</v>
      </c>
      <c r="AU181" s="18" t="s">
        <v>83</v>
      </c>
    </row>
    <row r="182" spans="2:65" s="1" customFormat="1" ht="19.5">
      <c r="B182" s="33"/>
      <c r="D182" s="136" t="s">
        <v>341</v>
      </c>
      <c r="F182" s="150" t="s">
        <v>2845</v>
      </c>
      <c r="I182" s="151"/>
      <c r="L182" s="33"/>
      <c r="M182" s="152"/>
      <c r="T182" s="54"/>
      <c r="AT182" s="18" t="s">
        <v>341</v>
      </c>
      <c r="AU182" s="18" t="s">
        <v>83</v>
      </c>
    </row>
    <row r="183" spans="2:65" s="1" customFormat="1" ht="16.5" customHeight="1">
      <c r="B183" s="33"/>
      <c r="C183" s="122" t="s">
        <v>332</v>
      </c>
      <c r="D183" s="122" t="s">
        <v>267</v>
      </c>
      <c r="E183" s="123" t="s">
        <v>2846</v>
      </c>
      <c r="F183" s="124" t="s">
        <v>2847</v>
      </c>
      <c r="G183" s="125" t="s">
        <v>2609</v>
      </c>
      <c r="H183" s="126">
        <v>19.8</v>
      </c>
      <c r="I183" s="127"/>
      <c r="J183" s="128">
        <f>ROUND(I183*H183,2)</f>
        <v>0</v>
      </c>
      <c r="K183" s="124" t="s">
        <v>1066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272</v>
      </c>
      <c r="AT183" s="133" t="s">
        <v>267</v>
      </c>
      <c r="AU183" s="133" t="s">
        <v>83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5963</v>
      </c>
    </row>
    <row r="184" spans="2:65" s="1" customFormat="1" ht="11.25">
      <c r="B184" s="33"/>
      <c r="D184" s="186" t="s">
        <v>1068</v>
      </c>
      <c r="F184" s="187" t="s">
        <v>2849</v>
      </c>
      <c r="I184" s="151"/>
      <c r="L184" s="33"/>
      <c r="M184" s="152"/>
      <c r="T184" s="54"/>
      <c r="AT184" s="18" t="s">
        <v>1068</v>
      </c>
      <c r="AU184" s="18" t="s">
        <v>83</v>
      </c>
    </row>
    <row r="185" spans="2:65" s="1" customFormat="1" ht="19.5">
      <c r="B185" s="33"/>
      <c r="D185" s="136" t="s">
        <v>341</v>
      </c>
      <c r="F185" s="150" t="s">
        <v>2850</v>
      </c>
      <c r="I185" s="151"/>
      <c r="L185" s="33"/>
      <c r="M185" s="152"/>
      <c r="T185" s="54"/>
      <c r="AT185" s="18" t="s">
        <v>341</v>
      </c>
      <c r="AU185" s="18" t="s">
        <v>83</v>
      </c>
    </row>
    <row r="186" spans="2:65" s="1" customFormat="1" ht="16.5" customHeight="1">
      <c r="B186" s="33"/>
      <c r="C186" s="122" t="s">
        <v>417</v>
      </c>
      <c r="D186" s="122" t="s">
        <v>267</v>
      </c>
      <c r="E186" s="123" t="s">
        <v>3302</v>
      </c>
      <c r="F186" s="124" t="s">
        <v>3303</v>
      </c>
      <c r="G186" s="125" t="s">
        <v>2609</v>
      </c>
      <c r="H186" s="126">
        <v>172.5</v>
      </c>
      <c r="I186" s="127"/>
      <c r="J186" s="128">
        <f>ROUND(I186*H186,2)</f>
        <v>0</v>
      </c>
      <c r="K186" s="124" t="s">
        <v>1066</v>
      </c>
      <c r="L186" s="33"/>
      <c r="M186" s="129" t="s">
        <v>19</v>
      </c>
      <c r="N186" s="130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272</v>
      </c>
      <c r="AT186" s="133" t="s">
        <v>267</v>
      </c>
      <c r="AU186" s="133" t="s">
        <v>83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5964</v>
      </c>
    </row>
    <row r="187" spans="2:65" s="1" customFormat="1" ht="11.25">
      <c r="B187" s="33"/>
      <c r="D187" s="186" t="s">
        <v>1068</v>
      </c>
      <c r="F187" s="187" t="s">
        <v>5965</v>
      </c>
      <c r="I187" s="151"/>
      <c r="L187" s="33"/>
      <c r="M187" s="152"/>
      <c r="T187" s="54"/>
      <c r="AT187" s="18" t="s">
        <v>1068</v>
      </c>
      <c r="AU187" s="18" t="s">
        <v>83</v>
      </c>
    </row>
    <row r="188" spans="2:65" s="10" customFormat="1" ht="25.9" customHeight="1">
      <c r="B188" s="112"/>
      <c r="D188" s="113" t="s">
        <v>74</v>
      </c>
      <c r="E188" s="114" t="s">
        <v>285</v>
      </c>
      <c r="F188" s="114" t="s">
        <v>2874</v>
      </c>
      <c r="I188" s="115"/>
      <c r="J188" s="116">
        <f>BK188</f>
        <v>0</v>
      </c>
      <c r="L188" s="112"/>
      <c r="M188" s="117"/>
      <c r="P188" s="118">
        <f>SUM(P189:P224)</f>
        <v>0</v>
      </c>
      <c r="R188" s="118">
        <f>SUM(R189:R224)</f>
        <v>0</v>
      </c>
      <c r="T188" s="119">
        <f>SUM(T189:T224)</f>
        <v>0</v>
      </c>
      <c r="AR188" s="113" t="s">
        <v>83</v>
      </c>
      <c r="AT188" s="120" t="s">
        <v>74</v>
      </c>
      <c r="AU188" s="120" t="s">
        <v>75</v>
      </c>
      <c r="AY188" s="113" t="s">
        <v>266</v>
      </c>
      <c r="BK188" s="121">
        <f>SUM(BK189:BK224)</f>
        <v>0</v>
      </c>
    </row>
    <row r="189" spans="2:65" s="1" customFormat="1" ht="16.5" customHeight="1">
      <c r="B189" s="33"/>
      <c r="C189" s="122" t="s">
        <v>421</v>
      </c>
      <c r="D189" s="122" t="s">
        <v>267</v>
      </c>
      <c r="E189" s="123" t="s">
        <v>2875</v>
      </c>
      <c r="F189" s="124" t="s">
        <v>2876</v>
      </c>
      <c r="G189" s="125" t="s">
        <v>270</v>
      </c>
      <c r="H189" s="126">
        <v>2.94</v>
      </c>
      <c r="I189" s="127"/>
      <c r="J189" s="128">
        <f>ROUND(I189*H189,2)</f>
        <v>0</v>
      </c>
      <c r="K189" s="124" t="s">
        <v>1066</v>
      </c>
      <c r="L189" s="33"/>
      <c r="M189" s="129" t="s">
        <v>19</v>
      </c>
      <c r="N189" s="130" t="s">
        <v>46</v>
      </c>
      <c r="P189" s="131">
        <f>O189*H189</f>
        <v>0</v>
      </c>
      <c r="Q189" s="131">
        <v>0</v>
      </c>
      <c r="R189" s="131">
        <f>Q189*H189</f>
        <v>0</v>
      </c>
      <c r="S189" s="131">
        <v>0</v>
      </c>
      <c r="T189" s="132">
        <f>S189*H189</f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5966</v>
      </c>
    </row>
    <row r="190" spans="2:65" s="1" customFormat="1" ht="11.25">
      <c r="B190" s="33"/>
      <c r="D190" s="186" t="s">
        <v>1068</v>
      </c>
      <c r="F190" s="187" t="s">
        <v>2878</v>
      </c>
      <c r="I190" s="151"/>
      <c r="L190" s="33"/>
      <c r="M190" s="152"/>
      <c r="T190" s="54"/>
      <c r="AT190" s="18" t="s">
        <v>1068</v>
      </c>
      <c r="AU190" s="18" t="s">
        <v>83</v>
      </c>
    </row>
    <row r="191" spans="2:65" s="1" customFormat="1" ht="19.5">
      <c r="B191" s="33"/>
      <c r="D191" s="136" t="s">
        <v>341</v>
      </c>
      <c r="F191" s="150" t="s">
        <v>5175</v>
      </c>
      <c r="I191" s="151"/>
      <c r="L191" s="33"/>
      <c r="M191" s="152"/>
      <c r="T191" s="54"/>
      <c r="AT191" s="18" t="s">
        <v>341</v>
      </c>
      <c r="AU191" s="18" t="s">
        <v>83</v>
      </c>
    </row>
    <row r="192" spans="2:65" s="1" customFormat="1" ht="16.5" customHeight="1">
      <c r="B192" s="33"/>
      <c r="C192" s="122" t="s">
        <v>425</v>
      </c>
      <c r="D192" s="122" t="s">
        <v>267</v>
      </c>
      <c r="E192" s="123" t="s">
        <v>5176</v>
      </c>
      <c r="F192" s="124" t="s">
        <v>5177</v>
      </c>
      <c r="G192" s="125" t="s">
        <v>270</v>
      </c>
      <c r="H192" s="126">
        <v>2.94</v>
      </c>
      <c r="I192" s="127"/>
      <c r="J192" s="128">
        <f>ROUND(I192*H192,2)</f>
        <v>0</v>
      </c>
      <c r="K192" s="124" t="s">
        <v>1066</v>
      </c>
      <c r="L192" s="33"/>
      <c r="M192" s="129" t="s">
        <v>19</v>
      </c>
      <c r="N192" s="130" t="s">
        <v>46</v>
      </c>
      <c r="P192" s="131">
        <f>O192*H192</f>
        <v>0</v>
      </c>
      <c r="Q192" s="131">
        <v>0</v>
      </c>
      <c r="R192" s="131">
        <f>Q192*H192</f>
        <v>0</v>
      </c>
      <c r="S192" s="131">
        <v>0</v>
      </c>
      <c r="T192" s="132">
        <f>S192*H192</f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>IF(N192="základní",J192,0)</f>
        <v>0</v>
      </c>
      <c r="BF192" s="134">
        <f>IF(N192="snížená",J192,0)</f>
        <v>0</v>
      </c>
      <c r="BG192" s="134">
        <f>IF(N192="zákl. přenesená",J192,0)</f>
        <v>0</v>
      </c>
      <c r="BH192" s="134">
        <f>IF(N192="sníž. přenesená",J192,0)</f>
        <v>0</v>
      </c>
      <c r="BI192" s="134">
        <f>IF(N192="nulová",J192,0)</f>
        <v>0</v>
      </c>
      <c r="BJ192" s="18" t="s">
        <v>83</v>
      </c>
      <c r="BK192" s="134">
        <f>ROUND(I192*H192,2)</f>
        <v>0</v>
      </c>
      <c r="BL192" s="18" t="s">
        <v>272</v>
      </c>
      <c r="BM192" s="133" t="s">
        <v>5967</v>
      </c>
    </row>
    <row r="193" spans="2:65" s="1" customFormat="1" ht="11.25">
      <c r="B193" s="33"/>
      <c r="D193" s="186" t="s">
        <v>1068</v>
      </c>
      <c r="F193" s="187" t="s">
        <v>5179</v>
      </c>
      <c r="I193" s="151"/>
      <c r="L193" s="33"/>
      <c r="M193" s="152"/>
      <c r="T193" s="54"/>
      <c r="AT193" s="18" t="s">
        <v>1068</v>
      </c>
      <c r="AU193" s="18" t="s">
        <v>83</v>
      </c>
    </row>
    <row r="194" spans="2:65" s="1" customFormat="1" ht="19.5">
      <c r="B194" s="33"/>
      <c r="D194" s="136" t="s">
        <v>341</v>
      </c>
      <c r="F194" s="150" t="s">
        <v>5180</v>
      </c>
      <c r="I194" s="151"/>
      <c r="L194" s="33"/>
      <c r="M194" s="152"/>
      <c r="T194" s="54"/>
      <c r="AT194" s="18" t="s">
        <v>341</v>
      </c>
      <c r="AU194" s="18" t="s">
        <v>83</v>
      </c>
    </row>
    <row r="195" spans="2:65" s="1" customFormat="1" ht="16.5" customHeight="1">
      <c r="B195" s="33"/>
      <c r="C195" s="122" t="s">
        <v>433</v>
      </c>
      <c r="D195" s="122" t="s">
        <v>267</v>
      </c>
      <c r="E195" s="123" t="s">
        <v>2880</v>
      </c>
      <c r="F195" s="124" t="s">
        <v>2881</v>
      </c>
      <c r="G195" s="125" t="s">
        <v>2609</v>
      </c>
      <c r="H195" s="126">
        <v>19.64</v>
      </c>
      <c r="I195" s="127"/>
      <c r="J195" s="128">
        <f>ROUND(I195*H195,2)</f>
        <v>0</v>
      </c>
      <c r="K195" s="124" t="s">
        <v>1066</v>
      </c>
      <c r="L195" s="33"/>
      <c r="M195" s="129" t="s">
        <v>19</v>
      </c>
      <c r="N195" s="130" t="s">
        <v>46</v>
      </c>
      <c r="P195" s="131">
        <f>O195*H195</f>
        <v>0</v>
      </c>
      <c r="Q195" s="131">
        <v>0</v>
      </c>
      <c r="R195" s="131">
        <f>Q195*H195</f>
        <v>0</v>
      </c>
      <c r="S195" s="131">
        <v>0</v>
      </c>
      <c r="T195" s="132">
        <f>S195*H195</f>
        <v>0</v>
      </c>
      <c r="AR195" s="133" t="s">
        <v>272</v>
      </c>
      <c r="AT195" s="133" t="s">
        <v>267</v>
      </c>
      <c r="AU195" s="133" t="s">
        <v>83</v>
      </c>
      <c r="AY195" s="18" t="s">
        <v>266</v>
      </c>
      <c r="BE195" s="134">
        <f>IF(N195="základní",J195,0)</f>
        <v>0</v>
      </c>
      <c r="BF195" s="134">
        <f>IF(N195="snížená",J195,0)</f>
        <v>0</v>
      </c>
      <c r="BG195" s="134">
        <f>IF(N195="zákl. přenesená",J195,0)</f>
        <v>0</v>
      </c>
      <c r="BH195" s="134">
        <f>IF(N195="sníž. přenesená",J195,0)</f>
        <v>0</v>
      </c>
      <c r="BI195" s="134">
        <f>IF(N195="nulová",J195,0)</f>
        <v>0</v>
      </c>
      <c r="BJ195" s="18" t="s">
        <v>83</v>
      </c>
      <c r="BK195" s="134">
        <f>ROUND(I195*H195,2)</f>
        <v>0</v>
      </c>
      <c r="BL195" s="18" t="s">
        <v>272</v>
      </c>
      <c r="BM195" s="133" t="s">
        <v>5968</v>
      </c>
    </row>
    <row r="196" spans="2:65" s="1" customFormat="1" ht="11.25">
      <c r="B196" s="33"/>
      <c r="D196" s="186" t="s">
        <v>1068</v>
      </c>
      <c r="F196" s="187" t="s">
        <v>2883</v>
      </c>
      <c r="I196" s="151"/>
      <c r="L196" s="33"/>
      <c r="M196" s="152"/>
      <c r="T196" s="54"/>
      <c r="AT196" s="18" t="s">
        <v>1068</v>
      </c>
      <c r="AU196" s="18" t="s">
        <v>83</v>
      </c>
    </row>
    <row r="197" spans="2:65" s="1" customFormat="1" ht="19.5">
      <c r="B197" s="33"/>
      <c r="D197" s="136" t="s">
        <v>341</v>
      </c>
      <c r="F197" s="150" t="s">
        <v>2884</v>
      </c>
      <c r="I197" s="151"/>
      <c r="L197" s="33"/>
      <c r="M197" s="152"/>
      <c r="T197" s="54"/>
      <c r="AT197" s="18" t="s">
        <v>341</v>
      </c>
      <c r="AU197" s="18" t="s">
        <v>83</v>
      </c>
    </row>
    <row r="198" spans="2:65" s="1" customFormat="1" ht="16.5" customHeight="1">
      <c r="B198" s="33"/>
      <c r="C198" s="122" t="s">
        <v>437</v>
      </c>
      <c r="D198" s="122" t="s">
        <v>267</v>
      </c>
      <c r="E198" s="123" t="s">
        <v>2885</v>
      </c>
      <c r="F198" s="124" t="s">
        <v>2886</v>
      </c>
      <c r="G198" s="125" t="s">
        <v>2609</v>
      </c>
      <c r="H198" s="126">
        <v>19.64</v>
      </c>
      <c r="I198" s="127"/>
      <c r="J198" s="128">
        <f>ROUND(I198*H198,2)</f>
        <v>0</v>
      </c>
      <c r="K198" s="124" t="s">
        <v>1066</v>
      </c>
      <c r="L198" s="33"/>
      <c r="M198" s="129" t="s">
        <v>19</v>
      </c>
      <c r="N198" s="130" t="s">
        <v>46</v>
      </c>
      <c r="P198" s="131">
        <f>O198*H198</f>
        <v>0</v>
      </c>
      <c r="Q198" s="131">
        <v>0</v>
      </c>
      <c r="R198" s="131">
        <f>Q198*H198</f>
        <v>0</v>
      </c>
      <c r="S198" s="131">
        <v>0</v>
      </c>
      <c r="T198" s="132">
        <f>S198*H198</f>
        <v>0</v>
      </c>
      <c r="AR198" s="133" t="s">
        <v>272</v>
      </c>
      <c r="AT198" s="133" t="s">
        <v>267</v>
      </c>
      <c r="AU198" s="133" t="s">
        <v>83</v>
      </c>
      <c r="AY198" s="18" t="s">
        <v>266</v>
      </c>
      <c r="BE198" s="134">
        <f>IF(N198="základní",J198,0)</f>
        <v>0</v>
      </c>
      <c r="BF198" s="134">
        <f>IF(N198="snížená",J198,0)</f>
        <v>0</v>
      </c>
      <c r="BG198" s="134">
        <f>IF(N198="zákl. přenesená",J198,0)</f>
        <v>0</v>
      </c>
      <c r="BH198" s="134">
        <f>IF(N198="sníž. přenesená",J198,0)</f>
        <v>0</v>
      </c>
      <c r="BI198" s="134">
        <f>IF(N198="nulová",J198,0)</f>
        <v>0</v>
      </c>
      <c r="BJ198" s="18" t="s">
        <v>83</v>
      </c>
      <c r="BK198" s="134">
        <f>ROUND(I198*H198,2)</f>
        <v>0</v>
      </c>
      <c r="BL198" s="18" t="s">
        <v>272</v>
      </c>
      <c r="BM198" s="133" t="s">
        <v>5969</v>
      </c>
    </row>
    <row r="199" spans="2:65" s="1" customFormat="1" ht="11.25">
      <c r="B199" s="33"/>
      <c r="D199" s="186" t="s">
        <v>1068</v>
      </c>
      <c r="F199" s="187" t="s">
        <v>2888</v>
      </c>
      <c r="I199" s="151"/>
      <c r="L199" s="33"/>
      <c r="M199" s="152"/>
      <c r="T199" s="54"/>
      <c r="AT199" s="18" t="s">
        <v>1068</v>
      </c>
      <c r="AU199" s="18" t="s">
        <v>83</v>
      </c>
    </row>
    <row r="200" spans="2:65" s="1" customFormat="1" ht="19.5">
      <c r="B200" s="33"/>
      <c r="D200" s="136" t="s">
        <v>341</v>
      </c>
      <c r="F200" s="150" t="s">
        <v>2889</v>
      </c>
      <c r="I200" s="151"/>
      <c r="L200" s="33"/>
      <c r="M200" s="152"/>
      <c r="T200" s="54"/>
      <c r="AT200" s="18" t="s">
        <v>341</v>
      </c>
      <c r="AU200" s="18" t="s">
        <v>83</v>
      </c>
    </row>
    <row r="201" spans="2:65" s="1" customFormat="1" ht="16.5" customHeight="1">
      <c r="B201" s="33"/>
      <c r="C201" s="122" t="s">
        <v>441</v>
      </c>
      <c r="D201" s="122" t="s">
        <v>267</v>
      </c>
      <c r="E201" s="123" t="s">
        <v>2890</v>
      </c>
      <c r="F201" s="124" t="s">
        <v>2891</v>
      </c>
      <c r="G201" s="125" t="s">
        <v>2636</v>
      </c>
      <c r="H201" s="126">
        <v>0.16600000000000001</v>
      </c>
      <c r="I201" s="127"/>
      <c r="J201" s="128">
        <f>ROUND(I201*H201,2)</f>
        <v>0</v>
      </c>
      <c r="K201" s="124" t="s">
        <v>1066</v>
      </c>
      <c r="L201" s="33"/>
      <c r="M201" s="129" t="s">
        <v>19</v>
      </c>
      <c r="N201" s="130" t="s">
        <v>46</v>
      </c>
      <c r="P201" s="131">
        <f>O201*H201</f>
        <v>0</v>
      </c>
      <c r="Q201" s="131">
        <v>0</v>
      </c>
      <c r="R201" s="131">
        <f>Q201*H201</f>
        <v>0</v>
      </c>
      <c r="S201" s="131">
        <v>0</v>
      </c>
      <c r="T201" s="132">
        <f>S201*H201</f>
        <v>0</v>
      </c>
      <c r="AR201" s="133" t="s">
        <v>272</v>
      </c>
      <c r="AT201" s="133" t="s">
        <v>267</v>
      </c>
      <c r="AU201" s="133" t="s">
        <v>83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5970</v>
      </c>
    </row>
    <row r="202" spans="2:65" s="1" customFormat="1" ht="11.25">
      <c r="B202" s="33"/>
      <c r="D202" s="186" t="s">
        <v>1068</v>
      </c>
      <c r="F202" s="187" t="s">
        <v>2893</v>
      </c>
      <c r="I202" s="151"/>
      <c r="L202" s="33"/>
      <c r="M202" s="152"/>
      <c r="T202" s="54"/>
      <c r="AT202" s="18" t="s">
        <v>1068</v>
      </c>
      <c r="AU202" s="18" t="s">
        <v>83</v>
      </c>
    </row>
    <row r="203" spans="2:65" s="1" customFormat="1" ht="19.5">
      <c r="B203" s="33"/>
      <c r="D203" s="136" t="s">
        <v>341</v>
      </c>
      <c r="F203" s="150" t="s">
        <v>2894</v>
      </c>
      <c r="I203" s="151"/>
      <c r="L203" s="33"/>
      <c r="M203" s="152"/>
      <c r="T203" s="54"/>
      <c r="AT203" s="18" t="s">
        <v>341</v>
      </c>
      <c r="AU203" s="18" t="s">
        <v>83</v>
      </c>
    </row>
    <row r="204" spans="2:65" s="1" customFormat="1" ht="16.5" customHeight="1">
      <c r="B204" s="33"/>
      <c r="C204" s="122" t="s">
        <v>445</v>
      </c>
      <c r="D204" s="122" t="s">
        <v>267</v>
      </c>
      <c r="E204" s="123" t="s">
        <v>5363</v>
      </c>
      <c r="F204" s="124" t="s">
        <v>5364</v>
      </c>
      <c r="G204" s="125" t="s">
        <v>270</v>
      </c>
      <c r="H204" s="126">
        <v>11.3</v>
      </c>
      <c r="I204" s="127"/>
      <c r="J204" s="128">
        <f>ROUND(I204*H204,2)</f>
        <v>0</v>
      </c>
      <c r="K204" s="124" t="s">
        <v>1066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83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5971</v>
      </c>
    </row>
    <row r="205" spans="2:65" s="1" customFormat="1" ht="11.25">
      <c r="B205" s="33"/>
      <c r="D205" s="186" t="s">
        <v>1068</v>
      </c>
      <c r="F205" s="187" t="s">
        <v>5366</v>
      </c>
      <c r="I205" s="151"/>
      <c r="L205" s="33"/>
      <c r="M205" s="152"/>
      <c r="T205" s="54"/>
      <c r="AT205" s="18" t="s">
        <v>1068</v>
      </c>
      <c r="AU205" s="18" t="s">
        <v>83</v>
      </c>
    </row>
    <row r="206" spans="2:65" s="1" customFormat="1" ht="19.5">
      <c r="B206" s="33"/>
      <c r="D206" s="136" t="s">
        <v>341</v>
      </c>
      <c r="F206" s="150" t="s">
        <v>5972</v>
      </c>
      <c r="I206" s="151"/>
      <c r="L206" s="33"/>
      <c r="M206" s="152"/>
      <c r="T206" s="54"/>
      <c r="AT206" s="18" t="s">
        <v>341</v>
      </c>
      <c r="AU206" s="18" t="s">
        <v>83</v>
      </c>
    </row>
    <row r="207" spans="2:65" s="1" customFormat="1" ht="16.5" customHeight="1">
      <c r="B207" s="33"/>
      <c r="C207" s="122" t="s">
        <v>449</v>
      </c>
      <c r="D207" s="122" t="s">
        <v>267</v>
      </c>
      <c r="E207" s="123" t="s">
        <v>5973</v>
      </c>
      <c r="F207" s="124" t="s">
        <v>5974</v>
      </c>
      <c r="G207" s="125" t="s">
        <v>270</v>
      </c>
      <c r="H207" s="126">
        <v>19.600000000000001</v>
      </c>
      <c r="I207" s="127"/>
      <c r="J207" s="128">
        <f>ROUND(I207*H207,2)</f>
        <v>0</v>
      </c>
      <c r="K207" s="124" t="s">
        <v>1066</v>
      </c>
      <c r="L207" s="33"/>
      <c r="M207" s="129" t="s">
        <v>19</v>
      </c>
      <c r="N207" s="130" t="s">
        <v>46</v>
      </c>
      <c r="P207" s="131">
        <f>O207*H207</f>
        <v>0</v>
      </c>
      <c r="Q207" s="131">
        <v>0</v>
      </c>
      <c r="R207" s="131">
        <f>Q207*H207</f>
        <v>0</v>
      </c>
      <c r="S207" s="131">
        <v>0</v>
      </c>
      <c r="T207" s="132">
        <f>S207*H207</f>
        <v>0</v>
      </c>
      <c r="AR207" s="133" t="s">
        <v>272</v>
      </c>
      <c r="AT207" s="133" t="s">
        <v>267</v>
      </c>
      <c r="AU207" s="133" t="s">
        <v>83</v>
      </c>
      <c r="AY207" s="18" t="s">
        <v>266</v>
      </c>
      <c r="BE207" s="134">
        <f>IF(N207="základní",J207,0)</f>
        <v>0</v>
      </c>
      <c r="BF207" s="134">
        <f>IF(N207="snížená",J207,0)</f>
        <v>0</v>
      </c>
      <c r="BG207" s="134">
        <f>IF(N207="zákl. přenesená",J207,0)</f>
        <v>0</v>
      </c>
      <c r="BH207" s="134">
        <f>IF(N207="sníž. přenesená",J207,0)</f>
        <v>0</v>
      </c>
      <c r="BI207" s="134">
        <f>IF(N207="nulová",J207,0)</f>
        <v>0</v>
      </c>
      <c r="BJ207" s="18" t="s">
        <v>83</v>
      </c>
      <c r="BK207" s="134">
        <f>ROUND(I207*H207,2)</f>
        <v>0</v>
      </c>
      <c r="BL207" s="18" t="s">
        <v>272</v>
      </c>
      <c r="BM207" s="133" t="s">
        <v>5975</v>
      </c>
    </row>
    <row r="208" spans="2:65" s="1" customFormat="1" ht="11.25">
      <c r="B208" s="33"/>
      <c r="D208" s="186" t="s">
        <v>1068</v>
      </c>
      <c r="F208" s="187" t="s">
        <v>5976</v>
      </c>
      <c r="I208" s="151"/>
      <c r="L208" s="33"/>
      <c r="M208" s="152"/>
      <c r="T208" s="54"/>
      <c r="AT208" s="18" t="s">
        <v>1068</v>
      </c>
      <c r="AU208" s="18" t="s">
        <v>83</v>
      </c>
    </row>
    <row r="209" spans="2:65" s="1" customFormat="1" ht="19.5">
      <c r="B209" s="33"/>
      <c r="D209" s="136" t="s">
        <v>341</v>
      </c>
      <c r="F209" s="150" t="s">
        <v>5977</v>
      </c>
      <c r="I209" s="151"/>
      <c r="L209" s="33"/>
      <c r="M209" s="152"/>
      <c r="T209" s="54"/>
      <c r="AT209" s="18" t="s">
        <v>341</v>
      </c>
      <c r="AU209" s="18" t="s">
        <v>83</v>
      </c>
    </row>
    <row r="210" spans="2:65" s="1" customFormat="1" ht="16.5" customHeight="1">
      <c r="B210" s="33"/>
      <c r="C210" s="122" t="s">
        <v>453</v>
      </c>
      <c r="D210" s="122" t="s">
        <v>267</v>
      </c>
      <c r="E210" s="123" t="s">
        <v>5978</v>
      </c>
      <c r="F210" s="124" t="s">
        <v>5979</v>
      </c>
      <c r="G210" s="125" t="s">
        <v>270</v>
      </c>
      <c r="H210" s="126">
        <v>19.600000000000001</v>
      </c>
      <c r="I210" s="127"/>
      <c r="J210" s="128">
        <f>ROUND(I210*H210,2)</f>
        <v>0</v>
      </c>
      <c r="K210" s="124" t="s">
        <v>1066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83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5980</v>
      </c>
    </row>
    <row r="211" spans="2:65" s="1" customFormat="1" ht="11.25">
      <c r="B211" s="33"/>
      <c r="D211" s="186" t="s">
        <v>1068</v>
      </c>
      <c r="F211" s="187" t="s">
        <v>5981</v>
      </c>
      <c r="I211" s="151"/>
      <c r="L211" s="33"/>
      <c r="M211" s="152"/>
      <c r="T211" s="54"/>
      <c r="AT211" s="18" t="s">
        <v>1068</v>
      </c>
      <c r="AU211" s="18" t="s">
        <v>83</v>
      </c>
    </row>
    <row r="212" spans="2:65" s="1" customFormat="1" ht="19.5">
      <c r="B212" s="33"/>
      <c r="D212" s="136" t="s">
        <v>341</v>
      </c>
      <c r="F212" s="150" t="s">
        <v>5982</v>
      </c>
      <c r="I212" s="151"/>
      <c r="L212" s="33"/>
      <c r="M212" s="152"/>
      <c r="T212" s="54"/>
      <c r="AT212" s="18" t="s">
        <v>341</v>
      </c>
      <c r="AU212" s="18" t="s">
        <v>83</v>
      </c>
    </row>
    <row r="213" spans="2:65" s="1" customFormat="1" ht="16.5" customHeight="1">
      <c r="B213" s="33"/>
      <c r="C213" s="122" t="s">
        <v>457</v>
      </c>
      <c r="D213" s="122" t="s">
        <v>267</v>
      </c>
      <c r="E213" s="123" t="s">
        <v>5384</v>
      </c>
      <c r="F213" s="124" t="s">
        <v>5385</v>
      </c>
      <c r="G213" s="125" t="s">
        <v>2609</v>
      </c>
      <c r="H213" s="126">
        <v>163.06</v>
      </c>
      <c r="I213" s="127"/>
      <c r="J213" s="128">
        <f>ROUND(I213*H213,2)</f>
        <v>0</v>
      </c>
      <c r="K213" s="124" t="s">
        <v>1066</v>
      </c>
      <c r="L213" s="33"/>
      <c r="M213" s="129" t="s">
        <v>19</v>
      </c>
      <c r="N213" s="130" t="s">
        <v>46</v>
      </c>
      <c r="P213" s="131">
        <f>O213*H213</f>
        <v>0</v>
      </c>
      <c r="Q213" s="131">
        <v>0</v>
      </c>
      <c r="R213" s="131">
        <f>Q213*H213</f>
        <v>0</v>
      </c>
      <c r="S213" s="131">
        <v>0</v>
      </c>
      <c r="T213" s="132">
        <f>S213*H213</f>
        <v>0</v>
      </c>
      <c r="AR213" s="133" t="s">
        <v>272</v>
      </c>
      <c r="AT213" s="133" t="s">
        <v>267</v>
      </c>
      <c r="AU213" s="133" t="s">
        <v>83</v>
      </c>
      <c r="AY213" s="18" t="s">
        <v>266</v>
      </c>
      <c r="BE213" s="134">
        <f>IF(N213="základní",J213,0)</f>
        <v>0</v>
      </c>
      <c r="BF213" s="134">
        <f>IF(N213="snížená",J213,0)</f>
        <v>0</v>
      </c>
      <c r="BG213" s="134">
        <f>IF(N213="zákl. přenesená",J213,0)</f>
        <v>0</v>
      </c>
      <c r="BH213" s="134">
        <f>IF(N213="sníž. přenesená",J213,0)</f>
        <v>0</v>
      </c>
      <c r="BI213" s="134">
        <f>IF(N213="nulová",J213,0)</f>
        <v>0</v>
      </c>
      <c r="BJ213" s="18" t="s">
        <v>83</v>
      </c>
      <c r="BK213" s="134">
        <f>ROUND(I213*H213,2)</f>
        <v>0</v>
      </c>
      <c r="BL213" s="18" t="s">
        <v>272</v>
      </c>
      <c r="BM213" s="133" t="s">
        <v>5983</v>
      </c>
    </row>
    <row r="214" spans="2:65" s="1" customFormat="1" ht="11.25">
      <c r="B214" s="33"/>
      <c r="D214" s="186" t="s">
        <v>1068</v>
      </c>
      <c r="F214" s="187" t="s">
        <v>5387</v>
      </c>
      <c r="I214" s="151"/>
      <c r="L214" s="33"/>
      <c r="M214" s="152"/>
      <c r="T214" s="54"/>
      <c r="AT214" s="18" t="s">
        <v>1068</v>
      </c>
      <c r="AU214" s="18" t="s">
        <v>83</v>
      </c>
    </row>
    <row r="215" spans="2:65" s="1" customFormat="1" ht="19.5">
      <c r="B215" s="33"/>
      <c r="D215" s="136" t="s">
        <v>341</v>
      </c>
      <c r="F215" s="150" t="s">
        <v>5984</v>
      </c>
      <c r="I215" s="151"/>
      <c r="L215" s="33"/>
      <c r="M215" s="152"/>
      <c r="T215" s="54"/>
      <c r="AT215" s="18" t="s">
        <v>341</v>
      </c>
      <c r="AU215" s="18" t="s">
        <v>83</v>
      </c>
    </row>
    <row r="216" spans="2:65" s="1" customFormat="1" ht="21.75" customHeight="1">
      <c r="B216" s="33"/>
      <c r="C216" s="122" t="s">
        <v>461</v>
      </c>
      <c r="D216" s="122" t="s">
        <v>267</v>
      </c>
      <c r="E216" s="123" t="s">
        <v>5392</v>
      </c>
      <c r="F216" s="124" t="s">
        <v>5393</v>
      </c>
      <c r="G216" s="125" t="s">
        <v>2609</v>
      </c>
      <c r="H216" s="126">
        <v>163.06</v>
      </c>
      <c r="I216" s="127"/>
      <c r="J216" s="128">
        <f>ROUND(I216*H216,2)</f>
        <v>0</v>
      </c>
      <c r="K216" s="124" t="s">
        <v>1066</v>
      </c>
      <c r="L216" s="33"/>
      <c r="M216" s="129" t="s">
        <v>19</v>
      </c>
      <c r="N216" s="130" t="s">
        <v>46</v>
      </c>
      <c r="P216" s="131">
        <f>O216*H216</f>
        <v>0</v>
      </c>
      <c r="Q216" s="131">
        <v>0</v>
      </c>
      <c r="R216" s="131">
        <f>Q216*H216</f>
        <v>0</v>
      </c>
      <c r="S216" s="131">
        <v>0</v>
      </c>
      <c r="T216" s="132">
        <f>S216*H216</f>
        <v>0</v>
      </c>
      <c r="AR216" s="133" t="s">
        <v>272</v>
      </c>
      <c r="AT216" s="133" t="s">
        <v>267</v>
      </c>
      <c r="AU216" s="133" t="s">
        <v>83</v>
      </c>
      <c r="AY216" s="18" t="s">
        <v>266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8" t="s">
        <v>83</v>
      </c>
      <c r="BK216" s="134">
        <f>ROUND(I216*H216,2)</f>
        <v>0</v>
      </c>
      <c r="BL216" s="18" t="s">
        <v>272</v>
      </c>
      <c r="BM216" s="133" t="s">
        <v>5985</v>
      </c>
    </row>
    <row r="217" spans="2:65" s="1" customFormat="1" ht="11.25">
      <c r="B217" s="33"/>
      <c r="D217" s="186" t="s">
        <v>1068</v>
      </c>
      <c r="F217" s="187" t="s">
        <v>5395</v>
      </c>
      <c r="I217" s="151"/>
      <c r="L217" s="33"/>
      <c r="M217" s="152"/>
      <c r="T217" s="54"/>
      <c r="AT217" s="18" t="s">
        <v>1068</v>
      </c>
      <c r="AU217" s="18" t="s">
        <v>83</v>
      </c>
    </row>
    <row r="218" spans="2:65" s="1" customFormat="1" ht="19.5">
      <c r="B218" s="33"/>
      <c r="D218" s="136" t="s">
        <v>341</v>
      </c>
      <c r="F218" s="150" t="s">
        <v>5986</v>
      </c>
      <c r="I218" s="151"/>
      <c r="L218" s="33"/>
      <c r="M218" s="152"/>
      <c r="T218" s="54"/>
      <c r="AT218" s="18" t="s">
        <v>341</v>
      </c>
      <c r="AU218" s="18" t="s">
        <v>83</v>
      </c>
    </row>
    <row r="219" spans="2:65" s="1" customFormat="1" ht="16.5" customHeight="1">
      <c r="B219" s="33"/>
      <c r="C219" s="122" t="s">
        <v>522</v>
      </c>
      <c r="D219" s="122" t="s">
        <v>267</v>
      </c>
      <c r="E219" s="123" t="s">
        <v>5396</v>
      </c>
      <c r="F219" s="124" t="s">
        <v>5397</v>
      </c>
      <c r="G219" s="125" t="s">
        <v>2636</v>
      </c>
      <c r="H219" s="126">
        <v>3.734</v>
      </c>
      <c r="I219" s="127"/>
      <c r="J219" s="128">
        <f>ROUND(I219*H219,2)</f>
        <v>0</v>
      </c>
      <c r="K219" s="124" t="s">
        <v>1066</v>
      </c>
      <c r="L219" s="33"/>
      <c r="M219" s="129" t="s">
        <v>19</v>
      </c>
      <c r="N219" s="130" t="s">
        <v>46</v>
      </c>
      <c r="P219" s="131">
        <f>O219*H219</f>
        <v>0</v>
      </c>
      <c r="Q219" s="131">
        <v>0</v>
      </c>
      <c r="R219" s="131">
        <f>Q219*H219</f>
        <v>0</v>
      </c>
      <c r="S219" s="131">
        <v>0</v>
      </c>
      <c r="T219" s="132">
        <f>S219*H219</f>
        <v>0</v>
      </c>
      <c r="AR219" s="133" t="s">
        <v>272</v>
      </c>
      <c r="AT219" s="133" t="s">
        <v>267</v>
      </c>
      <c r="AU219" s="133" t="s">
        <v>83</v>
      </c>
      <c r="AY219" s="18" t="s">
        <v>266</v>
      </c>
      <c r="BE219" s="134">
        <f>IF(N219="základní",J219,0)</f>
        <v>0</v>
      </c>
      <c r="BF219" s="134">
        <f>IF(N219="snížená",J219,0)</f>
        <v>0</v>
      </c>
      <c r="BG219" s="134">
        <f>IF(N219="zákl. přenesená",J219,0)</f>
        <v>0</v>
      </c>
      <c r="BH219" s="134">
        <f>IF(N219="sníž. přenesená",J219,0)</f>
        <v>0</v>
      </c>
      <c r="BI219" s="134">
        <f>IF(N219="nulová",J219,0)</f>
        <v>0</v>
      </c>
      <c r="BJ219" s="18" t="s">
        <v>83</v>
      </c>
      <c r="BK219" s="134">
        <f>ROUND(I219*H219,2)</f>
        <v>0</v>
      </c>
      <c r="BL219" s="18" t="s">
        <v>272</v>
      </c>
      <c r="BM219" s="133" t="s">
        <v>5987</v>
      </c>
    </row>
    <row r="220" spans="2:65" s="1" customFormat="1" ht="11.25">
      <c r="B220" s="33"/>
      <c r="D220" s="186" t="s">
        <v>1068</v>
      </c>
      <c r="F220" s="187" t="s">
        <v>5399</v>
      </c>
      <c r="I220" s="151"/>
      <c r="L220" s="33"/>
      <c r="M220" s="152"/>
      <c r="T220" s="54"/>
      <c r="AT220" s="18" t="s">
        <v>1068</v>
      </c>
      <c r="AU220" s="18" t="s">
        <v>83</v>
      </c>
    </row>
    <row r="221" spans="2:65" s="1" customFormat="1" ht="29.25">
      <c r="B221" s="33"/>
      <c r="D221" s="136" t="s">
        <v>341</v>
      </c>
      <c r="F221" s="150" t="s">
        <v>5988</v>
      </c>
      <c r="I221" s="151"/>
      <c r="L221" s="33"/>
      <c r="M221" s="152"/>
      <c r="T221" s="54"/>
      <c r="AT221" s="18" t="s">
        <v>341</v>
      </c>
      <c r="AU221" s="18" t="s">
        <v>83</v>
      </c>
    </row>
    <row r="222" spans="2:65" s="1" customFormat="1" ht="16.5" customHeight="1">
      <c r="B222" s="33"/>
      <c r="C222" s="122" t="s">
        <v>518</v>
      </c>
      <c r="D222" s="122" t="s">
        <v>267</v>
      </c>
      <c r="E222" s="123" t="s">
        <v>5989</v>
      </c>
      <c r="F222" s="124" t="s">
        <v>5990</v>
      </c>
      <c r="G222" s="125" t="s">
        <v>310</v>
      </c>
      <c r="H222" s="126">
        <v>3</v>
      </c>
      <c r="I222" s="127"/>
      <c r="J222" s="128">
        <f>ROUND(I222*H222,2)</f>
        <v>0</v>
      </c>
      <c r="K222" s="124" t="s">
        <v>1066</v>
      </c>
      <c r="L222" s="33"/>
      <c r="M222" s="129" t="s">
        <v>19</v>
      </c>
      <c r="N222" s="130" t="s">
        <v>46</v>
      </c>
      <c r="P222" s="131">
        <f>O222*H222</f>
        <v>0</v>
      </c>
      <c r="Q222" s="131">
        <v>0</v>
      </c>
      <c r="R222" s="131">
        <f>Q222*H222</f>
        <v>0</v>
      </c>
      <c r="S222" s="131">
        <v>0</v>
      </c>
      <c r="T222" s="132">
        <f>S222*H222</f>
        <v>0</v>
      </c>
      <c r="AR222" s="133" t="s">
        <v>272</v>
      </c>
      <c r="AT222" s="133" t="s">
        <v>267</v>
      </c>
      <c r="AU222" s="133" t="s">
        <v>83</v>
      </c>
      <c r="AY222" s="18" t="s">
        <v>266</v>
      </c>
      <c r="BE222" s="134">
        <f>IF(N222="základní",J222,0)</f>
        <v>0</v>
      </c>
      <c r="BF222" s="134">
        <f>IF(N222="snížená",J222,0)</f>
        <v>0</v>
      </c>
      <c r="BG222" s="134">
        <f>IF(N222="zákl. přenesená",J222,0)</f>
        <v>0</v>
      </c>
      <c r="BH222" s="134">
        <f>IF(N222="sníž. přenesená",J222,0)</f>
        <v>0</v>
      </c>
      <c r="BI222" s="134">
        <f>IF(N222="nulová",J222,0)</f>
        <v>0</v>
      </c>
      <c r="BJ222" s="18" t="s">
        <v>83</v>
      </c>
      <c r="BK222" s="134">
        <f>ROUND(I222*H222,2)</f>
        <v>0</v>
      </c>
      <c r="BL222" s="18" t="s">
        <v>272</v>
      </c>
      <c r="BM222" s="133" t="s">
        <v>5991</v>
      </c>
    </row>
    <row r="223" spans="2:65" s="1" customFormat="1" ht="11.25">
      <c r="B223" s="33"/>
      <c r="D223" s="186" t="s">
        <v>1068</v>
      </c>
      <c r="F223" s="187" t="s">
        <v>5992</v>
      </c>
      <c r="I223" s="151"/>
      <c r="L223" s="33"/>
      <c r="M223" s="152"/>
      <c r="T223" s="54"/>
      <c r="AT223" s="18" t="s">
        <v>1068</v>
      </c>
      <c r="AU223" s="18" t="s">
        <v>83</v>
      </c>
    </row>
    <row r="224" spans="2:65" s="1" customFormat="1" ht="29.25">
      <c r="B224" s="33"/>
      <c r="D224" s="136" t="s">
        <v>341</v>
      </c>
      <c r="F224" s="150" t="s">
        <v>5993</v>
      </c>
      <c r="I224" s="151"/>
      <c r="L224" s="33"/>
      <c r="M224" s="152"/>
      <c r="T224" s="54"/>
      <c r="AT224" s="18" t="s">
        <v>341</v>
      </c>
      <c r="AU224" s="18" t="s">
        <v>83</v>
      </c>
    </row>
    <row r="225" spans="2:65" s="10" customFormat="1" ht="25.9" customHeight="1">
      <c r="B225" s="112"/>
      <c r="D225" s="113" t="s">
        <v>74</v>
      </c>
      <c r="E225" s="114" t="s">
        <v>272</v>
      </c>
      <c r="F225" s="114" t="s">
        <v>1211</v>
      </c>
      <c r="I225" s="115"/>
      <c r="J225" s="116">
        <f>BK225</f>
        <v>0</v>
      </c>
      <c r="L225" s="112"/>
      <c r="M225" s="117"/>
      <c r="P225" s="118">
        <f>SUM(P226:P255)</f>
        <v>0</v>
      </c>
      <c r="R225" s="118">
        <f>SUM(R226:R255)</f>
        <v>0</v>
      </c>
      <c r="T225" s="119">
        <f>SUM(T226:T255)</f>
        <v>0</v>
      </c>
      <c r="AR225" s="113" t="s">
        <v>83</v>
      </c>
      <c r="AT225" s="120" t="s">
        <v>74</v>
      </c>
      <c r="AU225" s="120" t="s">
        <v>75</v>
      </c>
      <c r="AY225" s="113" t="s">
        <v>266</v>
      </c>
      <c r="BK225" s="121">
        <f>SUM(BK226:BK255)</f>
        <v>0</v>
      </c>
    </row>
    <row r="226" spans="2:65" s="1" customFormat="1" ht="16.5" customHeight="1">
      <c r="B226" s="33"/>
      <c r="C226" s="122" t="s">
        <v>526</v>
      </c>
      <c r="D226" s="122" t="s">
        <v>267</v>
      </c>
      <c r="E226" s="123" t="s">
        <v>2920</v>
      </c>
      <c r="F226" s="124" t="s">
        <v>2921</v>
      </c>
      <c r="G226" s="125" t="s">
        <v>2609</v>
      </c>
      <c r="H226" s="126">
        <v>95.66</v>
      </c>
      <c r="I226" s="127"/>
      <c r="J226" s="128">
        <f>ROUND(I226*H226,2)</f>
        <v>0</v>
      </c>
      <c r="K226" s="124" t="s">
        <v>1066</v>
      </c>
      <c r="L226" s="33"/>
      <c r="M226" s="129" t="s">
        <v>19</v>
      </c>
      <c r="N226" s="130" t="s">
        <v>46</v>
      </c>
      <c r="P226" s="131">
        <f>O226*H226</f>
        <v>0</v>
      </c>
      <c r="Q226" s="131">
        <v>0</v>
      </c>
      <c r="R226" s="131">
        <f>Q226*H226</f>
        <v>0</v>
      </c>
      <c r="S226" s="131">
        <v>0</v>
      </c>
      <c r="T226" s="132">
        <f>S226*H226</f>
        <v>0</v>
      </c>
      <c r="AR226" s="133" t="s">
        <v>272</v>
      </c>
      <c r="AT226" s="133" t="s">
        <v>267</v>
      </c>
      <c r="AU226" s="133" t="s">
        <v>83</v>
      </c>
      <c r="AY226" s="18" t="s">
        <v>266</v>
      </c>
      <c r="BE226" s="134">
        <f>IF(N226="základní",J226,0)</f>
        <v>0</v>
      </c>
      <c r="BF226" s="134">
        <f>IF(N226="snížená",J226,0)</f>
        <v>0</v>
      </c>
      <c r="BG226" s="134">
        <f>IF(N226="zákl. přenesená",J226,0)</f>
        <v>0</v>
      </c>
      <c r="BH226" s="134">
        <f>IF(N226="sníž. přenesená",J226,0)</f>
        <v>0</v>
      </c>
      <c r="BI226" s="134">
        <f>IF(N226="nulová",J226,0)</f>
        <v>0</v>
      </c>
      <c r="BJ226" s="18" t="s">
        <v>83</v>
      </c>
      <c r="BK226" s="134">
        <f>ROUND(I226*H226,2)</f>
        <v>0</v>
      </c>
      <c r="BL226" s="18" t="s">
        <v>272</v>
      </c>
      <c r="BM226" s="133" t="s">
        <v>5994</v>
      </c>
    </row>
    <row r="227" spans="2:65" s="1" customFormat="1" ht="11.25">
      <c r="B227" s="33"/>
      <c r="D227" s="186" t="s">
        <v>1068</v>
      </c>
      <c r="F227" s="187" t="s">
        <v>2923</v>
      </c>
      <c r="I227" s="151"/>
      <c r="L227" s="33"/>
      <c r="M227" s="152"/>
      <c r="T227" s="54"/>
      <c r="AT227" s="18" t="s">
        <v>1068</v>
      </c>
      <c r="AU227" s="18" t="s">
        <v>83</v>
      </c>
    </row>
    <row r="228" spans="2:65" s="1" customFormat="1" ht="19.5">
      <c r="B228" s="33"/>
      <c r="D228" s="136" t="s">
        <v>341</v>
      </c>
      <c r="F228" s="150" t="s">
        <v>2924</v>
      </c>
      <c r="I228" s="151"/>
      <c r="L228" s="33"/>
      <c r="M228" s="152"/>
      <c r="T228" s="54"/>
      <c r="AT228" s="18" t="s">
        <v>341</v>
      </c>
      <c r="AU228" s="18" t="s">
        <v>83</v>
      </c>
    </row>
    <row r="229" spans="2:65" s="1" customFormat="1" ht="16.5" customHeight="1">
      <c r="B229" s="33"/>
      <c r="C229" s="122" t="s">
        <v>530</v>
      </c>
      <c r="D229" s="122" t="s">
        <v>267</v>
      </c>
      <c r="E229" s="123" t="s">
        <v>2925</v>
      </c>
      <c r="F229" s="124" t="s">
        <v>2926</v>
      </c>
      <c r="G229" s="125" t="s">
        <v>2609</v>
      </c>
      <c r="H229" s="126">
        <v>0.91500000000000004</v>
      </c>
      <c r="I229" s="127"/>
      <c r="J229" s="128">
        <f>ROUND(I229*H229,2)</f>
        <v>0</v>
      </c>
      <c r="K229" s="124" t="s">
        <v>1066</v>
      </c>
      <c r="L229" s="33"/>
      <c r="M229" s="129" t="s">
        <v>19</v>
      </c>
      <c r="N229" s="130" t="s">
        <v>46</v>
      </c>
      <c r="P229" s="131">
        <f>O229*H229</f>
        <v>0</v>
      </c>
      <c r="Q229" s="131">
        <v>0</v>
      </c>
      <c r="R229" s="131">
        <f>Q229*H229</f>
        <v>0</v>
      </c>
      <c r="S229" s="131">
        <v>0</v>
      </c>
      <c r="T229" s="132">
        <f>S229*H229</f>
        <v>0</v>
      </c>
      <c r="AR229" s="133" t="s">
        <v>272</v>
      </c>
      <c r="AT229" s="133" t="s">
        <v>267</v>
      </c>
      <c r="AU229" s="133" t="s">
        <v>83</v>
      </c>
      <c r="AY229" s="18" t="s">
        <v>266</v>
      </c>
      <c r="BE229" s="134">
        <f>IF(N229="základní",J229,0)</f>
        <v>0</v>
      </c>
      <c r="BF229" s="134">
        <f>IF(N229="snížená",J229,0)</f>
        <v>0</v>
      </c>
      <c r="BG229" s="134">
        <f>IF(N229="zákl. přenesená",J229,0)</f>
        <v>0</v>
      </c>
      <c r="BH229" s="134">
        <f>IF(N229="sníž. přenesená",J229,0)</f>
        <v>0</v>
      </c>
      <c r="BI229" s="134">
        <f>IF(N229="nulová",J229,0)</f>
        <v>0</v>
      </c>
      <c r="BJ229" s="18" t="s">
        <v>83</v>
      </c>
      <c r="BK229" s="134">
        <f>ROUND(I229*H229,2)</f>
        <v>0</v>
      </c>
      <c r="BL229" s="18" t="s">
        <v>272</v>
      </c>
      <c r="BM229" s="133" t="s">
        <v>5995</v>
      </c>
    </row>
    <row r="230" spans="2:65" s="1" customFormat="1" ht="11.25">
      <c r="B230" s="33"/>
      <c r="D230" s="186" t="s">
        <v>1068</v>
      </c>
      <c r="F230" s="187" t="s">
        <v>2928</v>
      </c>
      <c r="I230" s="151"/>
      <c r="L230" s="33"/>
      <c r="M230" s="152"/>
      <c r="T230" s="54"/>
      <c r="AT230" s="18" t="s">
        <v>1068</v>
      </c>
      <c r="AU230" s="18" t="s">
        <v>83</v>
      </c>
    </row>
    <row r="231" spans="2:65" s="1" customFormat="1" ht="19.5">
      <c r="B231" s="33"/>
      <c r="D231" s="136" t="s">
        <v>341</v>
      </c>
      <c r="F231" s="150" t="s">
        <v>2929</v>
      </c>
      <c r="I231" s="151"/>
      <c r="L231" s="33"/>
      <c r="M231" s="152"/>
      <c r="T231" s="54"/>
      <c r="AT231" s="18" t="s">
        <v>341</v>
      </c>
      <c r="AU231" s="18" t="s">
        <v>83</v>
      </c>
    </row>
    <row r="232" spans="2:65" s="1" customFormat="1" ht="16.5" customHeight="1">
      <c r="B232" s="33"/>
      <c r="C232" s="122" t="s">
        <v>534</v>
      </c>
      <c r="D232" s="122" t="s">
        <v>267</v>
      </c>
      <c r="E232" s="123" t="s">
        <v>2930</v>
      </c>
      <c r="F232" s="124" t="s">
        <v>2931</v>
      </c>
      <c r="G232" s="125" t="s">
        <v>2609</v>
      </c>
      <c r="H232" s="126">
        <v>0.91500000000000004</v>
      </c>
      <c r="I232" s="127"/>
      <c r="J232" s="128">
        <f>ROUND(I232*H232,2)</f>
        <v>0</v>
      </c>
      <c r="K232" s="124" t="s">
        <v>1066</v>
      </c>
      <c r="L232" s="33"/>
      <c r="M232" s="129" t="s">
        <v>19</v>
      </c>
      <c r="N232" s="130" t="s">
        <v>46</v>
      </c>
      <c r="P232" s="131">
        <f>O232*H232</f>
        <v>0</v>
      </c>
      <c r="Q232" s="131">
        <v>0</v>
      </c>
      <c r="R232" s="131">
        <f>Q232*H232</f>
        <v>0</v>
      </c>
      <c r="S232" s="131">
        <v>0</v>
      </c>
      <c r="T232" s="132">
        <f>S232*H232</f>
        <v>0</v>
      </c>
      <c r="AR232" s="133" t="s">
        <v>272</v>
      </c>
      <c r="AT232" s="133" t="s">
        <v>267</v>
      </c>
      <c r="AU232" s="133" t="s">
        <v>83</v>
      </c>
      <c r="AY232" s="18" t="s">
        <v>266</v>
      </c>
      <c r="BE232" s="134">
        <f>IF(N232="základní",J232,0)</f>
        <v>0</v>
      </c>
      <c r="BF232" s="134">
        <f>IF(N232="snížená",J232,0)</f>
        <v>0</v>
      </c>
      <c r="BG232" s="134">
        <f>IF(N232="zákl. přenesená",J232,0)</f>
        <v>0</v>
      </c>
      <c r="BH232" s="134">
        <f>IF(N232="sníž. přenesená",J232,0)</f>
        <v>0</v>
      </c>
      <c r="BI232" s="134">
        <f>IF(N232="nulová",J232,0)</f>
        <v>0</v>
      </c>
      <c r="BJ232" s="18" t="s">
        <v>83</v>
      </c>
      <c r="BK232" s="134">
        <f>ROUND(I232*H232,2)</f>
        <v>0</v>
      </c>
      <c r="BL232" s="18" t="s">
        <v>272</v>
      </c>
      <c r="BM232" s="133" t="s">
        <v>5996</v>
      </c>
    </row>
    <row r="233" spans="2:65" s="1" customFormat="1" ht="11.25">
      <c r="B233" s="33"/>
      <c r="D233" s="186" t="s">
        <v>1068</v>
      </c>
      <c r="F233" s="187" t="s">
        <v>2933</v>
      </c>
      <c r="I233" s="151"/>
      <c r="L233" s="33"/>
      <c r="M233" s="152"/>
      <c r="T233" s="54"/>
      <c r="AT233" s="18" t="s">
        <v>1068</v>
      </c>
      <c r="AU233" s="18" t="s">
        <v>83</v>
      </c>
    </row>
    <row r="234" spans="2:65" s="1" customFormat="1" ht="19.5">
      <c r="B234" s="33"/>
      <c r="D234" s="136" t="s">
        <v>341</v>
      </c>
      <c r="F234" s="150" t="s">
        <v>2934</v>
      </c>
      <c r="I234" s="151"/>
      <c r="L234" s="33"/>
      <c r="M234" s="152"/>
      <c r="T234" s="54"/>
      <c r="AT234" s="18" t="s">
        <v>341</v>
      </c>
      <c r="AU234" s="18" t="s">
        <v>83</v>
      </c>
    </row>
    <row r="235" spans="2:65" s="1" customFormat="1" ht="21.75" customHeight="1">
      <c r="B235" s="33"/>
      <c r="C235" s="122" t="s">
        <v>538</v>
      </c>
      <c r="D235" s="122" t="s">
        <v>267</v>
      </c>
      <c r="E235" s="123" t="s">
        <v>1217</v>
      </c>
      <c r="F235" s="124" t="s">
        <v>1218</v>
      </c>
      <c r="G235" s="125" t="s">
        <v>270</v>
      </c>
      <c r="H235" s="126">
        <v>7.1</v>
      </c>
      <c r="I235" s="127"/>
      <c r="J235" s="128">
        <f>ROUND(I235*H235,2)</f>
        <v>0</v>
      </c>
      <c r="K235" s="124" t="s">
        <v>1066</v>
      </c>
      <c r="L235" s="33"/>
      <c r="M235" s="129" t="s">
        <v>19</v>
      </c>
      <c r="N235" s="130" t="s">
        <v>46</v>
      </c>
      <c r="P235" s="131">
        <f>O235*H235</f>
        <v>0</v>
      </c>
      <c r="Q235" s="131">
        <v>0</v>
      </c>
      <c r="R235" s="131">
        <f>Q235*H235</f>
        <v>0</v>
      </c>
      <c r="S235" s="131">
        <v>0</v>
      </c>
      <c r="T235" s="132">
        <f>S235*H235</f>
        <v>0</v>
      </c>
      <c r="AR235" s="133" t="s">
        <v>272</v>
      </c>
      <c r="AT235" s="133" t="s">
        <v>267</v>
      </c>
      <c r="AU235" s="133" t="s">
        <v>83</v>
      </c>
      <c r="AY235" s="18" t="s">
        <v>266</v>
      </c>
      <c r="BE235" s="134">
        <f>IF(N235="základní",J235,0)</f>
        <v>0</v>
      </c>
      <c r="BF235" s="134">
        <f>IF(N235="snížená",J235,0)</f>
        <v>0</v>
      </c>
      <c r="BG235" s="134">
        <f>IF(N235="zákl. přenesená",J235,0)</f>
        <v>0</v>
      </c>
      <c r="BH235" s="134">
        <f>IF(N235="sníž. přenesená",J235,0)</f>
        <v>0</v>
      </c>
      <c r="BI235" s="134">
        <f>IF(N235="nulová",J235,0)</f>
        <v>0</v>
      </c>
      <c r="BJ235" s="18" t="s">
        <v>83</v>
      </c>
      <c r="BK235" s="134">
        <f>ROUND(I235*H235,2)</f>
        <v>0</v>
      </c>
      <c r="BL235" s="18" t="s">
        <v>272</v>
      </c>
      <c r="BM235" s="133" t="s">
        <v>5997</v>
      </c>
    </row>
    <row r="236" spans="2:65" s="1" customFormat="1" ht="11.25">
      <c r="B236" s="33"/>
      <c r="D236" s="186" t="s">
        <v>1068</v>
      </c>
      <c r="F236" s="187" t="s">
        <v>1220</v>
      </c>
      <c r="I236" s="151"/>
      <c r="L236" s="33"/>
      <c r="M236" s="152"/>
      <c r="T236" s="54"/>
      <c r="AT236" s="18" t="s">
        <v>1068</v>
      </c>
      <c r="AU236" s="18" t="s">
        <v>83</v>
      </c>
    </row>
    <row r="237" spans="2:65" s="1" customFormat="1" ht="29.25">
      <c r="B237" s="33"/>
      <c r="D237" s="136" t="s">
        <v>341</v>
      </c>
      <c r="F237" s="150" t="s">
        <v>5998</v>
      </c>
      <c r="I237" s="151"/>
      <c r="L237" s="33"/>
      <c r="M237" s="152"/>
      <c r="T237" s="54"/>
      <c r="AT237" s="18" t="s">
        <v>341</v>
      </c>
      <c r="AU237" s="18" t="s">
        <v>83</v>
      </c>
    </row>
    <row r="238" spans="2:65" s="1" customFormat="1" ht="16.5" customHeight="1">
      <c r="B238" s="33"/>
      <c r="C238" s="122" t="s">
        <v>542</v>
      </c>
      <c r="D238" s="122" t="s">
        <v>267</v>
      </c>
      <c r="E238" s="123" t="s">
        <v>1222</v>
      </c>
      <c r="F238" s="124" t="s">
        <v>1223</v>
      </c>
      <c r="G238" s="125" t="s">
        <v>2636</v>
      </c>
      <c r="H238" s="126">
        <v>0.33300000000000002</v>
      </c>
      <c r="I238" s="127"/>
      <c r="J238" s="128">
        <f>ROUND(I238*H238,2)</f>
        <v>0</v>
      </c>
      <c r="K238" s="124" t="s">
        <v>1066</v>
      </c>
      <c r="L238" s="33"/>
      <c r="M238" s="129" t="s">
        <v>19</v>
      </c>
      <c r="N238" s="130" t="s">
        <v>46</v>
      </c>
      <c r="P238" s="131">
        <f>O238*H238</f>
        <v>0</v>
      </c>
      <c r="Q238" s="131">
        <v>0</v>
      </c>
      <c r="R238" s="131">
        <f>Q238*H238</f>
        <v>0</v>
      </c>
      <c r="S238" s="131">
        <v>0</v>
      </c>
      <c r="T238" s="132">
        <f>S238*H238</f>
        <v>0</v>
      </c>
      <c r="AR238" s="133" t="s">
        <v>272</v>
      </c>
      <c r="AT238" s="133" t="s">
        <v>267</v>
      </c>
      <c r="AU238" s="133" t="s">
        <v>83</v>
      </c>
      <c r="AY238" s="18" t="s">
        <v>266</v>
      </c>
      <c r="BE238" s="134">
        <f>IF(N238="základní",J238,0)</f>
        <v>0</v>
      </c>
      <c r="BF238" s="134">
        <f>IF(N238="snížená",J238,0)</f>
        <v>0</v>
      </c>
      <c r="BG238" s="134">
        <f>IF(N238="zákl. přenesená",J238,0)</f>
        <v>0</v>
      </c>
      <c r="BH238" s="134">
        <f>IF(N238="sníž. přenesená",J238,0)</f>
        <v>0</v>
      </c>
      <c r="BI238" s="134">
        <f>IF(N238="nulová",J238,0)</f>
        <v>0</v>
      </c>
      <c r="BJ238" s="18" t="s">
        <v>83</v>
      </c>
      <c r="BK238" s="134">
        <f>ROUND(I238*H238,2)</f>
        <v>0</v>
      </c>
      <c r="BL238" s="18" t="s">
        <v>272</v>
      </c>
      <c r="BM238" s="133" t="s">
        <v>5999</v>
      </c>
    </row>
    <row r="239" spans="2:65" s="1" customFormat="1" ht="11.25">
      <c r="B239" s="33"/>
      <c r="D239" s="186" t="s">
        <v>1068</v>
      </c>
      <c r="F239" s="187" t="s">
        <v>1225</v>
      </c>
      <c r="I239" s="151"/>
      <c r="L239" s="33"/>
      <c r="M239" s="152"/>
      <c r="T239" s="54"/>
      <c r="AT239" s="18" t="s">
        <v>1068</v>
      </c>
      <c r="AU239" s="18" t="s">
        <v>83</v>
      </c>
    </row>
    <row r="240" spans="2:65" s="1" customFormat="1" ht="19.5">
      <c r="B240" s="33"/>
      <c r="D240" s="136" t="s">
        <v>341</v>
      </c>
      <c r="F240" s="150" t="s">
        <v>2943</v>
      </c>
      <c r="I240" s="151"/>
      <c r="L240" s="33"/>
      <c r="M240" s="152"/>
      <c r="T240" s="54"/>
      <c r="AT240" s="18" t="s">
        <v>341</v>
      </c>
      <c r="AU240" s="18" t="s">
        <v>83</v>
      </c>
    </row>
    <row r="241" spans="2:65" s="1" customFormat="1" ht="16.5" customHeight="1">
      <c r="B241" s="33"/>
      <c r="C241" s="122" t="s">
        <v>546</v>
      </c>
      <c r="D241" s="122" t="s">
        <v>267</v>
      </c>
      <c r="E241" s="123" t="s">
        <v>2948</v>
      </c>
      <c r="F241" s="124" t="s">
        <v>2949</v>
      </c>
      <c r="G241" s="125" t="s">
        <v>270</v>
      </c>
      <c r="H241" s="126">
        <v>1.6</v>
      </c>
      <c r="I241" s="127"/>
      <c r="J241" s="128">
        <f>ROUND(I241*H241,2)</f>
        <v>0</v>
      </c>
      <c r="K241" s="124" t="s">
        <v>1066</v>
      </c>
      <c r="L241" s="33"/>
      <c r="M241" s="129" t="s">
        <v>19</v>
      </c>
      <c r="N241" s="130" t="s">
        <v>46</v>
      </c>
      <c r="P241" s="131">
        <f>O241*H241</f>
        <v>0</v>
      </c>
      <c r="Q241" s="131">
        <v>0</v>
      </c>
      <c r="R241" s="131">
        <f>Q241*H241</f>
        <v>0</v>
      </c>
      <c r="S241" s="131">
        <v>0</v>
      </c>
      <c r="T241" s="132">
        <f>S241*H241</f>
        <v>0</v>
      </c>
      <c r="AR241" s="133" t="s">
        <v>272</v>
      </c>
      <c r="AT241" s="133" t="s">
        <v>267</v>
      </c>
      <c r="AU241" s="133" t="s">
        <v>83</v>
      </c>
      <c r="AY241" s="18" t="s">
        <v>266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8" t="s">
        <v>83</v>
      </c>
      <c r="BK241" s="134">
        <f>ROUND(I241*H241,2)</f>
        <v>0</v>
      </c>
      <c r="BL241" s="18" t="s">
        <v>272</v>
      </c>
      <c r="BM241" s="133" t="s">
        <v>6000</v>
      </c>
    </row>
    <row r="242" spans="2:65" s="1" customFormat="1" ht="11.25">
      <c r="B242" s="33"/>
      <c r="D242" s="186" t="s">
        <v>1068</v>
      </c>
      <c r="F242" s="187" t="s">
        <v>2951</v>
      </c>
      <c r="I242" s="151"/>
      <c r="L242" s="33"/>
      <c r="M242" s="152"/>
      <c r="T242" s="54"/>
      <c r="AT242" s="18" t="s">
        <v>1068</v>
      </c>
      <c r="AU242" s="18" t="s">
        <v>83</v>
      </c>
    </row>
    <row r="243" spans="2:65" s="1" customFormat="1" ht="19.5">
      <c r="B243" s="33"/>
      <c r="D243" s="136" t="s">
        <v>341</v>
      </c>
      <c r="F243" s="150" t="s">
        <v>2952</v>
      </c>
      <c r="I243" s="151"/>
      <c r="L243" s="33"/>
      <c r="M243" s="152"/>
      <c r="T243" s="54"/>
      <c r="AT243" s="18" t="s">
        <v>341</v>
      </c>
      <c r="AU243" s="18" t="s">
        <v>83</v>
      </c>
    </row>
    <row r="244" spans="2:65" s="1" customFormat="1" ht="21.75" customHeight="1">
      <c r="B244" s="33"/>
      <c r="C244" s="122" t="s">
        <v>550</v>
      </c>
      <c r="D244" s="122" t="s">
        <v>267</v>
      </c>
      <c r="E244" s="123" t="s">
        <v>5206</v>
      </c>
      <c r="F244" s="124" t="s">
        <v>5207</v>
      </c>
      <c r="G244" s="125" t="s">
        <v>270</v>
      </c>
      <c r="H244" s="126">
        <v>4</v>
      </c>
      <c r="I244" s="127"/>
      <c r="J244" s="128">
        <f>ROUND(I244*H244,2)</f>
        <v>0</v>
      </c>
      <c r="K244" s="124" t="s">
        <v>1066</v>
      </c>
      <c r="L244" s="33"/>
      <c r="M244" s="129" t="s">
        <v>19</v>
      </c>
      <c r="N244" s="130" t="s">
        <v>46</v>
      </c>
      <c r="P244" s="131">
        <f>O244*H244</f>
        <v>0</v>
      </c>
      <c r="Q244" s="131">
        <v>0</v>
      </c>
      <c r="R244" s="131">
        <f>Q244*H244</f>
        <v>0</v>
      </c>
      <c r="S244" s="131">
        <v>0</v>
      </c>
      <c r="T244" s="132">
        <f>S244*H244</f>
        <v>0</v>
      </c>
      <c r="AR244" s="133" t="s">
        <v>272</v>
      </c>
      <c r="AT244" s="133" t="s">
        <v>267</v>
      </c>
      <c r="AU244" s="133" t="s">
        <v>83</v>
      </c>
      <c r="AY244" s="18" t="s">
        <v>266</v>
      </c>
      <c r="BE244" s="134">
        <f>IF(N244="základní",J244,0)</f>
        <v>0</v>
      </c>
      <c r="BF244" s="134">
        <f>IF(N244="snížená",J244,0)</f>
        <v>0</v>
      </c>
      <c r="BG244" s="134">
        <f>IF(N244="zákl. přenesená",J244,0)</f>
        <v>0</v>
      </c>
      <c r="BH244" s="134">
        <f>IF(N244="sníž. přenesená",J244,0)</f>
        <v>0</v>
      </c>
      <c r="BI244" s="134">
        <f>IF(N244="nulová",J244,0)</f>
        <v>0</v>
      </c>
      <c r="BJ244" s="18" t="s">
        <v>83</v>
      </c>
      <c r="BK244" s="134">
        <f>ROUND(I244*H244,2)</f>
        <v>0</v>
      </c>
      <c r="BL244" s="18" t="s">
        <v>272</v>
      </c>
      <c r="BM244" s="133" t="s">
        <v>6001</v>
      </c>
    </row>
    <row r="245" spans="2:65" s="1" customFormat="1" ht="11.25">
      <c r="B245" s="33"/>
      <c r="D245" s="186" t="s">
        <v>1068</v>
      </c>
      <c r="F245" s="187" t="s">
        <v>5209</v>
      </c>
      <c r="I245" s="151"/>
      <c r="L245" s="33"/>
      <c r="M245" s="152"/>
      <c r="T245" s="54"/>
      <c r="AT245" s="18" t="s">
        <v>1068</v>
      </c>
      <c r="AU245" s="18" t="s">
        <v>83</v>
      </c>
    </row>
    <row r="246" spans="2:65" s="1" customFormat="1" ht="29.25">
      <c r="B246" s="33"/>
      <c r="D246" s="136" t="s">
        <v>341</v>
      </c>
      <c r="F246" s="150" t="s">
        <v>5210</v>
      </c>
      <c r="I246" s="151"/>
      <c r="L246" s="33"/>
      <c r="M246" s="152"/>
      <c r="T246" s="54"/>
      <c r="AT246" s="18" t="s">
        <v>341</v>
      </c>
      <c r="AU246" s="18" t="s">
        <v>83</v>
      </c>
    </row>
    <row r="247" spans="2:65" s="1" customFormat="1" ht="16.5" customHeight="1">
      <c r="B247" s="33"/>
      <c r="C247" s="122" t="s">
        <v>554</v>
      </c>
      <c r="D247" s="122" t="s">
        <v>267</v>
      </c>
      <c r="E247" s="123" t="s">
        <v>5430</v>
      </c>
      <c r="F247" s="124" t="s">
        <v>5431</v>
      </c>
      <c r="G247" s="125" t="s">
        <v>270</v>
      </c>
      <c r="H247" s="126">
        <v>109.78</v>
      </c>
      <c r="I247" s="127"/>
      <c r="J247" s="128">
        <f>ROUND(I247*H247,2)</f>
        <v>0</v>
      </c>
      <c r="K247" s="124" t="s">
        <v>1066</v>
      </c>
      <c r="L247" s="33"/>
      <c r="M247" s="129" t="s">
        <v>19</v>
      </c>
      <c r="N247" s="130" t="s">
        <v>46</v>
      </c>
      <c r="P247" s="131">
        <f>O247*H247</f>
        <v>0</v>
      </c>
      <c r="Q247" s="131">
        <v>0</v>
      </c>
      <c r="R247" s="131">
        <f>Q247*H247</f>
        <v>0</v>
      </c>
      <c r="S247" s="131">
        <v>0</v>
      </c>
      <c r="T247" s="132">
        <f>S247*H247</f>
        <v>0</v>
      </c>
      <c r="AR247" s="133" t="s">
        <v>272</v>
      </c>
      <c r="AT247" s="133" t="s">
        <v>267</v>
      </c>
      <c r="AU247" s="133" t="s">
        <v>83</v>
      </c>
      <c r="AY247" s="18" t="s">
        <v>266</v>
      </c>
      <c r="BE247" s="134">
        <f>IF(N247="základní",J247,0)</f>
        <v>0</v>
      </c>
      <c r="BF247" s="134">
        <f>IF(N247="snížená",J247,0)</f>
        <v>0</v>
      </c>
      <c r="BG247" s="134">
        <f>IF(N247="zákl. přenesená",J247,0)</f>
        <v>0</v>
      </c>
      <c r="BH247" s="134">
        <f>IF(N247="sníž. přenesená",J247,0)</f>
        <v>0</v>
      </c>
      <c r="BI247" s="134">
        <f>IF(N247="nulová",J247,0)</f>
        <v>0</v>
      </c>
      <c r="BJ247" s="18" t="s">
        <v>83</v>
      </c>
      <c r="BK247" s="134">
        <f>ROUND(I247*H247,2)</f>
        <v>0</v>
      </c>
      <c r="BL247" s="18" t="s">
        <v>272</v>
      </c>
      <c r="BM247" s="133" t="s">
        <v>6002</v>
      </c>
    </row>
    <row r="248" spans="2:65" s="1" customFormat="1" ht="11.25">
      <c r="B248" s="33"/>
      <c r="D248" s="186" t="s">
        <v>1068</v>
      </c>
      <c r="F248" s="187" t="s">
        <v>5433</v>
      </c>
      <c r="I248" s="151"/>
      <c r="L248" s="33"/>
      <c r="M248" s="152"/>
      <c r="T248" s="54"/>
      <c r="AT248" s="18" t="s">
        <v>1068</v>
      </c>
      <c r="AU248" s="18" t="s">
        <v>83</v>
      </c>
    </row>
    <row r="249" spans="2:65" s="1" customFormat="1" ht="19.5">
      <c r="B249" s="33"/>
      <c r="D249" s="136" t="s">
        <v>341</v>
      </c>
      <c r="F249" s="150" t="s">
        <v>6003</v>
      </c>
      <c r="I249" s="151"/>
      <c r="L249" s="33"/>
      <c r="M249" s="152"/>
      <c r="T249" s="54"/>
      <c r="AT249" s="18" t="s">
        <v>341</v>
      </c>
      <c r="AU249" s="18" t="s">
        <v>83</v>
      </c>
    </row>
    <row r="250" spans="2:65" s="1" customFormat="1" ht="16.5" customHeight="1">
      <c r="B250" s="33"/>
      <c r="C250" s="122" t="s">
        <v>558</v>
      </c>
      <c r="D250" s="122" t="s">
        <v>267</v>
      </c>
      <c r="E250" s="123" t="s">
        <v>3370</v>
      </c>
      <c r="F250" s="124" t="s">
        <v>3371</v>
      </c>
      <c r="G250" s="125" t="s">
        <v>270</v>
      </c>
      <c r="H250" s="126">
        <v>12</v>
      </c>
      <c r="I250" s="127"/>
      <c r="J250" s="128">
        <f>ROUND(I250*H250,2)</f>
        <v>0</v>
      </c>
      <c r="K250" s="124" t="s">
        <v>1066</v>
      </c>
      <c r="L250" s="33"/>
      <c r="M250" s="129" t="s">
        <v>19</v>
      </c>
      <c r="N250" s="130" t="s">
        <v>46</v>
      </c>
      <c r="P250" s="131">
        <f>O250*H250</f>
        <v>0</v>
      </c>
      <c r="Q250" s="131">
        <v>0</v>
      </c>
      <c r="R250" s="131">
        <f>Q250*H250</f>
        <v>0</v>
      </c>
      <c r="S250" s="131">
        <v>0</v>
      </c>
      <c r="T250" s="132">
        <f>S250*H250</f>
        <v>0</v>
      </c>
      <c r="AR250" s="133" t="s">
        <v>272</v>
      </c>
      <c r="AT250" s="133" t="s">
        <v>267</v>
      </c>
      <c r="AU250" s="133" t="s">
        <v>83</v>
      </c>
      <c r="AY250" s="18" t="s">
        <v>266</v>
      </c>
      <c r="BE250" s="134">
        <f>IF(N250="základní",J250,0)</f>
        <v>0</v>
      </c>
      <c r="BF250" s="134">
        <f>IF(N250="snížená",J250,0)</f>
        <v>0</v>
      </c>
      <c r="BG250" s="134">
        <f>IF(N250="zákl. přenesená",J250,0)</f>
        <v>0</v>
      </c>
      <c r="BH250" s="134">
        <f>IF(N250="sníž. přenesená",J250,0)</f>
        <v>0</v>
      </c>
      <c r="BI250" s="134">
        <f>IF(N250="nulová",J250,0)</f>
        <v>0</v>
      </c>
      <c r="BJ250" s="18" t="s">
        <v>83</v>
      </c>
      <c r="BK250" s="134">
        <f>ROUND(I250*H250,2)</f>
        <v>0</v>
      </c>
      <c r="BL250" s="18" t="s">
        <v>272</v>
      </c>
      <c r="BM250" s="133" t="s">
        <v>6004</v>
      </c>
    </row>
    <row r="251" spans="2:65" s="1" customFormat="1" ht="11.25">
      <c r="B251" s="33"/>
      <c r="D251" s="186" t="s">
        <v>1068</v>
      </c>
      <c r="F251" s="187" t="s">
        <v>3373</v>
      </c>
      <c r="I251" s="151"/>
      <c r="L251" s="33"/>
      <c r="M251" s="152"/>
      <c r="T251" s="54"/>
      <c r="AT251" s="18" t="s">
        <v>1068</v>
      </c>
      <c r="AU251" s="18" t="s">
        <v>83</v>
      </c>
    </row>
    <row r="252" spans="2:65" s="1" customFormat="1" ht="19.5">
      <c r="B252" s="33"/>
      <c r="D252" s="136" t="s">
        <v>341</v>
      </c>
      <c r="F252" s="150" t="s">
        <v>6005</v>
      </c>
      <c r="I252" s="151"/>
      <c r="L252" s="33"/>
      <c r="M252" s="152"/>
      <c r="T252" s="54"/>
      <c r="AT252" s="18" t="s">
        <v>341</v>
      </c>
      <c r="AU252" s="18" t="s">
        <v>83</v>
      </c>
    </row>
    <row r="253" spans="2:65" s="1" customFormat="1" ht="21.75" customHeight="1">
      <c r="B253" s="33"/>
      <c r="C253" s="122" t="s">
        <v>562</v>
      </c>
      <c r="D253" s="122" t="s">
        <v>267</v>
      </c>
      <c r="E253" s="123" t="s">
        <v>2963</v>
      </c>
      <c r="F253" s="124" t="s">
        <v>2964</v>
      </c>
      <c r="G253" s="125" t="s">
        <v>2609</v>
      </c>
      <c r="H253" s="126">
        <v>95.66</v>
      </c>
      <c r="I253" s="127"/>
      <c r="J253" s="128">
        <f>ROUND(I253*H253,2)</f>
        <v>0</v>
      </c>
      <c r="K253" s="124" t="s">
        <v>1066</v>
      </c>
      <c r="L253" s="33"/>
      <c r="M253" s="129" t="s">
        <v>19</v>
      </c>
      <c r="N253" s="130" t="s">
        <v>46</v>
      </c>
      <c r="P253" s="131">
        <f>O253*H253</f>
        <v>0</v>
      </c>
      <c r="Q253" s="131">
        <v>0</v>
      </c>
      <c r="R253" s="131">
        <f>Q253*H253</f>
        <v>0</v>
      </c>
      <c r="S253" s="131">
        <v>0</v>
      </c>
      <c r="T253" s="132">
        <f>S253*H253</f>
        <v>0</v>
      </c>
      <c r="AR253" s="133" t="s">
        <v>272</v>
      </c>
      <c r="AT253" s="133" t="s">
        <v>267</v>
      </c>
      <c r="AU253" s="133" t="s">
        <v>83</v>
      </c>
      <c r="AY253" s="18" t="s">
        <v>266</v>
      </c>
      <c r="BE253" s="134">
        <f>IF(N253="základní",J253,0)</f>
        <v>0</v>
      </c>
      <c r="BF253" s="134">
        <f>IF(N253="snížená",J253,0)</f>
        <v>0</v>
      </c>
      <c r="BG253" s="134">
        <f>IF(N253="zákl. přenesená",J253,0)</f>
        <v>0</v>
      </c>
      <c r="BH253" s="134">
        <f>IF(N253="sníž. přenesená",J253,0)</f>
        <v>0</v>
      </c>
      <c r="BI253" s="134">
        <f>IF(N253="nulová",J253,0)</f>
        <v>0</v>
      </c>
      <c r="BJ253" s="18" t="s">
        <v>83</v>
      </c>
      <c r="BK253" s="134">
        <f>ROUND(I253*H253,2)</f>
        <v>0</v>
      </c>
      <c r="BL253" s="18" t="s">
        <v>272</v>
      </c>
      <c r="BM253" s="133" t="s">
        <v>6006</v>
      </c>
    </row>
    <row r="254" spans="2:65" s="1" customFormat="1" ht="11.25">
      <c r="B254" s="33"/>
      <c r="D254" s="186" t="s">
        <v>1068</v>
      </c>
      <c r="F254" s="187" t="s">
        <v>2966</v>
      </c>
      <c r="I254" s="151"/>
      <c r="L254" s="33"/>
      <c r="M254" s="152"/>
      <c r="T254" s="54"/>
      <c r="AT254" s="18" t="s">
        <v>1068</v>
      </c>
      <c r="AU254" s="18" t="s">
        <v>83</v>
      </c>
    </row>
    <row r="255" spans="2:65" s="1" customFormat="1" ht="29.25">
      <c r="B255" s="33"/>
      <c r="D255" s="136" t="s">
        <v>341</v>
      </c>
      <c r="F255" s="150" t="s">
        <v>2967</v>
      </c>
      <c r="I255" s="151"/>
      <c r="L255" s="33"/>
      <c r="M255" s="152"/>
      <c r="T255" s="54"/>
      <c r="AT255" s="18" t="s">
        <v>341</v>
      </c>
      <c r="AU255" s="18" t="s">
        <v>83</v>
      </c>
    </row>
    <row r="256" spans="2:65" s="10" customFormat="1" ht="25.9" customHeight="1">
      <c r="B256" s="112"/>
      <c r="D256" s="113" t="s">
        <v>74</v>
      </c>
      <c r="E256" s="114" t="s">
        <v>264</v>
      </c>
      <c r="F256" s="114" t="s">
        <v>265</v>
      </c>
      <c r="I256" s="115"/>
      <c r="J256" s="116">
        <f>BK256</f>
        <v>0</v>
      </c>
      <c r="L256" s="112"/>
      <c r="M256" s="117"/>
      <c r="P256" s="118">
        <f>SUM(P257:P264)</f>
        <v>0</v>
      </c>
      <c r="R256" s="118">
        <f>SUM(R257:R264)</f>
        <v>0</v>
      </c>
      <c r="T256" s="119">
        <f>SUM(T257:T264)</f>
        <v>0</v>
      </c>
      <c r="AR256" s="113" t="s">
        <v>83</v>
      </c>
      <c r="AT256" s="120" t="s">
        <v>74</v>
      </c>
      <c r="AU256" s="120" t="s">
        <v>75</v>
      </c>
      <c r="AY256" s="113" t="s">
        <v>266</v>
      </c>
      <c r="BK256" s="121">
        <f>SUM(BK257:BK264)</f>
        <v>0</v>
      </c>
    </row>
    <row r="257" spans="2:65" s="1" customFormat="1" ht="16.5" customHeight="1">
      <c r="B257" s="33"/>
      <c r="C257" s="122" t="s">
        <v>566</v>
      </c>
      <c r="D257" s="122" t="s">
        <v>267</v>
      </c>
      <c r="E257" s="123" t="s">
        <v>2968</v>
      </c>
      <c r="F257" s="124" t="s">
        <v>2969</v>
      </c>
      <c r="G257" s="125" t="s">
        <v>2609</v>
      </c>
      <c r="H257" s="126">
        <v>100</v>
      </c>
      <c r="I257" s="127"/>
      <c r="J257" s="128">
        <f>ROUND(I257*H257,2)</f>
        <v>0</v>
      </c>
      <c r="K257" s="124" t="s">
        <v>1066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83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6007</v>
      </c>
    </row>
    <row r="258" spans="2:65" s="1" customFormat="1" ht="11.25">
      <c r="B258" s="33"/>
      <c r="D258" s="186" t="s">
        <v>1068</v>
      </c>
      <c r="F258" s="187" t="s">
        <v>2971</v>
      </c>
      <c r="I258" s="151"/>
      <c r="L258" s="33"/>
      <c r="M258" s="152"/>
      <c r="T258" s="54"/>
      <c r="AT258" s="18" t="s">
        <v>1068</v>
      </c>
      <c r="AU258" s="18" t="s">
        <v>83</v>
      </c>
    </row>
    <row r="259" spans="2:65" s="1" customFormat="1" ht="29.25">
      <c r="B259" s="33"/>
      <c r="D259" s="136" t="s">
        <v>341</v>
      </c>
      <c r="F259" s="150" t="s">
        <v>2972</v>
      </c>
      <c r="I259" s="151"/>
      <c r="L259" s="33"/>
      <c r="M259" s="152"/>
      <c r="T259" s="54"/>
      <c r="AT259" s="18" t="s">
        <v>341</v>
      </c>
      <c r="AU259" s="18" t="s">
        <v>83</v>
      </c>
    </row>
    <row r="260" spans="2:65" s="1" customFormat="1" ht="16.5" customHeight="1">
      <c r="B260" s="33"/>
      <c r="C260" s="122" t="s">
        <v>429</v>
      </c>
      <c r="D260" s="122" t="s">
        <v>267</v>
      </c>
      <c r="E260" s="123" t="s">
        <v>2973</v>
      </c>
      <c r="F260" s="124" t="s">
        <v>2974</v>
      </c>
      <c r="G260" s="125" t="s">
        <v>2609</v>
      </c>
      <c r="H260" s="126">
        <v>100</v>
      </c>
      <c r="I260" s="127"/>
      <c r="J260" s="128">
        <f>ROUND(I260*H260,2)</f>
        <v>0</v>
      </c>
      <c r="K260" s="124" t="s">
        <v>1066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83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6008</v>
      </c>
    </row>
    <row r="261" spans="2:65" s="1" customFormat="1" ht="11.25">
      <c r="B261" s="33"/>
      <c r="D261" s="186" t="s">
        <v>1068</v>
      </c>
      <c r="F261" s="187" t="s">
        <v>2976</v>
      </c>
      <c r="I261" s="151"/>
      <c r="L261" s="33"/>
      <c r="M261" s="152"/>
      <c r="T261" s="54"/>
      <c r="AT261" s="18" t="s">
        <v>1068</v>
      </c>
      <c r="AU261" s="18" t="s">
        <v>83</v>
      </c>
    </row>
    <row r="262" spans="2:65" s="1" customFormat="1" ht="29.25">
      <c r="B262" s="33"/>
      <c r="D262" s="136" t="s">
        <v>341</v>
      </c>
      <c r="F262" s="150" t="s">
        <v>2977</v>
      </c>
      <c r="I262" s="151"/>
      <c r="L262" s="33"/>
      <c r="M262" s="152"/>
      <c r="T262" s="54"/>
      <c r="AT262" s="18" t="s">
        <v>341</v>
      </c>
      <c r="AU262" s="18" t="s">
        <v>83</v>
      </c>
    </row>
    <row r="263" spans="2:65" s="1" customFormat="1" ht="16.5" customHeight="1">
      <c r="B263" s="33"/>
      <c r="C263" s="122" t="s">
        <v>336</v>
      </c>
      <c r="D263" s="122" t="s">
        <v>267</v>
      </c>
      <c r="E263" s="123" t="s">
        <v>2978</v>
      </c>
      <c r="F263" s="124" t="s">
        <v>2979</v>
      </c>
      <c r="G263" s="125" t="s">
        <v>310</v>
      </c>
      <c r="H263" s="126">
        <v>33.332999999999998</v>
      </c>
      <c r="I263" s="127"/>
      <c r="J263" s="128">
        <f>ROUND(I263*H263,2)</f>
        <v>0</v>
      </c>
      <c r="K263" s="124" t="s">
        <v>1066</v>
      </c>
      <c r="L263" s="33"/>
      <c r="M263" s="129" t="s">
        <v>19</v>
      </c>
      <c r="N263" s="130" t="s">
        <v>46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272</v>
      </c>
      <c r="AT263" s="133" t="s">
        <v>267</v>
      </c>
      <c r="AU263" s="133" t="s">
        <v>83</v>
      </c>
      <c r="AY263" s="18" t="s">
        <v>266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8" t="s">
        <v>83</v>
      </c>
      <c r="BK263" s="134">
        <f>ROUND(I263*H263,2)</f>
        <v>0</v>
      </c>
      <c r="BL263" s="18" t="s">
        <v>272</v>
      </c>
      <c r="BM263" s="133" t="s">
        <v>6009</v>
      </c>
    </row>
    <row r="264" spans="2:65" s="1" customFormat="1" ht="11.25">
      <c r="B264" s="33"/>
      <c r="D264" s="186" t="s">
        <v>1068</v>
      </c>
      <c r="F264" s="187" t="s">
        <v>2981</v>
      </c>
      <c r="I264" s="151"/>
      <c r="L264" s="33"/>
      <c r="M264" s="152"/>
      <c r="T264" s="54"/>
      <c r="AT264" s="18" t="s">
        <v>1068</v>
      </c>
      <c r="AU264" s="18" t="s">
        <v>83</v>
      </c>
    </row>
    <row r="265" spans="2:65" s="10" customFormat="1" ht="25.9" customHeight="1">
      <c r="B265" s="112"/>
      <c r="D265" s="113" t="s">
        <v>74</v>
      </c>
      <c r="E265" s="114" t="s">
        <v>295</v>
      </c>
      <c r="F265" s="114" t="s">
        <v>2982</v>
      </c>
      <c r="I265" s="115"/>
      <c r="J265" s="116">
        <f>BK265</f>
        <v>0</v>
      </c>
      <c r="L265" s="112"/>
      <c r="M265" s="117"/>
      <c r="P265" s="118">
        <f>SUM(P266:P268)</f>
        <v>0</v>
      </c>
      <c r="R265" s="118">
        <f>SUM(R266:R268)</f>
        <v>0</v>
      </c>
      <c r="T265" s="119">
        <f>SUM(T266:T268)</f>
        <v>0</v>
      </c>
      <c r="AR265" s="113" t="s">
        <v>83</v>
      </c>
      <c r="AT265" s="120" t="s">
        <v>74</v>
      </c>
      <c r="AU265" s="120" t="s">
        <v>75</v>
      </c>
      <c r="AY265" s="113" t="s">
        <v>266</v>
      </c>
      <c r="BK265" s="121">
        <f>SUM(BK266:BK268)</f>
        <v>0</v>
      </c>
    </row>
    <row r="266" spans="2:65" s="1" customFormat="1" ht="16.5" customHeight="1">
      <c r="B266" s="33"/>
      <c r="C266" s="122" t="s">
        <v>343</v>
      </c>
      <c r="D266" s="122" t="s">
        <v>267</v>
      </c>
      <c r="E266" s="123" t="s">
        <v>3380</v>
      </c>
      <c r="F266" s="124" t="s">
        <v>3381</v>
      </c>
      <c r="G266" s="125" t="s">
        <v>298</v>
      </c>
      <c r="H266" s="126">
        <v>31.2</v>
      </c>
      <c r="I266" s="127"/>
      <c r="J266" s="128">
        <f>ROUND(I266*H266,2)</f>
        <v>0</v>
      </c>
      <c r="K266" s="124" t="s">
        <v>1066</v>
      </c>
      <c r="L266" s="33"/>
      <c r="M266" s="129" t="s">
        <v>19</v>
      </c>
      <c r="N266" s="130" t="s">
        <v>46</v>
      </c>
      <c r="P266" s="131">
        <f>O266*H266</f>
        <v>0</v>
      </c>
      <c r="Q266" s="131">
        <v>0</v>
      </c>
      <c r="R266" s="131">
        <f>Q266*H266</f>
        <v>0</v>
      </c>
      <c r="S266" s="131">
        <v>0</v>
      </c>
      <c r="T266" s="132">
        <f>S266*H266</f>
        <v>0</v>
      </c>
      <c r="AR266" s="133" t="s">
        <v>272</v>
      </c>
      <c r="AT266" s="133" t="s">
        <v>267</v>
      </c>
      <c r="AU266" s="133" t="s">
        <v>83</v>
      </c>
      <c r="AY266" s="18" t="s">
        <v>266</v>
      </c>
      <c r="BE266" s="134">
        <f>IF(N266="základní",J266,0)</f>
        <v>0</v>
      </c>
      <c r="BF266" s="134">
        <f>IF(N266="snížená",J266,0)</f>
        <v>0</v>
      </c>
      <c r="BG266" s="134">
        <f>IF(N266="zákl. přenesená",J266,0)</f>
        <v>0</v>
      </c>
      <c r="BH266" s="134">
        <f>IF(N266="sníž. přenesená",J266,0)</f>
        <v>0</v>
      </c>
      <c r="BI266" s="134">
        <f>IF(N266="nulová",J266,0)</f>
        <v>0</v>
      </c>
      <c r="BJ266" s="18" t="s">
        <v>83</v>
      </c>
      <c r="BK266" s="134">
        <f>ROUND(I266*H266,2)</f>
        <v>0</v>
      </c>
      <c r="BL266" s="18" t="s">
        <v>272</v>
      </c>
      <c r="BM266" s="133" t="s">
        <v>6010</v>
      </c>
    </row>
    <row r="267" spans="2:65" s="1" customFormat="1" ht="11.25">
      <c r="B267" s="33"/>
      <c r="D267" s="186" t="s">
        <v>1068</v>
      </c>
      <c r="F267" s="187" t="s">
        <v>3383</v>
      </c>
      <c r="I267" s="151"/>
      <c r="L267" s="33"/>
      <c r="M267" s="152"/>
      <c r="T267" s="54"/>
      <c r="AT267" s="18" t="s">
        <v>1068</v>
      </c>
      <c r="AU267" s="18" t="s">
        <v>83</v>
      </c>
    </row>
    <row r="268" spans="2:65" s="1" customFormat="1" ht="29.25">
      <c r="B268" s="33"/>
      <c r="D268" s="136" t="s">
        <v>341</v>
      </c>
      <c r="F268" s="150" t="s">
        <v>6011</v>
      </c>
      <c r="I268" s="151"/>
      <c r="L268" s="33"/>
      <c r="M268" s="152"/>
      <c r="T268" s="54"/>
      <c r="AT268" s="18" t="s">
        <v>341</v>
      </c>
      <c r="AU268" s="18" t="s">
        <v>83</v>
      </c>
    </row>
    <row r="269" spans="2:65" s="10" customFormat="1" ht="25.9" customHeight="1">
      <c r="B269" s="112"/>
      <c r="D269" s="113" t="s">
        <v>74</v>
      </c>
      <c r="E269" s="114" t="s">
        <v>293</v>
      </c>
      <c r="F269" s="114" t="s">
        <v>294</v>
      </c>
      <c r="I269" s="115"/>
      <c r="J269" s="116">
        <f>BK269</f>
        <v>0</v>
      </c>
      <c r="L269" s="112"/>
      <c r="M269" s="117"/>
      <c r="P269" s="118">
        <f>SUM(P270:P297)</f>
        <v>0</v>
      </c>
      <c r="R269" s="118">
        <f>SUM(R270:R297)</f>
        <v>0</v>
      </c>
      <c r="T269" s="119">
        <f>SUM(T270:T297)</f>
        <v>0</v>
      </c>
      <c r="AR269" s="113" t="s">
        <v>83</v>
      </c>
      <c r="AT269" s="120" t="s">
        <v>74</v>
      </c>
      <c r="AU269" s="120" t="s">
        <v>75</v>
      </c>
      <c r="AY269" s="113" t="s">
        <v>266</v>
      </c>
      <c r="BK269" s="121">
        <f>SUM(BK270:BK297)</f>
        <v>0</v>
      </c>
    </row>
    <row r="270" spans="2:65" s="1" customFormat="1" ht="16.5" customHeight="1">
      <c r="B270" s="33"/>
      <c r="C270" s="122" t="s">
        <v>578</v>
      </c>
      <c r="D270" s="122" t="s">
        <v>267</v>
      </c>
      <c r="E270" s="123" t="s">
        <v>2992</v>
      </c>
      <c r="F270" s="124" t="s">
        <v>2993</v>
      </c>
      <c r="G270" s="125" t="s">
        <v>2636</v>
      </c>
      <c r="H270" s="126">
        <v>3.2000000000000001E-2</v>
      </c>
      <c r="I270" s="127"/>
      <c r="J270" s="128">
        <f>ROUND(I270*H270,2)</f>
        <v>0</v>
      </c>
      <c r="K270" s="124" t="s">
        <v>1066</v>
      </c>
      <c r="L270" s="33"/>
      <c r="M270" s="129" t="s">
        <v>19</v>
      </c>
      <c r="N270" s="130" t="s">
        <v>46</v>
      </c>
      <c r="P270" s="131">
        <f>O270*H270</f>
        <v>0</v>
      </c>
      <c r="Q270" s="131">
        <v>0</v>
      </c>
      <c r="R270" s="131">
        <f>Q270*H270</f>
        <v>0</v>
      </c>
      <c r="S270" s="131">
        <v>0</v>
      </c>
      <c r="T270" s="132">
        <f>S270*H270</f>
        <v>0</v>
      </c>
      <c r="AR270" s="133" t="s">
        <v>272</v>
      </c>
      <c r="AT270" s="133" t="s">
        <v>267</v>
      </c>
      <c r="AU270" s="133" t="s">
        <v>83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272</v>
      </c>
      <c r="BM270" s="133" t="s">
        <v>6012</v>
      </c>
    </row>
    <row r="271" spans="2:65" s="1" customFormat="1" ht="11.25">
      <c r="B271" s="33"/>
      <c r="D271" s="186" t="s">
        <v>1068</v>
      </c>
      <c r="F271" s="187" t="s">
        <v>2995</v>
      </c>
      <c r="I271" s="151"/>
      <c r="L271" s="33"/>
      <c r="M271" s="152"/>
      <c r="T271" s="54"/>
      <c r="AT271" s="18" t="s">
        <v>1068</v>
      </c>
      <c r="AU271" s="18" t="s">
        <v>83</v>
      </c>
    </row>
    <row r="272" spans="2:65" s="1" customFormat="1" ht="16.5" customHeight="1">
      <c r="B272" s="33"/>
      <c r="C272" s="122" t="s">
        <v>582</v>
      </c>
      <c r="D272" s="122" t="s">
        <v>267</v>
      </c>
      <c r="E272" s="123" t="s">
        <v>2996</v>
      </c>
      <c r="F272" s="124" t="s">
        <v>2997</v>
      </c>
      <c r="G272" s="125" t="s">
        <v>2636</v>
      </c>
      <c r="H272" s="126">
        <v>7.4999999999999997E-2</v>
      </c>
      <c r="I272" s="127"/>
      <c r="J272" s="128">
        <f>ROUND(I272*H272,2)</f>
        <v>0</v>
      </c>
      <c r="K272" s="124" t="s">
        <v>1066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272</v>
      </c>
      <c r="AT272" s="133" t="s">
        <v>267</v>
      </c>
      <c r="AU272" s="133" t="s">
        <v>83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272</v>
      </c>
      <c r="BM272" s="133" t="s">
        <v>6013</v>
      </c>
    </row>
    <row r="273" spans="2:65" s="1" customFormat="1" ht="11.25">
      <c r="B273" s="33"/>
      <c r="D273" s="186" t="s">
        <v>1068</v>
      </c>
      <c r="F273" s="187" t="s">
        <v>2999</v>
      </c>
      <c r="I273" s="151"/>
      <c r="L273" s="33"/>
      <c r="M273" s="152"/>
      <c r="T273" s="54"/>
      <c r="AT273" s="18" t="s">
        <v>1068</v>
      </c>
      <c r="AU273" s="18" t="s">
        <v>83</v>
      </c>
    </row>
    <row r="274" spans="2:65" s="1" customFormat="1" ht="24.2" customHeight="1">
      <c r="B274" s="33"/>
      <c r="C274" s="122" t="s">
        <v>586</v>
      </c>
      <c r="D274" s="122" t="s">
        <v>267</v>
      </c>
      <c r="E274" s="123" t="s">
        <v>3003</v>
      </c>
      <c r="F274" s="124" t="s">
        <v>3004</v>
      </c>
      <c r="G274" s="125" t="s">
        <v>2609</v>
      </c>
      <c r="H274" s="126">
        <v>135.6</v>
      </c>
      <c r="I274" s="127"/>
      <c r="J274" s="128">
        <f>ROUND(I274*H274,2)</f>
        <v>0</v>
      </c>
      <c r="K274" s="124" t="s">
        <v>1066</v>
      </c>
      <c r="L274" s="33"/>
      <c r="M274" s="129" t="s">
        <v>19</v>
      </c>
      <c r="N274" s="130" t="s">
        <v>46</v>
      </c>
      <c r="P274" s="131">
        <f>O274*H274</f>
        <v>0</v>
      </c>
      <c r="Q274" s="131">
        <v>0</v>
      </c>
      <c r="R274" s="131">
        <f>Q274*H274</f>
        <v>0</v>
      </c>
      <c r="S274" s="131">
        <v>0</v>
      </c>
      <c r="T274" s="132">
        <f>S274*H274</f>
        <v>0</v>
      </c>
      <c r="AR274" s="133" t="s">
        <v>272</v>
      </c>
      <c r="AT274" s="133" t="s">
        <v>267</v>
      </c>
      <c r="AU274" s="133" t="s">
        <v>83</v>
      </c>
      <c r="AY274" s="18" t="s">
        <v>266</v>
      </c>
      <c r="BE274" s="134">
        <f>IF(N274="základní",J274,0)</f>
        <v>0</v>
      </c>
      <c r="BF274" s="134">
        <f>IF(N274="snížená",J274,0)</f>
        <v>0</v>
      </c>
      <c r="BG274" s="134">
        <f>IF(N274="zákl. přenesená",J274,0)</f>
        <v>0</v>
      </c>
      <c r="BH274" s="134">
        <f>IF(N274="sníž. přenesená",J274,0)</f>
        <v>0</v>
      </c>
      <c r="BI274" s="134">
        <f>IF(N274="nulová",J274,0)</f>
        <v>0</v>
      </c>
      <c r="BJ274" s="18" t="s">
        <v>83</v>
      </c>
      <c r="BK274" s="134">
        <f>ROUND(I274*H274,2)</f>
        <v>0</v>
      </c>
      <c r="BL274" s="18" t="s">
        <v>272</v>
      </c>
      <c r="BM274" s="133" t="s">
        <v>6014</v>
      </c>
    </row>
    <row r="275" spans="2:65" s="1" customFormat="1" ht="11.25">
      <c r="B275" s="33"/>
      <c r="D275" s="186" t="s">
        <v>1068</v>
      </c>
      <c r="F275" s="187" t="s">
        <v>3006</v>
      </c>
      <c r="I275" s="151"/>
      <c r="L275" s="33"/>
      <c r="M275" s="152"/>
      <c r="T275" s="54"/>
      <c r="AT275" s="18" t="s">
        <v>1068</v>
      </c>
      <c r="AU275" s="18" t="s">
        <v>83</v>
      </c>
    </row>
    <row r="276" spans="2:65" s="1" customFormat="1" ht="16.5" customHeight="1">
      <c r="B276" s="33"/>
      <c r="C276" s="122" t="s">
        <v>591</v>
      </c>
      <c r="D276" s="122" t="s">
        <v>267</v>
      </c>
      <c r="E276" s="123" t="s">
        <v>3013</v>
      </c>
      <c r="F276" s="124" t="s">
        <v>3014</v>
      </c>
      <c r="G276" s="125" t="s">
        <v>2609</v>
      </c>
      <c r="H276" s="126">
        <v>44.045000000000002</v>
      </c>
      <c r="I276" s="127"/>
      <c r="J276" s="128">
        <f>ROUND(I276*H276,2)</f>
        <v>0</v>
      </c>
      <c r="K276" s="124" t="s">
        <v>1066</v>
      </c>
      <c r="L276" s="33"/>
      <c r="M276" s="129" t="s">
        <v>19</v>
      </c>
      <c r="N276" s="130" t="s">
        <v>46</v>
      </c>
      <c r="P276" s="131">
        <f>O276*H276</f>
        <v>0</v>
      </c>
      <c r="Q276" s="131">
        <v>0</v>
      </c>
      <c r="R276" s="131">
        <f>Q276*H276</f>
        <v>0</v>
      </c>
      <c r="S276" s="131">
        <v>0</v>
      </c>
      <c r="T276" s="132">
        <f>S276*H276</f>
        <v>0</v>
      </c>
      <c r="AR276" s="133" t="s">
        <v>272</v>
      </c>
      <c r="AT276" s="133" t="s">
        <v>267</v>
      </c>
      <c r="AU276" s="133" t="s">
        <v>83</v>
      </c>
      <c r="AY276" s="18" t="s">
        <v>266</v>
      </c>
      <c r="BE276" s="134">
        <f>IF(N276="základní",J276,0)</f>
        <v>0</v>
      </c>
      <c r="BF276" s="134">
        <f>IF(N276="snížená",J276,0)</f>
        <v>0</v>
      </c>
      <c r="BG276" s="134">
        <f>IF(N276="zákl. přenesená",J276,0)</f>
        <v>0</v>
      </c>
      <c r="BH276" s="134">
        <f>IF(N276="sníž. přenesená",J276,0)</f>
        <v>0</v>
      </c>
      <c r="BI276" s="134">
        <f>IF(N276="nulová",J276,0)</f>
        <v>0</v>
      </c>
      <c r="BJ276" s="18" t="s">
        <v>83</v>
      </c>
      <c r="BK276" s="134">
        <f>ROUND(I276*H276,2)</f>
        <v>0</v>
      </c>
      <c r="BL276" s="18" t="s">
        <v>272</v>
      </c>
      <c r="BM276" s="133" t="s">
        <v>6015</v>
      </c>
    </row>
    <row r="277" spans="2:65" s="1" customFormat="1" ht="11.25">
      <c r="B277" s="33"/>
      <c r="D277" s="186" t="s">
        <v>1068</v>
      </c>
      <c r="F277" s="187" t="s">
        <v>3016</v>
      </c>
      <c r="I277" s="151"/>
      <c r="L277" s="33"/>
      <c r="M277" s="152"/>
      <c r="T277" s="54"/>
      <c r="AT277" s="18" t="s">
        <v>1068</v>
      </c>
      <c r="AU277" s="18" t="s">
        <v>83</v>
      </c>
    </row>
    <row r="278" spans="2:65" s="1" customFormat="1" ht="16.5" customHeight="1">
      <c r="B278" s="33"/>
      <c r="C278" s="122" t="s">
        <v>595</v>
      </c>
      <c r="D278" s="122" t="s">
        <v>267</v>
      </c>
      <c r="E278" s="123" t="s">
        <v>5227</v>
      </c>
      <c r="F278" s="124" t="s">
        <v>5228</v>
      </c>
      <c r="G278" s="125" t="s">
        <v>2609</v>
      </c>
      <c r="H278" s="126">
        <v>103.155</v>
      </c>
      <c r="I278" s="127"/>
      <c r="J278" s="128">
        <f>ROUND(I278*H278,2)</f>
        <v>0</v>
      </c>
      <c r="K278" s="124" t="s">
        <v>1066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272</v>
      </c>
      <c r="AT278" s="133" t="s">
        <v>267</v>
      </c>
      <c r="AU278" s="133" t="s">
        <v>83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272</v>
      </c>
      <c r="BM278" s="133" t="s">
        <v>6016</v>
      </c>
    </row>
    <row r="279" spans="2:65" s="1" customFormat="1" ht="11.25">
      <c r="B279" s="33"/>
      <c r="D279" s="186" t="s">
        <v>1068</v>
      </c>
      <c r="F279" s="187" t="s">
        <v>5230</v>
      </c>
      <c r="I279" s="151"/>
      <c r="L279" s="33"/>
      <c r="M279" s="152"/>
      <c r="T279" s="54"/>
      <c r="AT279" s="18" t="s">
        <v>1068</v>
      </c>
      <c r="AU279" s="18" t="s">
        <v>83</v>
      </c>
    </row>
    <row r="280" spans="2:65" s="1" customFormat="1" ht="16.5" customHeight="1">
      <c r="B280" s="33"/>
      <c r="C280" s="122" t="s">
        <v>470</v>
      </c>
      <c r="D280" s="122" t="s">
        <v>267</v>
      </c>
      <c r="E280" s="123" t="s">
        <v>3022</v>
      </c>
      <c r="F280" s="124" t="s">
        <v>3023</v>
      </c>
      <c r="G280" s="125" t="s">
        <v>2609</v>
      </c>
      <c r="H280" s="126">
        <v>107.6</v>
      </c>
      <c r="I280" s="127"/>
      <c r="J280" s="128">
        <f>ROUND(I280*H280,2)</f>
        <v>0</v>
      </c>
      <c r="K280" s="124" t="s">
        <v>1066</v>
      </c>
      <c r="L280" s="33"/>
      <c r="M280" s="129" t="s">
        <v>19</v>
      </c>
      <c r="N280" s="130" t="s">
        <v>46</v>
      </c>
      <c r="P280" s="131">
        <f>O280*H280</f>
        <v>0</v>
      </c>
      <c r="Q280" s="131">
        <v>0</v>
      </c>
      <c r="R280" s="131">
        <f>Q280*H280</f>
        <v>0</v>
      </c>
      <c r="S280" s="131">
        <v>0</v>
      </c>
      <c r="T280" s="132">
        <f>S280*H280</f>
        <v>0</v>
      </c>
      <c r="AR280" s="133" t="s">
        <v>272</v>
      </c>
      <c r="AT280" s="133" t="s">
        <v>267</v>
      </c>
      <c r="AU280" s="133" t="s">
        <v>83</v>
      </c>
      <c r="AY280" s="18" t="s">
        <v>266</v>
      </c>
      <c r="BE280" s="134">
        <f>IF(N280="základní",J280,0)</f>
        <v>0</v>
      </c>
      <c r="BF280" s="134">
        <f>IF(N280="snížená",J280,0)</f>
        <v>0</v>
      </c>
      <c r="BG280" s="134">
        <f>IF(N280="zákl. přenesená",J280,0)</f>
        <v>0</v>
      </c>
      <c r="BH280" s="134">
        <f>IF(N280="sníž. přenesená",J280,0)</f>
        <v>0</v>
      </c>
      <c r="BI280" s="134">
        <f>IF(N280="nulová",J280,0)</f>
        <v>0</v>
      </c>
      <c r="BJ280" s="18" t="s">
        <v>83</v>
      </c>
      <c r="BK280" s="134">
        <f>ROUND(I280*H280,2)</f>
        <v>0</v>
      </c>
      <c r="BL280" s="18" t="s">
        <v>272</v>
      </c>
      <c r="BM280" s="133" t="s">
        <v>6017</v>
      </c>
    </row>
    <row r="281" spans="2:65" s="1" customFormat="1" ht="11.25">
      <c r="B281" s="33"/>
      <c r="D281" s="186" t="s">
        <v>1068</v>
      </c>
      <c r="F281" s="187" t="s">
        <v>3025</v>
      </c>
      <c r="I281" s="151"/>
      <c r="L281" s="33"/>
      <c r="M281" s="152"/>
      <c r="T281" s="54"/>
      <c r="AT281" s="18" t="s">
        <v>1068</v>
      </c>
      <c r="AU281" s="18" t="s">
        <v>83</v>
      </c>
    </row>
    <row r="282" spans="2:65" s="1" customFormat="1" ht="19.5">
      <c r="B282" s="33"/>
      <c r="D282" s="136" t="s">
        <v>341</v>
      </c>
      <c r="F282" s="150" t="s">
        <v>3026</v>
      </c>
      <c r="I282" s="151"/>
      <c r="L282" s="33"/>
      <c r="M282" s="152"/>
      <c r="T282" s="54"/>
      <c r="AT282" s="18" t="s">
        <v>341</v>
      </c>
      <c r="AU282" s="18" t="s">
        <v>83</v>
      </c>
    </row>
    <row r="283" spans="2:65" s="1" customFormat="1" ht="16.5" customHeight="1">
      <c r="B283" s="33"/>
      <c r="C283" s="122" t="s">
        <v>465</v>
      </c>
      <c r="D283" s="122" t="s">
        <v>267</v>
      </c>
      <c r="E283" s="123" t="s">
        <v>3028</v>
      </c>
      <c r="F283" s="124" t="s">
        <v>3029</v>
      </c>
      <c r="G283" s="125" t="s">
        <v>2609</v>
      </c>
      <c r="H283" s="126">
        <v>215.1</v>
      </c>
      <c r="I283" s="127"/>
      <c r="J283" s="128">
        <f>ROUND(I283*H283,2)</f>
        <v>0</v>
      </c>
      <c r="K283" s="124" t="s">
        <v>1066</v>
      </c>
      <c r="L283" s="33"/>
      <c r="M283" s="129" t="s">
        <v>19</v>
      </c>
      <c r="N283" s="130" t="s">
        <v>46</v>
      </c>
      <c r="P283" s="131">
        <f>O283*H283</f>
        <v>0</v>
      </c>
      <c r="Q283" s="131">
        <v>0</v>
      </c>
      <c r="R283" s="131">
        <f>Q283*H283</f>
        <v>0</v>
      </c>
      <c r="S283" s="131">
        <v>0</v>
      </c>
      <c r="T283" s="132">
        <f>S283*H283</f>
        <v>0</v>
      </c>
      <c r="AR283" s="133" t="s">
        <v>272</v>
      </c>
      <c r="AT283" s="133" t="s">
        <v>267</v>
      </c>
      <c r="AU283" s="133" t="s">
        <v>83</v>
      </c>
      <c r="AY283" s="18" t="s">
        <v>266</v>
      </c>
      <c r="BE283" s="134">
        <f>IF(N283="základní",J283,0)</f>
        <v>0</v>
      </c>
      <c r="BF283" s="134">
        <f>IF(N283="snížená",J283,0)</f>
        <v>0</v>
      </c>
      <c r="BG283" s="134">
        <f>IF(N283="zákl. přenesená",J283,0)</f>
        <v>0</v>
      </c>
      <c r="BH283" s="134">
        <f>IF(N283="sníž. přenesená",J283,0)</f>
        <v>0</v>
      </c>
      <c r="BI283" s="134">
        <f>IF(N283="nulová",J283,0)</f>
        <v>0</v>
      </c>
      <c r="BJ283" s="18" t="s">
        <v>83</v>
      </c>
      <c r="BK283" s="134">
        <f>ROUND(I283*H283,2)</f>
        <v>0</v>
      </c>
      <c r="BL283" s="18" t="s">
        <v>272</v>
      </c>
      <c r="BM283" s="133" t="s">
        <v>6018</v>
      </c>
    </row>
    <row r="284" spans="2:65" s="1" customFormat="1" ht="11.25">
      <c r="B284" s="33"/>
      <c r="D284" s="186" t="s">
        <v>1068</v>
      </c>
      <c r="F284" s="187" t="s">
        <v>3031</v>
      </c>
      <c r="I284" s="151"/>
      <c r="L284" s="33"/>
      <c r="M284" s="152"/>
      <c r="T284" s="54"/>
      <c r="AT284" s="18" t="s">
        <v>1068</v>
      </c>
      <c r="AU284" s="18" t="s">
        <v>83</v>
      </c>
    </row>
    <row r="285" spans="2:65" s="1" customFormat="1" ht="19.5">
      <c r="B285" s="33"/>
      <c r="D285" s="136" t="s">
        <v>341</v>
      </c>
      <c r="F285" s="150" t="s">
        <v>3032</v>
      </c>
      <c r="I285" s="151"/>
      <c r="L285" s="33"/>
      <c r="M285" s="152"/>
      <c r="T285" s="54"/>
      <c r="AT285" s="18" t="s">
        <v>341</v>
      </c>
      <c r="AU285" s="18" t="s">
        <v>83</v>
      </c>
    </row>
    <row r="286" spans="2:65" s="1" customFormat="1" ht="16.5" customHeight="1">
      <c r="B286" s="33"/>
      <c r="C286" s="122" t="s">
        <v>574</v>
      </c>
      <c r="D286" s="122" t="s">
        <v>267</v>
      </c>
      <c r="E286" s="123" t="s">
        <v>3045</v>
      </c>
      <c r="F286" s="124" t="s">
        <v>3046</v>
      </c>
      <c r="G286" s="125" t="s">
        <v>2609</v>
      </c>
      <c r="H286" s="126">
        <v>113</v>
      </c>
      <c r="I286" s="127"/>
      <c r="J286" s="128">
        <f>ROUND(I286*H286,2)</f>
        <v>0</v>
      </c>
      <c r="K286" s="124" t="s">
        <v>1066</v>
      </c>
      <c r="L286" s="33"/>
      <c r="M286" s="129" t="s">
        <v>19</v>
      </c>
      <c r="N286" s="130" t="s">
        <v>46</v>
      </c>
      <c r="P286" s="131">
        <f>O286*H286</f>
        <v>0</v>
      </c>
      <c r="Q286" s="131">
        <v>0</v>
      </c>
      <c r="R286" s="131">
        <f>Q286*H286</f>
        <v>0</v>
      </c>
      <c r="S286" s="131">
        <v>0</v>
      </c>
      <c r="T286" s="132">
        <f>S286*H286</f>
        <v>0</v>
      </c>
      <c r="AR286" s="133" t="s">
        <v>272</v>
      </c>
      <c r="AT286" s="133" t="s">
        <v>267</v>
      </c>
      <c r="AU286" s="133" t="s">
        <v>83</v>
      </c>
      <c r="AY286" s="18" t="s">
        <v>266</v>
      </c>
      <c r="BE286" s="134">
        <f>IF(N286="základní",J286,0)</f>
        <v>0</v>
      </c>
      <c r="BF286" s="134">
        <f>IF(N286="snížená",J286,0)</f>
        <v>0</v>
      </c>
      <c r="BG286" s="134">
        <f>IF(N286="zákl. přenesená",J286,0)</f>
        <v>0</v>
      </c>
      <c r="BH286" s="134">
        <f>IF(N286="sníž. přenesená",J286,0)</f>
        <v>0</v>
      </c>
      <c r="BI286" s="134">
        <f>IF(N286="nulová",J286,0)</f>
        <v>0</v>
      </c>
      <c r="BJ286" s="18" t="s">
        <v>83</v>
      </c>
      <c r="BK286" s="134">
        <f>ROUND(I286*H286,2)</f>
        <v>0</v>
      </c>
      <c r="BL286" s="18" t="s">
        <v>272</v>
      </c>
      <c r="BM286" s="133" t="s">
        <v>6019</v>
      </c>
    </row>
    <row r="287" spans="2:65" s="1" customFormat="1" ht="11.25">
      <c r="B287" s="33"/>
      <c r="D287" s="186" t="s">
        <v>1068</v>
      </c>
      <c r="F287" s="187" t="s">
        <v>3048</v>
      </c>
      <c r="I287" s="151"/>
      <c r="L287" s="33"/>
      <c r="M287" s="152"/>
      <c r="T287" s="54"/>
      <c r="AT287" s="18" t="s">
        <v>1068</v>
      </c>
      <c r="AU287" s="18" t="s">
        <v>83</v>
      </c>
    </row>
    <row r="288" spans="2:65" s="1" customFormat="1" ht="19.5">
      <c r="B288" s="33"/>
      <c r="D288" s="136" t="s">
        <v>341</v>
      </c>
      <c r="F288" s="150" t="s">
        <v>3049</v>
      </c>
      <c r="I288" s="151"/>
      <c r="L288" s="33"/>
      <c r="M288" s="152"/>
      <c r="T288" s="54"/>
      <c r="AT288" s="18" t="s">
        <v>341</v>
      </c>
      <c r="AU288" s="18" t="s">
        <v>83</v>
      </c>
    </row>
    <row r="289" spans="2:65" s="1" customFormat="1" ht="16.5" customHeight="1">
      <c r="B289" s="33"/>
      <c r="C289" s="122" t="s">
        <v>570</v>
      </c>
      <c r="D289" s="122" t="s">
        <v>267</v>
      </c>
      <c r="E289" s="123" t="s">
        <v>6020</v>
      </c>
      <c r="F289" s="124" t="s">
        <v>6021</v>
      </c>
      <c r="G289" s="125" t="s">
        <v>2609</v>
      </c>
      <c r="H289" s="126">
        <v>83</v>
      </c>
      <c r="I289" s="127"/>
      <c r="J289" s="128">
        <f>ROUND(I289*H289,2)</f>
        <v>0</v>
      </c>
      <c r="K289" s="124" t="s">
        <v>1066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272</v>
      </c>
      <c r="AT289" s="133" t="s">
        <v>267</v>
      </c>
      <c r="AU289" s="133" t="s">
        <v>83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272</v>
      </c>
      <c r="BM289" s="133" t="s">
        <v>6022</v>
      </c>
    </row>
    <row r="290" spans="2:65" s="1" customFormat="1" ht="11.25">
      <c r="B290" s="33"/>
      <c r="D290" s="186" t="s">
        <v>1068</v>
      </c>
      <c r="F290" s="187" t="s">
        <v>6023</v>
      </c>
      <c r="I290" s="151"/>
      <c r="L290" s="33"/>
      <c r="M290" s="152"/>
      <c r="T290" s="54"/>
      <c r="AT290" s="18" t="s">
        <v>1068</v>
      </c>
      <c r="AU290" s="18" t="s">
        <v>83</v>
      </c>
    </row>
    <row r="291" spans="2:65" s="1" customFormat="1" ht="19.5">
      <c r="B291" s="33"/>
      <c r="D291" s="136" t="s">
        <v>341</v>
      </c>
      <c r="F291" s="150" t="s">
        <v>6024</v>
      </c>
      <c r="I291" s="151"/>
      <c r="L291" s="33"/>
      <c r="M291" s="152"/>
      <c r="T291" s="54"/>
      <c r="AT291" s="18" t="s">
        <v>341</v>
      </c>
      <c r="AU291" s="18" t="s">
        <v>83</v>
      </c>
    </row>
    <row r="292" spans="2:65" s="1" customFormat="1" ht="16.5" customHeight="1">
      <c r="B292" s="33"/>
      <c r="C292" s="122" t="s">
        <v>474</v>
      </c>
      <c r="D292" s="122" t="s">
        <v>267</v>
      </c>
      <c r="E292" s="123" t="s">
        <v>3051</v>
      </c>
      <c r="F292" s="124" t="s">
        <v>3052</v>
      </c>
      <c r="G292" s="125" t="s">
        <v>2609</v>
      </c>
      <c r="H292" s="126">
        <v>128</v>
      </c>
      <c r="I292" s="127"/>
      <c r="J292" s="128">
        <f>ROUND(I292*H292,2)</f>
        <v>0</v>
      </c>
      <c r="K292" s="124" t="s">
        <v>1066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272</v>
      </c>
      <c r="AT292" s="133" t="s">
        <v>267</v>
      </c>
      <c r="AU292" s="133" t="s">
        <v>83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272</v>
      </c>
      <c r="BM292" s="133" t="s">
        <v>6025</v>
      </c>
    </row>
    <row r="293" spans="2:65" s="1" customFormat="1" ht="11.25">
      <c r="B293" s="33"/>
      <c r="D293" s="186" t="s">
        <v>1068</v>
      </c>
      <c r="F293" s="187" t="s">
        <v>3054</v>
      </c>
      <c r="I293" s="151"/>
      <c r="L293" s="33"/>
      <c r="M293" s="152"/>
      <c r="T293" s="54"/>
      <c r="AT293" s="18" t="s">
        <v>1068</v>
      </c>
      <c r="AU293" s="18" t="s">
        <v>83</v>
      </c>
    </row>
    <row r="294" spans="2:65" s="1" customFormat="1" ht="19.5">
      <c r="B294" s="33"/>
      <c r="D294" s="136" t="s">
        <v>341</v>
      </c>
      <c r="F294" s="150" t="s">
        <v>3055</v>
      </c>
      <c r="I294" s="151"/>
      <c r="L294" s="33"/>
      <c r="M294" s="152"/>
      <c r="T294" s="54"/>
      <c r="AT294" s="18" t="s">
        <v>341</v>
      </c>
      <c r="AU294" s="18" t="s">
        <v>83</v>
      </c>
    </row>
    <row r="295" spans="2:65" s="1" customFormat="1" ht="16.5" customHeight="1">
      <c r="B295" s="33"/>
      <c r="C295" s="122" t="s">
        <v>347</v>
      </c>
      <c r="D295" s="122" t="s">
        <v>267</v>
      </c>
      <c r="E295" s="123" t="s">
        <v>3069</v>
      </c>
      <c r="F295" s="124" t="s">
        <v>3070</v>
      </c>
      <c r="G295" s="125" t="s">
        <v>2636</v>
      </c>
      <c r="H295" s="126">
        <v>2.0430000000000001</v>
      </c>
      <c r="I295" s="127"/>
      <c r="J295" s="128">
        <f>ROUND(I295*H295,2)</f>
        <v>0</v>
      </c>
      <c r="K295" s="124" t="s">
        <v>1066</v>
      </c>
      <c r="L295" s="33"/>
      <c r="M295" s="129" t="s">
        <v>19</v>
      </c>
      <c r="N295" s="130" t="s">
        <v>46</v>
      </c>
      <c r="P295" s="131">
        <f>O295*H295</f>
        <v>0</v>
      </c>
      <c r="Q295" s="131">
        <v>0</v>
      </c>
      <c r="R295" s="131">
        <f>Q295*H295</f>
        <v>0</v>
      </c>
      <c r="S295" s="131">
        <v>0</v>
      </c>
      <c r="T295" s="132">
        <f>S295*H295</f>
        <v>0</v>
      </c>
      <c r="AR295" s="133" t="s">
        <v>272</v>
      </c>
      <c r="AT295" s="133" t="s">
        <v>267</v>
      </c>
      <c r="AU295" s="133" t="s">
        <v>83</v>
      </c>
      <c r="AY295" s="18" t="s">
        <v>266</v>
      </c>
      <c r="BE295" s="134">
        <f>IF(N295="základní",J295,0)</f>
        <v>0</v>
      </c>
      <c r="BF295" s="134">
        <f>IF(N295="snížená",J295,0)</f>
        <v>0</v>
      </c>
      <c r="BG295" s="134">
        <f>IF(N295="zákl. přenesená",J295,0)</f>
        <v>0</v>
      </c>
      <c r="BH295" s="134">
        <f>IF(N295="sníž. přenesená",J295,0)</f>
        <v>0</v>
      </c>
      <c r="BI295" s="134">
        <f>IF(N295="nulová",J295,0)</f>
        <v>0</v>
      </c>
      <c r="BJ295" s="18" t="s">
        <v>83</v>
      </c>
      <c r="BK295" s="134">
        <f>ROUND(I295*H295,2)</f>
        <v>0</v>
      </c>
      <c r="BL295" s="18" t="s">
        <v>272</v>
      </c>
      <c r="BM295" s="133" t="s">
        <v>6026</v>
      </c>
    </row>
    <row r="296" spans="2:65" s="1" customFormat="1" ht="11.25">
      <c r="B296" s="33"/>
      <c r="D296" s="186" t="s">
        <v>1068</v>
      </c>
      <c r="F296" s="187" t="s">
        <v>3072</v>
      </c>
      <c r="I296" s="151"/>
      <c r="L296" s="33"/>
      <c r="M296" s="152"/>
      <c r="T296" s="54"/>
      <c r="AT296" s="18" t="s">
        <v>1068</v>
      </c>
      <c r="AU296" s="18" t="s">
        <v>83</v>
      </c>
    </row>
    <row r="297" spans="2:65" s="1" customFormat="1" ht="29.25">
      <c r="B297" s="33"/>
      <c r="D297" s="136" t="s">
        <v>341</v>
      </c>
      <c r="F297" s="150" t="s">
        <v>3073</v>
      </c>
      <c r="I297" s="151"/>
      <c r="L297" s="33"/>
      <c r="M297" s="152"/>
      <c r="T297" s="54"/>
      <c r="AT297" s="18" t="s">
        <v>341</v>
      </c>
      <c r="AU297" s="18" t="s">
        <v>83</v>
      </c>
    </row>
    <row r="298" spans="2:65" s="10" customFormat="1" ht="25.9" customHeight="1">
      <c r="B298" s="112"/>
      <c r="D298" s="113" t="s">
        <v>74</v>
      </c>
      <c r="E298" s="114" t="s">
        <v>307</v>
      </c>
      <c r="F298" s="114" t="s">
        <v>3080</v>
      </c>
      <c r="I298" s="115"/>
      <c r="J298" s="116">
        <f>BK298</f>
        <v>0</v>
      </c>
      <c r="L298" s="112"/>
      <c r="M298" s="117"/>
      <c r="P298" s="118">
        <f>SUM(P299:P368)</f>
        <v>0</v>
      </c>
      <c r="R298" s="118">
        <f>SUM(R299:R368)</f>
        <v>0</v>
      </c>
      <c r="T298" s="119">
        <f>SUM(T299:T368)</f>
        <v>0</v>
      </c>
      <c r="AR298" s="113" t="s">
        <v>83</v>
      </c>
      <c r="AT298" s="120" t="s">
        <v>74</v>
      </c>
      <c r="AU298" s="120" t="s">
        <v>75</v>
      </c>
      <c r="AY298" s="113" t="s">
        <v>266</v>
      </c>
      <c r="BK298" s="121">
        <f>SUM(BK299:BK368)</f>
        <v>0</v>
      </c>
    </row>
    <row r="299" spans="2:65" s="1" customFormat="1" ht="16.5" customHeight="1">
      <c r="B299" s="33"/>
      <c r="C299" s="122" t="s">
        <v>478</v>
      </c>
      <c r="D299" s="122" t="s">
        <v>267</v>
      </c>
      <c r="E299" s="123" t="s">
        <v>1072</v>
      </c>
      <c r="F299" s="124" t="s">
        <v>3092</v>
      </c>
      <c r="G299" s="125" t="s">
        <v>298</v>
      </c>
      <c r="H299" s="126">
        <v>22.4</v>
      </c>
      <c r="I299" s="127"/>
      <c r="J299" s="128">
        <f>ROUND(I299*H299,2)</f>
        <v>0</v>
      </c>
      <c r="K299" s="124" t="s">
        <v>1066</v>
      </c>
      <c r="L299" s="33"/>
      <c r="M299" s="129" t="s">
        <v>19</v>
      </c>
      <c r="N299" s="130" t="s">
        <v>46</v>
      </c>
      <c r="P299" s="131">
        <f>O299*H299</f>
        <v>0</v>
      </c>
      <c r="Q299" s="131">
        <v>0</v>
      </c>
      <c r="R299" s="131">
        <f>Q299*H299</f>
        <v>0</v>
      </c>
      <c r="S299" s="131">
        <v>0</v>
      </c>
      <c r="T299" s="132">
        <f>S299*H299</f>
        <v>0</v>
      </c>
      <c r="AR299" s="133" t="s">
        <v>272</v>
      </c>
      <c r="AT299" s="133" t="s">
        <v>267</v>
      </c>
      <c r="AU299" s="133" t="s">
        <v>83</v>
      </c>
      <c r="AY299" s="18" t="s">
        <v>266</v>
      </c>
      <c r="BE299" s="134">
        <f>IF(N299="základní",J299,0)</f>
        <v>0</v>
      </c>
      <c r="BF299" s="134">
        <f>IF(N299="snížená",J299,0)</f>
        <v>0</v>
      </c>
      <c r="BG299" s="134">
        <f>IF(N299="zákl. přenesená",J299,0)</f>
        <v>0</v>
      </c>
      <c r="BH299" s="134">
        <f>IF(N299="sníž. přenesená",J299,0)</f>
        <v>0</v>
      </c>
      <c r="BI299" s="134">
        <f>IF(N299="nulová",J299,0)</f>
        <v>0</v>
      </c>
      <c r="BJ299" s="18" t="s">
        <v>83</v>
      </c>
      <c r="BK299" s="134">
        <f>ROUND(I299*H299,2)</f>
        <v>0</v>
      </c>
      <c r="BL299" s="18" t="s">
        <v>272</v>
      </c>
      <c r="BM299" s="133" t="s">
        <v>6027</v>
      </c>
    </row>
    <row r="300" spans="2:65" s="1" customFormat="1" ht="11.25">
      <c r="B300" s="33"/>
      <c r="D300" s="186" t="s">
        <v>1068</v>
      </c>
      <c r="F300" s="187" t="s">
        <v>1075</v>
      </c>
      <c r="I300" s="151"/>
      <c r="L300" s="33"/>
      <c r="M300" s="152"/>
      <c r="T300" s="54"/>
      <c r="AT300" s="18" t="s">
        <v>1068</v>
      </c>
      <c r="AU300" s="18" t="s">
        <v>83</v>
      </c>
    </row>
    <row r="301" spans="2:65" s="1" customFormat="1" ht="19.5">
      <c r="B301" s="33"/>
      <c r="D301" s="136" t="s">
        <v>341</v>
      </c>
      <c r="F301" s="150" t="s">
        <v>3094</v>
      </c>
      <c r="I301" s="151"/>
      <c r="L301" s="33"/>
      <c r="M301" s="152"/>
      <c r="T301" s="54"/>
      <c r="AT301" s="18" t="s">
        <v>341</v>
      </c>
      <c r="AU301" s="18" t="s">
        <v>83</v>
      </c>
    </row>
    <row r="302" spans="2:65" s="1" customFormat="1" ht="16.5" customHeight="1">
      <c r="B302" s="33"/>
      <c r="C302" s="122" t="s">
        <v>498</v>
      </c>
      <c r="D302" s="122" t="s">
        <v>267</v>
      </c>
      <c r="E302" s="123" t="s">
        <v>1077</v>
      </c>
      <c r="F302" s="124" t="s">
        <v>1078</v>
      </c>
      <c r="G302" s="125" t="s">
        <v>3096</v>
      </c>
      <c r="H302" s="126">
        <v>1156</v>
      </c>
      <c r="I302" s="127"/>
      <c r="J302" s="128">
        <f>ROUND(I302*H302,2)</f>
        <v>0</v>
      </c>
      <c r="K302" s="124" t="s">
        <v>19</v>
      </c>
      <c r="L302" s="33"/>
      <c r="M302" s="129" t="s">
        <v>19</v>
      </c>
      <c r="N302" s="130" t="s">
        <v>46</v>
      </c>
      <c r="P302" s="131">
        <f>O302*H302</f>
        <v>0</v>
      </c>
      <c r="Q302" s="131">
        <v>0</v>
      </c>
      <c r="R302" s="131">
        <f>Q302*H302</f>
        <v>0</v>
      </c>
      <c r="S302" s="131">
        <v>0</v>
      </c>
      <c r="T302" s="132">
        <f>S302*H302</f>
        <v>0</v>
      </c>
      <c r="AR302" s="133" t="s">
        <v>272</v>
      </c>
      <c r="AT302" s="133" t="s">
        <v>267</v>
      </c>
      <c r="AU302" s="133" t="s">
        <v>83</v>
      </c>
      <c r="AY302" s="18" t="s">
        <v>266</v>
      </c>
      <c r="BE302" s="134">
        <f>IF(N302="základní",J302,0)</f>
        <v>0</v>
      </c>
      <c r="BF302" s="134">
        <f>IF(N302="snížená",J302,0)</f>
        <v>0</v>
      </c>
      <c r="BG302" s="134">
        <f>IF(N302="zákl. přenesená",J302,0)</f>
        <v>0</v>
      </c>
      <c r="BH302" s="134">
        <f>IF(N302="sníž. přenesená",J302,0)</f>
        <v>0</v>
      </c>
      <c r="BI302" s="134">
        <f>IF(N302="nulová",J302,0)</f>
        <v>0</v>
      </c>
      <c r="BJ302" s="18" t="s">
        <v>83</v>
      </c>
      <c r="BK302" s="134">
        <f>ROUND(I302*H302,2)</f>
        <v>0</v>
      </c>
      <c r="BL302" s="18" t="s">
        <v>272</v>
      </c>
      <c r="BM302" s="133" t="s">
        <v>6028</v>
      </c>
    </row>
    <row r="303" spans="2:65" s="1" customFormat="1" ht="19.5">
      <c r="B303" s="33"/>
      <c r="D303" s="136" t="s">
        <v>341</v>
      </c>
      <c r="F303" s="150" t="s">
        <v>3098</v>
      </c>
      <c r="I303" s="151"/>
      <c r="L303" s="33"/>
      <c r="M303" s="152"/>
      <c r="T303" s="54"/>
      <c r="AT303" s="18" t="s">
        <v>341</v>
      </c>
      <c r="AU303" s="18" t="s">
        <v>83</v>
      </c>
    </row>
    <row r="304" spans="2:65" s="1" customFormat="1" ht="16.5" customHeight="1">
      <c r="B304" s="33"/>
      <c r="C304" s="122" t="s">
        <v>490</v>
      </c>
      <c r="D304" s="122" t="s">
        <v>267</v>
      </c>
      <c r="E304" s="123" t="s">
        <v>3855</v>
      </c>
      <c r="F304" s="124" t="s">
        <v>3856</v>
      </c>
      <c r="G304" s="125" t="s">
        <v>2609</v>
      </c>
      <c r="H304" s="126">
        <v>19</v>
      </c>
      <c r="I304" s="127"/>
      <c r="J304" s="128">
        <f>ROUND(I304*H304,2)</f>
        <v>0</v>
      </c>
      <c r="K304" s="124" t="s">
        <v>1066</v>
      </c>
      <c r="L304" s="33"/>
      <c r="M304" s="129" t="s">
        <v>19</v>
      </c>
      <c r="N304" s="130" t="s">
        <v>46</v>
      </c>
      <c r="P304" s="131">
        <f>O304*H304</f>
        <v>0</v>
      </c>
      <c r="Q304" s="131">
        <v>0</v>
      </c>
      <c r="R304" s="131">
        <f>Q304*H304</f>
        <v>0</v>
      </c>
      <c r="S304" s="131">
        <v>0</v>
      </c>
      <c r="T304" s="132">
        <f>S304*H304</f>
        <v>0</v>
      </c>
      <c r="AR304" s="133" t="s">
        <v>272</v>
      </c>
      <c r="AT304" s="133" t="s">
        <v>267</v>
      </c>
      <c r="AU304" s="133" t="s">
        <v>83</v>
      </c>
      <c r="AY304" s="18" t="s">
        <v>266</v>
      </c>
      <c r="BE304" s="134">
        <f>IF(N304="základní",J304,0)</f>
        <v>0</v>
      </c>
      <c r="BF304" s="134">
        <f>IF(N304="snížená",J304,0)</f>
        <v>0</v>
      </c>
      <c r="BG304" s="134">
        <f>IF(N304="zákl. přenesená",J304,0)</f>
        <v>0</v>
      </c>
      <c r="BH304" s="134">
        <f>IF(N304="sníž. přenesená",J304,0)</f>
        <v>0</v>
      </c>
      <c r="BI304" s="134">
        <f>IF(N304="nulová",J304,0)</f>
        <v>0</v>
      </c>
      <c r="BJ304" s="18" t="s">
        <v>83</v>
      </c>
      <c r="BK304" s="134">
        <f>ROUND(I304*H304,2)</f>
        <v>0</v>
      </c>
      <c r="BL304" s="18" t="s">
        <v>272</v>
      </c>
      <c r="BM304" s="133" t="s">
        <v>6029</v>
      </c>
    </row>
    <row r="305" spans="2:65" s="1" customFormat="1" ht="11.25">
      <c r="B305" s="33"/>
      <c r="D305" s="186" t="s">
        <v>1068</v>
      </c>
      <c r="F305" s="187" t="s">
        <v>3858</v>
      </c>
      <c r="I305" s="151"/>
      <c r="L305" s="33"/>
      <c r="M305" s="152"/>
      <c r="T305" s="54"/>
      <c r="AT305" s="18" t="s">
        <v>1068</v>
      </c>
      <c r="AU305" s="18" t="s">
        <v>83</v>
      </c>
    </row>
    <row r="306" spans="2:65" s="1" customFormat="1" ht="19.5">
      <c r="B306" s="33"/>
      <c r="D306" s="136" t="s">
        <v>341</v>
      </c>
      <c r="F306" s="150" t="s">
        <v>6030</v>
      </c>
      <c r="I306" s="151"/>
      <c r="L306" s="33"/>
      <c r="M306" s="152"/>
      <c r="T306" s="54"/>
      <c r="AT306" s="18" t="s">
        <v>341</v>
      </c>
      <c r="AU306" s="18" t="s">
        <v>83</v>
      </c>
    </row>
    <row r="307" spans="2:65" s="1" customFormat="1" ht="16.5" customHeight="1">
      <c r="B307" s="33"/>
      <c r="C307" s="122" t="s">
        <v>494</v>
      </c>
      <c r="D307" s="122" t="s">
        <v>267</v>
      </c>
      <c r="E307" s="123" t="s">
        <v>5453</v>
      </c>
      <c r="F307" s="124" t="s">
        <v>6031</v>
      </c>
      <c r="G307" s="125" t="s">
        <v>2609</v>
      </c>
      <c r="H307" s="126">
        <v>1.5</v>
      </c>
      <c r="I307" s="127"/>
      <c r="J307" s="128">
        <f>ROUND(I307*H307,2)</f>
        <v>0</v>
      </c>
      <c r="K307" s="124" t="s">
        <v>19</v>
      </c>
      <c r="L307" s="33"/>
      <c r="M307" s="129" t="s">
        <v>19</v>
      </c>
      <c r="N307" s="130" t="s">
        <v>46</v>
      </c>
      <c r="P307" s="131">
        <f>O307*H307</f>
        <v>0</v>
      </c>
      <c r="Q307" s="131">
        <v>0</v>
      </c>
      <c r="R307" s="131">
        <f>Q307*H307</f>
        <v>0</v>
      </c>
      <c r="S307" s="131">
        <v>0</v>
      </c>
      <c r="T307" s="132">
        <f>S307*H307</f>
        <v>0</v>
      </c>
      <c r="AR307" s="133" t="s">
        <v>272</v>
      </c>
      <c r="AT307" s="133" t="s">
        <v>267</v>
      </c>
      <c r="AU307" s="133" t="s">
        <v>83</v>
      </c>
      <c r="AY307" s="18" t="s">
        <v>266</v>
      </c>
      <c r="BE307" s="134">
        <f>IF(N307="základní",J307,0)</f>
        <v>0</v>
      </c>
      <c r="BF307" s="134">
        <f>IF(N307="snížená",J307,0)</f>
        <v>0</v>
      </c>
      <c r="BG307" s="134">
        <f>IF(N307="zákl. přenesená",J307,0)</f>
        <v>0</v>
      </c>
      <c r="BH307" s="134">
        <f>IF(N307="sníž. přenesená",J307,0)</f>
        <v>0</v>
      </c>
      <c r="BI307" s="134">
        <f>IF(N307="nulová",J307,0)</f>
        <v>0</v>
      </c>
      <c r="BJ307" s="18" t="s">
        <v>83</v>
      </c>
      <c r="BK307" s="134">
        <f>ROUND(I307*H307,2)</f>
        <v>0</v>
      </c>
      <c r="BL307" s="18" t="s">
        <v>272</v>
      </c>
      <c r="BM307" s="133" t="s">
        <v>6032</v>
      </c>
    </row>
    <row r="308" spans="2:65" s="1" customFormat="1" ht="19.5">
      <c r="B308" s="33"/>
      <c r="D308" s="136" t="s">
        <v>341</v>
      </c>
      <c r="F308" s="150" t="s">
        <v>6033</v>
      </c>
      <c r="I308" s="151"/>
      <c r="L308" s="33"/>
      <c r="M308" s="152"/>
      <c r="T308" s="54"/>
      <c r="AT308" s="18" t="s">
        <v>341</v>
      </c>
      <c r="AU308" s="18" t="s">
        <v>83</v>
      </c>
    </row>
    <row r="309" spans="2:65" s="1" customFormat="1" ht="16.5" customHeight="1">
      <c r="B309" s="33"/>
      <c r="C309" s="122" t="s">
        <v>482</v>
      </c>
      <c r="D309" s="122" t="s">
        <v>267</v>
      </c>
      <c r="E309" s="123" t="s">
        <v>3106</v>
      </c>
      <c r="F309" s="124" t="s">
        <v>3107</v>
      </c>
      <c r="G309" s="125" t="s">
        <v>298</v>
      </c>
      <c r="H309" s="126">
        <v>3.6</v>
      </c>
      <c r="I309" s="127"/>
      <c r="J309" s="128">
        <f>ROUND(I309*H309,2)</f>
        <v>0</v>
      </c>
      <c r="K309" s="124" t="s">
        <v>1066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83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6034</v>
      </c>
    </row>
    <row r="310" spans="2:65" s="1" customFormat="1" ht="11.25">
      <c r="B310" s="33"/>
      <c r="D310" s="186" t="s">
        <v>1068</v>
      </c>
      <c r="F310" s="187" t="s">
        <v>3109</v>
      </c>
      <c r="I310" s="151"/>
      <c r="L310" s="33"/>
      <c r="M310" s="152"/>
      <c r="T310" s="54"/>
      <c r="AT310" s="18" t="s">
        <v>1068</v>
      </c>
      <c r="AU310" s="18" t="s">
        <v>83</v>
      </c>
    </row>
    <row r="311" spans="2:65" s="1" customFormat="1" ht="19.5">
      <c r="B311" s="33"/>
      <c r="D311" s="136" t="s">
        <v>341</v>
      </c>
      <c r="F311" s="150" t="s">
        <v>3110</v>
      </c>
      <c r="I311" s="151"/>
      <c r="L311" s="33"/>
      <c r="M311" s="152"/>
      <c r="T311" s="54"/>
      <c r="AT311" s="18" t="s">
        <v>341</v>
      </c>
      <c r="AU311" s="18" t="s">
        <v>83</v>
      </c>
    </row>
    <row r="312" spans="2:65" s="1" customFormat="1" ht="16.5" customHeight="1">
      <c r="B312" s="33"/>
      <c r="C312" s="122" t="s">
        <v>486</v>
      </c>
      <c r="D312" s="122" t="s">
        <v>267</v>
      </c>
      <c r="E312" s="123" t="s">
        <v>3112</v>
      </c>
      <c r="F312" s="124" t="s">
        <v>3113</v>
      </c>
      <c r="G312" s="125" t="s">
        <v>2609</v>
      </c>
      <c r="H312" s="126">
        <v>9.1999999999999993</v>
      </c>
      <c r="I312" s="127"/>
      <c r="J312" s="128">
        <f>ROUND(I312*H312,2)</f>
        <v>0</v>
      </c>
      <c r="K312" s="124" t="s">
        <v>1066</v>
      </c>
      <c r="L312" s="33"/>
      <c r="M312" s="129" t="s">
        <v>19</v>
      </c>
      <c r="N312" s="130" t="s">
        <v>46</v>
      </c>
      <c r="P312" s="131">
        <f>O312*H312</f>
        <v>0</v>
      </c>
      <c r="Q312" s="131">
        <v>0</v>
      </c>
      <c r="R312" s="131">
        <f>Q312*H312</f>
        <v>0</v>
      </c>
      <c r="S312" s="131">
        <v>0</v>
      </c>
      <c r="T312" s="132">
        <f>S312*H312</f>
        <v>0</v>
      </c>
      <c r="AR312" s="133" t="s">
        <v>272</v>
      </c>
      <c r="AT312" s="133" t="s">
        <v>267</v>
      </c>
      <c r="AU312" s="133" t="s">
        <v>83</v>
      </c>
      <c r="AY312" s="18" t="s">
        <v>266</v>
      </c>
      <c r="BE312" s="134">
        <f>IF(N312="základní",J312,0)</f>
        <v>0</v>
      </c>
      <c r="BF312" s="134">
        <f>IF(N312="snížená",J312,0)</f>
        <v>0</v>
      </c>
      <c r="BG312" s="134">
        <f>IF(N312="zákl. přenesená",J312,0)</f>
        <v>0</v>
      </c>
      <c r="BH312" s="134">
        <f>IF(N312="sníž. přenesená",J312,0)</f>
        <v>0</v>
      </c>
      <c r="BI312" s="134">
        <f>IF(N312="nulová",J312,0)</f>
        <v>0</v>
      </c>
      <c r="BJ312" s="18" t="s">
        <v>83</v>
      </c>
      <c r="BK312" s="134">
        <f>ROUND(I312*H312,2)</f>
        <v>0</v>
      </c>
      <c r="BL312" s="18" t="s">
        <v>272</v>
      </c>
      <c r="BM312" s="133" t="s">
        <v>6035</v>
      </c>
    </row>
    <row r="313" spans="2:65" s="1" customFormat="1" ht="11.25">
      <c r="B313" s="33"/>
      <c r="D313" s="186" t="s">
        <v>1068</v>
      </c>
      <c r="F313" s="187" t="s">
        <v>3115</v>
      </c>
      <c r="I313" s="151"/>
      <c r="L313" s="33"/>
      <c r="M313" s="152"/>
      <c r="T313" s="54"/>
      <c r="AT313" s="18" t="s">
        <v>1068</v>
      </c>
      <c r="AU313" s="18" t="s">
        <v>83</v>
      </c>
    </row>
    <row r="314" spans="2:65" s="1" customFormat="1" ht="19.5">
      <c r="B314" s="33"/>
      <c r="D314" s="136" t="s">
        <v>341</v>
      </c>
      <c r="F314" s="150" t="s">
        <v>3116</v>
      </c>
      <c r="I314" s="151"/>
      <c r="L314" s="33"/>
      <c r="M314" s="152"/>
      <c r="T314" s="54"/>
      <c r="AT314" s="18" t="s">
        <v>341</v>
      </c>
      <c r="AU314" s="18" t="s">
        <v>83</v>
      </c>
    </row>
    <row r="315" spans="2:65" s="1" customFormat="1" ht="16.5" customHeight="1">
      <c r="B315" s="33"/>
      <c r="C315" s="122" t="s">
        <v>506</v>
      </c>
      <c r="D315" s="122" t="s">
        <v>267</v>
      </c>
      <c r="E315" s="123" t="s">
        <v>3118</v>
      </c>
      <c r="F315" s="124" t="s">
        <v>3119</v>
      </c>
      <c r="G315" s="125" t="s">
        <v>2609</v>
      </c>
      <c r="H315" s="126">
        <v>33.299999999999997</v>
      </c>
      <c r="I315" s="127"/>
      <c r="J315" s="128">
        <f>ROUND(I315*H315,2)</f>
        <v>0</v>
      </c>
      <c r="K315" s="124" t="s">
        <v>1066</v>
      </c>
      <c r="L315" s="33"/>
      <c r="M315" s="129" t="s">
        <v>19</v>
      </c>
      <c r="N315" s="130" t="s">
        <v>46</v>
      </c>
      <c r="P315" s="131">
        <f>O315*H315</f>
        <v>0</v>
      </c>
      <c r="Q315" s="131">
        <v>0</v>
      </c>
      <c r="R315" s="131">
        <f>Q315*H315</f>
        <v>0</v>
      </c>
      <c r="S315" s="131">
        <v>0</v>
      </c>
      <c r="T315" s="132">
        <f>S315*H315</f>
        <v>0</v>
      </c>
      <c r="AR315" s="133" t="s">
        <v>272</v>
      </c>
      <c r="AT315" s="133" t="s">
        <v>267</v>
      </c>
      <c r="AU315" s="133" t="s">
        <v>83</v>
      </c>
      <c r="AY315" s="18" t="s">
        <v>266</v>
      </c>
      <c r="BE315" s="134">
        <f>IF(N315="základní",J315,0)</f>
        <v>0</v>
      </c>
      <c r="BF315" s="134">
        <f>IF(N315="snížená",J315,0)</f>
        <v>0</v>
      </c>
      <c r="BG315" s="134">
        <f>IF(N315="zákl. přenesená",J315,0)</f>
        <v>0</v>
      </c>
      <c r="BH315" s="134">
        <f>IF(N315="sníž. přenesená",J315,0)</f>
        <v>0</v>
      </c>
      <c r="BI315" s="134">
        <f>IF(N315="nulová",J315,0)</f>
        <v>0</v>
      </c>
      <c r="BJ315" s="18" t="s">
        <v>83</v>
      </c>
      <c r="BK315" s="134">
        <f>ROUND(I315*H315,2)</f>
        <v>0</v>
      </c>
      <c r="BL315" s="18" t="s">
        <v>272</v>
      </c>
      <c r="BM315" s="133" t="s">
        <v>6036</v>
      </c>
    </row>
    <row r="316" spans="2:65" s="1" customFormat="1" ht="11.25">
      <c r="B316" s="33"/>
      <c r="D316" s="186" t="s">
        <v>1068</v>
      </c>
      <c r="F316" s="187" t="s">
        <v>3121</v>
      </c>
      <c r="I316" s="151"/>
      <c r="L316" s="33"/>
      <c r="M316" s="152"/>
      <c r="T316" s="54"/>
      <c r="AT316" s="18" t="s">
        <v>1068</v>
      </c>
      <c r="AU316" s="18" t="s">
        <v>83</v>
      </c>
    </row>
    <row r="317" spans="2:65" s="1" customFormat="1" ht="19.5">
      <c r="B317" s="33"/>
      <c r="D317" s="136" t="s">
        <v>341</v>
      </c>
      <c r="F317" s="150" t="s">
        <v>3122</v>
      </c>
      <c r="I317" s="151"/>
      <c r="L317" s="33"/>
      <c r="M317" s="152"/>
      <c r="T317" s="54"/>
      <c r="AT317" s="18" t="s">
        <v>341</v>
      </c>
      <c r="AU317" s="18" t="s">
        <v>83</v>
      </c>
    </row>
    <row r="318" spans="2:65" s="1" customFormat="1" ht="16.5" customHeight="1">
      <c r="B318" s="33"/>
      <c r="C318" s="122" t="s">
        <v>502</v>
      </c>
      <c r="D318" s="122" t="s">
        <v>267</v>
      </c>
      <c r="E318" s="123" t="s">
        <v>3878</v>
      </c>
      <c r="F318" s="124" t="s">
        <v>3879</v>
      </c>
      <c r="G318" s="125" t="s">
        <v>298</v>
      </c>
      <c r="H318" s="126">
        <v>15</v>
      </c>
      <c r="I318" s="127"/>
      <c r="J318" s="128">
        <f>ROUND(I318*H318,2)</f>
        <v>0</v>
      </c>
      <c r="K318" s="124" t="s">
        <v>1066</v>
      </c>
      <c r="L318" s="33"/>
      <c r="M318" s="129" t="s">
        <v>19</v>
      </c>
      <c r="N318" s="130" t="s">
        <v>46</v>
      </c>
      <c r="P318" s="131">
        <f>O318*H318</f>
        <v>0</v>
      </c>
      <c r="Q318" s="131">
        <v>0</v>
      </c>
      <c r="R318" s="131">
        <f>Q318*H318</f>
        <v>0</v>
      </c>
      <c r="S318" s="131">
        <v>0</v>
      </c>
      <c r="T318" s="132">
        <f>S318*H318</f>
        <v>0</v>
      </c>
      <c r="AR318" s="133" t="s">
        <v>272</v>
      </c>
      <c r="AT318" s="133" t="s">
        <v>267</v>
      </c>
      <c r="AU318" s="133" t="s">
        <v>83</v>
      </c>
      <c r="AY318" s="18" t="s">
        <v>266</v>
      </c>
      <c r="BE318" s="134">
        <f>IF(N318="základní",J318,0)</f>
        <v>0</v>
      </c>
      <c r="BF318" s="134">
        <f>IF(N318="snížená",J318,0)</f>
        <v>0</v>
      </c>
      <c r="BG318" s="134">
        <f>IF(N318="zákl. přenesená",J318,0)</f>
        <v>0</v>
      </c>
      <c r="BH318" s="134">
        <f>IF(N318="sníž. přenesená",J318,0)</f>
        <v>0</v>
      </c>
      <c r="BI318" s="134">
        <f>IF(N318="nulová",J318,0)</f>
        <v>0</v>
      </c>
      <c r="BJ318" s="18" t="s">
        <v>83</v>
      </c>
      <c r="BK318" s="134">
        <f>ROUND(I318*H318,2)</f>
        <v>0</v>
      </c>
      <c r="BL318" s="18" t="s">
        <v>272</v>
      </c>
      <c r="BM318" s="133" t="s">
        <v>6037</v>
      </c>
    </row>
    <row r="319" spans="2:65" s="1" customFormat="1" ht="11.25">
      <c r="B319" s="33"/>
      <c r="D319" s="186" t="s">
        <v>1068</v>
      </c>
      <c r="F319" s="187" t="s">
        <v>3881</v>
      </c>
      <c r="I319" s="151"/>
      <c r="L319" s="33"/>
      <c r="M319" s="152"/>
      <c r="T319" s="54"/>
      <c r="AT319" s="18" t="s">
        <v>1068</v>
      </c>
      <c r="AU319" s="18" t="s">
        <v>83</v>
      </c>
    </row>
    <row r="320" spans="2:65" s="1" customFormat="1" ht="19.5">
      <c r="B320" s="33"/>
      <c r="D320" s="136" t="s">
        <v>341</v>
      </c>
      <c r="F320" s="150" t="s">
        <v>6038</v>
      </c>
      <c r="I320" s="151"/>
      <c r="L320" s="33"/>
      <c r="M320" s="152"/>
      <c r="T320" s="54"/>
      <c r="AT320" s="18" t="s">
        <v>341</v>
      </c>
      <c r="AU320" s="18" t="s">
        <v>83</v>
      </c>
    </row>
    <row r="321" spans="2:65" s="1" customFormat="1" ht="16.5" customHeight="1">
      <c r="B321" s="33"/>
      <c r="C321" s="122" t="s">
        <v>514</v>
      </c>
      <c r="D321" s="122" t="s">
        <v>267</v>
      </c>
      <c r="E321" s="123" t="s">
        <v>3130</v>
      </c>
      <c r="F321" s="124" t="s">
        <v>3131</v>
      </c>
      <c r="G321" s="125" t="s">
        <v>298</v>
      </c>
      <c r="H321" s="126">
        <v>15</v>
      </c>
      <c r="I321" s="127"/>
      <c r="J321" s="128">
        <f>ROUND(I321*H321,2)</f>
        <v>0</v>
      </c>
      <c r="K321" s="124" t="s">
        <v>1066</v>
      </c>
      <c r="L321" s="33"/>
      <c r="M321" s="129" t="s">
        <v>19</v>
      </c>
      <c r="N321" s="130" t="s">
        <v>46</v>
      </c>
      <c r="P321" s="131">
        <f>O321*H321</f>
        <v>0</v>
      </c>
      <c r="Q321" s="131">
        <v>0</v>
      </c>
      <c r="R321" s="131">
        <f>Q321*H321</f>
        <v>0</v>
      </c>
      <c r="S321" s="131">
        <v>0</v>
      </c>
      <c r="T321" s="132">
        <f>S321*H321</f>
        <v>0</v>
      </c>
      <c r="AR321" s="133" t="s">
        <v>272</v>
      </c>
      <c r="AT321" s="133" t="s">
        <v>267</v>
      </c>
      <c r="AU321" s="133" t="s">
        <v>83</v>
      </c>
      <c r="AY321" s="18" t="s">
        <v>266</v>
      </c>
      <c r="BE321" s="134">
        <f>IF(N321="základní",J321,0)</f>
        <v>0</v>
      </c>
      <c r="BF321" s="134">
        <f>IF(N321="snížená",J321,0)</f>
        <v>0</v>
      </c>
      <c r="BG321" s="134">
        <f>IF(N321="zákl. přenesená",J321,0)</f>
        <v>0</v>
      </c>
      <c r="BH321" s="134">
        <f>IF(N321="sníž. přenesená",J321,0)</f>
        <v>0</v>
      </c>
      <c r="BI321" s="134">
        <f>IF(N321="nulová",J321,0)</f>
        <v>0</v>
      </c>
      <c r="BJ321" s="18" t="s">
        <v>83</v>
      </c>
      <c r="BK321" s="134">
        <f>ROUND(I321*H321,2)</f>
        <v>0</v>
      </c>
      <c r="BL321" s="18" t="s">
        <v>272</v>
      </c>
      <c r="BM321" s="133" t="s">
        <v>6039</v>
      </c>
    </row>
    <row r="322" spans="2:65" s="1" customFormat="1" ht="11.25">
      <c r="B322" s="33"/>
      <c r="D322" s="186" t="s">
        <v>1068</v>
      </c>
      <c r="F322" s="187" t="s">
        <v>3133</v>
      </c>
      <c r="I322" s="151"/>
      <c r="L322" s="33"/>
      <c r="M322" s="152"/>
      <c r="T322" s="54"/>
      <c r="AT322" s="18" t="s">
        <v>1068</v>
      </c>
      <c r="AU322" s="18" t="s">
        <v>83</v>
      </c>
    </row>
    <row r="323" spans="2:65" s="1" customFormat="1" ht="19.5">
      <c r="B323" s="33"/>
      <c r="D323" s="136" t="s">
        <v>341</v>
      </c>
      <c r="F323" s="150" t="s">
        <v>3134</v>
      </c>
      <c r="I323" s="151"/>
      <c r="L323" s="33"/>
      <c r="M323" s="152"/>
      <c r="T323" s="54"/>
      <c r="AT323" s="18" t="s">
        <v>341</v>
      </c>
      <c r="AU323" s="18" t="s">
        <v>83</v>
      </c>
    </row>
    <row r="324" spans="2:65" s="1" customFormat="1" ht="16.5" customHeight="1">
      <c r="B324" s="33"/>
      <c r="C324" s="122" t="s">
        <v>616</v>
      </c>
      <c r="D324" s="122" t="s">
        <v>267</v>
      </c>
      <c r="E324" s="123" t="s">
        <v>3152</v>
      </c>
      <c r="F324" s="124" t="s">
        <v>3153</v>
      </c>
      <c r="G324" s="125" t="s">
        <v>3096</v>
      </c>
      <c r="H324" s="126">
        <v>69.400000000000006</v>
      </c>
      <c r="I324" s="127"/>
      <c r="J324" s="128">
        <f>ROUND(I324*H324,2)</f>
        <v>0</v>
      </c>
      <c r="K324" s="124" t="s">
        <v>1066</v>
      </c>
      <c r="L324" s="33"/>
      <c r="M324" s="129" t="s">
        <v>19</v>
      </c>
      <c r="N324" s="130" t="s">
        <v>46</v>
      </c>
      <c r="P324" s="131">
        <f>O324*H324</f>
        <v>0</v>
      </c>
      <c r="Q324" s="131">
        <v>0</v>
      </c>
      <c r="R324" s="131">
        <f>Q324*H324</f>
        <v>0</v>
      </c>
      <c r="S324" s="131">
        <v>0</v>
      </c>
      <c r="T324" s="132">
        <f>S324*H324</f>
        <v>0</v>
      </c>
      <c r="AR324" s="133" t="s">
        <v>272</v>
      </c>
      <c r="AT324" s="133" t="s">
        <v>267</v>
      </c>
      <c r="AU324" s="133" t="s">
        <v>83</v>
      </c>
      <c r="AY324" s="18" t="s">
        <v>266</v>
      </c>
      <c r="BE324" s="134">
        <f>IF(N324="základní",J324,0)</f>
        <v>0</v>
      </c>
      <c r="BF324" s="134">
        <f>IF(N324="snížená",J324,0)</f>
        <v>0</v>
      </c>
      <c r="BG324" s="134">
        <f>IF(N324="zákl. přenesená",J324,0)</f>
        <v>0</v>
      </c>
      <c r="BH324" s="134">
        <f>IF(N324="sníž. přenesená",J324,0)</f>
        <v>0</v>
      </c>
      <c r="BI324" s="134">
        <f>IF(N324="nulová",J324,0)</f>
        <v>0</v>
      </c>
      <c r="BJ324" s="18" t="s">
        <v>83</v>
      </c>
      <c r="BK324" s="134">
        <f>ROUND(I324*H324,2)</f>
        <v>0</v>
      </c>
      <c r="BL324" s="18" t="s">
        <v>272</v>
      </c>
      <c r="BM324" s="133" t="s">
        <v>6040</v>
      </c>
    </row>
    <row r="325" spans="2:65" s="1" customFormat="1" ht="11.25">
      <c r="B325" s="33"/>
      <c r="D325" s="186" t="s">
        <v>1068</v>
      </c>
      <c r="F325" s="187" t="s">
        <v>5246</v>
      </c>
      <c r="I325" s="151"/>
      <c r="L325" s="33"/>
      <c r="M325" s="152"/>
      <c r="T325" s="54"/>
      <c r="AT325" s="18" t="s">
        <v>1068</v>
      </c>
      <c r="AU325" s="18" t="s">
        <v>83</v>
      </c>
    </row>
    <row r="326" spans="2:65" s="1" customFormat="1" ht="126.75">
      <c r="B326" s="33"/>
      <c r="D326" s="136" t="s">
        <v>341</v>
      </c>
      <c r="F326" s="150" t="s">
        <v>3155</v>
      </c>
      <c r="I326" s="151"/>
      <c r="L326" s="33"/>
      <c r="M326" s="152"/>
      <c r="T326" s="54"/>
      <c r="AT326" s="18" t="s">
        <v>341</v>
      </c>
      <c r="AU326" s="18" t="s">
        <v>83</v>
      </c>
    </row>
    <row r="327" spans="2:65" s="1" customFormat="1" ht="16.5" customHeight="1">
      <c r="B327" s="33"/>
      <c r="C327" s="122" t="s">
        <v>510</v>
      </c>
      <c r="D327" s="122" t="s">
        <v>267</v>
      </c>
      <c r="E327" s="123" t="s">
        <v>3157</v>
      </c>
      <c r="F327" s="124" t="s">
        <v>3158</v>
      </c>
      <c r="G327" s="125" t="s">
        <v>310</v>
      </c>
      <c r="H327" s="126">
        <v>2</v>
      </c>
      <c r="I327" s="127"/>
      <c r="J327" s="128">
        <f>ROUND(I327*H327,2)</f>
        <v>0</v>
      </c>
      <c r="K327" s="124" t="s">
        <v>1066</v>
      </c>
      <c r="L327" s="33"/>
      <c r="M327" s="129" t="s">
        <v>19</v>
      </c>
      <c r="N327" s="130" t="s">
        <v>46</v>
      </c>
      <c r="P327" s="131">
        <f>O327*H327</f>
        <v>0</v>
      </c>
      <c r="Q327" s="131">
        <v>0</v>
      </c>
      <c r="R327" s="131">
        <f>Q327*H327</f>
        <v>0</v>
      </c>
      <c r="S327" s="131">
        <v>0</v>
      </c>
      <c r="T327" s="132">
        <f>S327*H327</f>
        <v>0</v>
      </c>
      <c r="AR327" s="133" t="s">
        <v>272</v>
      </c>
      <c r="AT327" s="133" t="s">
        <v>267</v>
      </c>
      <c r="AU327" s="133" t="s">
        <v>83</v>
      </c>
      <c r="AY327" s="18" t="s">
        <v>266</v>
      </c>
      <c r="BE327" s="134">
        <f>IF(N327="základní",J327,0)</f>
        <v>0</v>
      </c>
      <c r="BF327" s="134">
        <f>IF(N327="snížená",J327,0)</f>
        <v>0</v>
      </c>
      <c r="BG327" s="134">
        <f>IF(N327="zákl. přenesená",J327,0)</f>
        <v>0</v>
      </c>
      <c r="BH327" s="134">
        <f>IF(N327="sníž. přenesená",J327,0)</f>
        <v>0</v>
      </c>
      <c r="BI327" s="134">
        <f>IF(N327="nulová",J327,0)</f>
        <v>0</v>
      </c>
      <c r="BJ327" s="18" t="s">
        <v>83</v>
      </c>
      <c r="BK327" s="134">
        <f>ROUND(I327*H327,2)</f>
        <v>0</v>
      </c>
      <c r="BL327" s="18" t="s">
        <v>272</v>
      </c>
      <c r="BM327" s="133" t="s">
        <v>6041</v>
      </c>
    </row>
    <row r="328" spans="2:65" s="1" customFormat="1" ht="11.25">
      <c r="B328" s="33"/>
      <c r="D328" s="186" t="s">
        <v>1068</v>
      </c>
      <c r="F328" s="187" t="s">
        <v>3160</v>
      </c>
      <c r="I328" s="151"/>
      <c r="L328" s="33"/>
      <c r="M328" s="152"/>
      <c r="T328" s="54"/>
      <c r="AT328" s="18" t="s">
        <v>1068</v>
      </c>
      <c r="AU328" s="18" t="s">
        <v>83</v>
      </c>
    </row>
    <row r="329" spans="2:65" s="1" customFormat="1" ht="19.5">
      <c r="B329" s="33"/>
      <c r="D329" s="136" t="s">
        <v>341</v>
      </c>
      <c r="F329" s="150" t="s">
        <v>3161</v>
      </c>
      <c r="I329" s="151"/>
      <c r="L329" s="33"/>
      <c r="M329" s="152"/>
      <c r="T329" s="54"/>
      <c r="AT329" s="18" t="s">
        <v>341</v>
      </c>
      <c r="AU329" s="18" t="s">
        <v>83</v>
      </c>
    </row>
    <row r="330" spans="2:65" s="1" customFormat="1" ht="21.75" customHeight="1">
      <c r="B330" s="33"/>
      <c r="C330" s="122" t="s">
        <v>608</v>
      </c>
      <c r="D330" s="122" t="s">
        <v>267</v>
      </c>
      <c r="E330" s="123" t="s">
        <v>6042</v>
      </c>
      <c r="F330" s="124" t="s">
        <v>6043</v>
      </c>
      <c r="G330" s="125" t="s">
        <v>310</v>
      </c>
      <c r="H330" s="126">
        <v>64</v>
      </c>
      <c r="I330" s="127"/>
      <c r="J330" s="128">
        <f>ROUND(I330*H330,2)</f>
        <v>0</v>
      </c>
      <c r="K330" s="124" t="s">
        <v>1066</v>
      </c>
      <c r="L330" s="33"/>
      <c r="M330" s="129" t="s">
        <v>19</v>
      </c>
      <c r="N330" s="130" t="s">
        <v>46</v>
      </c>
      <c r="P330" s="131">
        <f>O330*H330</f>
        <v>0</v>
      </c>
      <c r="Q330" s="131">
        <v>0</v>
      </c>
      <c r="R330" s="131">
        <f>Q330*H330</f>
        <v>0</v>
      </c>
      <c r="S330" s="131">
        <v>0</v>
      </c>
      <c r="T330" s="132">
        <f>S330*H330</f>
        <v>0</v>
      </c>
      <c r="AR330" s="133" t="s">
        <v>272</v>
      </c>
      <c r="AT330" s="133" t="s">
        <v>267</v>
      </c>
      <c r="AU330" s="133" t="s">
        <v>83</v>
      </c>
      <c r="AY330" s="18" t="s">
        <v>266</v>
      </c>
      <c r="BE330" s="134">
        <f>IF(N330="základní",J330,0)</f>
        <v>0</v>
      </c>
      <c r="BF330" s="134">
        <f>IF(N330="snížená",J330,0)</f>
        <v>0</v>
      </c>
      <c r="BG330" s="134">
        <f>IF(N330="zákl. přenesená",J330,0)</f>
        <v>0</v>
      </c>
      <c r="BH330" s="134">
        <f>IF(N330="sníž. přenesená",J330,0)</f>
        <v>0</v>
      </c>
      <c r="BI330" s="134">
        <f>IF(N330="nulová",J330,0)</f>
        <v>0</v>
      </c>
      <c r="BJ330" s="18" t="s">
        <v>83</v>
      </c>
      <c r="BK330" s="134">
        <f>ROUND(I330*H330,2)</f>
        <v>0</v>
      </c>
      <c r="BL330" s="18" t="s">
        <v>272</v>
      </c>
      <c r="BM330" s="133" t="s">
        <v>6044</v>
      </c>
    </row>
    <row r="331" spans="2:65" s="1" customFormat="1" ht="11.25">
      <c r="B331" s="33"/>
      <c r="D331" s="186" t="s">
        <v>1068</v>
      </c>
      <c r="F331" s="187" t="s">
        <v>6045</v>
      </c>
      <c r="I331" s="151"/>
      <c r="L331" s="33"/>
      <c r="M331" s="152"/>
      <c r="T331" s="54"/>
      <c r="AT331" s="18" t="s">
        <v>1068</v>
      </c>
      <c r="AU331" s="18" t="s">
        <v>83</v>
      </c>
    </row>
    <row r="332" spans="2:65" s="1" customFormat="1" ht="29.25">
      <c r="B332" s="33"/>
      <c r="D332" s="136" t="s">
        <v>341</v>
      </c>
      <c r="F332" s="150" t="s">
        <v>6046</v>
      </c>
      <c r="I332" s="151"/>
      <c r="L332" s="33"/>
      <c r="M332" s="152"/>
      <c r="T332" s="54"/>
      <c r="AT332" s="18" t="s">
        <v>341</v>
      </c>
      <c r="AU332" s="18" t="s">
        <v>83</v>
      </c>
    </row>
    <row r="333" spans="2:65" s="1" customFormat="1" ht="16.5" customHeight="1">
      <c r="B333" s="33"/>
      <c r="C333" s="122" t="s">
        <v>612</v>
      </c>
      <c r="D333" s="122" t="s">
        <v>267</v>
      </c>
      <c r="E333" s="123" t="s">
        <v>3217</v>
      </c>
      <c r="F333" s="124" t="s">
        <v>3218</v>
      </c>
      <c r="G333" s="125" t="s">
        <v>270</v>
      </c>
      <c r="H333" s="126">
        <v>53.502000000000002</v>
      </c>
      <c r="I333" s="127"/>
      <c r="J333" s="128">
        <f>ROUND(I333*H333,2)</f>
        <v>0</v>
      </c>
      <c r="K333" s="124" t="s">
        <v>1066</v>
      </c>
      <c r="L333" s="33"/>
      <c r="M333" s="129" t="s">
        <v>19</v>
      </c>
      <c r="N333" s="130" t="s">
        <v>46</v>
      </c>
      <c r="P333" s="131">
        <f>O333*H333</f>
        <v>0</v>
      </c>
      <c r="Q333" s="131">
        <v>0</v>
      </c>
      <c r="R333" s="131">
        <f>Q333*H333</f>
        <v>0</v>
      </c>
      <c r="S333" s="131">
        <v>0</v>
      </c>
      <c r="T333" s="132">
        <f>S333*H333</f>
        <v>0</v>
      </c>
      <c r="AR333" s="133" t="s">
        <v>272</v>
      </c>
      <c r="AT333" s="133" t="s">
        <v>267</v>
      </c>
      <c r="AU333" s="133" t="s">
        <v>83</v>
      </c>
      <c r="AY333" s="18" t="s">
        <v>266</v>
      </c>
      <c r="BE333" s="134">
        <f>IF(N333="základní",J333,0)</f>
        <v>0</v>
      </c>
      <c r="BF333" s="134">
        <f>IF(N333="snížená",J333,0)</f>
        <v>0</v>
      </c>
      <c r="BG333" s="134">
        <f>IF(N333="zákl. přenesená",J333,0)</f>
        <v>0</v>
      </c>
      <c r="BH333" s="134">
        <f>IF(N333="sníž. přenesená",J333,0)</f>
        <v>0</v>
      </c>
      <c r="BI333" s="134">
        <f>IF(N333="nulová",J333,0)</f>
        <v>0</v>
      </c>
      <c r="BJ333" s="18" t="s">
        <v>83</v>
      </c>
      <c r="BK333" s="134">
        <f>ROUND(I333*H333,2)</f>
        <v>0</v>
      </c>
      <c r="BL333" s="18" t="s">
        <v>272</v>
      </c>
      <c r="BM333" s="133" t="s">
        <v>6047</v>
      </c>
    </row>
    <row r="334" spans="2:65" s="1" customFormat="1" ht="11.25">
      <c r="B334" s="33"/>
      <c r="D334" s="186" t="s">
        <v>1068</v>
      </c>
      <c r="F334" s="187" t="s">
        <v>3220</v>
      </c>
      <c r="I334" s="151"/>
      <c r="L334" s="33"/>
      <c r="M334" s="152"/>
      <c r="T334" s="54"/>
      <c r="AT334" s="18" t="s">
        <v>1068</v>
      </c>
      <c r="AU334" s="18" t="s">
        <v>83</v>
      </c>
    </row>
    <row r="335" spans="2:65" s="1" customFormat="1" ht="19.5">
      <c r="B335" s="33"/>
      <c r="D335" s="136" t="s">
        <v>341</v>
      </c>
      <c r="F335" s="150" t="s">
        <v>3221</v>
      </c>
      <c r="I335" s="151"/>
      <c r="L335" s="33"/>
      <c r="M335" s="152"/>
      <c r="T335" s="54"/>
      <c r="AT335" s="18" t="s">
        <v>341</v>
      </c>
      <c r="AU335" s="18" t="s">
        <v>83</v>
      </c>
    </row>
    <row r="336" spans="2:65" s="1" customFormat="1" ht="16.5" customHeight="1">
      <c r="B336" s="33"/>
      <c r="C336" s="122" t="s">
        <v>600</v>
      </c>
      <c r="D336" s="122" t="s">
        <v>267</v>
      </c>
      <c r="E336" s="123" t="s">
        <v>6048</v>
      </c>
      <c r="F336" s="124" t="s">
        <v>6049</v>
      </c>
      <c r="G336" s="125" t="s">
        <v>270</v>
      </c>
      <c r="H336" s="126">
        <v>4.97</v>
      </c>
      <c r="I336" s="127"/>
      <c r="J336" s="128">
        <f>ROUND(I336*H336,2)</f>
        <v>0</v>
      </c>
      <c r="K336" s="124" t="s">
        <v>1066</v>
      </c>
      <c r="L336" s="33"/>
      <c r="M336" s="129" t="s">
        <v>19</v>
      </c>
      <c r="N336" s="130" t="s">
        <v>46</v>
      </c>
      <c r="P336" s="131">
        <f>O336*H336</f>
        <v>0</v>
      </c>
      <c r="Q336" s="131">
        <v>0</v>
      </c>
      <c r="R336" s="131">
        <f>Q336*H336</f>
        <v>0</v>
      </c>
      <c r="S336" s="131">
        <v>0</v>
      </c>
      <c r="T336" s="132">
        <f>S336*H336</f>
        <v>0</v>
      </c>
      <c r="AR336" s="133" t="s">
        <v>272</v>
      </c>
      <c r="AT336" s="133" t="s">
        <v>267</v>
      </c>
      <c r="AU336" s="133" t="s">
        <v>83</v>
      </c>
      <c r="AY336" s="18" t="s">
        <v>266</v>
      </c>
      <c r="BE336" s="134">
        <f>IF(N336="základní",J336,0)</f>
        <v>0</v>
      </c>
      <c r="BF336" s="134">
        <f>IF(N336="snížená",J336,0)</f>
        <v>0</v>
      </c>
      <c r="BG336" s="134">
        <f>IF(N336="zákl. přenesená",J336,0)</f>
        <v>0</v>
      </c>
      <c r="BH336" s="134">
        <f>IF(N336="sníž. přenesená",J336,0)</f>
        <v>0</v>
      </c>
      <c r="BI336" s="134">
        <f>IF(N336="nulová",J336,0)</f>
        <v>0</v>
      </c>
      <c r="BJ336" s="18" t="s">
        <v>83</v>
      </c>
      <c r="BK336" s="134">
        <f>ROUND(I336*H336,2)</f>
        <v>0</v>
      </c>
      <c r="BL336" s="18" t="s">
        <v>272</v>
      </c>
      <c r="BM336" s="133" t="s">
        <v>6050</v>
      </c>
    </row>
    <row r="337" spans="2:65" s="1" customFormat="1" ht="11.25">
      <c r="B337" s="33"/>
      <c r="D337" s="186" t="s">
        <v>1068</v>
      </c>
      <c r="F337" s="187" t="s">
        <v>6051</v>
      </c>
      <c r="I337" s="151"/>
      <c r="L337" s="33"/>
      <c r="M337" s="152"/>
      <c r="T337" s="54"/>
      <c r="AT337" s="18" t="s">
        <v>1068</v>
      </c>
      <c r="AU337" s="18" t="s">
        <v>83</v>
      </c>
    </row>
    <row r="338" spans="2:65" s="1" customFormat="1" ht="19.5">
      <c r="B338" s="33"/>
      <c r="D338" s="136" t="s">
        <v>341</v>
      </c>
      <c r="F338" s="150" t="s">
        <v>6052</v>
      </c>
      <c r="I338" s="151"/>
      <c r="L338" s="33"/>
      <c r="M338" s="152"/>
      <c r="T338" s="54"/>
      <c r="AT338" s="18" t="s">
        <v>341</v>
      </c>
      <c r="AU338" s="18" t="s">
        <v>83</v>
      </c>
    </row>
    <row r="339" spans="2:65" s="1" customFormat="1" ht="21.75" customHeight="1">
      <c r="B339" s="33"/>
      <c r="C339" s="122" t="s">
        <v>604</v>
      </c>
      <c r="D339" s="122" t="s">
        <v>267</v>
      </c>
      <c r="E339" s="123" t="s">
        <v>3226</v>
      </c>
      <c r="F339" s="124" t="s">
        <v>3227</v>
      </c>
      <c r="G339" s="125" t="s">
        <v>2636</v>
      </c>
      <c r="H339" s="126">
        <v>139.10499999999999</v>
      </c>
      <c r="I339" s="127"/>
      <c r="J339" s="128">
        <f>ROUND(I339*H339,2)</f>
        <v>0</v>
      </c>
      <c r="K339" s="124" t="s">
        <v>1066</v>
      </c>
      <c r="L339" s="33"/>
      <c r="M339" s="129" t="s">
        <v>19</v>
      </c>
      <c r="N339" s="130" t="s">
        <v>46</v>
      </c>
      <c r="P339" s="131">
        <f>O339*H339</f>
        <v>0</v>
      </c>
      <c r="Q339" s="131">
        <v>0</v>
      </c>
      <c r="R339" s="131">
        <f>Q339*H339</f>
        <v>0</v>
      </c>
      <c r="S339" s="131">
        <v>0</v>
      </c>
      <c r="T339" s="132">
        <f>S339*H339</f>
        <v>0</v>
      </c>
      <c r="AR339" s="133" t="s">
        <v>272</v>
      </c>
      <c r="AT339" s="133" t="s">
        <v>267</v>
      </c>
      <c r="AU339" s="133" t="s">
        <v>83</v>
      </c>
      <c r="AY339" s="18" t="s">
        <v>266</v>
      </c>
      <c r="BE339" s="134">
        <f>IF(N339="základní",J339,0)</f>
        <v>0</v>
      </c>
      <c r="BF339" s="134">
        <f>IF(N339="snížená",J339,0)</f>
        <v>0</v>
      </c>
      <c r="BG339" s="134">
        <f>IF(N339="zákl. přenesená",J339,0)</f>
        <v>0</v>
      </c>
      <c r="BH339" s="134">
        <f>IF(N339="sníž. přenesená",J339,0)</f>
        <v>0</v>
      </c>
      <c r="BI339" s="134">
        <f>IF(N339="nulová",J339,0)</f>
        <v>0</v>
      </c>
      <c r="BJ339" s="18" t="s">
        <v>83</v>
      </c>
      <c r="BK339" s="134">
        <f>ROUND(I339*H339,2)</f>
        <v>0</v>
      </c>
      <c r="BL339" s="18" t="s">
        <v>272</v>
      </c>
      <c r="BM339" s="133" t="s">
        <v>6053</v>
      </c>
    </row>
    <row r="340" spans="2:65" s="1" customFormat="1" ht="11.25">
      <c r="B340" s="33"/>
      <c r="D340" s="186" t="s">
        <v>1068</v>
      </c>
      <c r="F340" s="187" t="s">
        <v>3229</v>
      </c>
      <c r="I340" s="151"/>
      <c r="L340" s="33"/>
      <c r="M340" s="152"/>
      <c r="T340" s="54"/>
      <c r="AT340" s="18" t="s">
        <v>1068</v>
      </c>
      <c r="AU340" s="18" t="s">
        <v>83</v>
      </c>
    </row>
    <row r="341" spans="2:65" s="1" customFormat="1" ht="39">
      <c r="B341" s="33"/>
      <c r="D341" s="136" t="s">
        <v>341</v>
      </c>
      <c r="F341" s="150" t="s">
        <v>3230</v>
      </c>
      <c r="I341" s="151"/>
      <c r="L341" s="33"/>
      <c r="M341" s="152"/>
      <c r="T341" s="54"/>
      <c r="AT341" s="18" t="s">
        <v>341</v>
      </c>
      <c r="AU341" s="18" t="s">
        <v>83</v>
      </c>
    </row>
    <row r="342" spans="2:65" s="1" customFormat="1" ht="24.2" customHeight="1">
      <c r="B342" s="33"/>
      <c r="C342" s="122" t="s">
        <v>620</v>
      </c>
      <c r="D342" s="122" t="s">
        <v>267</v>
      </c>
      <c r="E342" s="123" t="s">
        <v>3232</v>
      </c>
      <c r="F342" s="124" t="s">
        <v>3233</v>
      </c>
      <c r="G342" s="125" t="s">
        <v>2636</v>
      </c>
      <c r="H342" s="126">
        <v>30</v>
      </c>
      <c r="I342" s="127"/>
      <c r="J342" s="128">
        <f>ROUND(I342*H342,2)</f>
        <v>0</v>
      </c>
      <c r="K342" s="124" t="s">
        <v>1066</v>
      </c>
      <c r="L342" s="33"/>
      <c r="M342" s="129" t="s">
        <v>19</v>
      </c>
      <c r="N342" s="130" t="s">
        <v>46</v>
      </c>
      <c r="P342" s="131">
        <f>O342*H342</f>
        <v>0</v>
      </c>
      <c r="Q342" s="131">
        <v>0</v>
      </c>
      <c r="R342" s="131">
        <f>Q342*H342</f>
        <v>0</v>
      </c>
      <c r="S342" s="131">
        <v>0</v>
      </c>
      <c r="T342" s="132">
        <f>S342*H342</f>
        <v>0</v>
      </c>
      <c r="AR342" s="133" t="s">
        <v>272</v>
      </c>
      <c r="AT342" s="133" t="s">
        <v>267</v>
      </c>
      <c r="AU342" s="133" t="s">
        <v>83</v>
      </c>
      <c r="AY342" s="18" t="s">
        <v>266</v>
      </c>
      <c r="BE342" s="134">
        <f>IF(N342="základní",J342,0)</f>
        <v>0</v>
      </c>
      <c r="BF342" s="134">
        <f>IF(N342="snížená",J342,0)</f>
        <v>0</v>
      </c>
      <c r="BG342" s="134">
        <f>IF(N342="zákl. přenesená",J342,0)</f>
        <v>0</v>
      </c>
      <c r="BH342" s="134">
        <f>IF(N342="sníž. přenesená",J342,0)</f>
        <v>0</v>
      </c>
      <c r="BI342" s="134">
        <f>IF(N342="nulová",J342,0)</f>
        <v>0</v>
      </c>
      <c r="BJ342" s="18" t="s">
        <v>83</v>
      </c>
      <c r="BK342" s="134">
        <f>ROUND(I342*H342,2)</f>
        <v>0</v>
      </c>
      <c r="BL342" s="18" t="s">
        <v>272</v>
      </c>
      <c r="BM342" s="133" t="s">
        <v>6054</v>
      </c>
    </row>
    <row r="343" spans="2:65" s="1" customFormat="1" ht="11.25">
      <c r="B343" s="33"/>
      <c r="D343" s="186" t="s">
        <v>1068</v>
      </c>
      <c r="F343" s="187" t="s">
        <v>3235</v>
      </c>
      <c r="I343" s="151"/>
      <c r="L343" s="33"/>
      <c r="M343" s="152"/>
      <c r="T343" s="54"/>
      <c r="AT343" s="18" t="s">
        <v>1068</v>
      </c>
      <c r="AU343" s="18" t="s">
        <v>83</v>
      </c>
    </row>
    <row r="344" spans="2:65" s="1" customFormat="1" ht="39">
      <c r="B344" s="33"/>
      <c r="D344" s="136" t="s">
        <v>341</v>
      </c>
      <c r="F344" s="150" t="s">
        <v>2724</v>
      </c>
      <c r="I344" s="151"/>
      <c r="L344" s="33"/>
      <c r="M344" s="152"/>
      <c r="T344" s="54"/>
      <c r="AT344" s="18" t="s">
        <v>341</v>
      </c>
      <c r="AU344" s="18" t="s">
        <v>83</v>
      </c>
    </row>
    <row r="345" spans="2:65" s="1" customFormat="1" ht="16.5" customHeight="1">
      <c r="B345" s="33"/>
      <c r="C345" s="122" t="s">
        <v>624</v>
      </c>
      <c r="D345" s="122" t="s">
        <v>267</v>
      </c>
      <c r="E345" s="123" t="s">
        <v>1111</v>
      </c>
      <c r="F345" s="124" t="s">
        <v>1112</v>
      </c>
      <c r="G345" s="125" t="s">
        <v>2636</v>
      </c>
      <c r="H345" s="126">
        <v>30</v>
      </c>
      <c r="I345" s="127"/>
      <c r="J345" s="128">
        <f>ROUND(I345*H345,2)</f>
        <v>0</v>
      </c>
      <c r="K345" s="124" t="s">
        <v>1066</v>
      </c>
      <c r="L345" s="33"/>
      <c r="M345" s="129" t="s">
        <v>19</v>
      </c>
      <c r="N345" s="130" t="s">
        <v>46</v>
      </c>
      <c r="P345" s="131">
        <f>O345*H345</f>
        <v>0</v>
      </c>
      <c r="Q345" s="131">
        <v>0</v>
      </c>
      <c r="R345" s="131">
        <f>Q345*H345</f>
        <v>0</v>
      </c>
      <c r="S345" s="131">
        <v>0</v>
      </c>
      <c r="T345" s="132">
        <f>S345*H345</f>
        <v>0</v>
      </c>
      <c r="AR345" s="133" t="s">
        <v>272</v>
      </c>
      <c r="AT345" s="133" t="s">
        <v>267</v>
      </c>
      <c r="AU345" s="133" t="s">
        <v>83</v>
      </c>
      <c r="AY345" s="18" t="s">
        <v>266</v>
      </c>
      <c r="BE345" s="134">
        <f>IF(N345="základní",J345,0)</f>
        <v>0</v>
      </c>
      <c r="BF345" s="134">
        <f>IF(N345="snížená",J345,0)</f>
        <v>0</v>
      </c>
      <c r="BG345" s="134">
        <f>IF(N345="zákl. přenesená",J345,0)</f>
        <v>0</v>
      </c>
      <c r="BH345" s="134">
        <f>IF(N345="sníž. přenesená",J345,0)</f>
        <v>0</v>
      </c>
      <c r="BI345" s="134">
        <f>IF(N345="nulová",J345,0)</f>
        <v>0</v>
      </c>
      <c r="BJ345" s="18" t="s">
        <v>83</v>
      </c>
      <c r="BK345" s="134">
        <f>ROUND(I345*H345,2)</f>
        <v>0</v>
      </c>
      <c r="BL345" s="18" t="s">
        <v>272</v>
      </c>
      <c r="BM345" s="133" t="s">
        <v>6055</v>
      </c>
    </row>
    <row r="346" spans="2:65" s="1" customFormat="1" ht="11.25">
      <c r="B346" s="33"/>
      <c r="D346" s="186" t="s">
        <v>1068</v>
      </c>
      <c r="F346" s="187" t="s">
        <v>1114</v>
      </c>
      <c r="I346" s="151"/>
      <c r="L346" s="33"/>
      <c r="M346" s="152"/>
      <c r="T346" s="54"/>
      <c r="AT346" s="18" t="s">
        <v>1068</v>
      </c>
      <c r="AU346" s="18" t="s">
        <v>83</v>
      </c>
    </row>
    <row r="347" spans="2:65" s="1" customFormat="1" ht="19.5">
      <c r="B347" s="33"/>
      <c r="D347" s="136" t="s">
        <v>341</v>
      </c>
      <c r="F347" s="150" t="s">
        <v>3238</v>
      </c>
      <c r="I347" s="151"/>
      <c r="L347" s="33"/>
      <c r="M347" s="152"/>
      <c r="T347" s="54"/>
      <c r="AT347" s="18" t="s">
        <v>341</v>
      </c>
      <c r="AU347" s="18" t="s">
        <v>83</v>
      </c>
    </row>
    <row r="348" spans="2:65" s="1" customFormat="1" ht="16.5" customHeight="1">
      <c r="B348" s="33"/>
      <c r="C348" s="122" t="s">
        <v>628</v>
      </c>
      <c r="D348" s="122" t="s">
        <v>267</v>
      </c>
      <c r="E348" s="123" t="s">
        <v>1115</v>
      </c>
      <c r="F348" s="124" t="s">
        <v>1116</v>
      </c>
      <c r="G348" s="125" t="s">
        <v>2636</v>
      </c>
      <c r="H348" s="126">
        <v>600</v>
      </c>
      <c r="I348" s="127"/>
      <c r="J348" s="128">
        <f>ROUND(I348*H348,2)</f>
        <v>0</v>
      </c>
      <c r="K348" s="124" t="s">
        <v>1066</v>
      </c>
      <c r="L348" s="33"/>
      <c r="M348" s="129" t="s">
        <v>19</v>
      </c>
      <c r="N348" s="130" t="s">
        <v>46</v>
      </c>
      <c r="P348" s="131">
        <f>O348*H348</f>
        <v>0</v>
      </c>
      <c r="Q348" s="131">
        <v>0</v>
      </c>
      <c r="R348" s="131">
        <f>Q348*H348</f>
        <v>0</v>
      </c>
      <c r="S348" s="131">
        <v>0</v>
      </c>
      <c r="T348" s="132">
        <f>S348*H348</f>
        <v>0</v>
      </c>
      <c r="AR348" s="133" t="s">
        <v>272</v>
      </c>
      <c r="AT348" s="133" t="s">
        <v>267</v>
      </c>
      <c r="AU348" s="133" t="s">
        <v>83</v>
      </c>
      <c r="AY348" s="18" t="s">
        <v>266</v>
      </c>
      <c r="BE348" s="134">
        <f>IF(N348="základní",J348,0)</f>
        <v>0</v>
      </c>
      <c r="BF348" s="134">
        <f>IF(N348="snížená",J348,0)</f>
        <v>0</v>
      </c>
      <c r="BG348" s="134">
        <f>IF(N348="zákl. přenesená",J348,0)</f>
        <v>0</v>
      </c>
      <c r="BH348" s="134">
        <f>IF(N348="sníž. přenesená",J348,0)</f>
        <v>0</v>
      </c>
      <c r="BI348" s="134">
        <f>IF(N348="nulová",J348,0)</f>
        <v>0</v>
      </c>
      <c r="BJ348" s="18" t="s">
        <v>83</v>
      </c>
      <c r="BK348" s="134">
        <f>ROUND(I348*H348,2)</f>
        <v>0</v>
      </c>
      <c r="BL348" s="18" t="s">
        <v>272</v>
      </c>
      <c r="BM348" s="133" t="s">
        <v>6056</v>
      </c>
    </row>
    <row r="349" spans="2:65" s="1" customFormat="1" ht="11.25">
      <c r="B349" s="33"/>
      <c r="D349" s="186" t="s">
        <v>1068</v>
      </c>
      <c r="F349" s="187" t="s">
        <v>1118</v>
      </c>
      <c r="I349" s="151"/>
      <c r="L349" s="33"/>
      <c r="M349" s="152"/>
      <c r="T349" s="54"/>
      <c r="AT349" s="18" t="s">
        <v>1068</v>
      </c>
      <c r="AU349" s="18" t="s">
        <v>83</v>
      </c>
    </row>
    <row r="350" spans="2:65" s="1" customFormat="1" ht="29.25">
      <c r="B350" s="33"/>
      <c r="D350" s="136" t="s">
        <v>341</v>
      </c>
      <c r="F350" s="150" t="s">
        <v>3241</v>
      </c>
      <c r="I350" s="151"/>
      <c r="L350" s="33"/>
      <c r="M350" s="152"/>
      <c r="T350" s="54"/>
      <c r="AT350" s="18" t="s">
        <v>341</v>
      </c>
      <c r="AU350" s="18" t="s">
        <v>83</v>
      </c>
    </row>
    <row r="351" spans="2:65" s="1" customFormat="1" ht="16.5" customHeight="1">
      <c r="B351" s="33"/>
      <c r="C351" s="122" t="s">
        <v>632</v>
      </c>
      <c r="D351" s="122" t="s">
        <v>267</v>
      </c>
      <c r="E351" s="123" t="s">
        <v>3243</v>
      </c>
      <c r="F351" s="124" t="s">
        <v>3244</v>
      </c>
      <c r="G351" s="125" t="s">
        <v>2636</v>
      </c>
      <c r="H351" s="126">
        <v>202.06299999999999</v>
      </c>
      <c r="I351" s="127"/>
      <c r="J351" s="128">
        <f>ROUND(I351*H351,2)</f>
        <v>0</v>
      </c>
      <c r="K351" s="124" t="s">
        <v>1066</v>
      </c>
      <c r="L351" s="33"/>
      <c r="M351" s="129" t="s">
        <v>19</v>
      </c>
      <c r="N351" s="130" t="s">
        <v>46</v>
      </c>
      <c r="P351" s="131">
        <f>O351*H351</f>
        <v>0</v>
      </c>
      <c r="Q351" s="131">
        <v>0</v>
      </c>
      <c r="R351" s="131">
        <f>Q351*H351</f>
        <v>0</v>
      </c>
      <c r="S351" s="131">
        <v>0</v>
      </c>
      <c r="T351" s="132">
        <f>S351*H351</f>
        <v>0</v>
      </c>
      <c r="AR351" s="133" t="s">
        <v>272</v>
      </c>
      <c r="AT351" s="133" t="s">
        <v>267</v>
      </c>
      <c r="AU351" s="133" t="s">
        <v>83</v>
      </c>
      <c r="AY351" s="18" t="s">
        <v>266</v>
      </c>
      <c r="BE351" s="134">
        <f>IF(N351="základní",J351,0)</f>
        <v>0</v>
      </c>
      <c r="BF351" s="134">
        <f>IF(N351="snížená",J351,0)</f>
        <v>0</v>
      </c>
      <c r="BG351" s="134">
        <f>IF(N351="zákl. přenesená",J351,0)</f>
        <v>0</v>
      </c>
      <c r="BH351" s="134">
        <f>IF(N351="sníž. přenesená",J351,0)</f>
        <v>0</v>
      </c>
      <c r="BI351" s="134">
        <f>IF(N351="nulová",J351,0)</f>
        <v>0</v>
      </c>
      <c r="BJ351" s="18" t="s">
        <v>83</v>
      </c>
      <c r="BK351" s="134">
        <f>ROUND(I351*H351,2)</f>
        <v>0</v>
      </c>
      <c r="BL351" s="18" t="s">
        <v>272</v>
      </c>
      <c r="BM351" s="133" t="s">
        <v>6057</v>
      </c>
    </row>
    <row r="352" spans="2:65" s="1" customFormat="1" ht="11.25">
      <c r="B352" s="33"/>
      <c r="D352" s="186" t="s">
        <v>1068</v>
      </c>
      <c r="F352" s="187" t="s">
        <v>3246</v>
      </c>
      <c r="I352" s="151"/>
      <c r="L352" s="33"/>
      <c r="M352" s="152"/>
      <c r="T352" s="54"/>
      <c r="AT352" s="18" t="s">
        <v>1068</v>
      </c>
      <c r="AU352" s="18" t="s">
        <v>83</v>
      </c>
    </row>
    <row r="353" spans="2:65" s="1" customFormat="1" ht="19.5">
      <c r="B353" s="33"/>
      <c r="D353" s="136" t="s">
        <v>341</v>
      </c>
      <c r="F353" s="150" t="s">
        <v>3247</v>
      </c>
      <c r="I353" s="151"/>
      <c r="L353" s="33"/>
      <c r="M353" s="152"/>
      <c r="T353" s="54"/>
      <c r="AT353" s="18" t="s">
        <v>341</v>
      </c>
      <c r="AU353" s="18" t="s">
        <v>83</v>
      </c>
    </row>
    <row r="354" spans="2:65" s="1" customFormat="1" ht="16.5" customHeight="1">
      <c r="B354" s="33"/>
      <c r="C354" s="122" t="s">
        <v>636</v>
      </c>
      <c r="D354" s="122" t="s">
        <v>267</v>
      </c>
      <c r="E354" s="123" t="s">
        <v>3249</v>
      </c>
      <c r="F354" s="124" t="s">
        <v>3250</v>
      </c>
      <c r="G354" s="125" t="s">
        <v>2636</v>
      </c>
      <c r="H354" s="126">
        <v>5405.72</v>
      </c>
      <c r="I354" s="127"/>
      <c r="J354" s="128">
        <f>ROUND(I354*H354,2)</f>
        <v>0</v>
      </c>
      <c r="K354" s="124" t="s">
        <v>1066</v>
      </c>
      <c r="L354" s="33"/>
      <c r="M354" s="129" t="s">
        <v>19</v>
      </c>
      <c r="N354" s="130" t="s">
        <v>46</v>
      </c>
      <c r="P354" s="131">
        <f>O354*H354</f>
        <v>0</v>
      </c>
      <c r="Q354" s="131">
        <v>0</v>
      </c>
      <c r="R354" s="131">
        <f>Q354*H354</f>
        <v>0</v>
      </c>
      <c r="S354" s="131">
        <v>0</v>
      </c>
      <c r="T354" s="132">
        <f>S354*H354</f>
        <v>0</v>
      </c>
      <c r="AR354" s="133" t="s">
        <v>272</v>
      </c>
      <c r="AT354" s="133" t="s">
        <v>267</v>
      </c>
      <c r="AU354" s="133" t="s">
        <v>83</v>
      </c>
      <c r="AY354" s="18" t="s">
        <v>266</v>
      </c>
      <c r="BE354" s="134">
        <f>IF(N354="základní",J354,0)</f>
        <v>0</v>
      </c>
      <c r="BF354" s="134">
        <f>IF(N354="snížená",J354,0)</f>
        <v>0</v>
      </c>
      <c r="BG354" s="134">
        <f>IF(N354="zákl. přenesená",J354,0)</f>
        <v>0</v>
      </c>
      <c r="BH354" s="134">
        <f>IF(N354="sníž. přenesená",J354,0)</f>
        <v>0</v>
      </c>
      <c r="BI354" s="134">
        <f>IF(N354="nulová",J354,0)</f>
        <v>0</v>
      </c>
      <c r="BJ354" s="18" t="s">
        <v>83</v>
      </c>
      <c r="BK354" s="134">
        <f>ROUND(I354*H354,2)</f>
        <v>0</v>
      </c>
      <c r="BL354" s="18" t="s">
        <v>272</v>
      </c>
      <c r="BM354" s="133" t="s">
        <v>6058</v>
      </c>
    </row>
    <row r="355" spans="2:65" s="1" customFormat="1" ht="11.25">
      <c r="B355" s="33"/>
      <c r="D355" s="186" t="s">
        <v>1068</v>
      </c>
      <c r="F355" s="187" t="s">
        <v>3252</v>
      </c>
      <c r="I355" s="151"/>
      <c r="L355" s="33"/>
      <c r="M355" s="152"/>
      <c r="T355" s="54"/>
      <c r="AT355" s="18" t="s">
        <v>1068</v>
      </c>
      <c r="AU355" s="18" t="s">
        <v>83</v>
      </c>
    </row>
    <row r="356" spans="2:65" s="1" customFormat="1" ht="29.25">
      <c r="B356" s="33"/>
      <c r="D356" s="136" t="s">
        <v>341</v>
      </c>
      <c r="F356" s="150" t="s">
        <v>3253</v>
      </c>
      <c r="I356" s="151"/>
      <c r="L356" s="33"/>
      <c r="M356" s="152"/>
      <c r="T356" s="54"/>
      <c r="AT356" s="18" t="s">
        <v>341</v>
      </c>
      <c r="AU356" s="18" t="s">
        <v>83</v>
      </c>
    </row>
    <row r="357" spans="2:65" s="1" customFormat="1" ht="16.5" customHeight="1">
      <c r="B357" s="33"/>
      <c r="C357" s="122" t="s">
        <v>3007</v>
      </c>
      <c r="D357" s="122" t="s">
        <v>267</v>
      </c>
      <c r="E357" s="123" t="s">
        <v>1120</v>
      </c>
      <c r="F357" s="124" t="s">
        <v>1121</v>
      </c>
      <c r="G357" s="125" t="s">
        <v>2636</v>
      </c>
      <c r="H357" s="126">
        <v>30</v>
      </c>
      <c r="I357" s="127"/>
      <c r="J357" s="128">
        <f>ROUND(I357*H357,2)</f>
        <v>0</v>
      </c>
      <c r="K357" s="124" t="s">
        <v>1066</v>
      </c>
      <c r="L357" s="33"/>
      <c r="M357" s="129" t="s">
        <v>19</v>
      </c>
      <c r="N357" s="130" t="s">
        <v>46</v>
      </c>
      <c r="P357" s="131">
        <f>O357*H357</f>
        <v>0</v>
      </c>
      <c r="Q357" s="131">
        <v>0</v>
      </c>
      <c r="R357" s="131">
        <f>Q357*H357</f>
        <v>0</v>
      </c>
      <c r="S357" s="131">
        <v>0</v>
      </c>
      <c r="T357" s="132">
        <f>S357*H357</f>
        <v>0</v>
      </c>
      <c r="AR357" s="133" t="s">
        <v>272</v>
      </c>
      <c r="AT357" s="133" t="s">
        <v>267</v>
      </c>
      <c r="AU357" s="133" t="s">
        <v>83</v>
      </c>
      <c r="AY357" s="18" t="s">
        <v>266</v>
      </c>
      <c r="BE357" s="134">
        <f>IF(N357="základní",J357,0)</f>
        <v>0</v>
      </c>
      <c r="BF357" s="134">
        <f>IF(N357="snížená",J357,0)</f>
        <v>0</v>
      </c>
      <c r="BG357" s="134">
        <f>IF(N357="zákl. přenesená",J357,0)</f>
        <v>0</v>
      </c>
      <c r="BH357" s="134">
        <f>IF(N357="sníž. přenesená",J357,0)</f>
        <v>0</v>
      </c>
      <c r="BI357" s="134">
        <f>IF(N357="nulová",J357,0)</f>
        <v>0</v>
      </c>
      <c r="BJ357" s="18" t="s">
        <v>83</v>
      </c>
      <c r="BK357" s="134">
        <f>ROUND(I357*H357,2)</f>
        <v>0</v>
      </c>
      <c r="BL357" s="18" t="s">
        <v>272</v>
      </c>
      <c r="BM357" s="133" t="s">
        <v>6059</v>
      </c>
    </row>
    <row r="358" spans="2:65" s="1" customFormat="1" ht="11.25">
      <c r="B358" s="33"/>
      <c r="D358" s="186" t="s">
        <v>1068</v>
      </c>
      <c r="F358" s="187" t="s">
        <v>1123</v>
      </c>
      <c r="I358" s="151"/>
      <c r="L358" s="33"/>
      <c r="M358" s="152"/>
      <c r="T358" s="54"/>
      <c r="AT358" s="18" t="s">
        <v>1068</v>
      </c>
      <c r="AU358" s="18" t="s">
        <v>83</v>
      </c>
    </row>
    <row r="359" spans="2:65" s="1" customFormat="1" ht="19.5">
      <c r="B359" s="33"/>
      <c r="D359" s="136" t="s">
        <v>341</v>
      </c>
      <c r="F359" s="150" t="s">
        <v>3256</v>
      </c>
      <c r="I359" s="151"/>
      <c r="L359" s="33"/>
      <c r="M359" s="152"/>
      <c r="T359" s="54"/>
      <c r="AT359" s="18" t="s">
        <v>341</v>
      </c>
      <c r="AU359" s="18" t="s">
        <v>83</v>
      </c>
    </row>
    <row r="360" spans="2:65" s="1" customFormat="1" ht="16.5" customHeight="1">
      <c r="B360" s="33"/>
      <c r="C360" s="122" t="s">
        <v>3012</v>
      </c>
      <c r="D360" s="122" t="s">
        <v>267</v>
      </c>
      <c r="E360" s="123" t="s">
        <v>3258</v>
      </c>
      <c r="F360" s="124" t="s">
        <v>3259</v>
      </c>
      <c r="G360" s="125" t="s">
        <v>2636</v>
      </c>
      <c r="H360" s="126">
        <v>202.06299999999999</v>
      </c>
      <c r="I360" s="127"/>
      <c r="J360" s="128">
        <f>ROUND(I360*H360,2)</f>
        <v>0</v>
      </c>
      <c r="K360" s="124" t="s">
        <v>1066</v>
      </c>
      <c r="L360" s="33"/>
      <c r="M360" s="129" t="s">
        <v>19</v>
      </c>
      <c r="N360" s="130" t="s">
        <v>46</v>
      </c>
      <c r="P360" s="131">
        <f>O360*H360</f>
        <v>0</v>
      </c>
      <c r="Q360" s="131">
        <v>0</v>
      </c>
      <c r="R360" s="131">
        <f>Q360*H360</f>
        <v>0</v>
      </c>
      <c r="S360" s="131">
        <v>0</v>
      </c>
      <c r="T360" s="132">
        <f>S360*H360</f>
        <v>0</v>
      </c>
      <c r="AR360" s="133" t="s">
        <v>272</v>
      </c>
      <c r="AT360" s="133" t="s">
        <v>267</v>
      </c>
      <c r="AU360" s="133" t="s">
        <v>83</v>
      </c>
      <c r="AY360" s="18" t="s">
        <v>266</v>
      </c>
      <c r="BE360" s="134">
        <f>IF(N360="základní",J360,0)</f>
        <v>0</v>
      </c>
      <c r="BF360" s="134">
        <f>IF(N360="snížená",J360,0)</f>
        <v>0</v>
      </c>
      <c r="BG360" s="134">
        <f>IF(N360="zákl. přenesená",J360,0)</f>
        <v>0</v>
      </c>
      <c r="BH360" s="134">
        <f>IF(N360="sníž. přenesená",J360,0)</f>
        <v>0</v>
      </c>
      <c r="BI360" s="134">
        <f>IF(N360="nulová",J360,0)</f>
        <v>0</v>
      </c>
      <c r="BJ360" s="18" t="s">
        <v>83</v>
      </c>
      <c r="BK360" s="134">
        <f>ROUND(I360*H360,2)</f>
        <v>0</v>
      </c>
      <c r="BL360" s="18" t="s">
        <v>272</v>
      </c>
      <c r="BM360" s="133" t="s">
        <v>6060</v>
      </c>
    </row>
    <row r="361" spans="2:65" s="1" customFormat="1" ht="11.25">
      <c r="B361" s="33"/>
      <c r="D361" s="186" t="s">
        <v>1068</v>
      </c>
      <c r="F361" s="187" t="s">
        <v>3261</v>
      </c>
      <c r="I361" s="151"/>
      <c r="L361" s="33"/>
      <c r="M361" s="152"/>
      <c r="T361" s="54"/>
      <c r="AT361" s="18" t="s">
        <v>1068</v>
      </c>
      <c r="AU361" s="18" t="s">
        <v>83</v>
      </c>
    </row>
    <row r="362" spans="2:65" s="1" customFormat="1" ht="19.5">
      <c r="B362" s="33"/>
      <c r="D362" s="136" t="s">
        <v>341</v>
      </c>
      <c r="F362" s="150" t="s">
        <v>3262</v>
      </c>
      <c r="I362" s="151"/>
      <c r="L362" s="33"/>
      <c r="M362" s="152"/>
      <c r="T362" s="54"/>
      <c r="AT362" s="18" t="s">
        <v>341</v>
      </c>
      <c r="AU362" s="18" t="s">
        <v>83</v>
      </c>
    </row>
    <row r="363" spans="2:65" s="1" customFormat="1" ht="24.2" customHeight="1">
      <c r="B363" s="33"/>
      <c r="C363" s="122" t="s">
        <v>3017</v>
      </c>
      <c r="D363" s="122" t="s">
        <v>267</v>
      </c>
      <c r="E363" s="123" t="s">
        <v>6061</v>
      </c>
      <c r="F363" s="124" t="s">
        <v>6062</v>
      </c>
      <c r="G363" s="125" t="s">
        <v>2636</v>
      </c>
      <c r="H363" s="126">
        <v>12.425000000000001</v>
      </c>
      <c r="I363" s="127"/>
      <c r="J363" s="128">
        <f>ROUND(I363*H363,2)</f>
        <v>0</v>
      </c>
      <c r="K363" s="124" t="s">
        <v>1066</v>
      </c>
      <c r="L363" s="33"/>
      <c r="M363" s="129" t="s">
        <v>19</v>
      </c>
      <c r="N363" s="130" t="s">
        <v>46</v>
      </c>
      <c r="P363" s="131">
        <f>O363*H363</f>
        <v>0</v>
      </c>
      <c r="Q363" s="131">
        <v>0</v>
      </c>
      <c r="R363" s="131">
        <f>Q363*H363</f>
        <v>0</v>
      </c>
      <c r="S363" s="131">
        <v>0</v>
      </c>
      <c r="T363" s="132">
        <f>S363*H363</f>
        <v>0</v>
      </c>
      <c r="AR363" s="133" t="s">
        <v>272</v>
      </c>
      <c r="AT363" s="133" t="s">
        <v>267</v>
      </c>
      <c r="AU363" s="133" t="s">
        <v>83</v>
      </c>
      <c r="AY363" s="18" t="s">
        <v>266</v>
      </c>
      <c r="BE363" s="134">
        <f>IF(N363="základní",J363,0)</f>
        <v>0</v>
      </c>
      <c r="BF363" s="134">
        <f>IF(N363="snížená",J363,0)</f>
        <v>0</v>
      </c>
      <c r="BG363" s="134">
        <f>IF(N363="zákl. přenesená",J363,0)</f>
        <v>0</v>
      </c>
      <c r="BH363" s="134">
        <f>IF(N363="sníž. přenesená",J363,0)</f>
        <v>0</v>
      </c>
      <c r="BI363" s="134">
        <f>IF(N363="nulová",J363,0)</f>
        <v>0</v>
      </c>
      <c r="BJ363" s="18" t="s">
        <v>83</v>
      </c>
      <c r="BK363" s="134">
        <f>ROUND(I363*H363,2)</f>
        <v>0</v>
      </c>
      <c r="BL363" s="18" t="s">
        <v>272</v>
      </c>
      <c r="BM363" s="133" t="s">
        <v>6063</v>
      </c>
    </row>
    <row r="364" spans="2:65" s="1" customFormat="1" ht="11.25">
      <c r="B364" s="33"/>
      <c r="D364" s="186" t="s">
        <v>1068</v>
      </c>
      <c r="F364" s="187" t="s">
        <v>6064</v>
      </c>
      <c r="I364" s="151"/>
      <c r="L364" s="33"/>
      <c r="M364" s="152"/>
      <c r="T364" s="54"/>
      <c r="AT364" s="18" t="s">
        <v>1068</v>
      </c>
      <c r="AU364" s="18" t="s">
        <v>83</v>
      </c>
    </row>
    <row r="365" spans="2:65" s="1" customFormat="1" ht="39">
      <c r="B365" s="33"/>
      <c r="D365" s="136" t="s">
        <v>341</v>
      </c>
      <c r="F365" s="150" t="s">
        <v>6065</v>
      </c>
      <c r="I365" s="151"/>
      <c r="L365" s="33"/>
      <c r="M365" s="152"/>
      <c r="T365" s="54"/>
      <c r="AT365" s="18" t="s">
        <v>341</v>
      </c>
      <c r="AU365" s="18" t="s">
        <v>83</v>
      </c>
    </row>
    <row r="366" spans="2:65" s="1" customFormat="1" ht="16.5" customHeight="1">
      <c r="B366" s="33"/>
      <c r="C366" s="122" t="s">
        <v>2102</v>
      </c>
      <c r="D366" s="122" t="s">
        <v>267</v>
      </c>
      <c r="E366" s="123" t="s">
        <v>1126</v>
      </c>
      <c r="F366" s="124" t="s">
        <v>1127</v>
      </c>
      <c r="G366" s="125" t="s">
        <v>2636</v>
      </c>
      <c r="H366" s="126">
        <v>1004.439</v>
      </c>
      <c r="I366" s="127"/>
      <c r="J366" s="128">
        <f>ROUND(I366*H366,2)</f>
        <v>0</v>
      </c>
      <c r="K366" s="124" t="s">
        <v>1066</v>
      </c>
      <c r="L366" s="33"/>
      <c r="M366" s="129" t="s">
        <v>19</v>
      </c>
      <c r="N366" s="130" t="s">
        <v>46</v>
      </c>
      <c r="P366" s="131">
        <f>O366*H366</f>
        <v>0</v>
      </c>
      <c r="Q366" s="131">
        <v>0</v>
      </c>
      <c r="R366" s="131">
        <f>Q366*H366</f>
        <v>0</v>
      </c>
      <c r="S366" s="131">
        <v>0</v>
      </c>
      <c r="T366" s="132">
        <f>S366*H366</f>
        <v>0</v>
      </c>
      <c r="AR366" s="133" t="s">
        <v>272</v>
      </c>
      <c r="AT366" s="133" t="s">
        <v>267</v>
      </c>
      <c r="AU366" s="133" t="s">
        <v>83</v>
      </c>
      <c r="AY366" s="18" t="s">
        <v>266</v>
      </c>
      <c r="BE366" s="134">
        <f>IF(N366="základní",J366,0)</f>
        <v>0</v>
      </c>
      <c r="BF366" s="134">
        <f>IF(N366="snížená",J366,0)</f>
        <v>0</v>
      </c>
      <c r="BG366" s="134">
        <f>IF(N366="zákl. přenesená",J366,0)</f>
        <v>0</v>
      </c>
      <c r="BH366" s="134">
        <f>IF(N366="sníž. přenesená",J366,0)</f>
        <v>0</v>
      </c>
      <c r="BI366" s="134">
        <f>IF(N366="nulová",J366,0)</f>
        <v>0</v>
      </c>
      <c r="BJ366" s="18" t="s">
        <v>83</v>
      </c>
      <c r="BK366" s="134">
        <f>ROUND(I366*H366,2)</f>
        <v>0</v>
      </c>
      <c r="BL366" s="18" t="s">
        <v>272</v>
      </c>
      <c r="BM366" s="133" t="s">
        <v>6066</v>
      </c>
    </row>
    <row r="367" spans="2:65" s="1" customFormat="1" ht="11.25">
      <c r="B367" s="33"/>
      <c r="D367" s="186" t="s">
        <v>1068</v>
      </c>
      <c r="F367" s="187" t="s">
        <v>1129</v>
      </c>
      <c r="I367" s="151"/>
      <c r="L367" s="33"/>
      <c r="M367" s="152"/>
      <c r="T367" s="54"/>
      <c r="AT367" s="18" t="s">
        <v>1068</v>
      </c>
      <c r="AU367" s="18" t="s">
        <v>83</v>
      </c>
    </row>
    <row r="368" spans="2:65" s="1" customFormat="1" ht="29.25">
      <c r="B368" s="33"/>
      <c r="D368" s="136" t="s">
        <v>341</v>
      </c>
      <c r="F368" s="150" t="s">
        <v>3265</v>
      </c>
      <c r="I368" s="151"/>
      <c r="L368" s="33"/>
      <c r="M368" s="188"/>
      <c r="N368" s="155"/>
      <c r="O368" s="155"/>
      <c r="P368" s="155"/>
      <c r="Q368" s="155"/>
      <c r="R368" s="155"/>
      <c r="S368" s="155"/>
      <c r="T368" s="189"/>
      <c r="AT368" s="18" t="s">
        <v>341</v>
      </c>
      <c r="AU368" s="18" t="s">
        <v>83</v>
      </c>
    </row>
    <row r="369" spans="2:12" s="1" customFormat="1" ht="6.95" customHeight="1">
      <c r="B369" s="42"/>
      <c r="C369" s="43"/>
      <c r="D369" s="43"/>
      <c r="E369" s="43"/>
      <c r="F369" s="43"/>
      <c r="G369" s="43"/>
      <c r="H369" s="43"/>
      <c r="I369" s="43"/>
      <c r="J369" s="43"/>
      <c r="K369" s="43"/>
      <c r="L369" s="33"/>
    </row>
  </sheetData>
  <sheetProtection algorithmName="SHA-512" hashValue="0odNVOSTz0yEgYDS+JSExkfcV562bnoogMbpB1WZyMFOJxXtSB2QT9OGDZtcbbfoQiG8RbJ0qzU9yeSQqrypeA==" saltValue="pgdkTgUILiJiqTlBKrKl8Pa82h13aDDr/RwWxmzyxxSjwVms3UJBA4iUn0FOKnBN9VQGBQN9M+H5uipcgDM7hA==" spinCount="100000" sheet="1" objects="1" scenarios="1" formatColumns="0" formatRows="0" autoFilter="0"/>
  <autoFilter ref="C87:K368" xr:uid="{00000000-0009-0000-0000-000029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2900-000000000000}"/>
    <hyperlink ref="F94" r:id="rId2" xr:uid="{00000000-0004-0000-2900-000001000000}"/>
    <hyperlink ref="F98" r:id="rId3" xr:uid="{00000000-0004-0000-2900-000002000000}"/>
    <hyperlink ref="F101" r:id="rId4" xr:uid="{00000000-0004-0000-2900-000003000000}"/>
    <hyperlink ref="F104" r:id="rId5" xr:uid="{00000000-0004-0000-2900-000004000000}"/>
    <hyperlink ref="F107" r:id="rId6" xr:uid="{00000000-0004-0000-2900-000005000000}"/>
    <hyperlink ref="F110" r:id="rId7" xr:uid="{00000000-0004-0000-2900-000006000000}"/>
    <hyperlink ref="F113" r:id="rId8" xr:uid="{00000000-0004-0000-2900-000007000000}"/>
    <hyperlink ref="F116" r:id="rId9" xr:uid="{00000000-0004-0000-2900-000008000000}"/>
    <hyperlink ref="F119" r:id="rId10" xr:uid="{00000000-0004-0000-2900-000009000000}"/>
    <hyperlink ref="F122" r:id="rId11" xr:uid="{00000000-0004-0000-2900-00000A000000}"/>
    <hyperlink ref="F125" r:id="rId12" xr:uid="{00000000-0004-0000-2900-00000B000000}"/>
    <hyperlink ref="F128" r:id="rId13" xr:uid="{00000000-0004-0000-2900-00000C000000}"/>
    <hyperlink ref="F131" r:id="rId14" xr:uid="{00000000-0004-0000-2900-00000D000000}"/>
    <hyperlink ref="F134" r:id="rId15" xr:uid="{00000000-0004-0000-2900-00000E000000}"/>
    <hyperlink ref="F137" r:id="rId16" xr:uid="{00000000-0004-0000-2900-00000F000000}"/>
    <hyperlink ref="F140" r:id="rId17" xr:uid="{00000000-0004-0000-2900-000010000000}"/>
    <hyperlink ref="F143" r:id="rId18" xr:uid="{00000000-0004-0000-2900-000011000000}"/>
    <hyperlink ref="F146" r:id="rId19" xr:uid="{00000000-0004-0000-2900-000012000000}"/>
    <hyperlink ref="F149" r:id="rId20" xr:uid="{00000000-0004-0000-2900-000013000000}"/>
    <hyperlink ref="F154" r:id="rId21" xr:uid="{00000000-0004-0000-2900-000014000000}"/>
    <hyperlink ref="F157" r:id="rId22" xr:uid="{00000000-0004-0000-2900-000015000000}"/>
    <hyperlink ref="F160" r:id="rId23" xr:uid="{00000000-0004-0000-2900-000016000000}"/>
    <hyperlink ref="F163" r:id="rId24" xr:uid="{00000000-0004-0000-2900-000017000000}"/>
    <hyperlink ref="F166" r:id="rId25" xr:uid="{00000000-0004-0000-2900-000018000000}"/>
    <hyperlink ref="F169" r:id="rId26" xr:uid="{00000000-0004-0000-2900-000019000000}"/>
    <hyperlink ref="F172" r:id="rId27" xr:uid="{00000000-0004-0000-2900-00001A000000}"/>
    <hyperlink ref="F175" r:id="rId28" xr:uid="{00000000-0004-0000-2900-00001B000000}"/>
    <hyperlink ref="F178" r:id="rId29" xr:uid="{00000000-0004-0000-2900-00001C000000}"/>
    <hyperlink ref="F181" r:id="rId30" xr:uid="{00000000-0004-0000-2900-00001D000000}"/>
    <hyperlink ref="F184" r:id="rId31" xr:uid="{00000000-0004-0000-2900-00001E000000}"/>
    <hyperlink ref="F187" r:id="rId32" xr:uid="{00000000-0004-0000-2900-00001F000000}"/>
    <hyperlink ref="F190" r:id="rId33" xr:uid="{00000000-0004-0000-2900-000020000000}"/>
    <hyperlink ref="F193" r:id="rId34" xr:uid="{00000000-0004-0000-2900-000021000000}"/>
    <hyperlink ref="F196" r:id="rId35" xr:uid="{00000000-0004-0000-2900-000022000000}"/>
    <hyperlink ref="F199" r:id="rId36" xr:uid="{00000000-0004-0000-2900-000023000000}"/>
    <hyperlink ref="F202" r:id="rId37" xr:uid="{00000000-0004-0000-2900-000024000000}"/>
    <hyperlink ref="F205" r:id="rId38" xr:uid="{00000000-0004-0000-2900-000025000000}"/>
    <hyperlink ref="F208" r:id="rId39" xr:uid="{00000000-0004-0000-2900-000026000000}"/>
    <hyperlink ref="F211" r:id="rId40" xr:uid="{00000000-0004-0000-2900-000027000000}"/>
    <hyperlink ref="F214" r:id="rId41" xr:uid="{00000000-0004-0000-2900-000028000000}"/>
    <hyperlink ref="F217" r:id="rId42" xr:uid="{00000000-0004-0000-2900-000029000000}"/>
    <hyperlink ref="F220" r:id="rId43" xr:uid="{00000000-0004-0000-2900-00002A000000}"/>
    <hyperlink ref="F223" r:id="rId44" xr:uid="{00000000-0004-0000-2900-00002B000000}"/>
    <hyperlink ref="F227" r:id="rId45" xr:uid="{00000000-0004-0000-2900-00002C000000}"/>
    <hyperlink ref="F230" r:id="rId46" xr:uid="{00000000-0004-0000-2900-00002D000000}"/>
    <hyperlink ref="F233" r:id="rId47" xr:uid="{00000000-0004-0000-2900-00002E000000}"/>
    <hyperlink ref="F236" r:id="rId48" xr:uid="{00000000-0004-0000-2900-00002F000000}"/>
    <hyperlink ref="F239" r:id="rId49" xr:uid="{00000000-0004-0000-2900-000030000000}"/>
    <hyperlink ref="F242" r:id="rId50" xr:uid="{00000000-0004-0000-2900-000031000000}"/>
    <hyperlink ref="F245" r:id="rId51" xr:uid="{00000000-0004-0000-2900-000032000000}"/>
    <hyperlink ref="F248" r:id="rId52" xr:uid="{00000000-0004-0000-2900-000033000000}"/>
    <hyperlink ref="F251" r:id="rId53" xr:uid="{00000000-0004-0000-2900-000034000000}"/>
    <hyperlink ref="F254" r:id="rId54" xr:uid="{00000000-0004-0000-2900-000035000000}"/>
    <hyperlink ref="F258" r:id="rId55" xr:uid="{00000000-0004-0000-2900-000036000000}"/>
    <hyperlink ref="F261" r:id="rId56" xr:uid="{00000000-0004-0000-2900-000037000000}"/>
    <hyperlink ref="F264" r:id="rId57" xr:uid="{00000000-0004-0000-2900-000038000000}"/>
    <hyperlink ref="F267" r:id="rId58" xr:uid="{00000000-0004-0000-2900-000039000000}"/>
    <hyperlink ref="F271" r:id="rId59" xr:uid="{00000000-0004-0000-2900-00003A000000}"/>
    <hyperlink ref="F273" r:id="rId60" xr:uid="{00000000-0004-0000-2900-00003B000000}"/>
    <hyperlink ref="F275" r:id="rId61" xr:uid="{00000000-0004-0000-2900-00003C000000}"/>
    <hyperlink ref="F277" r:id="rId62" xr:uid="{00000000-0004-0000-2900-00003D000000}"/>
    <hyperlink ref="F279" r:id="rId63" xr:uid="{00000000-0004-0000-2900-00003E000000}"/>
    <hyperlink ref="F281" r:id="rId64" xr:uid="{00000000-0004-0000-2900-00003F000000}"/>
    <hyperlink ref="F284" r:id="rId65" xr:uid="{00000000-0004-0000-2900-000040000000}"/>
    <hyperlink ref="F287" r:id="rId66" xr:uid="{00000000-0004-0000-2900-000041000000}"/>
    <hyperlink ref="F290" r:id="rId67" xr:uid="{00000000-0004-0000-2900-000042000000}"/>
    <hyperlink ref="F293" r:id="rId68" xr:uid="{00000000-0004-0000-2900-000043000000}"/>
    <hyperlink ref="F296" r:id="rId69" xr:uid="{00000000-0004-0000-2900-000044000000}"/>
    <hyperlink ref="F300" r:id="rId70" xr:uid="{00000000-0004-0000-2900-000045000000}"/>
    <hyperlink ref="F305" r:id="rId71" xr:uid="{00000000-0004-0000-2900-000046000000}"/>
    <hyperlink ref="F310" r:id="rId72" xr:uid="{00000000-0004-0000-2900-000047000000}"/>
    <hyperlink ref="F313" r:id="rId73" xr:uid="{00000000-0004-0000-2900-000048000000}"/>
    <hyperlink ref="F316" r:id="rId74" xr:uid="{00000000-0004-0000-2900-000049000000}"/>
    <hyperlink ref="F319" r:id="rId75" xr:uid="{00000000-0004-0000-2900-00004A000000}"/>
    <hyperlink ref="F322" r:id="rId76" xr:uid="{00000000-0004-0000-2900-00004B000000}"/>
    <hyperlink ref="F325" r:id="rId77" xr:uid="{00000000-0004-0000-2900-00004C000000}"/>
    <hyperlink ref="F328" r:id="rId78" xr:uid="{00000000-0004-0000-2900-00004D000000}"/>
    <hyperlink ref="F331" r:id="rId79" xr:uid="{00000000-0004-0000-2900-00004E000000}"/>
    <hyperlink ref="F334" r:id="rId80" xr:uid="{00000000-0004-0000-2900-00004F000000}"/>
    <hyperlink ref="F337" r:id="rId81" xr:uid="{00000000-0004-0000-2900-000050000000}"/>
    <hyperlink ref="F340" r:id="rId82" xr:uid="{00000000-0004-0000-2900-000051000000}"/>
    <hyperlink ref="F343" r:id="rId83" xr:uid="{00000000-0004-0000-2900-000052000000}"/>
    <hyperlink ref="F346" r:id="rId84" xr:uid="{00000000-0004-0000-2900-000053000000}"/>
    <hyperlink ref="F349" r:id="rId85" xr:uid="{00000000-0004-0000-2900-000054000000}"/>
    <hyperlink ref="F352" r:id="rId86" xr:uid="{00000000-0004-0000-2900-000055000000}"/>
    <hyperlink ref="F355" r:id="rId87" xr:uid="{00000000-0004-0000-2900-000056000000}"/>
    <hyperlink ref="F358" r:id="rId88" xr:uid="{00000000-0004-0000-2900-000057000000}"/>
    <hyperlink ref="F361" r:id="rId89" xr:uid="{00000000-0004-0000-2900-000058000000}"/>
    <hyperlink ref="F364" r:id="rId90" xr:uid="{00000000-0004-0000-2900-000059000000}"/>
    <hyperlink ref="F367" r:id="rId91" xr:uid="{00000000-0004-0000-2900-00005A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B2:BM46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208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6067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ROUND(J89,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ROUND((SUM(BE89:BE464)),  2)</f>
        <v>0</v>
      </c>
      <c r="I33" s="90">
        <v>0.21</v>
      </c>
      <c r="J33" s="89">
        <f>ROUND(((SUM(BE89:BE464))*I33),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ROUND((SUM(BF89:BF464)),  2)</f>
        <v>0</v>
      </c>
      <c r="I34" s="90">
        <v>0.12</v>
      </c>
      <c r="J34" s="89">
        <f>ROUND(((SUM(BF89:BF464))*I34),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ROUND((SUM(BG89:BG464)),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ROUND((SUM(BH89:BH464)),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ROUND((SUM(BI89:BI464)),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12-23-01 - Obnova opěrné zdi, km 19,789 - km 19,864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J89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J90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J91</f>
        <v>0</v>
      </c>
      <c r="L61" s="158"/>
    </row>
    <row r="62" spans="2:47" s="13" customFormat="1" ht="19.899999999999999" customHeight="1">
      <c r="B62" s="158"/>
      <c r="D62" s="159" t="s">
        <v>1140</v>
      </c>
      <c r="E62" s="160"/>
      <c r="F62" s="160"/>
      <c r="G62" s="160"/>
      <c r="H62" s="160"/>
      <c r="I62" s="160"/>
      <c r="J62" s="161">
        <f>J191</f>
        <v>0</v>
      </c>
      <c r="L62" s="158"/>
    </row>
    <row r="63" spans="2:47" s="13" customFormat="1" ht="19.899999999999999" customHeight="1">
      <c r="B63" s="158"/>
      <c r="D63" s="159" t="s">
        <v>1141</v>
      </c>
      <c r="E63" s="160"/>
      <c r="F63" s="160"/>
      <c r="G63" s="160"/>
      <c r="H63" s="160"/>
      <c r="I63" s="160"/>
      <c r="J63" s="161">
        <f>J221</f>
        <v>0</v>
      </c>
      <c r="L63" s="158"/>
    </row>
    <row r="64" spans="2:47" s="13" customFormat="1" ht="19.899999999999999" customHeight="1">
      <c r="B64" s="158"/>
      <c r="D64" s="159" t="s">
        <v>1142</v>
      </c>
      <c r="E64" s="160"/>
      <c r="F64" s="160"/>
      <c r="G64" s="160"/>
      <c r="H64" s="160"/>
      <c r="I64" s="160"/>
      <c r="J64" s="161">
        <f>J263</f>
        <v>0</v>
      </c>
      <c r="L64" s="158"/>
    </row>
    <row r="65" spans="2:12" s="13" customFormat="1" ht="19.899999999999999" customHeight="1">
      <c r="B65" s="158"/>
      <c r="D65" s="159" t="s">
        <v>1058</v>
      </c>
      <c r="E65" s="160"/>
      <c r="F65" s="160"/>
      <c r="G65" s="160"/>
      <c r="H65" s="160"/>
      <c r="I65" s="160"/>
      <c r="J65" s="161">
        <f>J334</f>
        <v>0</v>
      </c>
      <c r="L65" s="158"/>
    </row>
    <row r="66" spans="2:12" s="13" customFormat="1" ht="19.899999999999999" customHeight="1">
      <c r="B66" s="158"/>
      <c r="D66" s="159" t="s">
        <v>3490</v>
      </c>
      <c r="E66" s="160"/>
      <c r="F66" s="160"/>
      <c r="G66" s="160"/>
      <c r="H66" s="160"/>
      <c r="I66" s="160"/>
      <c r="J66" s="161">
        <f>J406</f>
        <v>0</v>
      </c>
      <c r="L66" s="158"/>
    </row>
    <row r="67" spans="2:12" s="13" customFormat="1" ht="19.899999999999999" customHeight="1">
      <c r="B67" s="158"/>
      <c r="D67" s="159" t="s">
        <v>1060</v>
      </c>
      <c r="E67" s="160"/>
      <c r="F67" s="160"/>
      <c r="G67" s="160"/>
      <c r="H67" s="160"/>
      <c r="I67" s="160"/>
      <c r="J67" s="161">
        <f>J415</f>
        <v>0</v>
      </c>
      <c r="L67" s="158"/>
    </row>
    <row r="68" spans="2:12" s="8" customFormat="1" ht="24.95" customHeight="1">
      <c r="B68" s="100"/>
      <c r="D68" s="101" t="s">
        <v>1061</v>
      </c>
      <c r="E68" s="102"/>
      <c r="F68" s="102"/>
      <c r="G68" s="102"/>
      <c r="H68" s="102"/>
      <c r="I68" s="102"/>
      <c r="J68" s="103">
        <f>J422</f>
        <v>0</v>
      </c>
      <c r="L68" s="100"/>
    </row>
    <row r="69" spans="2:12" s="13" customFormat="1" ht="19.899999999999999" customHeight="1">
      <c r="B69" s="158"/>
      <c r="D69" s="159" t="s">
        <v>3267</v>
      </c>
      <c r="E69" s="160"/>
      <c r="F69" s="160"/>
      <c r="G69" s="160"/>
      <c r="H69" s="160"/>
      <c r="I69" s="160"/>
      <c r="J69" s="161">
        <f>J423</f>
        <v>0</v>
      </c>
      <c r="L69" s="158"/>
    </row>
    <row r="70" spans="2:12" s="1" customFormat="1" ht="21.75" customHeight="1">
      <c r="B70" s="33"/>
      <c r="L70" s="33"/>
    </row>
    <row r="71" spans="2:12" s="1" customFormat="1" ht="6.95" customHeight="1"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33"/>
    </row>
    <row r="75" spans="2:12" s="1" customFormat="1" ht="6.95" customHeight="1">
      <c r="B75" s="44"/>
      <c r="C75" s="45"/>
      <c r="D75" s="45"/>
      <c r="E75" s="45"/>
      <c r="F75" s="45"/>
      <c r="G75" s="45"/>
      <c r="H75" s="45"/>
      <c r="I75" s="45"/>
      <c r="J75" s="45"/>
      <c r="K75" s="45"/>
      <c r="L75" s="33"/>
    </row>
    <row r="76" spans="2:12" s="1" customFormat="1" ht="24.95" customHeight="1">
      <c r="B76" s="33"/>
      <c r="C76" s="22" t="s">
        <v>251</v>
      </c>
      <c r="L76" s="33"/>
    </row>
    <row r="77" spans="2:12" s="1" customFormat="1" ht="6.95" customHeight="1">
      <c r="B77" s="33"/>
      <c r="L77" s="33"/>
    </row>
    <row r="78" spans="2:12" s="1" customFormat="1" ht="12" customHeight="1">
      <c r="B78" s="33"/>
      <c r="C78" s="28" t="s">
        <v>16</v>
      </c>
      <c r="L78" s="33"/>
    </row>
    <row r="79" spans="2:12" s="1" customFormat="1" ht="26.25" customHeight="1">
      <c r="B79" s="33"/>
      <c r="E79" s="319" t="str">
        <f>E7</f>
        <v>Odstranění havarijního stavu po povodních 2024 - komplexní oprava trati v úseku Vápenná - Javorník ve Slezsku - PD</v>
      </c>
      <c r="F79" s="320"/>
      <c r="G79" s="320"/>
      <c r="H79" s="320"/>
      <c r="L79" s="33"/>
    </row>
    <row r="80" spans="2:12" s="1" customFormat="1" ht="12" customHeight="1">
      <c r="B80" s="33"/>
      <c r="C80" s="28" t="s">
        <v>243</v>
      </c>
      <c r="L80" s="33"/>
    </row>
    <row r="81" spans="2:65" s="1" customFormat="1" ht="16.5" customHeight="1">
      <c r="B81" s="33"/>
      <c r="E81" s="315" t="str">
        <f>E9</f>
        <v>SO 12-23-01 - Obnova opěrné zdi, km 19,789 - km 19,864</v>
      </c>
      <c r="F81" s="321"/>
      <c r="G81" s="321"/>
      <c r="H81" s="321"/>
      <c r="L81" s="33"/>
    </row>
    <row r="82" spans="2:65" s="1" customFormat="1" ht="6.95" customHeight="1">
      <c r="B82" s="33"/>
      <c r="L82" s="33"/>
    </row>
    <row r="83" spans="2:65" s="1" customFormat="1" ht="12" customHeight="1">
      <c r="B83" s="33"/>
      <c r="C83" s="28" t="s">
        <v>21</v>
      </c>
      <c r="F83" s="26" t="str">
        <f>F12</f>
        <v xml:space="preserve"> </v>
      </c>
      <c r="I83" s="28" t="s">
        <v>23</v>
      </c>
      <c r="J83" s="50" t="str">
        <f>IF(J12="","",J12)</f>
        <v>10. 4. 2025</v>
      </c>
      <c r="L83" s="33"/>
    </row>
    <row r="84" spans="2:65" s="1" customFormat="1" ht="6.95" customHeight="1">
      <c r="B84" s="33"/>
      <c r="L84" s="33"/>
    </row>
    <row r="85" spans="2:65" s="1" customFormat="1" ht="15.2" customHeight="1">
      <c r="B85" s="33"/>
      <c r="C85" s="28" t="s">
        <v>25</v>
      </c>
      <c r="F85" s="26" t="str">
        <f>E15</f>
        <v xml:space="preserve">Správa železnic, státní organizace </v>
      </c>
      <c r="I85" s="28" t="s">
        <v>33</v>
      </c>
      <c r="J85" s="31" t="str">
        <f>E21</f>
        <v>Prodin a.s.</v>
      </c>
      <c r="L85" s="33"/>
    </row>
    <row r="86" spans="2:65" s="1" customFormat="1" ht="15.2" customHeight="1">
      <c r="B86" s="33"/>
      <c r="C86" s="28" t="s">
        <v>31</v>
      </c>
      <c r="F86" s="26" t="str">
        <f>IF(E18="","",E18)</f>
        <v>Vyplň údaj</v>
      </c>
      <c r="I86" s="28" t="s">
        <v>38</v>
      </c>
      <c r="J86" s="31" t="str">
        <f>E24</f>
        <v xml:space="preserve"> </v>
      </c>
      <c r="L86" s="33"/>
    </row>
    <row r="87" spans="2:65" s="1" customFormat="1" ht="10.35" customHeight="1">
      <c r="B87" s="33"/>
      <c r="L87" s="33"/>
    </row>
    <row r="88" spans="2:65" s="9" customFormat="1" ht="29.25" customHeight="1">
      <c r="B88" s="104"/>
      <c r="C88" s="105" t="s">
        <v>252</v>
      </c>
      <c r="D88" s="106" t="s">
        <v>60</v>
      </c>
      <c r="E88" s="106" t="s">
        <v>56</v>
      </c>
      <c r="F88" s="106" t="s">
        <v>57</v>
      </c>
      <c r="G88" s="106" t="s">
        <v>253</v>
      </c>
      <c r="H88" s="106" t="s">
        <v>254</v>
      </c>
      <c r="I88" s="106" t="s">
        <v>255</v>
      </c>
      <c r="J88" s="106" t="s">
        <v>247</v>
      </c>
      <c r="K88" s="107" t="s">
        <v>256</v>
      </c>
      <c r="L88" s="104"/>
      <c r="M88" s="57" t="s">
        <v>19</v>
      </c>
      <c r="N88" s="58" t="s">
        <v>45</v>
      </c>
      <c r="O88" s="58" t="s">
        <v>257</v>
      </c>
      <c r="P88" s="58" t="s">
        <v>258</v>
      </c>
      <c r="Q88" s="58" t="s">
        <v>259</v>
      </c>
      <c r="R88" s="58" t="s">
        <v>260</v>
      </c>
      <c r="S88" s="58" t="s">
        <v>261</v>
      </c>
      <c r="T88" s="59" t="s">
        <v>262</v>
      </c>
    </row>
    <row r="89" spans="2:65" s="1" customFormat="1" ht="22.9" customHeight="1">
      <c r="B89" s="33"/>
      <c r="C89" s="62" t="s">
        <v>263</v>
      </c>
      <c r="J89" s="108">
        <f>BK89</f>
        <v>0</v>
      </c>
      <c r="L89" s="33"/>
      <c r="M89" s="60"/>
      <c r="N89" s="51"/>
      <c r="O89" s="51"/>
      <c r="P89" s="109">
        <f>P90+P422</f>
        <v>0</v>
      </c>
      <c r="Q89" s="51"/>
      <c r="R89" s="109">
        <f>R90+R422</f>
        <v>0</v>
      </c>
      <c r="S89" s="51"/>
      <c r="T89" s="110">
        <f>T90+T422</f>
        <v>0</v>
      </c>
      <c r="AT89" s="18" t="s">
        <v>74</v>
      </c>
      <c r="AU89" s="18" t="s">
        <v>248</v>
      </c>
      <c r="BK89" s="111">
        <f>BK90+BK422</f>
        <v>0</v>
      </c>
    </row>
    <row r="90" spans="2:65" s="10" customFormat="1" ht="25.9" customHeight="1">
      <c r="B90" s="112"/>
      <c r="D90" s="113" t="s">
        <v>74</v>
      </c>
      <c r="E90" s="114" t="s">
        <v>828</v>
      </c>
      <c r="F90" s="114" t="s">
        <v>829</v>
      </c>
      <c r="I90" s="115"/>
      <c r="J90" s="116">
        <f>BK90</f>
        <v>0</v>
      </c>
      <c r="L90" s="112"/>
      <c r="M90" s="117"/>
      <c r="P90" s="118">
        <f>P91+P191+P221+P263+P334+P406+P415</f>
        <v>0</v>
      </c>
      <c r="R90" s="118">
        <f>R91+R191+R221+R263+R334+R406+R415</f>
        <v>0</v>
      </c>
      <c r="T90" s="119">
        <f>T91+T191+T221+T263+T334+T406+T415</f>
        <v>0</v>
      </c>
      <c r="AR90" s="113" t="s">
        <v>83</v>
      </c>
      <c r="AT90" s="120" t="s">
        <v>74</v>
      </c>
      <c r="AU90" s="120" t="s">
        <v>75</v>
      </c>
      <c r="AY90" s="113" t="s">
        <v>266</v>
      </c>
      <c r="BK90" s="121">
        <f>BK91+BK191+BK221+BK263+BK334+BK406+BK415</f>
        <v>0</v>
      </c>
    </row>
    <row r="91" spans="2:65" s="10" customFormat="1" ht="22.9" customHeight="1">
      <c r="B91" s="112"/>
      <c r="D91" s="113" t="s">
        <v>74</v>
      </c>
      <c r="E91" s="162" t="s">
        <v>83</v>
      </c>
      <c r="F91" s="162" t="s">
        <v>1143</v>
      </c>
      <c r="I91" s="115"/>
      <c r="J91" s="163">
        <f>BK91</f>
        <v>0</v>
      </c>
      <c r="L91" s="112"/>
      <c r="M91" s="117"/>
      <c r="P91" s="118">
        <f>SUM(P92:P190)</f>
        <v>0</v>
      </c>
      <c r="R91" s="118">
        <f>SUM(R92:R190)</f>
        <v>0</v>
      </c>
      <c r="T91" s="119">
        <f>SUM(T92:T190)</f>
        <v>0</v>
      </c>
      <c r="AR91" s="113" t="s">
        <v>83</v>
      </c>
      <c r="AT91" s="120" t="s">
        <v>74</v>
      </c>
      <c r="AU91" s="120" t="s">
        <v>83</v>
      </c>
      <c r="AY91" s="113" t="s">
        <v>266</v>
      </c>
      <c r="BK91" s="121">
        <f>SUM(BK92:BK190)</f>
        <v>0</v>
      </c>
    </row>
    <row r="92" spans="2:65" s="1" customFormat="1" ht="16.5" customHeight="1">
      <c r="B92" s="33"/>
      <c r="C92" s="122" t="s">
        <v>83</v>
      </c>
      <c r="D92" s="122" t="s">
        <v>267</v>
      </c>
      <c r="E92" s="123" t="s">
        <v>1154</v>
      </c>
      <c r="F92" s="124" t="s">
        <v>1155</v>
      </c>
      <c r="G92" s="125" t="s">
        <v>639</v>
      </c>
      <c r="H92" s="126">
        <v>8640</v>
      </c>
      <c r="I92" s="127"/>
      <c r="J92" s="128">
        <f>ROUND(I92*H92,2)</f>
        <v>0</v>
      </c>
      <c r="K92" s="124" t="s">
        <v>3272</v>
      </c>
      <c r="L92" s="33"/>
      <c r="M92" s="129" t="s">
        <v>19</v>
      </c>
      <c r="N92" s="130" t="s">
        <v>46</v>
      </c>
      <c r="P92" s="131">
        <f>O92*H92</f>
        <v>0</v>
      </c>
      <c r="Q92" s="131">
        <v>0</v>
      </c>
      <c r="R92" s="131">
        <f>Q92*H92</f>
        <v>0</v>
      </c>
      <c r="S92" s="131">
        <v>0</v>
      </c>
      <c r="T92" s="132">
        <f>S92*H92</f>
        <v>0</v>
      </c>
      <c r="AR92" s="133" t="s">
        <v>272</v>
      </c>
      <c r="AT92" s="133" t="s">
        <v>267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6068</v>
      </c>
    </row>
    <row r="93" spans="2:65" s="1" customFormat="1" ht="11.25">
      <c r="B93" s="33"/>
      <c r="D93" s="186" t="s">
        <v>1068</v>
      </c>
      <c r="F93" s="187" t="s">
        <v>1157</v>
      </c>
      <c r="I93" s="151"/>
      <c r="L93" s="33"/>
      <c r="M93" s="152"/>
      <c r="T93" s="54"/>
      <c r="AT93" s="18" t="s">
        <v>1068</v>
      </c>
      <c r="AU93" s="18" t="s">
        <v>85</v>
      </c>
    </row>
    <row r="94" spans="2:65" s="11" customFormat="1" ht="11.25">
      <c r="B94" s="135"/>
      <c r="D94" s="136" t="s">
        <v>274</v>
      </c>
      <c r="E94" s="137" t="s">
        <v>19</v>
      </c>
      <c r="F94" s="138" t="s">
        <v>6069</v>
      </c>
      <c r="H94" s="139">
        <v>8640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75</v>
      </c>
      <c r="AY94" s="137" t="s">
        <v>266</v>
      </c>
    </row>
    <row r="95" spans="2:65" s="12" customFormat="1" ht="11.25">
      <c r="B95" s="143"/>
      <c r="D95" s="136" t="s">
        <v>274</v>
      </c>
      <c r="E95" s="144" t="s">
        <v>19</v>
      </c>
      <c r="F95" s="145" t="s">
        <v>276</v>
      </c>
      <c r="H95" s="146">
        <v>8640</v>
      </c>
      <c r="I95" s="147"/>
      <c r="L95" s="143"/>
      <c r="M95" s="148"/>
      <c r="T95" s="149"/>
      <c r="AT95" s="144" t="s">
        <v>274</v>
      </c>
      <c r="AU95" s="144" t="s">
        <v>85</v>
      </c>
      <c r="AV95" s="12" t="s">
        <v>272</v>
      </c>
      <c r="AW95" s="12" t="s">
        <v>37</v>
      </c>
      <c r="AX95" s="12" t="s">
        <v>83</v>
      </c>
      <c r="AY95" s="144" t="s">
        <v>266</v>
      </c>
    </row>
    <row r="96" spans="2:65" s="1" customFormat="1" ht="16.5" customHeight="1">
      <c r="B96" s="33"/>
      <c r="C96" s="122" t="s">
        <v>85</v>
      </c>
      <c r="D96" s="122" t="s">
        <v>267</v>
      </c>
      <c r="E96" s="123" t="s">
        <v>1159</v>
      </c>
      <c r="F96" s="124" t="s">
        <v>1160</v>
      </c>
      <c r="G96" s="125" t="s">
        <v>1161</v>
      </c>
      <c r="H96" s="126">
        <v>70</v>
      </c>
      <c r="I96" s="127"/>
      <c r="J96" s="128">
        <f>ROUND(I96*H96,2)</f>
        <v>0</v>
      </c>
      <c r="K96" s="124" t="s">
        <v>3272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6070</v>
      </c>
    </row>
    <row r="97" spans="2:65" s="1" customFormat="1" ht="11.25">
      <c r="B97" s="33"/>
      <c r="D97" s="186" t="s">
        <v>1068</v>
      </c>
      <c r="F97" s="187" t="s">
        <v>1163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6071</v>
      </c>
      <c r="H98" s="139">
        <v>70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83</v>
      </c>
      <c r="AY98" s="137" t="s">
        <v>266</v>
      </c>
    </row>
    <row r="99" spans="2:65" s="1" customFormat="1" ht="21.75" customHeight="1">
      <c r="B99" s="33"/>
      <c r="C99" s="122" t="s">
        <v>285</v>
      </c>
      <c r="D99" s="122" t="s">
        <v>267</v>
      </c>
      <c r="E99" s="123" t="s">
        <v>6072</v>
      </c>
      <c r="F99" s="124" t="s">
        <v>6073</v>
      </c>
      <c r="G99" s="125" t="s">
        <v>279</v>
      </c>
      <c r="H99" s="126">
        <v>72.8</v>
      </c>
      <c r="I99" s="127"/>
      <c r="J99" s="128">
        <f>ROUND(I99*H99,2)</f>
        <v>0</v>
      </c>
      <c r="K99" s="124" t="s">
        <v>3272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85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6074</v>
      </c>
    </row>
    <row r="100" spans="2:65" s="1" customFormat="1" ht="11.25">
      <c r="B100" s="33"/>
      <c r="D100" s="186" t="s">
        <v>1068</v>
      </c>
      <c r="F100" s="187" t="s">
        <v>6075</v>
      </c>
      <c r="I100" s="151"/>
      <c r="L100" s="33"/>
      <c r="M100" s="152"/>
      <c r="T100" s="54"/>
      <c r="AT100" s="18" t="s">
        <v>1068</v>
      </c>
      <c r="AU100" s="18" t="s">
        <v>85</v>
      </c>
    </row>
    <row r="101" spans="2:65" s="11" customFormat="1" ht="11.25">
      <c r="B101" s="135"/>
      <c r="D101" s="136" t="s">
        <v>274</v>
      </c>
      <c r="E101" s="137" t="s">
        <v>19</v>
      </c>
      <c r="F101" s="138" t="s">
        <v>6076</v>
      </c>
      <c r="H101" s="139">
        <v>72.8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75</v>
      </c>
      <c r="AY101" s="137" t="s">
        <v>266</v>
      </c>
    </row>
    <row r="102" spans="2:65" s="12" customFormat="1" ht="11.25">
      <c r="B102" s="143"/>
      <c r="D102" s="136" t="s">
        <v>274</v>
      </c>
      <c r="E102" s="144" t="s">
        <v>19</v>
      </c>
      <c r="F102" s="145" t="s">
        <v>276</v>
      </c>
      <c r="H102" s="146">
        <v>72.8</v>
      </c>
      <c r="I102" s="147"/>
      <c r="L102" s="143"/>
      <c r="M102" s="148"/>
      <c r="T102" s="149"/>
      <c r="AT102" s="144" t="s">
        <v>274</v>
      </c>
      <c r="AU102" s="144" t="s">
        <v>85</v>
      </c>
      <c r="AV102" s="12" t="s">
        <v>272</v>
      </c>
      <c r="AW102" s="12" t="s">
        <v>37</v>
      </c>
      <c r="AX102" s="12" t="s">
        <v>83</v>
      </c>
      <c r="AY102" s="144" t="s">
        <v>266</v>
      </c>
    </row>
    <row r="103" spans="2:65" s="1" customFormat="1" ht="21.75" customHeight="1">
      <c r="B103" s="33"/>
      <c r="C103" s="122" t="s">
        <v>272</v>
      </c>
      <c r="D103" s="122" t="s">
        <v>267</v>
      </c>
      <c r="E103" s="123" t="s">
        <v>2629</v>
      </c>
      <c r="F103" s="124" t="s">
        <v>2630</v>
      </c>
      <c r="G103" s="125" t="s">
        <v>279</v>
      </c>
      <c r="H103" s="126">
        <v>63</v>
      </c>
      <c r="I103" s="127"/>
      <c r="J103" s="128">
        <f>ROUND(I103*H103,2)</f>
        <v>0</v>
      </c>
      <c r="K103" s="124" t="s">
        <v>3272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6077</v>
      </c>
    </row>
    <row r="104" spans="2:65" s="1" customFormat="1" ht="11.25">
      <c r="B104" s="33"/>
      <c r="D104" s="186" t="s">
        <v>1068</v>
      </c>
      <c r="F104" s="187" t="s">
        <v>2632</v>
      </c>
      <c r="I104" s="151"/>
      <c r="L104" s="33"/>
      <c r="M104" s="152"/>
      <c r="T104" s="54"/>
      <c r="AT104" s="18" t="s">
        <v>1068</v>
      </c>
      <c r="AU104" s="18" t="s">
        <v>85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6078</v>
      </c>
      <c r="H105" s="139">
        <v>63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2" customFormat="1" ht="11.25">
      <c r="B106" s="143"/>
      <c r="D106" s="136" t="s">
        <v>274</v>
      </c>
      <c r="E106" s="144" t="s">
        <v>19</v>
      </c>
      <c r="F106" s="145" t="s">
        <v>276</v>
      </c>
      <c r="H106" s="146">
        <v>63</v>
      </c>
      <c r="I106" s="147"/>
      <c r="L106" s="143"/>
      <c r="M106" s="148"/>
      <c r="T106" s="149"/>
      <c r="AT106" s="144" t="s">
        <v>274</v>
      </c>
      <c r="AU106" s="144" t="s">
        <v>85</v>
      </c>
      <c r="AV106" s="12" t="s">
        <v>272</v>
      </c>
      <c r="AW106" s="12" t="s">
        <v>37</v>
      </c>
      <c r="AX106" s="12" t="s">
        <v>83</v>
      </c>
      <c r="AY106" s="144" t="s">
        <v>266</v>
      </c>
    </row>
    <row r="107" spans="2:65" s="1" customFormat="1" ht="16.5" customHeight="1">
      <c r="B107" s="33"/>
      <c r="C107" s="122" t="s">
        <v>264</v>
      </c>
      <c r="D107" s="122" t="s">
        <v>267</v>
      </c>
      <c r="E107" s="123" t="s">
        <v>3517</v>
      </c>
      <c r="F107" s="124" t="s">
        <v>3518</v>
      </c>
      <c r="G107" s="125" t="s">
        <v>279</v>
      </c>
      <c r="H107" s="126">
        <v>2312.9699999999998</v>
      </c>
      <c r="I107" s="127"/>
      <c r="J107" s="128">
        <f>ROUND(I107*H107,2)</f>
        <v>0</v>
      </c>
      <c r="K107" s="124" t="s">
        <v>3272</v>
      </c>
      <c r="L107" s="33"/>
      <c r="M107" s="129" t="s">
        <v>19</v>
      </c>
      <c r="N107" s="130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272</v>
      </c>
      <c r="AT107" s="133" t="s">
        <v>267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6079</v>
      </c>
    </row>
    <row r="108" spans="2:65" s="1" customFormat="1" ht="11.25">
      <c r="B108" s="33"/>
      <c r="D108" s="186" t="s">
        <v>1068</v>
      </c>
      <c r="F108" s="187" t="s">
        <v>3520</v>
      </c>
      <c r="I108" s="151"/>
      <c r="L108" s="33"/>
      <c r="M108" s="152"/>
      <c r="T108" s="54"/>
      <c r="AT108" s="18" t="s">
        <v>1068</v>
      </c>
      <c r="AU108" s="18" t="s">
        <v>85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6080</v>
      </c>
      <c r="H109" s="139">
        <v>2607.64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6081</v>
      </c>
      <c r="H110" s="139">
        <v>197.73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5" customFormat="1" ht="11.25">
      <c r="B111" s="190"/>
      <c r="D111" s="136" t="s">
        <v>274</v>
      </c>
      <c r="E111" s="191" t="s">
        <v>19</v>
      </c>
      <c r="F111" s="192" t="s">
        <v>1643</v>
      </c>
      <c r="H111" s="193">
        <v>2805.37</v>
      </c>
      <c r="I111" s="194"/>
      <c r="L111" s="190"/>
      <c r="M111" s="195"/>
      <c r="T111" s="196"/>
      <c r="AT111" s="191" t="s">
        <v>274</v>
      </c>
      <c r="AU111" s="191" t="s">
        <v>85</v>
      </c>
      <c r="AV111" s="15" t="s">
        <v>285</v>
      </c>
      <c r="AW111" s="15" t="s">
        <v>37</v>
      </c>
      <c r="AX111" s="15" t="s">
        <v>75</v>
      </c>
      <c r="AY111" s="191" t="s">
        <v>266</v>
      </c>
    </row>
    <row r="112" spans="2:65" s="11" customFormat="1" ht="11.25">
      <c r="B112" s="135"/>
      <c r="D112" s="136" t="s">
        <v>274</v>
      </c>
      <c r="E112" s="137" t="s">
        <v>19</v>
      </c>
      <c r="F112" s="138" t="s">
        <v>6082</v>
      </c>
      <c r="H112" s="139">
        <v>-492.4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75</v>
      </c>
      <c r="AY112" s="137" t="s">
        <v>266</v>
      </c>
    </row>
    <row r="113" spans="2:65" s="12" customFormat="1" ht="11.25">
      <c r="B113" s="143"/>
      <c r="D113" s="136" t="s">
        <v>274</v>
      </c>
      <c r="E113" s="144" t="s">
        <v>19</v>
      </c>
      <c r="F113" s="145" t="s">
        <v>276</v>
      </c>
      <c r="H113" s="146">
        <v>2312.9699999999998</v>
      </c>
      <c r="I113" s="147"/>
      <c r="L113" s="143"/>
      <c r="M113" s="148"/>
      <c r="T113" s="149"/>
      <c r="AT113" s="144" t="s">
        <v>274</v>
      </c>
      <c r="AU113" s="144" t="s">
        <v>85</v>
      </c>
      <c r="AV113" s="12" t="s">
        <v>272</v>
      </c>
      <c r="AW113" s="12" t="s">
        <v>37</v>
      </c>
      <c r="AX113" s="12" t="s">
        <v>83</v>
      </c>
      <c r="AY113" s="144" t="s">
        <v>266</v>
      </c>
    </row>
    <row r="114" spans="2:65" s="1" customFormat="1" ht="16.5" customHeight="1">
      <c r="B114" s="33"/>
      <c r="C114" s="122" t="s">
        <v>295</v>
      </c>
      <c r="D114" s="122" t="s">
        <v>267</v>
      </c>
      <c r="E114" s="123" t="s">
        <v>1164</v>
      </c>
      <c r="F114" s="124" t="s">
        <v>1165</v>
      </c>
      <c r="G114" s="125" t="s">
        <v>895</v>
      </c>
      <c r="H114" s="126">
        <v>273</v>
      </c>
      <c r="I114" s="127"/>
      <c r="J114" s="128">
        <f>ROUND(I114*H114,2)</f>
        <v>0</v>
      </c>
      <c r="K114" s="124" t="s">
        <v>3272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85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6083</v>
      </c>
    </row>
    <row r="115" spans="2:65" s="1" customFormat="1" ht="11.25">
      <c r="B115" s="33"/>
      <c r="D115" s="186" t="s">
        <v>1068</v>
      </c>
      <c r="F115" s="187" t="s">
        <v>1167</v>
      </c>
      <c r="I115" s="151"/>
      <c r="L115" s="33"/>
      <c r="M115" s="152"/>
      <c r="T115" s="54"/>
      <c r="AT115" s="18" t="s">
        <v>1068</v>
      </c>
      <c r="AU115" s="18" t="s">
        <v>85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6084</v>
      </c>
      <c r="H116" s="139">
        <v>273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75</v>
      </c>
      <c r="AY116" s="137" t="s">
        <v>266</v>
      </c>
    </row>
    <row r="117" spans="2:65" s="12" customFormat="1" ht="11.25">
      <c r="B117" s="143"/>
      <c r="D117" s="136" t="s">
        <v>274</v>
      </c>
      <c r="E117" s="144" t="s">
        <v>19</v>
      </c>
      <c r="F117" s="145" t="s">
        <v>276</v>
      </c>
      <c r="H117" s="146">
        <v>273</v>
      </c>
      <c r="I117" s="147"/>
      <c r="L117" s="143"/>
      <c r="M117" s="148"/>
      <c r="T117" s="149"/>
      <c r="AT117" s="144" t="s">
        <v>274</v>
      </c>
      <c r="AU117" s="144" t="s">
        <v>85</v>
      </c>
      <c r="AV117" s="12" t="s">
        <v>272</v>
      </c>
      <c r="AW117" s="12" t="s">
        <v>37</v>
      </c>
      <c r="AX117" s="12" t="s">
        <v>83</v>
      </c>
      <c r="AY117" s="144" t="s">
        <v>266</v>
      </c>
    </row>
    <row r="118" spans="2:65" s="1" customFormat="1" ht="16.5" customHeight="1">
      <c r="B118" s="33"/>
      <c r="C118" s="170" t="s">
        <v>293</v>
      </c>
      <c r="D118" s="170" t="s">
        <v>298</v>
      </c>
      <c r="E118" s="171" t="s">
        <v>1169</v>
      </c>
      <c r="F118" s="172" t="s">
        <v>1170</v>
      </c>
      <c r="G118" s="173" t="s">
        <v>845</v>
      </c>
      <c r="H118" s="174">
        <v>44.430999999999997</v>
      </c>
      <c r="I118" s="175"/>
      <c r="J118" s="176">
        <f>ROUND(I118*H118,2)</f>
        <v>0</v>
      </c>
      <c r="K118" s="172" t="s">
        <v>3272</v>
      </c>
      <c r="L118" s="177"/>
      <c r="M118" s="178" t="s">
        <v>19</v>
      </c>
      <c r="N118" s="179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303</v>
      </c>
      <c r="AT118" s="133" t="s">
        <v>298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6085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6086</v>
      </c>
      <c r="H119" s="139">
        <v>44.430999999999997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2" customFormat="1" ht="11.25">
      <c r="B120" s="143"/>
      <c r="D120" s="136" t="s">
        <v>274</v>
      </c>
      <c r="E120" s="144" t="s">
        <v>19</v>
      </c>
      <c r="F120" s="145" t="s">
        <v>276</v>
      </c>
      <c r="H120" s="146">
        <v>44.430999999999997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16.5" customHeight="1">
      <c r="B121" s="33"/>
      <c r="C121" s="122" t="s">
        <v>303</v>
      </c>
      <c r="D121" s="122" t="s">
        <v>267</v>
      </c>
      <c r="E121" s="123" t="s">
        <v>3556</v>
      </c>
      <c r="F121" s="124" t="s">
        <v>3557</v>
      </c>
      <c r="G121" s="125" t="s">
        <v>895</v>
      </c>
      <c r="H121" s="126">
        <v>728</v>
      </c>
      <c r="I121" s="127"/>
      <c r="J121" s="128">
        <f>ROUND(I121*H121,2)</f>
        <v>0</v>
      </c>
      <c r="K121" s="124" t="s">
        <v>3272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6087</v>
      </c>
    </row>
    <row r="122" spans="2:65" s="1" customFormat="1" ht="11.25">
      <c r="B122" s="33"/>
      <c r="D122" s="186" t="s">
        <v>1068</v>
      </c>
      <c r="F122" s="187" t="s">
        <v>3559</v>
      </c>
      <c r="I122" s="151"/>
      <c r="L122" s="33"/>
      <c r="M122" s="152"/>
      <c r="T122" s="54"/>
      <c r="AT122" s="18" t="s">
        <v>1068</v>
      </c>
      <c r="AU122" s="18" t="s">
        <v>85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6088</v>
      </c>
      <c r="H123" s="139">
        <v>728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2" customFormat="1" ht="11.25">
      <c r="B124" s="143"/>
      <c r="D124" s="136" t="s">
        <v>274</v>
      </c>
      <c r="E124" s="144" t="s">
        <v>19</v>
      </c>
      <c r="F124" s="145" t="s">
        <v>276</v>
      </c>
      <c r="H124" s="146">
        <v>728</v>
      </c>
      <c r="I124" s="147"/>
      <c r="L124" s="143"/>
      <c r="M124" s="148"/>
      <c r="T124" s="149"/>
      <c r="AT124" s="144" t="s">
        <v>274</v>
      </c>
      <c r="AU124" s="144" t="s">
        <v>85</v>
      </c>
      <c r="AV124" s="12" t="s">
        <v>272</v>
      </c>
      <c r="AW124" s="12" t="s">
        <v>37</v>
      </c>
      <c r="AX124" s="12" t="s">
        <v>83</v>
      </c>
      <c r="AY124" s="144" t="s">
        <v>266</v>
      </c>
    </row>
    <row r="125" spans="2:65" s="1" customFormat="1" ht="16.5" customHeight="1">
      <c r="B125" s="33"/>
      <c r="C125" s="170" t="s">
        <v>307</v>
      </c>
      <c r="D125" s="170" t="s">
        <v>298</v>
      </c>
      <c r="E125" s="171" t="s">
        <v>1169</v>
      </c>
      <c r="F125" s="172" t="s">
        <v>1170</v>
      </c>
      <c r="G125" s="173" t="s">
        <v>845</v>
      </c>
      <c r="H125" s="174">
        <v>118.482</v>
      </c>
      <c r="I125" s="175"/>
      <c r="J125" s="176">
        <f>ROUND(I125*H125,2)</f>
        <v>0</v>
      </c>
      <c r="K125" s="172" t="s">
        <v>3272</v>
      </c>
      <c r="L125" s="177"/>
      <c r="M125" s="178" t="s">
        <v>19</v>
      </c>
      <c r="N125" s="179" t="s">
        <v>46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303</v>
      </c>
      <c r="AT125" s="133" t="s">
        <v>298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6089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6090</v>
      </c>
      <c r="H126" s="139">
        <v>118.482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2" customFormat="1" ht="11.25">
      <c r="B127" s="143"/>
      <c r="D127" s="136" t="s">
        <v>274</v>
      </c>
      <c r="E127" s="144" t="s">
        <v>19</v>
      </c>
      <c r="F127" s="145" t="s">
        <v>276</v>
      </c>
      <c r="H127" s="146">
        <v>118.482</v>
      </c>
      <c r="I127" s="147"/>
      <c r="L127" s="143"/>
      <c r="M127" s="148"/>
      <c r="T127" s="149"/>
      <c r="AT127" s="144" t="s">
        <v>274</v>
      </c>
      <c r="AU127" s="144" t="s">
        <v>85</v>
      </c>
      <c r="AV127" s="12" t="s">
        <v>272</v>
      </c>
      <c r="AW127" s="12" t="s">
        <v>37</v>
      </c>
      <c r="AX127" s="12" t="s">
        <v>83</v>
      </c>
      <c r="AY127" s="144" t="s">
        <v>266</v>
      </c>
    </row>
    <row r="128" spans="2:65" s="1" customFormat="1" ht="21.75" customHeight="1">
      <c r="B128" s="33"/>
      <c r="C128" s="122" t="s">
        <v>312</v>
      </c>
      <c r="D128" s="122" t="s">
        <v>267</v>
      </c>
      <c r="E128" s="123" t="s">
        <v>1173</v>
      </c>
      <c r="F128" s="124" t="s">
        <v>1174</v>
      </c>
      <c r="G128" s="125" t="s">
        <v>895</v>
      </c>
      <c r="H128" s="126">
        <v>273</v>
      </c>
      <c r="I128" s="127"/>
      <c r="J128" s="128">
        <f>ROUND(I128*H128,2)</f>
        <v>0</v>
      </c>
      <c r="K128" s="124" t="s">
        <v>3272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272</v>
      </c>
      <c r="AT128" s="133" t="s">
        <v>267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6091</v>
      </c>
    </row>
    <row r="129" spans="2:65" s="1" customFormat="1" ht="11.25">
      <c r="B129" s="33"/>
      <c r="D129" s="186" t="s">
        <v>1068</v>
      </c>
      <c r="F129" s="187" t="s">
        <v>1176</v>
      </c>
      <c r="I129" s="151"/>
      <c r="L129" s="33"/>
      <c r="M129" s="152"/>
      <c r="T129" s="54"/>
      <c r="AT129" s="18" t="s">
        <v>1068</v>
      </c>
      <c r="AU129" s="18" t="s">
        <v>85</v>
      </c>
    </row>
    <row r="130" spans="2:65" s="1" customFormat="1" ht="21.75" customHeight="1">
      <c r="B130" s="33"/>
      <c r="C130" s="122" t="s">
        <v>351</v>
      </c>
      <c r="D130" s="122" t="s">
        <v>267</v>
      </c>
      <c r="E130" s="123" t="s">
        <v>3564</v>
      </c>
      <c r="F130" s="124" t="s">
        <v>3565</v>
      </c>
      <c r="G130" s="125" t="s">
        <v>895</v>
      </c>
      <c r="H130" s="126">
        <v>728</v>
      </c>
      <c r="I130" s="127"/>
      <c r="J130" s="128">
        <f>ROUND(I130*H130,2)</f>
        <v>0</v>
      </c>
      <c r="K130" s="124" t="s">
        <v>3272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85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6092</v>
      </c>
    </row>
    <row r="131" spans="2:65" s="1" customFormat="1" ht="11.25">
      <c r="B131" s="33"/>
      <c r="D131" s="186" t="s">
        <v>1068</v>
      </c>
      <c r="F131" s="187" t="s">
        <v>3567</v>
      </c>
      <c r="I131" s="151"/>
      <c r="L131" s="33"/>
      <c r="M131" s="152"/>
      <c r="T131" s="54"/>
      <c r="AT131" s="18" t="s">
        <v>1068</v>
      </c>
      <c r="AU131" s="18" t="s">
        <v>85</v>
      </c>
    </row>
    <row r="132" spans="2:65" s="1" customFormat="1" ht="21.75" customHeight="1">
      <c r="B132" s="33"/>
      <c r="C132" s="122" t="s">
        <v>8</v>
      </c>
      <c r="D132" s="122" t="s">
        <v>267</v>
      </c>
      <c r="E132" s="123" t="s">
        <v>2706</v>
      </c>
      <c r="F132" s="124" t="s">
        <v>2707</v>
      </c>
      <c r="G132" s="125" t="s">
        <v>279</v>
      </c>
      <c r="H132" s="126">
        <v>3310.86</v>
      </c>
      <c r="I132" s="127"/>
      <c r="J132" s="128">
        <f>ROUND(I132*H132,2)</f>
        <v>0</v>
      </c>
      <c r="K132" s="124" t="s">
        <v>3272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6093</v>
      </c>
    </row>
    <row r="133" spans="2:65" s="1" customFormat="1" ht="11.25">
      <c r="B133" s="33"/>
      <c r="D133" s="186" t="s">
        <v>1068</v>
      </c>
      <c r="F133" s="187" t="s">
        <v>2709</v>
      </c>
      <c r="I133" s="151"/>
      <c r="L133" s="33"/>
      <c r="M133" s="152"/>
      <c r="T133" s="54"/>
      <c r="AT133" s="18" t="s">
        <v>1068</v>
      </c>
      <c r="AU133" s="18" t="s">
        <v>85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6094</v>
      </c>
      <c r="H134" s="139">
        <v>1619.03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1" customFormat="1" ht="11.25">
      <c r="B135" s="135"/>
      <c r="D135" s="136" t="s">
        <v>274</v>
      </c>
      <c r="E135" s="137" t="s">
        <v>19</v>
      </c>
      <c r="F135" s="138" t="s">
        <v>6095</v>
      </c>
      <c r="H135" s="139">
        <v>1619.03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6096</v>
      </c>
      <c r="H136" s="139">
        <v>72.8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2" customFormat="1" ht="11.25">
      <c r="B137" s="143"/>
      <c r="D137" s="136" t="s">
        <v>274</v>
      </c>
      <c r="E137" s="144" t="s">
        <v>19</v>
      </c>
      <c r="F137" s="145" t="s">
        <v>276</v>
      </c>
      <c r="H137" s="146">
        <v>3310.86</v>
      </c>
      <c r="I137" s="147"/>
      <c r="L137" s="143"/>
      <c r="M137" s="148"/>
      <c r="T137" s="149"/>
      <c r="AT137" s="144" t="s">
        <v>274</v>
      </c>
      <c r="AU137" s="144" t="s">
        <v>85</v>
      </c>
      <c r="AV137" s="12" t="s">
        <v>272</v>
      </c>
      <c r="AW137" s="12" t="s">
        <v>37</v>
      </c>
      <c r="AX137" s="12" t="s">
        <v>83</v>
      </c>
      <c r="AY137" s="144" t="s">
        <v>266</v>
      </c>
    </row>
    <row r="138" spans="2:65" s="1" customFormat="1" ht="21.75" customHeight="1">
      <c r="B138" s="33"/>
      <c r="C138" s="122" t="s">
        <v>358</v>
      </c>
      <c r="D138" s="122" t="s">
        <v>267</v>
      </c>
      <c r="E138" s="123" t="s">
        <v>1296</v>
      </c>
      <c r="F138" s="124" t="s">
        <v>1297</v>
      </c>
      <c r="G138" s="125" t="s">
        <v>279</v>
      </c>
      <c r="H138" s="126">
        <v>693.87</v>
      </c>
      <c r="I138" s="127"/>
      <c r="J138" s="128">
        <f>ROUND(I138*H138,2)</f>
        <v>0</v>
      </c>
      <c r="K138" s="124" t="s">
        <v>3272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85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6097</v>
      </c>
    </row>
    <row r="139" spans="2:65" s="1" customFormat="1" ht="11.25">
      <c r="B139" s="33"/>
      <c r="D139" s="186" t="s">
        <v>1068</v>
      </c>
      <c r="F139" s="187" t="s">
        <v>1299</v>
      </c>
      <c r="I139" s="151"/>
      <c r="L139" s="33"/>
      <c r="M139" s="152"/>
      <c r="T139" s="54"/>
      <c r="AT139" s="18" t="s">
        <v>1068</v>
      </c>
      <c r="AU139" s="18" t="s">
        <v>85</v>
      </c>
    </row>
    <row r="140" spans="2:65" s="11" customFormat="1" ht="11.25">
      <c r="B140" s="135"/>
      <c r="D140" s="136" t="s">
        <v>274</v>
      </c>
      <c r="E140" s="137" t="s">
        <v>19</v>
      </c>
      <c r="F140" s="138" t="s">
        <v>6098</v>
      </c>
      <c r="H140" s="139">
        <v>693.87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75</v>
      </c>
      <c r="AY140" s="137" t="s">
        <v>266</v>
      </c>
    </row>
    <row r="141" spans="2:65" s="12" customFormat="1" ht="11.25">
      <c r="B141" s="143"/>
      <c r="D141" s="136" t="s">
        <v>274</v>
      </c>
      <c r="E141" s="144" t="s">
        <v>19</v>
      </c>
      <c r="F141" s="145" t="s">
        <v>276</v>
      </c>
      <c r="H141" s="146">
        <v>693.87</v>
      </c>
      <c r="I141" s="147"/>
      <c r="L141" s="143"/>
      <c r="M141" s="148"/>
      <c r="T141" s="149"/>
      <c r="AT141" s="144" t="s">
        <v>274</v>
      </c>
      <c r="AU141" s="144" t="s">
        <v>85</v>
      </c>
      <c r="AV141" s="12" t="s">
        <v>272</v>
      </c>
      <c r="AW141" s="12" t="s">
        <v>37</v>
      </c>
      <c r="AX141" s="12" t="s">
        <v>83</v>
      </c>
      <c r="AY141" s="144" t="s">
        <v>266</v>
      </c>
    </row>
    <row r="142" spans="2:65" s="1" customFormat="1" ht="24.2" customHeight="1">
      <c r="B142" s="33"/>
      <c r="C142" s="122" t="s">
        <v>362</v>
      </c>
      <c r="D142" s="122" t="s">
        <v>267</v>
      </c>
      <c r="E142" s="123" t="s">
        <v>1300</v>
      </c>
      <c r="F142" s="124" t="s">
        <v>1301</v>
      </c>
      <c r="G142" s="125" t="s">
        <v>279</v>
      </c>
      <c r="H142" s="126">
        <v>1615</v>
      </c>
      <c r="I142" s="127"/>
      <c r="J142" s="128">
        <f>ROUND(I142*H142,2)</f>
        <v>0</v>
      </c>
      <c r="K142" s="124" t="s">
        <v>3272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6099</v>
      </c>
    </row>
    <row r="143" spans="2:65" s="1" customFormat="1" ht="11.25">
      <c r="B143" s="33"/>
      <c r="D143" s="186" t="s">
        <v>1068</v>
      </c>
      <c r="F143" s="187" t="s">
        <v>1303</v>
      </c>
      <c r="I143" s="151"/>
      <c r="L143" s="33"/>
      <c r="M143" s="152"/>
      <c r="T143" s="54"/>
      <c r="AT143" s="18" t="s">
        <v>1068</v>
      </c>
      <c r="AU143" s="18" t="s">
        <v>85</v>
      </c>
    </row>
    <row r="144" spans="2:65" s="11" customFormat="1" ht="11.25">
      <c r="B144" s="135"/>
      <c r="D144" s="136" t="s">
        <v>274</v>
      </c>
      <c r="E144" s="137" t="s">
        <v>19</v>
      </c>
      <c r="F144" s="138" t="s">
        <v>6100</v>
      </c>
      <c r="H144" s="139">
        <v>1615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75</v>
      </c>
      <c r="AY144" s="137" t="s">
        <v>266</v>
      </c>
    </row>
    <row r="145" spans="2:65" s="12" customFormat="1" ht="11.25">
      <c r="B145" s="143"/>
      <c r="D145" s="136" t="s">
        <v>274</v>
      </c>
      <c r="E145" s="144" t="s">
        <v>19</v>
      </c>
      <c r="F145" s="145" t="s">
        <v>276</v>
      </c>
      <c r="H145" s="146">
        <v>1615</v>
      </c>
      <c r="I145" s="147"/>
      <c r="L145" s="143"/>
      <c r="M145" s="148"/>
      <c r="T145" s="149"/>
      <c r="AT145" s="144" t="s">
        <v>274</v>
      </c>
      <c r="AU145" s="144" t="s">
        <v>85</v>
      </c>
      <c r="AV145" s="12" t="s">
        <v>272</v>
      </c>
      <c r="AW145" s="12" t="s">
        <v>37</v>
      </c>
      <c r="AX145" s="12" t="s">
        <v>83</v>
      </c>
      <c r="AY145" s="144" t="s">
        <v>266</v>
      </c>
    </row>
    <row r="146" spans="2:65" s="1" customFormat="1" ht="16.5" customHeight="1">
      <c r="B146" s="33"/>
      <c r="C146" s="122" t="s">
        <v>370</v>
      </c>
      <c r="D146" s="122" t="s">
        <v>267</v>
      </c>
      <c r="E146" s="123" t="s">
        <v>2715</v>
      </c>
      <c r="F146" s="124" t="s">
        <v>2716</v>
      </c>
      <c r="G146" s="125" t="s">
        <v>279</v>
      </c>
      <c r="H146" s="126">
        <v>3238.06</v>
      </c>
      <c r="I146" s="127"/>
      <c r="J146" s="128">
        <f>ROUND(I146*H146,2)</f>
        <v>0</v>
      </c>
      <c r="K146" s="124" t="s">
        <v>3272</v>
      </c>
      <c r="L146" s="33"/>
      <c r="M146" s="129" t="s">
        <v>19</v>
      </c>
      <c r="N146" s="130" t="s">
        <v>46</v>
      </c>
      <c r="P146" s="131">
        <f>O146*H146</f>
        <v>0</v>
      </c>
      <c r="Q146" s="131">
        <v>0</v>
      </c>
      <c r="R146" s="131">
        <f>Q146*H146</f>
        <v>0</v>
      </c>
      <c r="S146" s="131">
        <v>0</v>
      </c>
      <c r="T146" s="132">
        <f>S146*H146</f>
        <v>0</v>
      </c>
      <c r="AR146" s="133" t="s">
        <v>272</v>
      </c>
      <c r="AT146" s="133" t="s">
        <v>267</v>
      </c>
      <c r="AU146" s="133" t="s">
        <v>85</v>
      </c>
      <c r="AY146" s="18" t="s">
        <v>266</v>
      </c>
      <c r="BE146" s="134">
        <f>IF(N146="základní",J146,0)</f>
        <v>0</v>
      </c>
      <c r="BF146" s="134">
        <f>IF(N146="snížená",J146,0)</f>
        <v>0</v>
      </c>
      <c r="BG146" s="134">
        <f>IF(N146="zákl. přenesená",J146,0)</f>
        <v>0</v>
      </c>
      <c r="BH146" s="134">
        <f>IF(N146="sníž. přenesená",J146,0)</f>
        <v>0</v>
      </c>
      <c r="BI146" s="134">
        <f>IF(N146="nulová",J146,0)</f>
        <v>0</v>
      </c>
      <c r="BJ146" s="18" t="s">
        <v>83</v>
      </c>
      <c r="BK146" s="134">
        <f>ROUND(I146*H146,2)</f>
        <v>0</v>
      </c>
      <c r="BL146" s="18" t="s">
        <v>272</v>
      </c>
      <c r="BM146" s="133" t="s">
        <v>6101</v>
      </c>
    </row>
    <row r="147" spans="2:65" s="1" customFormat="1" ht="11.25">
      <c r="B147" s="33"/>
      <c r="D147" s="186" t="s">
        <v>1068</v>
      </c>
      <c r="F147" s="187" t="s">
        <v>2718</v>
      </c>
      <c r="I147" s="151"/>
      <c r="L147" s="33"/>
      <c r="M147" s="152"/>
      <c r="T147" s="54"/>
      <c r="AT147" s="18" t="s">
        <v>1068</v>
      </c>
      <c r="AU147" s="18" t="s">
        <v>85</v>
      </c>
    </row>
    <row r="148" spans="2:65" s="11" customFormat="1" ht="11.25">
      <c r="B148" s="135"/>
      <c r="D148" s="136" t="s">
        <v>274</v>
      </c>
      <c r="E148" s="137" t="s">
        <v>19</v>
      </c>
      <c r="F148" s="138" t="s">
        <v>6102</v>
      </c>
      <c r="H148" s="139">
        <v>3238.06</v>
      </c>
      <c r="I148" s="140"/>
      <c r="L148" s="135"/>
      <c r="M148" s="141"/>
      <c r="T148" s="14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75</v>
      </c>
      <c r="AY148" s="137" t="s">
        <v>266</v>
      </c>
    </row>
    <row r="149" spans="2:65" s="12" customFormat="1" ht="11.25">
      <c r="B149" s="143"/>
      <c r="D149" s="136" t="s">
        <v>274</v>
      </c>
      <c r="E149" s="144" t="s">
        <v>19</v>
      </c>
      <c r="F149" s="145" t="s">
        <v>276</v>
      </c>
      <c r="H149" s="146">
        <v>3238.06</v>
      </c>
      <c r="I149" s="147"/>
      <c r="L149" s="143"/>
      <c r="M149" s="148"/>
      <c r="T149" s="149"/>
      <c r="AT149" s="144" t="s">
        <v>274</v>
      </c>
      <c r="AU149" s="144" t="s">
        <v>85</v>
      </c>
      <c r="AV149" s="12" t="s">
        <v>272</v>
      </c>
      <c r="AW149" s="12" t="s">
        <v>37</v>
      </c>
      <c r="AX149" s="12" t="s">
        <v>83</v>
      </c>
      <c r="AY149" s="144" t="s">
        <v>266</v>
      </c>
    </row>
    <row r="150" spans="2:65" s="1" customFormat="1" ht="16.5" customHeight="1">
      <c r="B150" s="33"/>
      <c r="C150" s="122" t="s">
        <v>366</v>
      </c>
      <c r="D150" s="122" t="s">
        <v>267</v>
      </c>
      <c r="E150" s="123" t="s">
        <v>5300</v>
      </c>
      <c r="F150" s="124" t="s">
        <v>5301</v>
      </c>
      <c r="G150" s="125" t="s">
        <v>279</v>
      </c>
      <c r="H150" s="126">
        <v>72.8</v>
      </c>
      <c r="I150" s="127"/>
      <c r="J150" s="128">
        <f>ROUND(I150*H150,2)</f>
        <v>0</v>
      </c>
      <c r="K150" s="124" t="s">
        <v>3272</v>
      </c>
      <c r="L150" s="33"/>
      <c r="M150" s="129" t="s">
        <v>19</v>
      </c>
      <c r="N150" s="130" t="s">
        <v>46</v>
      </c>
      <c r="P150" s="131">
        <f>O150*H150</f>
        <v>0</v>
      </c>
      <c r="Q150" s="131">
        <v>0</v>
      </c>
      <c r="R150" s="131">
        <f>Q150*H150</f>
        <v>0</v>
      </c>
      <c r="S150" s="131">
        <v>0</v>
      </c>
      <c r="T150" s="132">
        <f>S150*H150</f>
        <v>0</v>
      </c>
      <c r="AR150" s="133" t="s">
        <v>272</v>
      </c>
      <c r="AT150" s="133" t="s">
        <v>267</v>
      </c>
      <c r="AU150" s="133" t="s">
        <v>85</v>
      </c>
      <c r="AY150" s="18" t="s">
        <v>266</v>
      </c>
      <c r="BE150" s="134">
        <f>IF(N150="základní",J150,0)</f>
        <v>0</v>
      </c>
      <c r="BF150" s="134">
        <f>IF(N150="snížená",J150,0)</f>
        <v>0</v>
      </c>
      <c r="BG150" s="134">
        <f>IF(N150="zákl. přenesená",J150,0)</f>
        <v>0</v>
      </c>
      <c r="BH150" s="134">
        <f>IF(N150="sníž. přenesená",J150,0)</f>
        <v>0</v>
      </c>
      <c r="BI150" s="134">
        <f>IF(N150="nulová",J150,0)</f>
        <v>0</v>
      </c>
      <c r="BJ150" s="18" t="s">
        <v>83</v>
      </c>
      <c r="BK150" s="134">
        <f>ROUND(I150*H150,2)</f>
        <v>0</v>
      </c>
      <c r="BL150" s="18" t="s">
        <v>272</v>
      </c>
      <c r="BM150" s="133" t="s">
        <v>6103</v>
      </c>
    </row>
    <row r="151" spans="2:65" s="1" customFormat="1" ht="11.25">
      <c r="B151" s="33"/>
      <c r="D151" s="186" t="s">
        <v>1068</v>
      </c>
      <c r="F151" s="187" t="s">
        <v>5303</v>
      </c>
      <c r="I151" s="151"/>
      <c r="L151" s="33"/>
      <c r="M151" s="152"/>
      <c r="T151" s="54"/>
      <c r="AT151" s="18" t="s">
        <v>1068</v>
      </c>
      <c r="AU151" s="18" t="s">
        <v>85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6104</v>
      </c>
      <c r="H152" s="139">
        <v>72.8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2" customFormat="1" ht="11.25">
      <c r="B153" s="143"/>
      <c r="D153" s="136" t="s">
        <v>274</v>
      </c>
      <c r="E153" s="144" t="s">
        <v>19</v>
      </c>
      <c r="F153" s="145" t="s">
        <v>276</v>
      </c>
      <c r="H153" s="146">
        <v>72.8</v>
      </c>
      <c r="I153" s="147"/>
      <c r="L153" s="143"/>
      <c r="M153" s="148"/>
      <c r="T153" s="149"/>
      <c r="AT153" s="144" t="s">
        <v>274</v>
      </c>
      <c r="AU153" s="144" t="s">
        <v>85</v>
      </c>
      <c r="AV153" s="12" t="s">
        <v>272</v>
      </c>
      <c r="AW153" s="12" t="s">
        <v>37</v>
      </c>
      <c r="AX153" s="12" t="s">
        <v>83</v>
      </c>
      <c r="AY153" s="144" t="s">
        <v>266</v>
      </c>
    </row>
    <row r="154" spans="2:65" s="1" customFormat="1" ht="16.5" customHeight="1">
      <c r="B154" s="33"/>
      <c r="C154" s="122" t="s">
        <v>382</v>
      </c>
      <c r="D154" s="122" t="s">
        <v>267</v>
      </c>
      <c r="E154" s="123" t="s">
        <v>2720</v>
      </c>
      <c r="F154" s="124" t="s">
        <v>2721</v>
      </c>
      <c r="G154" s="125" t="s">
        <v>845</v>
      </c>
      <c r="H154" s="126">
        <v>1387.74</v>
      </c>
      <c r="I154" s="127"/>
      <c r="J154" s="128">
        <f>ROUND(I154*H154,2)</f>
        <v>0</v>
      </c>
      <c r="K154" s="124" t="s">
        <v>3272</v>
      </c>
      <c r="L154" s="33"/>
      <c r="M154" s="129" t="s">
        <v>19</v>
      </c>
      <c r="N154" s="130" t="s">
        <v>46</v>
      </c>
      <c r="P154" s="131">
        <f>O154*H154</f>
        <v>0</v>
      </c>
      <c r="Q154" s="131">
        <v>0</v>
      </c>
      <c r="R154" s="131">
        <f>Q154*H154</f>
        <v>0</v>
      </c>
      <c r="S154" s="131">
        <v>0</v>
      </c>
      <c r="T154" s="132">
        <f>S154*H154</f>
        <v>0</v>
      </c>
      <c r="AR154" s="133" t="s">
        <v>272</v>
      </c>
      <c r="AT154" s="133" t="s">
        <v>267</v>
      </c>
      <c r="AU154" s="133" t="s">
        <v>85</v>
      </c>
      <c r="AY154" s="18" t="s">
        <v>266</v>
      </c>
      <c r="BE154" s="134">
        <f>IF(N154="základní",J154,0)</f>
        <v>0</v>
      </c>
      <c r="BF154" s="134">
        <f>IF(N154="snížená",J154,0)</f>
        <v>0</v>
      </c>
      <c r="BG154" s="134">
        <f>IF(N154="zákl. přenesená",J154,0)</f>
        <v>0</v>
      </c>
      <c r="BH154" s="134">
        <f>IF(N154="sníž. přenesená",J154,0)</f>
        <v>0</v>
      </c>
      <c r="BI154" s="134">
        <f>IF(N154="nulová",J154,0)</f>
        <v>0</v>
      </c>
      <c r="BJ154" s="18" t="s">
        <v>83</v>
      </c>
      <c r="BK154" s="134">
        <f>ROUND(I154*H154,2)</f>
        <v>0</v>
      </c>
      <c r="BL154" s="18" t="s">
        <v>272</v>
      </c>
      <c r="BM154" s="133" t="s">
        <v>6105</v>
      </c>
    </row>
    <row r="155" spans="2:65" s="1" customFormat="1" ht="11.25">
      <c r="B155" s="33"/>
      <c r="D155" s="186" t="s">
        <v>1068</v>
      </c>
      <c r="F155" s="187" t="s">
        <v>2723</v>
      </c>
      <c r="I155" s="151"/>
      <c r="L155" s="33"/>
      <c r="M155" s="152"/>
      <c r="T155" s="54"/>
      <c r="AT155" s="18" t="s">
        <v>1068</v>
      </c>
      <c r="AU155" s="18" t="s">
        <v>85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6106</v>
      </c>
      <c r="H156" s="139">
        <v>1387.74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2" customFormat="1" ht="11.25">
      <c r="B157" s="143"/>
      <c r="D157" s="136" t="s">
        <v>274</v>
      </c>
      <c r="E157" s="144" t="s">
        <v>19</v>
      </c>
      <c r="F157" s="145" t="s">
        <v>276</v>
      </c>
      <c r="H157" s="146">
        <v>1387.74</v>
      </c>
      <c r="I157" s="147"/>
      <c r="L157" s="143"/>
      <c r="M157" s="148"/>
      <c r="T157" s="149"/>
      <c r="AT157" s="144" t="s">
        <v>274</v>
      </c>
      <c r="AU157" s="144" t="s">
        <v>85</v>
      </c>
      <c r="AV157" s="12" t="s">
        <v>272</v>
      </c>
      <c r="AW157" s="12" t="s">
        <v>37</v>
      </c>
      <c r="AX157" s="12" t="s">
        <v>83</v>
      </c>
      <c r="AY157" s="144" t="s">
        <v>266</v>
      </c>
    </row>
    <row r="158" spans="2:65" s="1" customFormat="1" ht="16.5" customHeight="1">
      <c r="B158" s="33"/>
      <c r="C158" s="122" t="s">
        <v>374</v>
      </c>
      <c r="D158" s="122" t="s">
        <v>267</v>
      </c>
      <c r="E158" s="123" t="s">
        <v>2725</v>
      </c>
      <c r="F158" s="124" t="s">
        <v>2726</v>
      </c>
      <c r="G158" s="125" t="s">
        <v>279</v>
      </c>
      <c r="H158" s="126">
        <v>693.87</v>
      </c>
      <c r="I158" s="127"/>
      <c r="J158" s="128">
        <f>ROUND(I158*H158,2)</f>
        <v>0</v>
      </c>
      <c r="K158" s="124" t="s">
        <v>3272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6107</v>
      </c>
    </row>
    <row r="159" spans="2:65" s="1" customFormat="1" ht="11.25">
      <c r="B159" s="33"/>
      <c r="D159" s="186" t="s">
        <v>1068</v>
      </c>
      <c r="F159" s="187" t="s">
        <v>2728</v>
      </c>
      <c r="I159" s="151"/>
      <c r="L159" s="33"/>
      <c r="M159" s="152"/>
      <c r="T159" s="54"/>
      <c r="AT159" s="18" t="s">
        <v>1068</v>
      </c>
      <c r="AU159" s="18" t="s">
        <v>85</v>
      </c>
    </row>
    <row r="160" spans="2:65" s="1" customFormat="1" ht="16.5" customHeight="1">
      <c r="B160" s="33"/>
      <c r="C160" s="122" t="s">
        <v>378</v>
      </c>
      <c r="D160" s="122" t="s">
        <v>267</v>
      </c>
      <c r="E160" s="123" t="s">
        <v>3620</v>
      </c>
      <c r="F160" s="124" t="s">
        <v>3621</v>
      </c>
      <c r="G160" s="125" t="s">
        <v>279</v>
      </c>
      <c r="H160" s="126">
        <v>580.86</v>
      </c>
      <c r="I160" s="127"/>
      <c r="J160" s="128">
        <f>ROUND(I160*H160,2)</f>
        <v>0</v>
      </c>
      <c r="K160" s="124" t="s">
        <v>3272</v>
      </c>
      <c r="L160" s="33"/>
      <c r="M160" s="129" t="s">
        <v>19</v>
      </c>
      <c r="N160" s="130" t="s">
        <v>46</v>
      </c>
      <c r="P160" s="131">
        <f>O160*H160</f>
        <v>0</v>
      </c>
      <c r="Q160" s="131">
        <v>0</v>
      </c>
      <c r="R160" s="131">
        <f>Q160*H160</f>
        <v>0</v>
      </c>
      <c r="S160" s="131">
        <v>0</v>
      </c>
      <c r="T160" s="132">
        <f>S160*H160</f>
        <v>0</v>
      </c>
      <c r="AR160" s="133" t="s">
        <v>272</v>
      </c>
      <c r="AT160" s="133" t="s">
        <v>267</v>
      </c>
      <c r="AU160" s="133" t="s">
        <v>85</v>
      </c>
      <c r="AY160" s="18" t="s">
        <v>266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8" t="s">
        <v>83</v>
      </c>
      <c r="BK160" s="134">
        <f>ROUND(I160*H160,2)</f>
        <v>0</v>
      </c>
      <c r="BL160" s="18" t="s">
        <v>272</v>
      </c>
      <c r="BM160" s="133" t="s">
        <v>6108</v>
      </c>
    </row>
    <row r="161" spans="2:65" s="1" customFormat="1" ht="11.25">
      <c r="B161" s="33"/>
      <c r="D161" s="186" t="s">
        <v>1068</v>
      </c>
      <c r="F161" s="187" t="s">
        <v>3623</v>
      </c>
      <c r="I161" s="151"/>
      <c r="L161" s="33"/>
      <c r="M161" s="152"/>
      <c r="T161" s="54"/>
      <c r="AT161" s="18" t="s">
        <v>1068</v>
      </c>
      <c r="AU161" s="18" t="s">
        <v>85</v>
      </c>
    </row>
    <row r="162" spans="2:65" s="14" customFormat="1" ht="11.25">
      <c r="B162" s="164"/>
      <c r="D162" s="136" t="s">
        <v>274</v>
      </c>
      <c r="E162" s="165" t="s">
        <v>19</v>
      </c>
      <c r="F162" s="166" t="s">
        <v>6109</v>
      </c>
      <c r="H162" s="165" t="s">
        <v>19</v>
      </c>
      <c r="I162" s="167"/>
      <c r="L162" s="164"/>
      <c r="M162" s="168"/>
      <c r="T162" s="169"/>
      <c r="AT162" s="165" t="s">
        <v>274</v>
      </c>
      <c r="AU162" s="165" t="s">
        <v>85</v>
      </c>
      <c r="AV162" s="14" t="s">
        <v>83</v>
      </c>
      <c r="AW162" s="14" t="s">
        <v>37</v>
      </c>
      <c r="AX162" s="14" t="s">
        <v>75</v>
      </c>
      <c r="AY162" s="165" t="s">
        <v>266</v>
      </c>
    </row>
    <row r="163" spans="2:65" s="11" customFormat="1" ht="11.25">
      <c r="B163" s="135"/>
      <c r="D163" s="136" t="s">
        <v>274</v>
      </c>
      <c r="E163" s="137" t="s">
        <v>19</v>
      </c>
      <c r="F163" s="138" t="s">
        <v>6110</v>
      </c>
      <c r="H163" s="139">
        <v>74.400000000000006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1" customFormat="1" ht="11.25">
      <c r="B164" s="135"/>
      <c r="D164" s="136" t="s">
        <v>274</v>
      </c>
      <c r="E164" s="137" t="s">
        <v>19</v>
      </c>
      <c r="F164" s="138" t="s">
        <v>6111</v>
      </c>
      <c r="H164" s="139">
        <v>403.2</v>
      </c>
      <c r="I164" s="140"/>
      <c r="L164" s="135"/>
      <c r="M164" s="141"/>
      <c r="T164" s="142"/>
      <c r="AT164" s="137" t="s">
        <v>274</v>
      </c>
      <c r="AU164" s="137" t="s">
        <v>85</v>
      </c>
      <c r="AV164" s="11" t="s">
        <v>85</v>
      </c>
      <c r="AW164" s="11" t="s">
        <v>37</v>
      </c>
      <c r="AX164" s="11" t="s">
        <v>75</v>
      </c>
      <c r="AY164" s="137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6112</v>
      </c>
      <c r="H165" s="139">
        <v>45.4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5" customFormat="1" ht="11.25">
      <c r="B166" s="190"/>
      <c r="D166" s="136" t="s">
        <v>274</v>
      </c>
      <c r="E166" s="191" t="s">
        <v>19</v>
      </c>
      <c r="F166" s="192" t="s">
        <v>1643</v>
      </c>
      <c r="H166" s="193">
        <v>523</v>
      </c>
      <c r="I166" s="194"/>
      <c r="L166" s="190"/>
      <c r="M166" s="195"/>
      <c r="T166" s="196"/>
      <c r="AT166" s="191" t="s">
        <v>274</v>
      </c>
      <c r="AU166" s="191" t="s">
        <v>85</v>
      </c>
      <c r="AV166" s="15" t="s">
        <v>285</v>
      </c>
      <c r="AW166" s="15" t="s">
        <v>37</v>
      </c>
      <c r="AX166" s="15" t="s">
        <v>75</v>
      </c>
      <c r="AY166" s="191" t="s">
        <v>266</v>
      </c>
    </row>
    <row r="167" spans="2:65" s="11" customFormat="1" ht="11.25">
      <c r="B167" s="135"/>
      <c r="D167" s="136" t="s">
        <v>274</v>
      </c>
      <c r="E167" s="137" t="s">
        <v>19</v>
      </c>
      <c r="F167" s="138" t="s">
        <v>6113</v>
      </c>
      <c r="H167" s="139">
        <v>57.86</v>
      </c>
      <c r="I167" s="140"/>
      <c r="L167" s="135"/>
      <c r="M167" s="141"/>
      <c r="T167" s="142"/>
      <c r="AT167" s="137" t="s">
        <v>274</v>
      </c>
      <c r="AU167" s="137" t="s">
        <v>85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5" customFormat="1" ht="11.25">
      <c r="B168" s="190"/>
      <c r="D168" s="136" t="s">
        <v>274</v>
      </c>
      <c r="E168" s="191" t="s">
        <v>19</v>
      </c>
      <c r="F168" s="192" t="s">
        <v>1643</v>
      </c>
      <c r="H168" s="193">
        <v>57.86</v>
      </c>
      <c r="I168" s="194"/>
      <c r="L168" s="190"/>
      <c r="M168" s="195"/>
      <c r="T168" s="196"/>
      <c r="AT168" s="191" t="s">
        <v>274</v>
      </c>
      <c r="AU168" s="191" t="s">
        <v>85</v>
      </c>
      <c r="AV168" s="15" t="s">
        <v>285</v>
      </c>
      <c r="AW168" s="15" t="s">
        <v>37</v>
      </c>
      <c r="AX168" s="15" t="s">
        <v>75</v>
      </c>
      <c r="AY168" s="191" t="s">
        <v>266</v>
      </c>
    </row>
    <row r="169" spans="2:65" s="12" customFormat="1" ht="11.25">
      <c r="B169" s="143"/>
      <c r="D169" s="136" t="s">
        <v>274</v>
      </c>
      <c r="E169" s="144" t="s">
        <v>19</v>
      </c>
      <c r="F169" s="145" t="s">
        <v>276</v>
      </c>
      <c r="H169" s="146">
        <v>580.86</v>
      </c>
      <c r="I169" s="147"/>
      <c r="L169" s="143"/>
      <c r="M169" s="148"/>
      <c r="T169" s="149"/>
      <c r="AT169" s="144" t="s">
        <v>274</v>
      </c>
      <c r="AU169" s="144" t="s">
        <v>85</v>
      </c>
      <c r="AV169" s="12" t="s">
        <v>272</v>
      </c>
      <c r="AW169" s="12" t="s">
        <v>37</v>
      </c>
      <c r="AX169" s="12" t="s">
        <v>83</v>
      </c>
      <c r="AY169" s="144" t="s">
        <v>266</v>
      </c>
    </row>
    <row r="170" spans="2:65" s="1" customFormat="1" ht="16.5" customHeight="1">
      <c r="B170" s="33"/>
      <c r="C170" s="122" t="s">
        <v>386</v>
      </c>
      <c r="D170" s="122" t="s">
        <v>267</v>
      </c>
      <c r="E170" s="123" t="s">
        <v>2730</v>
      </c>
      <c r="F170" s="124" t="s">
        <v>2731</v>
      </c>
      <c r="G170" s="125" t="s">
        <v>279</v>
      </c>
      <c r="H170" s="126">
        <v>843.06</v>
      </c>
      <c r="I170" s="127"/>
      <c r="J170" s="128">
        <f>ROUND(I170*H170,2)</f>
        <v>0</v>
      </c>
      <c r="K170" s="124" t="s">
        <v>3272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272</v>
      </c>
      <c r="AT170" s="133" t="s">
        <v>267</v>
      </c>
      <c r="AU170" s="133" t="s">
        <v>85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272</v>
      </c>
      <c r="BM170" s="133" t="s">
        <v>6114</v>
      </c>
    </row>
    <row r="171" spans="2:65" s="1" customFormat="1" ht="11.25">
      <c r="B171" s="33"/>
      <c r="D171" s="186" t="s">
        <v>1068</v>
      </c>
      <c r="F171" s="187" t="s">
        <v>2733</v>
      </c>
      <c r="I171" s="151"/>
      <c r="L171" s="33"/>
      <c r="M171" s="152"/>
      <c r="T171" s="54"/>
      <c r="AT171" s="18" t="s">
        <v>1068</v>
      </c>
      <c r="AU171" s="18" t="s">
        <v>85</v>
      </c>
    </row>
    <row r="172" spans="2:65" s="14" customFormat="1" ht="11.25">
      <c r="B172" s="164"/>
      <c r="D172" s="136" t="s">
        <v>274</v>
      </c>
      <c r="E172" s="165" t="s">
        <v>19</v>
      </c>
      <c r="F172" s="166" t="s">
        <v>6115</v>
      </c>
      <c r="H172" s="165" t="s">
        <v>19</v>
      </c>
      <c r="I172" s="167"/>
      <c r="L172" s="164"/>
      <c r="M172" s="168"/>
      <c r="T172" s="169"/>
      <c r="AT172" s="165" t="s">
        <v>274</v>
      </c>
      <c r="AU172" s="165" t="s">
        <v>85</v>
      </c>
      <c r="AV172" s="14" t="s">
        <v>83</v>
      </c>
      <c r="AW172" s="14" t="s">
        <v>37</v>
      </c>
      <c r="AX172" s="14" t="s">
        <v>75</v>
      </c>
      <c r="AY172" s="165" t="s">
        <v>266</v>
      </c>
    </row>
    <row r="173" spans="2:65" s="11" customFormat="1" ht="11.25">
      <c r="B173" s="135"/>
      <c r="D173" s="136" t="s">
        <v>274</v>
      </c>
      <c r="E173" s="137" t="s">
        <v>19</v>
      </c>
      <c r="F173" s="138" t="s">
        <v>6116</v>
      </c>
      <c r="H173" s="139">
        <v>83.76</v>
      </c>
      <c r="I173" s="140"/>
      <c r="L173" s="135"/>
      <c r="M173" s="141"/>
      <c r="T173" s="142"/>
      <c r="AT173" s="137" t="s">
        <v>274</v>
      </c>
      <c r="AU173" s="137" t="s">
        <v>85</v>
      </c>
      <c r="AV173" s="11" t="s">
        <v>85</v>
      </c>
      <c r="AW173" s="11" t="s">
        <v>37</v>
      </c>
      <c r="AX173" s="11" t="s">
        <v>75</v>
      </c>
      <c r="AY173" s="137" t="s">
        <v>266</v>
      </c>
    </row>
    <row r="174" spans="2:65" s="11" customFormat="1" ht="11.25">
      <c r="B174" s="135"/>
      <c r="D174" s="136" t="s">
        <v>274</v>
      </c>
      <c r="E174" s="137" t="s">
        <v>19</v>
      </c>
      <c r="F174" s="138" t="s">
        <v>6117</v>
      </c>
      <c r="H174" s="139">
        <v>78.12</v>
      </c>
      <c r="I174" s="140"/>
      <c r="L174" s="135"/>
      <c r="M174" s="141"/>
      <c r="T174" s="142"/>
      <c r="AT174" s="137" t="s">
        <v>274</v>
      </c>
      <c r="AU174" s="137" t="s">
        <v>85</v>
      </c>
      <c r="AV174" s="11" t="s">
        <v>85</v>
      </c>
      <c r="AW174" s="11" t="s">
        <v>37</v>
      </c>
      <c r="AX174" s="11" t="s">
        <v>75</v>
      </c>
      <c r="AY174" s="137" t="s">
        <v>266</v>
      </c>
    </row>
    <row r="175" spans="2:65" s="11" customFormat="1" ht="11.25">
      <c r="B175" s="135"/>
      <c r="D175" s="136" t="s">
        <v>274</v>
      </c>
      <c r="E175" s="137" t="s">
        <v>19</v>
      </c>
      <c r="F175" s="138" t="s">
        <v>6118</v>
      </c>
      <c r="H175" s="139">
        <v>72.06</v>
      </c>
      <c r="I175" s="140"/>
      <c r="L175" s="135"/>
      <c r="M175" s="141"/>
      <c r="T175" s="142"/>
      <c r="AT175" s="137" t="s">
        <v>274</v>
      </c>
      <c r="AU175" s="137" t="s">
        <v>85</v>
      </c>
      <c r="AV175" s="11" t="s">
        <v>85</v>
      </c>
      <c r="AW175" s="11" t="s">
        <v>37</v>
      </c>
      <c r="AX175" s="11" t="s">
        <v>75</v>
      </c>
      <c r="AY175" s="137" t="s">
        <v>266</v>
      </c>
    </row>
    <row r="176" spans="2:65" s="11" customFormat="1" ht="11.25">
      <c r="B176" s="135"/>
      <c r="D176" s="136" t="s">
        <v>274</v>
      </c>
      <c r="E176" s="137" t="s">
        <v>19</v>
      </c>
      <c r="F176" s="138" t="s">
        <v>6119</v>
      </c>
      <c r="H176" s="139">
        <v>67.680000000000007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75</v>
      </c>
      <c r="AY176" s="137" t="s">
        <v>266</v>
      </c>
    </row>
    <row r="177" spans="2:65" s="11" customFormat="1" ht="11.25">
      <c r="B177" s="135"/>
      <c r="D177" s="136" t="s">
        <v>274</v>
      </c>
      <c r="E177" s="137" t="s">
        <v>19</v>
      </c>
      <c r="F177" s="138" t="s">
        <v>6120</v>
      </c>
      <c r="H177" s="139">
        <v>67.680000000000007</v>
      </c>
      <c r="I177" s="140"/>
      <c r="L177" s="135"/>
      <c r="M177" s="141"/>
      <c r="T177" s="142"/>
      <c r="AT177" s="137" t="s">
        <v>274</v>
      </c>
      <c r="AU177" s="137" t="s">
        <v>85</v>
      </c>
      <c r="AV177" s="11" t="s">
        <v>85</v>
      </c>
      <c r="AW177" s="11" t="s">
        <v>37</v>
      </c>
      <c r="AX177" s="11" t="s">
        <v>75</v>
      </c>
      <c r="AY177" s="137" t="s">
        <v>266</v>
      </c>
    </row>
    <row r="178" spans="2:65" s="11" customFormat="1" ht="11.25">
      <c r="B178" s="135"/>
      <c r="D178" s="136" t="s">
        <v>274</v>
      </c>
      <c r="E178" s="137" t="s">
        <v>19</v>
      </c>
      <c r="F178" s="138" t="s">
        <v>6121</v>
      </c>
      <c r="H178" s="139">
        <v>67.680000000000007</v>
      </c>
      <c r="I178" s="140"/>
      <c r="L178" s="135"/>
      <c r="M178" s="141"/>
      <c r="T178" s="142"/>
      <c r="AT178" s="137" t="s">
        <v>274</v>
      </c>
      <c r="AU178" s="137" t="s">
        <v>85</v>
      </c>
      <c r="AV178" s="11" t="s">
        <v>85</v>
      </c>
      <c r="AW178" s="11" t="s">
        <v>37</v>
      </c>
      <c r="AX178" s="11" t="s">
        <v>75</v>
      </c>
      <c r="AY178" s="137" t="s">
        <v>266</v>
      </c>
    </row>
    <row r="179" spans="2:65" s="11" customFormat="1" ht="11.25">
      <c r="B179" s="135"/>
      <c r="D179" s="136" t="s">
        <v>274</v>
      </c>
      <c r="E179" s="137" t="s">
        <v>19</v>
      </c>
      <c r="F179" s="138" t="s">
        <v>6122</v>
      </c>
      <c r="H179" s="139">
        <v>67.680000000000007</v>
      </c>
      <c r="I179" s="140"/>
      <c r="L179" s="135"/>
      <c r="M179" s="141"/>
      <c r="T179" s="142"/>
      <c r="AT179" s="137" t="s">
        <v>274</v>
      </c>
      <c r="AU179" s="137" t="s">
        <v>85</v>
      </c>
      <c r="AV179" s="11" t="s">
        <v>85</v>
      </c>
      <c r="AW179" s="11" t="s">
        <v>37</v>
      </c>
      <c r="AX179" s="11" t="s">
        <v>75</v>
      </c>
      <c r="AY179" s="137" t="s">
        <v>266</v>
      </c>
    </row>
    <row r="180" spans="2:65" s="11" customFormat="1" ht="11.25">
      <c r="B180" s="135"/>
      <c r="D180" s="136" t="s">
        <v>274</v>
      </c>
      <c r="E180" s="137" t="s">
        <v>19</v>
      </c>
      <c r="F180" s="138" t="s">
        <v>6123</v>
      </c>
      <c r="H180" s="139">
        <v>67.680000000000007</v>
      </c>
      <c r="I180" s="140"/>
      <c r="L180" s="135"/>
      <c r="M180" s="141"/>
      <c r="T180" s="142"/>
      <c r="AT180" s="137" t="s">
        <v>274</v>
      </c>
      <c r="AU180" s="137" t="s">
        <v>85</v>
      </c>
      <c r="AV180" s="11" t="s">
        <v>85</v>
      </c>
      <c r="AW180" s="11" t="s">
        <v>37</v>
      </c>
      <c r="AX180" s="11" t="s">
        <v>75</v>
      </c>
      <c r="AY180" s="137" t="s">
        <v>266</v>
      </c>
    </row>
    <row r="181" spans="2:65" s="11" customFormat="1" ht="11.25">
      <c r="B181" s="135"/>
      <c r="D181" s="136" t="s">
        <v>274</v>
      </c>
      <c r="E181" s="137" t="s">
        <v>19</v>
      </c>
      <c r="F181" s="138" t="s">
        <v>6124</v>
      </c>
      <c r="H181" s="139">
        <v>67.680000000000007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75</v>
      </c>
      <c r="AY181" s="137" t="s">
        <v>266</v>
      </c>
    </row>
    <row r="182" spans="2:65" s="11" customFormat="1" ht="11.25">
      <c r="B182" s="135"/>
      <c r="D182" s="136" t="s">
        <v>274</v>
      </c>
      <c r="E182" s="137" t="s">
        <v>19</v>
      </c>
      <c r="F182" s="138" t="s">
        <v>6125</v>
      </c>
      <c r="H182" s="139">
        <v>67.680000000000007</v>
      </c>
      <c r="I182" s="140"/>
      <c r="L182" s="135"/>
      <c r="M182" s="141"/>
      <c r="T182" s="142"/>
      <c r="AT182" s="137" t="s">
        <v>274</v>
      </c>
      <c r="AU182" s="137" t="s">
        <v>85</v>
      </c>
      <c r="AV182" s="11" t="s">
        <v>85</v>
      </c>
      <c r="AW182" s="11" t="s">
        <v>37</v>
      </c>
      <c r="AX182" s="11" t="s">
        <v>75</v>
      </c>
      <c r="AY182" s="137" t="s">
        <v>266</v>
      </c>
    </row>
    <row r="183" spans="2:65" s="11" customFormat="1" ht="11.25">
      <c r="B183" s="135"/>
      <c r="D183" s="136" t="s">
        <v>274</v>
      </c>
      <c r="E183" s="137" t="s">
        <v>19</v>
      </c>
      <c r="F183" s="138" t="s">
        <v>6126</v>
      </c>
      <c r="H183" s="139">
        <v>67.680000000000007</v>
      </c>
      <c r="I183" s="140"/>
      <c r="L183" s="135"/>
      <c r="M183" s="141"/>
      <c r="T183" s="142"/>
      <c r="AT183" s="137" t="s">
        <v>274</v>
      </c>
      <c r="AU183" s="137" t="s">
        <v>85</v>
      </c>
      <c r="AV183" s="11" t="s">
        <v>85</v>
      </c>
      <c r="AW183" s="11" t="s">
        <v>37</v>
      </c>
      <c r="AX183" s="11" t="s">
        <v>75</v>
      </c>
      <c r="AY183" s="137" t="s">
        <v>266</v>
      </c>
    </row>
    <row r="184" spans="2:65" s="11" customFormat="1" ht="11.25">
      <c r="B184" s="135"/>
      <c r="D184" s="136" t="s">
        <v>274</v>
      </c>
      <c r="E184" s="137" t="s">
        <v>19</v>
      </c>
      <c r="F184" s="138" t="s">
        <v>6127</v>
      </c>
      <c r="H184" s="139">
        <v>67.680000000000007</v>
      </c>
      <c r="I184" s="140"/>
      <c r="L184" s="135"/>
      <c r="M184" s="141"/>
      <c r="T184" s="142"/>
      <c r="AT184" s="137" t="s">
        <v>274</v>
      </c>
      <c r="AU184" s="137" t="s">
        <v>85</v>
      </c>
      <c r="AV184" s="11" t="s">
        <v>85</v>
      </c>
      <c r="AW184" s="11" t="s">
        <v>37</v>
      </c>
      <c r="AX184" s="11" t="s">
        <v>75</v>
      </c>
      <c r="AY184" s="137" t="s">
        <v>266</v>
      </c>
    </row>
    <row r="185" spans="2:65" s="12" customFormat="1" ht="11.25">
      <c r="B185" s="143"/>
      <c r="D185" s="136" t="s">
        <v>274</v>
      </c>
      <c r="E185" s="144" t="s">
        <v>19</v>
      </c>
      <c r="F185" s="145" t="s">
        <v>276</v>
      </c>
      <c r="H185" s="146">
        <v>843.06</v>
      </c>
      <c r="I185" s="147"/>
      <c r="L185" s="143"/>
      <c r="M185" s="148"/>
      <c r="T185" s="149"/>
      <c r="AT185" s="144" t="s">
        <v>274</v>
      </c>
      <c r="AU185" s="144" t="s">
        <v>85</v>
      </c>
      <c r="AV185" s="12" t="s">
        <v>272</v>
      </c>
      <c r="AW185" s="12" t="s">
        <v>37</v>
      </c>
      <c r="AX185" s="12" t="s">
        <v>83</v>
      </c>
      <c r="AY185" s="144" t="s">
        <v>266</v>
      </c>
    </row>
    <row r="186" spans="2:65" s="1" customFormat="1" ht="16.5" customHeight="1">
      <c r="B186" s="33"/>
      <c r="C186" s="122" t="s">
        <v>7</v>
      </c>
      <c r="D186" s="122" t="s">
        <v>267</v>
      </c>
      <c r="E186" s="123" t="s">
        <v>2740</v>
      </c>
      <c r="F186" s="124" t="s">
        <v>2741</v>
      </c>
      <c r="G186" s="125" t="s">
        <v>895</v>
      </c>
      <c r="H186" s="126">
        <v>418.85</v>
      </c>
      <c r="I186" s="127"/>
      <c r="J186" s="128">
        <f>ROUND(I186*H186,2)</f>
        <v>0</v>
      </c>
      <c r="K186" s="124" t="s">
        <v>3272</v>
      </c>
      <c r="L186" s="33"/>
      <c r="M186" s="129" t="s">
        <v>19</v>
      </c>
      <c r="N186" s="130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272</v>
      </c>
      <c r="AT186" s="133" t="s">
        <v>267</v>
      </c>
      <c r="AU186" s="133" t="s">
        <v>85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6128</v>
      </c>
    </row>
    <row r="187" spans="2:65" s="1" customFormat="1" ht="11.25">
      <c r="B187" s="33"/>
      <c r="D187" s="186" t="s">
        <v>1068</v>
      </c>
      <c r="F187" s="187" t="s">
        <v>2743</v>
      </c>
      <c r="I187" s="151"/>
      <c r="L187" s="33"/>
      <c r="M187" s="152"/>
      <c r="T187" s="54"/>
      <c r="AT187" s="18" t="s">
        <v>1068</v>
      </c>
      <c r="AU187" s="18" t="s">
        <v>85</v>
      </c>
    </row>
    <row r="188" spans="2:65" s="11" customFormat="1" ht="11.25">
      <c r="B188" s="135"/>
      <c r="D188" s="136" t="s">
        <v>274</v>
      </c>
      <c r="E188" s="137" t="s">
        <v>19</v>
      </c>
      <c r="F188" s="138" t="s">
        <v>6129</v>
      </c>
      <c r="H188" s="139">
        <v>400.77</v>
      </c>
      <c r="I188" s="140"/>
      <c r="L188" s="135"/>
      <c r="M188" s="141"/>
      <c r="T188" s="142"/>
      <c r="AT188" s="137" t="s">
        <v>274</v>
      </c>
      <c r="AU188" s="137" t="s">
        <v>85</v>
      </c>
      <c r="AV188" s="11" t="s">
        <v>85</v>
      </c>
      <c r="AW188" s="11" t="s">
        <v>37</v>
      </c>
      <c r="AX188" s="11" t="s">
        <v>75</v>
      </c>
      <c r="AY188" s="137" t="s">
        <v>266</v>
      </c>
    </row>
    <row r="189" spans="2:65" s="11" customFormat="1" ht="11.25">
      <c r="B189" s="135"/>
      <c r="D189" s="136" t="s">
        <v>274</v>
      </c>
      <c r="E189" s="137" t="s">
        <v>19</v>
      </c>
      <c r="F189" s="138" t="s">
        <v>6130</v>
      </c>
      <c r="H189" s="139">
        <v>18.079999999999998</v>
      </c>
      <c r="I189" s="140"/>
      <c r="L189" s="135"/>
      <c r="M189" s="141"/>
      <c r="T189" s="142"/>
      <c r="AT189" s="137" t="s">
        <v>274</v>
      </c>
      <c r="AU189" s="137" t="s">
        <v>85</v>
      </c>
      <c r="AV189" s="11" t="s">
        <v>85</v>
      </c>
      <c r="AW189" s="11" t="s">
        <v>37</v>
      </c>
      <c r="AX189" s="11" t="s">
        <v>75</v>
      </c>
      <c r="AY189" s="137" t="s">
        <v>266</v>
      </c>
    </row>
    <row r="190" spans="2:65" s="12" customFormat="1" ht="11.25">
      <c r="B190" s="143"/>
      <c r="D190" s="136" t="s">
        <v>274</v>
      </c>
      <c r="E190" s="144" t="s">
        <v>19</v>
      </c>
      <c r="F190" s="145" t="s">
        <v>276</v>
      </c>
      <c r="H190" s="146">
        <v>418.85</v>
      </c>
      <c r="I190" s="147"/>
      <c r="L190" s="143"/>
      <c r="M190" s="148"/>
      <c r="T190" s="149"/>
      <c r="AT190" s="144" t="s">
        <v>274</v>
      </c>
      <c r="AU190" s="144" t="s">
        <v>85</v>
      </c>
      <c r="AV190" s="12" t="s">
        <v>272</v>
      </c>
      <c r="AW190" s="12" t="s">
        <v>37</v>
      </c>
      <c r="AX190" s="12" t="s">
        <v>83</v>
      </c>
      <c r="AY190" s="144" t="s">
        <v>266</v>
      </c>
    </row>
    <row r="191" spans="2:65" s="10" customFormat="1" ht="22.9" customHeight="1">
      <c r="B191" s="112"/>
      <c r="D191" s="113" t="s">
        <v>74</v>
      </c>
      <c r="E191" s="162" t="s">
        <v>85</v>
      </c>
      <c r="F191" s="162" t="s">
        <v>1181</v>
      </c>
      <c r="I191" s="115"/>
      <c r="J191" s="163">
        <f>BK191</f>
        <v>0</v>
      </c>
      <c r="L191" s="112"/>
      <c r="M191" s="117"/>
      <c r="P191" s="118">
        <f>SUM(P192:P220)</f>
        <v>0</v>
      </c>
      <c r="R191" s="118">
        <f>SUM(R192:R220)</f>
        <v>0</v>
      </c>
      <c r="T191" s="119">
        <f>SUM(T192:T220)</f>
        <v>0</v>
      </c>
      <c r="AR191" s="113" t="s">
        <v>83</v>
      </c>
      <c r="AT191" s="120" t="s">
        <v>74</v>
      </c>
      <c r="AU191" s="120" t="s">
        <v>83</v>
      </c>
      <c r="AY191" s="113" t="s">
        <v>266</v>
      </c>
      <c r="BK191" s="121">
        <f>SUM(BK192:BK220)</f>
        <v>0</v>
      </c>
    </row>
    <row r="192" spans="2:65" s="1" customFormat="1" ht="16.5" customHeight="1">
      <c r="B192" s="33"/>
      <c r="C192" s="122" t="s">
        <v>393</v>
      </c>
      <c r="D192" s="122" t="s">
        <v>267</v>
      </c>
      <c r="E192" s="123" t="s">
        <v>2754</v>
      </c>
      <c r="F192" s="124" t="s">
        <v>2755</v>
      </c>
      <c r="G192" s="125" t="s">
        <v>291</v>
      </c>
      <c r="H192" s="126">
        <v>72.349999999999994</v>
      </c>
      <c r="I192" s="127"/>
      <c r="J192" s="128">
        <f>ROUND(I192*H192,2)</f>
        <v>0</v>
      </c>
      <c r="K192" s="124" t="s">
        <v>3272</v>
      </c>
      <c r="L192" s="33"/>
      <c r="M192" s="129" t="s">
        <v>19</v>
      </c>
      <c r="N192" s="130" t="s">
        <v>46</v>
      </c>
      <c r="P192" s="131">
        <f>O192*H192</f>
        <v>0</v>
      </c>
      <c r="Q192" s="131">
        <v>0</v>
      </c>
      <c r="R192" s="131">
        <f>Q192*H192</f>
        <v>0</v>
      </c>
      <c r="S192" s="131">
        <v>0</v>
      </c>
      <c r="T192" s="132">
        <f>S192*H192</f>
        <v>0</v>
      </c>
      <c r="AR192" s="133" t="s">
        <v>272</v>
      </c>
      <c r="AT192" s="133" t="s">
        <v>267</v>
      </c>
      <c r="AU192" s="133" t="s">
        <v>85</v>
      </c>
      <c r="AY192" s="18" t="s">
        <v>266</v>
      </c>
      <c r="BE192" s="134">
        <f>IF(N192="základní",J192,0)</f>
        <v>0</v>
      </c>
      <c r="BF192" s="134">
        <f>IF(N192="snížená",J192,0)</f>
        <v>0</v>
      </c>
      <c r="BG192" s="134">
        <f>IF(N192="zákl. přenesená",J192,0)</f>
        <v>0</v>
      </c>
      <c r="BH192" s="134">
        <f>IF(N192="sníž. přenesená",J192,0)</f>
        <v>0</v>
      </c>
      <c r="BI192" s="134">
        <f>IF(N192="nulová",J192,0)</f>
        <v>0</v>
      </c>
      <c r="BJ192" s="18" t="s">
        <v>83</v>
      </c>
      <c r="BK192" s="134">
        <f>ROUND(I192*H192,2)</f>
        <v>0</v>
      </c>
      <c r="BL192" s="18" t="s">
        <v>272</v>
      </c>
      <c r="BM192" s="133" t="s">
        <v>6131</v>
      </c>
    </row>
    <row r="193" spans="2:65" s="1" customFormat="1" ht="11.25">
      <c r="B193" s="33"/>
      <c r="D193" s="186" t="s">
        <v>1068</v>
      </c>
      <c r="F193" s="187" t="s">
        <v>2757</v>
      </c>
      <c r="I193" s="151"/>
      <c r="L193" s="33"/>
      <c r="M193" s="152"/>
      <c r="T193" s="54"/>
      <c r="AT193" s="18" t="s">
        <v>1068</v>
      </c>
      <c r="AU193" s="18" t="s">
        <v>85</v>
      </c>
    </row>
    <row r="194" spans="2:65" s="11" customFormat="1" ht="11.25">
      <c r="B194" s="135"/>
      <c r="D194" s="136" t="s">
        <v>274</v>
      </c>
      <c r="E194" s="137" t="s">
        <v>19</v>
      </c>
      <c r="F194" s="138" t="s">
        <v>6132</v>
      </c>
      <c r="H194" s="139">
        <v>72.349999999999994</v>
      </c>
      <c r="I194" s="140"/>
      <c r="L194" s="135"/>
      <c r="M194" s="141"/>
      <c r="T194" s="142"/>
      <c r="AT194" s="137" t="s">
        <v>274</v>
      </c>
      <c r="AU194" s="137" t="s">
        <v>85</v>
      </c>
      <c r="AV194" s="11" t="s">
        <v>85</v>
      </c>
      <c r="AW194" s="11" t="s">
        <v>37</v>
      </c>
      <c r="AX194" s="11" t="s">
        <v>75</v>
      </c>
      <c r="AY194" s="137" t="s">
        <v>266</v>
      </c>
    </row>
    <row r="195" spans="2:65" s="12" customFormat="1" ht="11.25">
      <c r="B195" s="143"/>
      <c r="D195" s="136" t="s">
        <v>274</v>
      </c>
      <c r="E195" s="144" t="s">
        <v>19</v>
      </c>
      <c r="F195" s="145" t="s">
        <v>276</v>
      </c>
      <c r="H195" s="146">
        <v>72.349999999999994</v>
      </c>
      <c r="I195" s="147"/>
      <c r="L195" s="143"/>
      <c r="M195" s="148"/>
      <c r="T195" s="149"/>
      <c r="AT195" s="144" t="s">
        <v>274</v>
      </c>
      <c r="AU195" s="144" t="s">
        <v>85</v>
      </c>
      <c r="AV195" s="12" t="s">
        <v>272</v>
      </c>
      <c r="AW195" s="12" t="s">
        <v>37</v>
      </c>
      <c r="AX195" s="12" t="s">
        <v>83</v>
      </c>
      <c r="AY195" s="144" t="s">
        <v>266</v>
      </c>
    </row>
    <row r="196" spans="2:65" s="1" customFormat="1" ht="16.5" customHeight="1">
      <c r="B196" s="33"/>
      <c r="C196" s="122" t="s">
        <v>397</v>
      </c>
      <c r="D196" s="122" t="s">
        <v>267</v>
      </c>
      <c r="E196" s="123" t="s">
        <v>3647</v>
      </c>
      <c r="F196" s="124" t="s">
        <v>3648</v>
      </c>
      <c r="G196" s="125" t="s">
        <v>291</v>
      </c>
      <c r="H196" s="126">
        <v>6</v>
      </c>
      <c r="I196" s="127"/>
      <c r="J196" s="128">
        <f>ROUND(I196*H196,2)</f>
        <v>0</v>
      </c>
      <c r="K196" s="124" t="s">
        <v>3272</v>
      </c>
      <c r="L196" s="33"/>
      <c r="M196" s="129" t="s">
        <v>19</v>
      </c>
      <c r="N196" s="130" t="s">
        <v>46</v>
      </c>
      <c r="P196" s="131">
        <f>O196*H196</f>
        <v>0</v>
      </c>
      <c r="Q196" s="131">
        <v>0</v>
      </c>
      <c r="R196" s="131">
        <f>Q196*H196</f>
        <v>0</v>
      </c>
      <c r="S196" s="131">
        <v>0</v>
      </c>
      <c r="T196" s="132">
        <f>S196*H196</f>
        <v>0</v>
      </c>
      <c r="AR196" s="133" t="s">
        <v>272</v>
      </c>
      <c r="AT196" s="133" t="s">
        <v>267</v>
      </c>
      <c r="AU196" s="133" t="s">
        <v>85</v>
      </c>
      <c r="AY196" s="18" t="s">
        <v>266</v>
      </c>
      <c r="BE196" s="134">
        <f>IF(N196="základní",J196,0)</f>
        <v>0</v>
      </c>
      <c r="BF196" s="134">
        <f>IF(N196="snížená",J196,0)</f>
        <v>0</v>
      </c>
      <c r="BG196" s="134">
        <f>IF(N196="zákl. přenesená",J196,0)</f>
        <v>0</v>
      </c>
      <c r="BH196" s="134">
        <f>IF(N196="sníž. přenesená",J196,0)</f>
        <v>0</v>
      </c>
      <c r="BI196" s="134">
        <f>IF(N196="nulová",J196,0)</f>
        <v>0</v>
      </c>
      <c r="BJ196" s="18" t="s">
        <v>83</v>
      </c>
      <c r="BK196" s="134">
        <f>ROUND(I196*H196,2)</f>
        <v>0</v>
      </c>
      <c r="BL196" s="18" t="s">
        <v>272</v>
      </c>
      <c r="BM196" s="133" t="s">
        <v>6133</v>
      </c>
    </row>
    <row r="197" spans="2:65" s="1" customFormat="1" ht="11.25">
      <c r="B197" s="33"/>
      <c r="D197" s="186" t="s">
        <v>1068</v>
      </c>
      <c r="F197" s="187" t="s">
        <v>3650</v>
      </c>
      <c r="I197" s="151"/>
      <c r="L197" s="33"/>
      <c r="M197" s="152"/>
      <c r="T197" s="54"/>
      <c r="AT197" s="18" t="s">
        <v>1068</v>
      </c>
      <c r="AU197" s="18" t="s">
        <v>85</v>
      </c>
    </row>
    <row r="198" spans="2:65" s="11" customFormat="1" ht="11.25">
      <c r="B198" s="135"/>
      <c r="D198" s="136" t="s">
        <v>274</v>
      </c>
      <c r="E198" s="137" t="s">
        <v>19</v>
      </c>
      <c r="F198" s="138" t="s">
        <v>6134</v>
      </c>
      <c r="H198" s="139">
        <v>6</v>
      </c>
      <c r="I198" s="140"/>
      <c r="L198" s="135"/>
      <c r="M198" s="141"/>
      <c r="T198" s="142"/>
      <c r="AT198" s="137" t="s">
        <v>274</v>
      </c>
      <c r="AU198" s="137" t="s">
        <v>85</v>
      </c>
      <c r="AV198" s="11" t="s">
        <v>85</v>
      </c>
      <c r="AW198" s="11" t="s">
        <v>37</v>
      </c>
      <c r="AX198" s="11" t="s">
        <v>75</v>
      </c>
      <c r="AY198" s="137" t="s">
        <v>266</v>
      </c>
    </row>
    <row r="199" spans="2:65" s="12" customFormat="1" ht="11.25">
      <c r="B199" s="143"/>
      <c r="D199" s="136" t="s">
        <v>274</v>
      </c>
      <c r="E199" s="144" t="s">
        <v>19</v>
      </c>
      <c r="F199" s="145" t="s">
        <v>276</v>
      </c>
      <c r="H199" s="146">
        <v>6</v>
      </c>
      <c r="I199" s="147"/>
      <c r="L199" s="143"/>
      <c r="M199" s="148"/>
      <c r="T199" s="149"/>
      <c r="AT199" s="144" t="s">
        <v>274</v>
      </c>
      <c r="AU199" s="144" t="s">
        <v>85</v>
      </c>
      <c r="AV199" s="12" t="s">
        <v>272</v>
      </c>
      <c r="AW199" s="12" t="s">
        <v>37</v>
      </c>
      <c r="AX199" s="12" t="s">
        <v>83</v>
      </c>
      <c r="AY199" s="144" t="s">
        <v>266</v>
      </c>
    </row>
    <row r="200" spans="2:65" s="1" customFormat="1" ht="16.5" customHeight="1">
      <c r="B200" s="33"/>
      <c r="C200" s="170" t="s">
        <v>401</v>
      </c>
      <c r="D200" s="170" t="s">
        <v>298</v>
      </c>
      <c r="E200" s="171" t="s">
        <v>3652</v>
      </c>
      <c r="F200" s="172" t="s">
        <v>3653</v>
      </c>
      <c r="G200" s="173" t="s">
        <v>291</v>
      </c>
      <c r="H200" s="174">
        <v>6.3</v>
      </c>
      <c r="I200" s="175"/>
      <c r="J200" s="176">
        <f>ROUND(I200*H200,2)</f>
        <v>0</v>
      </c>
      <c r="K200" s="172" t="s">
        <v>3272</v>
      </c>
      <c r="L200" s="177"/>
      <c r="M200" s="178" t="s">
        <v>19</v>
      </c>
      <c r="N200" s="179" t="s">
        <v>46</v>
      </c>
      <c r="P200" s="131">
        <f>O200*H200</f>
        <v>0</v>
      </c>
      <c r="Q200" s="131">
        <v>0</v>
      </c>
      <c r="R200" s="131">
        <f>Q200*H200</f>
        <v>0</v>
      </c>
      <c r="S200" s="131">
        <v>0</v>
      </c>
      <c r="T200" s="132">
        <f>S200*H200</f>
        <v>0</v>
      </c>
      <c r="AR200" s="133" t="s">
        <v>303</v>
      </c>
      <c r="AT200" s="133" t="s">
        <v>298</v>
      </c>
      <c r="AU200" s="133" t="s">
        <v>85</v>
      </c>
      <c r="AY200" s="18" t="s">
        <v>266</v>
      </c>
      <c r="BE200" s="134">
        <f>IF(N200="základní",J200,0)</f>
        <v>0</v>
      </c>
      <c r="BF200" s="134">
        <f>IF(N200="snížená",J200,0)</f>
        <v>0</v>
      </c>
      <c r="BG200" s="134">
        <f>IF(N200="zákl. přenesená",J200,0)</f>
        <v>0</v>
      </c>
      <c r="BH200" s="134">
        <f>IF(N200="sníž. přenesená",J200,0)</f>
        <v>0</v>
      </c>
      <c r="BI200" s="134">
        <f>IF(N200="nulová",J200,0)</f>
        <v>0</v>
      </c>
      <c r="BJ200" s="18" t="s">
        <v>83</v>
      </c>
      <c r="BK200" s="134">
        <f>ROUND(I200*H200,2)</f>
        <v>0</v>
      </c>
      <c r="BL200" s="18" t="s">
        <v>272</v>
      </c>
      <c r="BM200" s="133" t="s">
        <v>6135</v>
      </c>
    </row>
    <row r="201" spans="2:65" s="11" customFormat="1" ht="11.25">
      <c r="B201" s="135"/>
      <c r="D201" s="136" t="s">
        <v>274</v>
      </c>
      <c r="E201" s="137" t="s">
        <v>19</v>
      </c>
      <c r="F201" s="138" t="s">
        <v>6136</v>
      </c>
      <c r="H201" s="139">
        <v>6.3</v>
      </c>
      <c r="I201" s="140"/>
      <c r="L201" s="135"/>
      <c r="M201" s="141"/>
      <c r="T201" s="142"/>
      <c r="AT201" s="137" t="s">
        <v>274</v>
      </c>
      <c r="AU201" s="137" t="s">
        <v>85</v>
      </c>
      <c r="AV201" s="11" t="s">
        <v>85</v>
      </c>
      <c r="AW201" s="11" t="s">
        <v>37</v>
      </c>
      <c r="AX201" s="11" t="s">
        <v>75</v>
      </c>
      <c r="AY201" s="137" t="s">
        <v>266</v>
      </c>
    </row>
    <row r="202" spans="2:65" s="12" customFormat="1" ht="11.25">
      <c r="B202" s="143"/>
      <c r="D202" s="136" t="s">
        <v>274</v>
      </c>
      <c r="E202" s="144" t="s">
        <v>19</v>
      </c>
      <c r="F202" s="145" t="s">
        <v>276</v>
      </c>
      <c r="H202" s="146">
        <v>6.3</v>
      </c>
      <c r="I202" s="147"/>
      <c r="L202" s="143"/>
      <c r="M202" s="148"/>
      <c r="T202" s="149"/>
      <c r="AT202" s="144" t="s">
        <v>274</v>
      </c>
      <c r="AU202" s="144" t="s">
        <v>85</v>
      </c>
      <c r="AV202" s="12" t="s">
        <v>272</v>
      </c>
      <c r="AW202" s="12" t="s">
        <v>37</v>
      </c>
      <c r="AX202" s="12" t="s">
        <v>83</v>
      </c>
      <c r="AY202" s="144" t="s">
        <v>266</v>
      </c>
    </row>
    <row r="203" spans="2:65" s="1" customFormat="1" ht="16.5" customHeight="1">
      <c r="B203" s="33"/>
      <c r="C203" s="122" t="s">
        <v>405</v>
      </c>
      <c r="D203" s="122" t="s">
        <v>267</v>
      </c>
      <c r="E203" s="123" t="s">
        <v>2794</v>
      </c>
      <c r="F203" s="124" t="s">
        <v>2795</v>
      </c>
      <c r="G203" s="125" t="s">
        <v>912</v>
      </c>
      <c r="H203" s="126">
        <v>12</v>
      </c>
      <c r="I203" s="127"/>
      <c r="J203" s="128">
        <f>ROUND(I203*H203,2)</f>
        <v>0</v>
      </c>
      <c r="K203" s="124" t="s">
        <v>19</v>
      </c>
      <c r="L203" s="33"/>
      <c r="M203" s="129" t="s">
        <v>19</v>
      </c>
      <c r="N203" s="130" t="s">
        <v>46</v>
      </c>
      <c r="P203" s="131">
        <f>O203*H203</f>
        <v>0</v>
      </c>
      <c r="Q203" s="131">
        <v>0</v>
      </c>
      <c r="R203" s="131">
        <f>Q203*H203</f>
        <v>0</v>
      </c>
      <c r="S203" s="131">
        <v>0</v>
      </c>
      <c r="T203" s="132">
        <f>S203*H203</f>
        <v>0</v>
      </c>
      <c r="AR203" s="133" t="s">
        <v>272</v>
      </c>
      <c r="AT203" s="133" t="s">
        <v>267</v>
      </c>
      <c r="AU203" s="133" t="s">
        <v>85</v>
      </c>
      <c r="AY203" s="18" t="s">
        <v>266</v>
      </c>
      <c r="BE203" s="134">
        <f>IF(N203="základní",J203,0)</f>
        <v>0</v>
      </c>
      <c r="BF203" s="134">
        <f>IF(N203="snížená",J203,0)</f>
        <v>0</v>
      </c>
      <c r="BG203" s="134">
        <f>IF(N203="zákl. přenesená",J203,0)</f>
        <v>0</v>
      </c>
      <c r="BH203" s="134">
        <f>IF(N203="sníž. přenesená",J203,0)</f>
        <v>0</v>
      </c>
      <c r="BI203" s="134">
        <f>IF(N203="nulová",J203,0)</f>
        <v>0</v>
      </c>
      <c r="BJ203" s="18" t="s">
        <v>83</v>
      </c>
      <c r="BK203" s="134">
        <f>ROUND(I203*H203,2)</f>
        <v>0</v>
      </c>
      <c r="BL203" s="18" t="s">
        <v>272</v>
      </c>
      <c r="BM203" s="133" t="s">
        <v>6137</v>
      </c>
    </row>
    <row r="204" spans="2:65" s="11" customFormat="1" ht="11.25">
      <c r="B204" s="135"/>
      <c r="D204" s="136" t="s">
        <v>274</v>
      </c>
      <c r="E204" s="137" t="s">
        <v>19</v>
      </c>
      <c r="F204" s="138" t="s">
        <v>6138</v>
      </c>
      <c r="H204" s="139">
        <v>12</v>
      </c>
      <c r="I204" s="140"/>
      <c r="L204" s="135"/>
      <c r="M204" s="141"/>
      <c r="T204" s="142"/>
      <c r="AT204" s="137" t="s">
        <v>274</v>
      </c>
      <c r="AU204" s="137" t="s">
        <v>85</v>
      </c>
      <c r="AV204" s="11" t="s">
        <v>85</v>
      </c>
      <c r="AW204" s="11" t="s">
        <v>37</v>
      </c>
      <c r="AX204" s="11" t="s">
        <v>75</v>
      </c>
      <c r="AY204" s="137" t="s">
        <v>266</v>
      </c>
    </row>
    <row r="205" spans="2:65" s="12" customFormat="1" ht="11.25">
      <c r="B205" s="143"/>
      <c r="D205" s="136" t="s">
        <v>274</v>
      </c>
      <c r="E205" s="144" t="s">
        <v>19</v>
      </c>
      <c r="F205" s="145" t="s">
        <v>276</v>
      </c>
      <c r="H205" s="146">
        <v>12</v>
      </c>
      <c r="I205" s="147"/>
      <c r="L205" s="143"/>
      <c r="M205" s="148"/>
      <c r="T205" s="149"/>
      <c r="AT205" s="144" t="s">
        <v>274</v>
      </c>
      <c r="AU205" s="144" t="s">
        <v>85</v>
      </c>
      <c r="AV205" s="12" t="s">
        <v>272</v>
      </c>
      <c r="AW205" s="12" t="s">
        <v>37</v>
      </c>
      <c r="AX205" s="12" t="s">
        <v>83</v>
      </c>
      <c r="AY205" s="144" t="s">
        <v>266</v>
      </c>
    </row>
    <row r="206" spans="2:65" s="1" customFormat="1" ht="16.5" customHeight="1">
      <c r="B206" s="33"/>
      <c r="C206" s="122" t="s">
        <v>409</v>
      </c>
      <c r="D206" s="122" t="s">
        <v>267</v>
      </c>
      <c r="E206" s="123" t="s">
        <v>3675</v>
      </c>
      <c r="F206" s="124" t="s">
        <v>3676</v>
      </c>
      <c r="G206" s="125" t="s">
        <v>279</v>
      </c>
      <c r="H206" s="126">
        <v>229.69300000000001</v>
      </c>
      <c r="I206" s="127"/>
      <c r="J206" s="128">
        <f>ROUND(I206*H206,2)</f>
        <v>0</v>
      </c>
      <c r="K206" s="124" t="s">
        <v>3272</v>
      </c>
      <c r="L206" s="33"/>
      <c r="M206" s="129" t="s">
        <v>19</v>
      </c>
      <c r="N206" s="130" t="s">
        <v>46</v>
      </c>
      <c r="P206" s="131">
        <f>O206*H206</f>
        <v>0</v>
      </c>
      <c r="Q206" s="131">
        <v>0</v>
      </c>
      <c r="R206" s="131">
        <f>Q206*H206</f>
        <v>0</v>
      </c>
      <c r="S206" s="131">
        <v>0</v>
      </c>
      <c r="T206" s="132">
        <f>S206*H206</f>
        <v>0</v>
      </c>
      <c r="AR206" s="133" t="s">
        <v>272</v>
      </c>
      <c r="AT206" s="133" t="s">
        <v>267</v>
      </c>
      <c r="AU206" s="133" t="s">
        <v>85</v>
      </c>
      <c r="AY206" s="18" t="s">
        <v>266</v>
      </c>
      <c r="BE206" s="134">
        <f>IF(N206="základní",J206,0)</f>
        <v>0</v>
      </c>
      <c r="BF206" s="134">
        <f>IF(N206="snížená",J206,0)</f>
        <v>0</v>
      </c>
      <c r="BG206" s="134">
        <f>IF(N206="zákl. přenesená",J206,0)</f>
        <v>0</v>
      </c>
      <c r="BH206" s="134">
        <f>IF(N206="sníž. přenesená",J206,0)</f>
        <v>0</v>
      </c>
      <c r="BI206" s="134">
        <f>IF(N206="nulová",J206,0)</f>
        <v>0</v>
      </c>
      <c r="BJ206" s="18" t="s">
        <v>83</v>
      </c>
      <c r="BK206" s="134">
        <f>ROUND(I206*H206,2)</f>
        <v>0</v>
      </c>
      <c r="BL206" s="18" t="s">
        <v>272</v>
      </c>
      <c r="BM206" s="133" t="s">
        <v>6139</v>
      </c>
    </row>
    <row r="207" spans="2:65" s="1" customFormat="1" ht="11.25">
      <c r="B207" s="33"/>
      <c r="D207" s="186" t="s">
        <v>1068</v>
      </c>
      <c r="F207" s="187" t="s">
        <v>3678</v>
      </c>
      <c r="I207" s="151"/>
      <c r="L207" s="33"/>
      <c r="M207" s="152"/>
      <c r="T207" s="54"/>
      <c r="AT207" s="18" t="s">
        <v>1068</v>
      </c>
      <c r="AU207" s="18" t="s">
        <v>85</v>
      </c>
    </row>
    <row r="208" spans="2:65" s="11" customFormat="1" ht="11.25">
      <c r="B208" s="135"/>
      <c r="D208" s="136" t="s">
        <v>274</v>
      </c>
      <c r="E208" s="137" t="s">
        <v>19</v>
      </c>
      <c r="F208" s="138" t="s">
        <v>6140</v>
      </c>
      <c r="H208" s="139">
        <v>229.69300000000001</v>
      </c>
      <c r="I208" s="140"/>
      <c r="L208" s="135"/>
      <c r="M208" s="141"/>
      <c r="T208" s="142"/>
      <c r="AT208" s="137" t="s">
        <v>274</v>
      </c>
      <c r="AU208" s="137" t="s">
        <v>85</v>
      </c>
      <c r="AV208" s="11" t="s">
        <v>85</v>
      </c>
      <c r="AW208" s="11" t="s">
        <v>37</v>
      </c>
      <c r="AX208" s="11" t="s">
        <v>75</v>
      </c>
      <c r="AY208" s="137" t="s">
        <v>266</v>
      </c>
    </row>
    <row r="209" spans="2:65" s="12" customFormat="1" ht="11.25">
      <c r="B209" s="143"/>
      <c r="D209" s="136" t="s">
        <v>274</v>
      </c>
      <c r="E209" s="144" t="s">
        <v>19</v>
      </c>
      <c r="F209" s="145" t="s">
        <v>276</v>
      </c>
      <c r="H209" s="146">
        <v>229.69300000000001</v>
      </c>
      <c r="I209" s="147"/>
      <c r="L209" s="143"/>
      <c r="M209" s="148"/>
      <c r="T209" s="149"/>
      <c r="AT209" s="144" t="s">
        <v>274</v>
      </c>
      <c r="AU209" s="144" t="s">
        <v>85</v>
      </c>
      <c r="AV209" s="12" t="s">
        <v>272</v>
      </c>
      <c r="AW209" s="12" t="s">
        <v>37</v>
      </c>
      <c r="AX209" s="12" t="s">
        <v>83</v>
      </c>
      <c r="AY209" s="144" t="s">
        <v>266</v>
      </c>
    </row>
    <row r="210" spans="2:65" s="1" customFormat="1" ht="16.5" customHeight="1">
      <c r="B210" s="33"/>
      <c r="C210" s="122" t="s">
        <v>413</v>
      </c>
      <c r="D210" s="122" t="s">
        <v>267</v>
      </c>
      <c r="E210" s="123" t="s">
        <v>3683</v>
      </c>
      <c r="F210" s="124" t="s">
        <v>3684</v>
      </c>
      <c r="G210" s="125" t="s">
        <v>895</v>
      </c>
      <c r="H210" s="126">
        <v>161.84</v>
      </c>
      <c r="I210" s="127"/>
      <c r="J210" s="128">
        <f>ROUND(I210*H210,2)</f>
        <v>0</v>
      </c>
      <c r="K210" s="124" t="s">
        <v>3272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85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6141</v>
      </c>
    </row>
    <row r="211" spans="2:65" s="1" customFormat="1" ht="11.25">
      <c r="B211" s="33"/>
      <c r="D211" s="186" t="s">
        <v>1068</v>
      </c>
      <c r="F211" s="187" t="s">
        <v>3686</v>
      </c>
      <c r="I211" s="151"/>
      <c r="L211" s="33"/>
      <c r="M211" s="152"/>
      <c r="T211" s="54"/>
      <c r="AT211" s="18" t="s">
        <v>1068</v>
      </c>
      <c r="AU211" s="18" t="s">
        <v>85</v>
      </c>
    </row>
    <row r="212" spans="2:65" s="11" customFormat="1" ht="11.25">
      <c r="B212" s="135"/>
      <c r="D212" s="136" t="s">
        <v>274</v>
      </c>
      <c r="E212" s="137" t="s">
        <v>19</v>
      </c>
      <c r="F212" s="138" t="s">
        <v>6142</v>
      </c>
      <c r="H212" s="139">
        <v>117.12</v>
      </c>
      <c r="I212" s="140"/>
      <c r="L212" s="135"/>
      <c r="M212" s="141"/>
      <c r="T212" s="142"/>
      <c r="AT212" s="137" t="s">
        <v>274</v>
      </c>
      <c r="AU212" s="137" t="s">
        <v>85</v>
      </c>
      <c r="AV212" s="11" t="s">
        <v>85</v>
      </c>
      <c r="AW212" s="11" t="s">
        <v>37</v>
      </c>
      <c r="AX212" s="11" t="s">
        <v>75</v>
      </c>
      <c r="AY212" s="137" t="s">
        <v>266</v>
      </c>
    </row>
    <row r="213" spans="2:65" s="11" customFormat="1" ht="11.25">
      <c r="B213" s="135"/>
      <c r="D213" s="136" t="s">
        <v>274</v>
      </c>
      <c r="E213" s="137" t="s">
        <v>19</v>
      </c>
      <c r="F213" s="138" t="s">
        <v>6143</v>
      </c>
      <c r="H213" s="139">
        <v>44.72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2" customFormat="1" ht="11.25">
      <c r="B214" s="143"/>
      <c r="D214" s="136" t="s">
        <v>274</v>
      </c>
      <c r="E214" s="144" t="s">
        <v>19</v>
      </c>
      <c r="F214" s="145" t="s">
        <v>276</v>
      </c>
      <c r="H214" s="146">
        <v>161.84</v>
      </c>
      <c r="I214" s="147"/>
      <c r="L214" s="143"/>
      <c r="M214" s="148"/>
      <c r="T214" s="149"/>
      <c r="AT214" s="144" t="s">
        <v>274</v>
      </c>
      <c r="AU214" s="144" t="s">
        <v>85</v>
      </c>
      <c r="AV214" s="12" t="s">
        <v>272</v>
      </c>
      <c r="AW214" s="12" t="s">
        <v>37</v>
      </c>
      <c r="AX214" s="12" t="s">
        <v>83</v>
      </c>
      <c r="AY214" s="144" t="s">
        <v>266</v>
      </c>
    </row>
    <row r="215" spans="2:65" s="1" customFormat="1" ht="16.5" customHeight="1">
      <c r="B215" s="33"/>
      <c r="C215" s="122" t="s">
        <v>316</v>
      </c>
      <c r="D215" s="122" t="s">
        <v>267</v>
      </c>
      <c r="E215" s="123" t="s">
        <v>3689</v>
      </c>
      <c r="F215" s="124" t="s">
        <v>3690</v>
      </c>
      <c r="G215" s="125" t="s">
        <v>895</v>
      </c>
      <c r="H215" s="126">
        <v>161.84</v>
      </c>
      <c r="I215" s="127"/>
      <c r="J215" s="128">
        <f>ROUND(I215*H215,2)</f>
        <v>0</v>
      </c>
      <c r="K215" s="124" t="s">
        <v>3272</v>
      </c>
      <c r="L215" s="33"/>
      <c r="M215" s="129" t="s">
        <v>19</v>
      </c>
      <c r="N215" s="130" t="s">
        <v>46</v>
      </c>
      <c r="P215" s="131">
        <f>O215*H215</f>
        <v>0</v>
      </c>
      <c r="Q215" s="131">
        <v>0</v>
      </c>
      <c r="R215" s="131">
        <f>Q215*H215</f>
        <v>0</v>
      </c>
      <c r="S215" s="131">
        <v>0</v>
      </c>
      <c r="T215" s="132">
        <f>S215*H215</f>
        <v>0</v>
      </c>
      <c r="AR215" s="133" t="s">
        <v>272</v>
      </c>
      <c r="AT215" s="133" t="s">
        <v>267</v>
      </c>
      <c r="AU215" s="133" t="s">
        <v>85</v>
      </c>
      <c r="AY215" s="18" t="s">
        <v>266</v>
      </c>
      <c r="BE215" s="134">
        <f>IF(N215="základní",J215,0)</f>
        <v>0</v>
      </c>
      <c r="BF215" s="134">
        <f>IF(N215="snížená",J215,0)</f>
        <v>0</v>
      </c>
      <c r="BG215" s="134">
        <f>IF(N215="zákl. přenesená",J215,0)</f>
        <v>0</v>
      </c>
      <c r="BH215" s="134">
        <f>IF(N215="sníž. přenesená",J215,0)</f>
        <v>0</v>
      </c>
      <c r="BI215" s="134">
        <f>IF(N215="nulová",J215,0)</f>
        <v>0</v>
      </c>
      <c r="BJ215" s="18" t="s">
        <v>83</v>
      </c>
      <c r="BK215" s="134">
        <f>ROUND(I215*H215,2)</f>
        <v>0</v>
      </c>
      <c r="BL215" s="18" t="s">
        <v>272</v>
      </c>
      <c r="BM215" s="133" t="s">
        <v>6144</v>
      </c>
    </row>
    <row r="216" spans="2:65" s="1" customFormat="1" ht="11.25">
      <c r="B216" s="33"/>
      <c r="D216" s="186" t="s">
        <v>1068</v>
      </c>
      <c r="F216" s="187" t="s">
        <v>3692</v>
      </c>
      <c r="I216" s="151"/>
      <c r="L216" s="33"/>
      <c r="M216" s="152"/>
      <c r="T216" s="54"/>
      <c r="AT216" s="18" t="s">
        <v>1068</v>
      </c>
      <c r="AU216" s="18" t="s">
        <v>85</v>
      </c>
    </row>
    <row r="217" spans="2:65" s="1" customFormat="1" ht="16.5" customHeight="1">
      <c r="B217" s="33"/>
      <c r="C217" s="122" t="s">
        <v>328</v>
      </c>
      <c r="D217" s="122" t="s">
        <v>267</v>
      </c>
      <c r="E217" s="123" t="s">
        <v>3693</v>
      </c>
      <c r="F217" s="124" t="s">
        <v>3694</v>
      </c>
      <c r="G217" s="125" t="s">
        <v>845</v>
      </c>
      <c r="H217" s="126">
        <v>33.956000000000003</v>
      </c>
      <c r="I217" s="127"/>
      <c r="J217" s="128">
        <f>ROUND(I217*H217,2)</f>
        <v>0</v>
      </c>
      <c r="K217" s="124" t="s">
        <v>3272</v>
      </c>
      <c r="L217" s="33"/>
      <c r="M217" s="129" t="s">
        <v>19</v>
      </c>
      <c r="N217" s="130" t="s">
        <v>46</v>
      </c>
      <c r="P217" s="131">
        <f>O217*H217</f>
        <v>0</v>
      </c>
      <c r="Q217" s="131">
        <v>0</v>
      </c>
      <c r="R217" s="131">
        <f>Q217*H217</f>
        <v>0</v>
      </c>
      <c r="S217" s="131">
        <v>0</v>
      </c>
      <c r="T217" s="132">
        <f>S217*H217</f>
        <v>0</v>
      </c>
      <c r="AR217" s="133" t="s">
        <v>272</v>
      </c>
      <c r="AT217" s="133" t="s">
        <v>267</v>
      </c>
      <c r="AU217" s="133" t="s">
        <v>85</v>
      </c>
      <c r="AY217" s="18" t="s">
        <v>266</v>
      </c>
      <c r="BE217" s="134">
        <f>IF(N217="základní",J217,0)</f>
        <v>0</v>
      </c>
      <c r="BF217" s="134">
        <f>IF(N217="snížená",J217,0)</f>
        <v>0</v>
      </c>
      <c r="BG217" s="134">
        <f>IF(N217="zákl. přenesená",J217,0)</f>
        <v>0</v>
      </c>
      <c r="BH217" s="134">
        <f>IF(N217="sníž. přenesená",J217,0)</f>
        <v>0</v>
      </c>
      <c r="BI217" s="134">
        <f>IF(N217="nulová",J217,0)</f>
        <v>0</v>
      </c>
      <c r="BJ217" s="18" t="s">
        <v>83</v>
      </c>
      <c r="BK217" s="134">
        <f>ROUND(I217*H217,2)</f>
        <v>0</v>
      </c>
      <c r="BL217" s="18" t="s">
        <v>272</v>
      </c>
      <c r="BM217" s="133" t="s">
        <v>6145</v>
      </c>
    </row>
    <row r="218" spans="2:65" s="1" customFormat="1" ht="11.25">
      <c r="B218" s="33"/>
      <c r="D218" s="186" t="s">
        <v>1068</v>
      </c>
      <c r="F218" s="187" t="s">
        <v>3696</v>
      </c>
      <c r="I218" s="151"/>
      <c r="L218" s="33"/>
      <c r="M218" s="152"/>
      <c r="T218" s="54"/>
      <c r="AT218" s="18" t="s">
        <v>1068</v>
      </c>
      <c r="AU218" s="18" t="s">
        <v>85</v>
      </c>
    </row>
    <row r="219" spans="2:65" s="11" customFormat="1" ht="11.25">
      <c r="B219" s="135"/>
      <c r="D219" s="136" t="s">
        <v>274</v>
      </c>
      <c r="E219" s="137" t="s">
        <v>19</v>
      </c>
      <c r="F219" s="138" t="s">
        <v>6146</v>
      </c>
      <c r="H219" s="139">
        <v>33.956000000000003</v>
      </c>
      <c r="I219" s="140"/>
      <c r="L219" s="135"/>
      <c r="M219" s="141"/>
      <c r="T219" s="142"/>
      <c r="AT219" s="137" t="s">
        <v>274</v>
      </c>
      <c r="AU219" s="137" t="s">
        <v>85</v>
      </c>
      <c r="AV219" s="11" t="s">
        <v>85</v>
      </c>
      <c r="AW219" s="11" t="s">
        <v>37</v>
      </c>
      <c r="AX219" s="11" t="s">
        <v>75</v>
      </c>
      <c r="AY219" s="137" t="s">
        <v>266</v>
      </c>
    </row>
    <row r="220" spans="2:65" s="12" customFormat="1" ht="11.25">
      <c r="B220" s="143"/>
      <c r="D220" s="136" t="s">
        <v>274</v>
      </c>
      <c r="E220" s="144" t="s">
        <v>19</v>
      </c>
      <c r="F220" s="145" t="s">
        <v>276</v>
      </c>
      <c r="H220" s="146">
        <v>33.956000000000003</v>
      </c>
      <c r="I220" s="147"/>
      <c r="L220" s="143"/>
      <c r="M220" s="148"/>
      <c r="T220" s="149"/>
      <c r="AT220" s="144" t="s">
        <v>274</v>
      </c>
      <c r="AU220" s="144" t="s">
        <v>85</v>
      </c>
      <c r="AV220" s="12" t="s">
        <v>272</v>
      </c>
      <c r="AW220" s="12" t="s">
        <v>37</v>
      </c>
      <c r="AX220" s="12" t="s">
        <v>83</v>
      </c>
      <c r="AY220" s="144" t="s">
        <v>266</v>
      </c>
    </row>
    <row r="221" spans="2:65" s="10" customFormat="1" ht="22.9" customHeight="1">
      <c r="B221" s="112"/>
      <c r="D221" s="113" t="s">
        <v>74</v>
      </c>
      <c r="E221" s="162" t="s">
        <v>285</v>
      </c>
      <c r="F221" s="162" t="s">
        <v>1205</v>
      </c>
      <c r="I221" s="115"/>
      <c r="J221" s="163">
        <f>BK221</f>
        <v>0</v>
      </c>
      <c r="L221" s="112"/>
      <c r="M221" s="117"/>
      <c r="P221" s="118">
        <f>SUM(P222:P262)</f>
        <v>0</v>
      </c>
      <c r="R221" s="118">
        <f>SUM(R222:R262)</f>
        <v>0</v>
      </c>
      <c r="T221" s="119">
        <f>SUM(T222:T262)</f>
        <v>0</v>
      </c>
      <c r="AR221" s="113" t="s">
        <v>83</v>
      </c>
      <c r="AT221" s="120" t="s">
        <v>74</v>
      </c>
      <c r="AU221" s="120" t="s">
        <v>83</v>
      </c>
      <c r="AY221" s="113" t="s">
        <v>266</v>
      </c>
      <c r="BK221" s="121">
        <f>SUM(BK222:BK262)</f>
        <v>0</v>
      </c>
    </row>
    <row r="222" spans="2:65" s="1" customFormat="1" ht="16.5" customHeight="1">
      <c r="B222" s="33"/>
      <c r="C222" s="122" t="s">
        <v>324</v>
      </c>
      <c r="D222" s="122" t="s">
        <v>267</v>
      </c>
      <c r="E222" s="123" t="s">
        <v>3716</v>
      </c>
      <c r="F222" s="124" t="s">
        <v>3717</v>
      </c>
      <c r="G222" s="125" t="s">
        <v>279</v>
      </c>
      <c r="H222" s="126">
        <v>19.440000000000001</v>
      </c>
      <c r="I222" s="127"/>
      <c r="J222" s="128">
        <f>ROUND(I222*H222,2)</f>
        <v>0</v>
      </c>
      <c r="K222" s="124" t="s">
        <v>3272</v>
      </c>
      <c r="L222" s="33"/>
      <c r="M222" s="129" t="s">
        <v>19</v>
      </c>
      <c r="N222" s="130" t="s">
        <v>46</v>
      </c>
      <c r="P222" s="131">
        <f>O222*H222</f>
        <v>0</v>
      </c>
      <c r="Q222" s="131">
        <v>0</v>
      </c>
      <c r="R222" s="131">
        <f>Q222*H222</f>
        <v>0</v>
      </c>
      <c r="S222" s="131">
        <v>0</v>
      </c>
      <c r="T222" s="132">
        <f>S222*H222</f>
        <v>0</v>
      </c>
      <c r="AR222" s="133" t="s">
        <v>272</v>
      </c>
      <c r="AT222" s="133" t="s">
        <v>267</v>
      </c>
      <c r="AU222" s="133" t="s">
        <v>85</v>
      </c>
      <c r="AY222" s="18" t="s">
        <v>266</v>
      </c>
      <c r="BE222" s="134">
        <f>IF(N222="základní",J222,0)</f>
        <v>0</v>
      </c>
      <c r="BF222" s="134">
        <f>IF(N222="snížená",J222,0)</f>
        <v>0</v>
      </c>
      <c r="BG222" s="134">
        <f>IF(N222="zákl. přenesená",J222,0)</f>
        <v>0</v>
      </c>
      <c r="BH222" s="134">
        <f>IF(N222="sníž. přenesená",J222,0)</f>
        <v>0</v>
      </c>
      <c r="BI222" s="134">
        <f>IF(N222="nulová",J222,0)</f>
        <v>0</v>
      </c>
      <c r="BJ222" s="18" t="s">
        <v>83</v>
      </c>
      <c r="BK222" s="134">
        <f>ROUND(I222*H222,2)</f>
        <v>0</v>
      </c>
      <c r="BL222" s="18" t="s">
        <v>272</v>
      </c>
      <c r="BM222" s="133" t="s">
        <v>6147</v>
      </c>
    </row>
    <row r="223" spans="2:65" s="1" customFormat="1" ht="11.25">
      <c r="B223" s="33"/>
      <c r="D223" s="186" t="s">
        <v>1068</v>
      </c>
      <c r="F223" s="187" t="s">
        <v>3719</v>
      </c>
      <c r="I223" s="151"/>
      <c r="L223" s="33"/>
      <c r="M223" s="152"/>
      <c r="T223" s="54"/>
      <c r="AT223" s="18" t="s">
        <v>1068</v>
      </c>
      <c r="AU223" s="18" t="s">
        <v>85</v>
      </c>
    </row>
    <row r="224" spans="2:65" s="11" customFormat="1" ht="11.25">
      <c r="B224" s="135"/>
      <c r="D224" s="136" t="s">
        <v>274</v>
      </c>
      <c r="E224" s="137" t="s">
        <v>19</v>
      </c>
      <c r="F224" s="138" t="s">
        <v>6148</v>
      </c>
      <c r="H224" s="139">
        <v>19.440000000000001</v>
      </c>
      <c r="I224" s="140"/>
      <c r="L224" s="135"/>
      <c r="M224" s="141"/>
      <c r="T224" s="142"/>
      <c r="AT224" s="137" t="s">
        <v>274</v>
      </c>
      <c r="AU224" s="137" t="s">
        <v>85</v>
      </c>
      <c r="AV224" s="11" t="s">
        <v>85</v>
      </c>
      <c r="AW224" s="11" t="s">
        <v>37</v>
      </c>
      <c r="AX224" s="11" t="s">
        <v>75</v>
      </c>
      <c r="AY224" s="137" t="s">
        <v>266</v>
      </c>
    </row>
    <row r="225" spans="2:65" s="12" customFormat="1" ht="11.25">
      <c r="B225" s="143"/>
      <c r="D225" s="136" t="s">
        <v>274</v>
      </c>
      <c r="E225" s="144" t="s">
        <v>19</v>
      </c>
      <c r="F225" s="145" t="s">
        <v>276</v>
      </c>
      <c r="H225" s="146">
        <v>19.440000000000001</v>
      </c>
      <c r="I225" s="147"/>
      <c r="L225" s="143"/>
      <c r="M225" s="148"/>
      <c r="T225" s="149"/>
      <c r="AT225" s="144" t="s">
        <v>274</v>
      </c>
      <c r="AU225" s="144" t="s">
        <v>85</v>
      </c>
      <c r="AV225" s="12" t="s">
        <v>272</v>
      </c>
      <c r="AW225" s="12" t="s">
        <v>37</v>
      </c>
      <c r="AX225" s="12" t="s">
        <v>83</v>
      </c>
      <c r="AY225" s="144" t="s">
        <v>266</v>
      </c>
    </row>
    <row r="226" spans="2:65" s="1" customFormat="1" ht="16.5" customHeight="1">
      <c r="B226" s="33"/>
      <c r="C226" s="122" t="s">
        <v>320</v>
      </c>
      <c r="D226" s="122" t="s">
        <v>267</v>
      </c>
      <c r="E226" s="123" t="s">
        <v>3724</v>
      </c>
      <c r="F226" s="124" t="s">
        <v>3725</v>
      </c>
      <c r="G226" s="125" t="s">
        <v>895</v>
      </c>
      <c r="H226" s="126">
        <v>137.50200000000001</v>
      </c>
      <c r="I226" s="127"/>
      <c r="J226" s="128">
        <f>ROUND(I226*H226,2)</f>
        <v>0</v>
      </c>
      <c r="K226" s="124" t="s">
        <v>3272</v>
      </c>
      <c r="L226" s="33"/>
      <c r="M226" s="129" t="s">
        <v>19</v>
      </c>
      <c r="N226" s="130" t="s">
        <v>46</v>
      </c>
      <c r="P226" s="131">
        <f>O226*H226</f>
        <v>0</v>
      </c>
      <c r="Q226" s="131">
        <v>0</v>
      </c>
      <c r="R226" s="131">
        <f>Q226*H226</f>
        <v>0</v>
      </c>
      <c r="S226" s="131">
        <v>0</v>
      </c>
      <c r="T226" s="132">
        <f>S226*H226</f>
        <v>0</v>
      </c>
      <c r="AR226" s="133" t="s">
        <v>272</v>
      </c>
      <c r="AT226" s="133" t="s">
        <v>267</v>
      </c>
      <c r="AU226" s="133" t="s">
        <v>85</v>
      </c>
      <c r="AY226" s="18" t="s">
        <v>266</v>
      </c>
      <c r="BE226" s="134">
        <f>IF(N226="základní",J226,0)</f>
        <v>0</v>
      </c>
      <c r="BF226" s="134">
        <f>IF(N226="snížená",J226,0)</f>
        <v>0</v>
      </c>
      <c r="BG226" s="134">
        <f>IF(N226="zákl. přenesená",J226,0)</f>
        <v>0</v>
      </c>
      <c r="BH226" s="134">
        <f>IF(N226="sníž. přenesená",J226,0)</f>
        <v>0</v>
      </c>
      <c r="BI226" s="134">
        <f>IF(N226="nulová",J226,0)</f>
        <v>0</v>
      </c>
      <c r="BJ226" s="18" t="s">
        <v>83</v>
      </c>
      <c r="BK226" s="134">
        <f>ROUND(I226*H226,2)</f>
        <v>0</v>
      </c>
      <c r="BL226" s="18" t="s">
        <v>272</v>
      </c>
      <c r="BM226" s="133" t="s">
        <v>6149</v>
      </c>
    </row>
    <row r="227" spans="2:65" s="1" customFormat="1" ht="11.25">
      <c r="B227" s="33"/>
      <c r="D227" s="186" t="s">
        <v>1068</v>
      </c>
      <c r="F227" s="187" t="s">
        <v>3727</v>
      </c>
      <c r="I227" s="151"/>
      <c r="L227" s="33"/>
      <c r="M227" s="152"/>
      <c r="T227" s="54"/>
      <c r="AT227" s="18" t="s">
        <v>1068</v>
      </c>
      <c r="AU227" s="18" t="s">
        <v>85</v>
      </c>
    </row>
    <row r="228" spans="2:65" s="11" customFormat="1" ht="11.25">
      <c r="B228" s="135"/>
      <c r="D228" s="136" t="s">
        <v>274</v>
      </c>
      <c r="E228" s="137" t="s">
        <v>19</v>
      </c>
      <c r="F228" s="138" t="s">
        <v>6150</v>
      </c>
      <c r="H228" s="139">
        <v>133.99199999999999</v>
      </c>
      <c r="I228" s="140"/>
      <c r="L228" s="135"/>
      <c r="M228" s="141"/>
      <c r="T228" s="142"/>
      <c r="AT228" s="137" t="s">
        <v>274</v>
      </c>
      <c r="AU228" s="137" t="s">
        <v>85</v>
      </c>
      <c r="AV228" s="11" t="s">
        <v>85</v>
      </c>
      <c r="AW228" s="11" t="s">
        <v>37</v>
      </c>
      <c r="AX228" s="11" t="s">
        <v>75</v>
      </c>
      <c r="AY228" s="137" t="s">
        <v>266</v>
      </c>
    </row>
    <row r="229" spans="2:65" s="11" customFormat="1" ht="11.25">
      <c r="B229" s="135"/>
      <c r="D229" s="136" t="s">
        <v>274</v>
      </c>
      <c r="E229" s="137" t="s">
        <v>19</v>
      </c>
      <c r="F229" s="138" t="s">
        <v>6151</v>
      </c>
      <c r="H229" s="139">
        <v>3.51</v>
      </c>
      <c r="I229" s="140"/>
      <c r="L229" s="135"/>
      <c r="M229" s="141"/>
      <c r="T229" s="142"/>
      <c r="AT229" s="137" t="s">
        <v>274</v>
      </c>
      <c r="AU229" s="137" t="s">
        <v>85</v>
      </c>
      <c r="AV229" s="11" t="s">
        <v>85</v>
      </c>
      <c r="AW229" s="11" t="s">
        <v>37</v>
      </c>
      <c r="AX229" s="11" t="s">
        <v>75</v>
      </c>
      <c r="AY229" s="137" t="s">
        <v>266</v>
      </c>
    </row>
    <row r="230" spans="2:65" s="12" customFormat="1" ht="11.25">
      <c r="B230" s="143"/>
      <c r="D230" s="136" t="s">
        <v>274</v>
      </c>
      <c r="E230" s="144" t="s">
        <v>19</v>
      </c>
      <c r="F230" s="145" t="s">
        <v>276</v>
      </c>
      <c r="H230" s="146">
        <v>137.50200000000001</v>
      </c>
      <c r="I230" s="147"/>
      <c r="L230" s="143"/>
      <c r="M230" s="148"/>
      <c r="T230" s="149"/>
      <c r="AT230" s="144" t="s">
        <v>274</v>
      </c>
      <c r="AU230" s="144" t="s">
        <v>85</v>
      </c>
      <c r="AV230" s="12" t="s">
        <v>272</v>
      </c>
      <c r="AW230" s="12" t="s">
        <v>37</v>
      </c>
      <c r="AX230" s="12" t="s">
        <v>83</v>
      </c>
      <c r="AY230" s="144" t="s">
        <v>266</v>
      </c>
    </row>
    <row r="231" spans="2:65" s="1" customFormat="1" ht="16.5" customHeight="1">
      <c r="B231" s="33"/>
      <c r="C231" s="122" t="s">
        <v>332</v>
      </c>
      <c r="D231" s="122" t="s">
        <v>267</v>
      </c>
      <c r="E231" s="123" t="s">
        <v>3731</v>
      </c>
      <c r="F231" s="124" t="s">
        <v>3732</v>
      </c>
      <c r="G231" s="125" t="s">
        <v>895</v>
      </c>
      <c r="H231" s="126">
        <v>137.50200000000001</v>
      </c>
      <c r="I231" s="127"/>
      <c r="J231" s="128">
        <f>ROUND(I231*H231,2)</f>
        <v>0</v>
      </c>
      <c r="K231" s="124" t="s">
        <v>3272</v>
      </c>
      <c r="L231" s="33"/>
      <c r="M231" s="129" t="s">
        <v>19</v>
      </c>
      <c r="N231" s="130" t="s">
        <v>46</v>
      </c>
      <c r="P231" s="131">
        <f>O231*H231</f>
        <v>0</v>
      </c>
      <c r="Q231" s="131">
        <v>0</v>
      </c>
      <c r="R231" s="131">
        <f>Q231*H231</f>
        <v>0</v>
      </c>
      <c r="S231" s="131">
        <v>0</v>
      </c>
      <c r="T231" s="132">
        <f>S231*H231</f>
        <v>0</v>
      </c>
      <c r="AR231" s="133" t="s">
        <v>272</v>
      </c>
      <c r="AT231" s="133" t="s">
        <v>267</v>
      </c>
      <c r="AU231" s="133" t="s">
        <v>85</v>
      </c>
      <c r="AY231" s="18" t="s">
        <v>266</v>
      </c>
      <c r="BE231" s="134">
        <f>IF(N231="základní",J231,0)</f>
        <v>0</v>
      </c>
      <c r="BF231" s="134">
        <f>IF(N231="snížená",J231,0)</f>
        <v>0</v>
      </c>
      <c r="BG231" s="134">
        <f>IF(N231="zákl. přenesená",J231,0)</f>
        <v>0</v>
      </c>
      <c r="BH231" s="134">
        <f>IF(N231="sníž. přenesená",J231,0)</f>
        <v>0</v>
      </c>
      <c r="BI231" s="134">
        <f>IF(N231="nulová",J231,0)</f>
        <v>0</v>
      </c>
      <c r="BJ231" s="18" t="s">
        <v>83</v>
      </c>
      <c r="BK231" s="134">
        <f>ROUND(I231*H231,2)</f>
        <v>0</v>
      </c>
      <c r="BL231" s="18" t="s">
        <v>272</v>
      </c>
      <c r="BM231" s="133" t="s">
        <v>6152</v>
      </c>
    </row>
    <row r="232" spans="2:65" s="1" customFormat="1" ht="11.25">
      <c r="B232" s="33"/>
      <c r="D232" s="186" t="s">
        <v>1068</v>
      </c>
      <c r="F232" s="187" t="s">
        <v>3734</v>
      </c>
      <c r="I232" s="151"/>
      <c r="L232" s="33"/>
      <c r="M232" s="152"/>
      <c r="T232" s="54"/>
      <c r="AT232" s="18" t="s">
        <v>1068</v>
      </c>
      <c r="AU232" s="18" t="s">
        <v>85</v>
      </c>
    </row>
    <row r="233" spans="2:65" s="1" customFormat="1" ht="16.5" customHeight="1">
      <c r="B233" s="33"/>
      <c r="C233" s="122" t="s">
        <v>417</v>
      </c>
      <c r="D233" s="122" t="s">
        <v>267</v>
      </c>
      <c r="E233" s="123" t="s">
        <v>3735</v>
      </c>
      <c r="F233" s="124" t="s">
        <v>3736</v>
      </c>
      <c r="G233" s="125" t="s">
        <v>845</v>
      </c>
      <c r="H233" s="126">
        <v>2.9460000000000002</v>
      </c>
      <c r="I233" s="127"/>
      <c r="J233" s="128">
        <f>ROUND(I233*H233,2)</f>
        <v>0</v>
      </c>
      <c r="K233" s="124" t="s">
        <v>3272</v>
      </c>
      <c r="L233" s="33"/>
      <c r="M233" s="129" t="s">
        <v>19</v>
      </c>
      <c r="N233" s="130" t="s">
        <v>46</v>
      </c>
      <c r="P233" s="131">
        <f>O233*H233</f>
        <v>0</v>
      </c>
      <c r="Q233" s="131">
        <v>0</v>
      </c>
      <c r="R233" s="131">
        <f>Q233*H233</f>
        <v>0</v>
      </c>
      <c r="S233" s="131">
        <v>0</v>
      </c>
      <c r="T233" s="132">
        <f>S233*H233</f>
        <v>0</v>
      </c>
      <c r="AR233" s="133" t="s">
        <v>272</v>
      </c>
      <c r="AT233" s="133" t="s">
        <v>267</v>
      </c>
      <c r="AU233" s="133" t="s">
        <v>85</v>
      </c>
      <c r="AY233" s="18" t="s">
        <v>266</v>
      </c>
      <c r="BE233" s="134">
        <f>IF(N233="základní",J233,0)</f>
        <v>0</v>
      </c>
      <c r="BF233" s="134">
        <f>IF(N233="snížená",J233,0)</f>
        <v>0</v>
      </c>
      <c r="BG233" s="134">
        <f>IF(N233="zákl. přenesená",J233,0)</f>
        <v>0</v>
      </c>
      <c r="BH233" s="134">
        <f>IF(N233="sníž. přenesená",J233,0)</f>
        <v>0</v>
      </c>
      <c r="BI233" s="134">
        <f>IF(N233="nulová",J233,0)</f>
        <v>0</v>
      </c>
      <c r="BJ233" s="18" t="s">
        <v>83</v>
      </c>
      <c r="BK233" s="134">
        <f>ROUND(I233*H233,2)</f>
        <v>0</v>
      </c>
      <c r="BL233" s="18" t="s">
        <v>272</v>
      </c>
      <c r="BM233" s="133" t="s">
        <v>6153</v>
      </c>
    </row>
    <row r="234" spans="2:65" s="1" customFormat="1" ht="11.25">
      <c r="B234" s="33"/>
      <c r="D234" s="186" t="s">
        <v>1068</v>
      </c>
      <c r="F234" s="187" t="s">
        <v>3738</v>
      </c>
      <c r="I234" s="151"/>
      <c r="L234" s="33"/>
      <c r="M234" s="152"/>
      <c r="T234" s="54"/>
      <c r="AT234" s="18" t="s">
        <v>1068</v>
      </c>
      <c r="AU234" s="18" t="s">
        <v>85</v>
      </c>
    </row>
    <row r="235" spans="2:65" s="11" customFormat="1" ht="11.25">
      <c r="B235" s="135"/>
      <c r="D235" s="136" t="s">
        <v>274</v>
      </c>
      <c r="E235" s="137" t="s">
        <v>19</v>
      </c>
      <c r="F235" s="138" t="s">
        <v>6154</v>
      </c>
      <c r="H235" s="139">
        <v>2.9460000000000002</v>
      </c>
      <c r="I235" s="140"/>
      <c r="L235" s="135"/>
      <c r="M235" s="141"/>
      <c r="T235" s="142"/>
      <c r="AT235" s="137" t="s">
        <v>274</v>
      </c>
      <c r="AU235" s="137" t="s">
        <v>85</v>
      </c>
      <c r="AV235" s="11" t="s">
        <v>85</v>
      </c>
      <c r="AW235" s="11" t="s">
        <v>37</v>
      </c>
      <c r="AX235" s="11" t="s">
        <v>75</v>
      </c>
      <c r="AY235" s="137" t="s">
        <v>266</v>
      </c>
    </row>
    <row r="236" spans="2:65" s="12" customFormat="1" ht="11.25">
      <c r="B236" s="143"/>
      <c r="D236" s="136" t="s">
        <v>274</v>
      </c>
      <c r="E236" s="144" t="s">
        <v>19</v>
      </c>
      <c r="F236" s="145" t="s">
        <v>276</v>
      </c>
      <c r="H236" s="146">
        <v>2.9460000000000002</v>
      </c>
      <c r="I236" s="147"/>
      <c r="L236" s="143"/>
      <c r="M236" s="148"/>
      <c r="T236" s="149"/>
      <c r="AT236" s="144" t="s">
        <v>274</v>
      </c>
      <c r="AU236" s="144" t="s">
        <v>85</v>
      </c>
      <c r="AV236" s="12" t="s">
        <v>272</v>
      </c>
      <c r="AW236" s="12" t="s">
        <v>37</v>
      </c>
      <c r="AX236" s="12" t="s">
        <v>83</v>
      </c>
      <c r="AY236" s="144" t="s">
        <v>266</v>
      </c>
    </row>
    <row r="237" spans="2:65" s="1" customFormat="1" ht="24.2" customHeight="1">
      <c r="B237" s="33"/>
      <c r="C237" s="122" t="s">
        <v>421</v>
      </c>
      <c r="D237" s="122" t="s">
        <v>267</v>
      </c>
      <c r="E237" s="123" t="s">
        <v>3739</v>
      </c>
      <c r="F237" s="124" t="s">
        <v>3740</v>
      </c>
      <c r="G237" s="125" t="s">
        <v>279</v>
      </c>
      <c r="H237" s="126">
        <v>115.5</v>
      </c>
      <c r="I237" s="127"/>
      <c r="J237" s="128">
        <f>ROUND(I237*H237,2)</f>
        <v>0</v>
      </c>
      <c r="K237" s="124" t="s">
        <v>3272</v>
      </c>
      <c r="L237" s="33"/>
      <c r="M237" s="129" t="s">
        <v>19</v>
      </c>
      <c r="N237" s="130" t="s">
        <v>46</v>
      </c>
      <c r="P237" s="131">
        <f>O237*H237</f>
        <v>0</v>
      </c>
      <c r="Q237" s="131">
        <v>0</v>
      </c>
      <c r="R237" s="131">
        <f>Q237*H237</f>
        <v>0</v>
      </c>
      <c r="S237" s="131">
        <v>0</v>
      </c>
      <c r="T237" s="132">
        <f>S237*H237</f>
        <v>0</v>
      </c>
      <c r="AR237" s="133" t="s">
        <v>272</v>
      </c>
      <c r="AT237" s="133" t="s">
        <v>267</v>
      </c>
      <c r="AU237" s="133" t="s">
        <v>85</v>
      </c>
      <c r="AY237" s="18" t="s">
        <v>266</v>
      </c>
      <c r="BE237" s="134">
        <f>IF(N237="základní",J237,0)</f>
        <v>0</v>
      </c>
      <c r="BF237" s="134">
        <f>IF(N237="snížená",J237,0)</f>
        <v>0</v>
      </c>
      <c r="BG237" s="134">
        <f>IF(N237="zákl. přenesená",J237,0)</f>
        <v>0</v>
      </c>
      <c r="BH237" s="134">
        <f>IF(N237="sníž. přenesená",J237,0)</f>
        <v>0</v>
      </c>
      <c r="BI237" s="134">
        <f>IF(N237="nulová",J237,0)</f>
        <v>0</v>
      </c>
      <c r="BJ237" s="18" t="s">
        <v>83</v>
      </c>
      <c r="BK237" s="134">
        <f>ROUND(I237*H237,2)</f>
        <v>0</v>
      </c>
      <c r="BL237" s="18" t="s">
        <v>272</v>
      </c>
      <c r="BM237" s="133" t="s">
        <v>6155</v>
      </c>
    </row>
    <row r="238" spans="2:65" s="1" customFormat="1" ht="11.25">
      <c r="B238" s="33"/>
      <c r="D238" s="186" t="s">
        <v>1068</v>
      </c>
      <c r="F238" s="187" t="s">
        <v>3742</v>
      </c>
      <c r="I238" s="151"/>
      <c r="L238" s="33"/>
      <c r="M238" s="152"/>
      <c r="T238" s="54"/>
      <c r="AT238" s="18" t="s">
        <v>1068</v>
      </c>
      <c r="AU238" s="18" t="s">
        <v>85</v>
      </c>
    </row>
    <row r="239" spans="2:65" s="11" customFormat="1" ht="11.25">
      <c r="B239" s="135"/>
      <c r="D239" s="136" t="s">
        <v>274</v>
      </c>
      <c r="E239" s="137" t="s">
        <v>19</v>
      </c>
      <c r="F239" s="138" t="s">
        <v>6156</v>
      </c>
      <c r="H239" s="139">
        <v>105</v>
      </c>
      <c r="I239" s="140"/>
      <c r="L239" s="135"/>
      <c r="M239" s="141"/>
      <c r="T239" s="142"/>
      <c r="AT239" s="137" t="s">
        <v>274</v>
      </c>
      <c r="AU239" s="137" t="s">
        <v>85</v>
      </c>
      <c r="AV239" s="11" t="s">
        <v>85</v>
      </c>
      <c r="AW239" s="11" t="s">
        <v>37</v>
      </c>
      <c r="AX239" s="11" t="s">
        <v>75</v>
      </c>
      <c r="AY239" s="137" t="s">
        <v>266</v>
      </c>
    </row>
    <row r="240" spans="2:65" s="11" customFormat="1" ht="11.25">
      <c r="B240" s="135"/>
      <c r="D240" s="136" t="s">
        <v>274</v>
      </c>
      <c r="E240" s="137" t="s">
        <v>19</v>
      </c>
      <c r="F240" s="138" t="s">
        <v>6157</v>
      </c>
      <c r="H240" s="139">
        <v>10.5</v>
      </c>
      <c r="I240" s="140"/>
      <c r="L240" s="135"/>
      <c r="M240" s="141"/>
      <c r="T240" s="142"/>
      <c r="AT240" s="137" t="s">
        <v>274</v>
      </c>
      <c r="AU240" s="137" t="s">
        <v>85</v>
      </c>
      <c r="AV240" s="11" t="s">
        <v>85</v>
      </c>
      <c r="AW240" s="11" t="s">
        <v>37</v>
      </c>
      <c r="AX240" s="11" t="s">
        <v>75</v>
      </c>
      <c r="AY240" s="137" t="s">
        <v>266</v>
      </c>
    </row>
    <row r="241" spans="2:65" s="12" customFormat="1" ht="11.25">
      <c r="B241" s="143"/>
      <c r="D241" s="136" t="s">
        <v>274</v>
      </c>
      <c r="E241" s="144" t="s">
        <v>19</v>
      </c>
      <c r="F241" s="145" t="s">
        <v>276</v>
      </c>
      <c r="H241" s="146">
        <v>115.5</v>
      </c>
      <c r="I241" s="147"/>
      <c r="L241" s="143"/>
      <c r="M241" s="148"/>
      <c r="T241" s="149"/>
      <c r="AT241" s="144" t="s">
        <v>274</v>
      </c>
      <c r="AU241" s="144" t="s">
        <v>85</v>
      </c>
      <c r="AV241" s="12" t="s">
        <v>272</v>
      </c>
      <c r="AW241" s="12" t="s">
        <v>37</v>
      </c>
      <c r="AX241" s="12" t="s">
        <v>83</v>
      </c>
      <c r="AY241" s="144" t="s">
        <v>266</v>
      </c>
    </row>
    <row r="242" spans="2:65" s="1" customFormat="1" ht="16.5" customHeight="1">
      <c r="B242" s="33"/>
      <c r="C242" s="170" t="s">
        <v>425</v>
      </c>
      <c r="D242" s="170" t="s">
        <v>298</v>
      </c>
      <c r="E242" s="171" t="s">
        <v>3744</v>
      </c>
      <c r="F242" s="172" t="s">
        <v>3745</v>
      </c>
      <c r="G242" s="173" t="s">
        <v>845</v>
      </c>
      <c r="H242" s="174">
        <v>288.75</v>
      </c>
      <c r="I242" s="175"/>
      <c r="J242" s="176">
        <f>ROUND(I242*H242,2)</f>
        <v>0</v>
      </c>
      <c r="K242" s="172" t="s">
        <v>3272</v>
      </c>
      <c r="L242" s="177"/>
      <c r="M242" s="178" t="s">
        <v>19</v>
      </c>
      <c r="N242" s="179" t="s">
        <v>46</v>
      </c>
      <c r="P242" s="131">
        <f>O242*H242</f>
        <v>0</v>
      </c>
      <c r="Q242" s="131">
        <v>0</v>
      </c>
      <c r="R242" s="131">
        <f>Q242*H242</f>
        <v>0</v>
      </c>
      <c r="S242" s="131">
        <v>0</v>
      </c>
      <c r="T242" s="132">
        <f>S242*H242</f>
        <v>0</v>
      </c>
      <c r="AR242" s="133" t="s">
        <v>303</v>
      </c>
      <c r="AT242" s="133" t="s">
        <v>298</v>
      </c>
      <c r="AU242" s="133" t="s">
        <v>85</v>
      </c>
      <c r="AY242" s="18" t="s">
        <v>266</v>
      </c>
      <c r="BE242" s="134">
        <f>IF(N242="základní",J242,0)</f>
        <v>0</v>
      </c>
      <c r="BF242" s="134">
        <f>IF(N242="snížená",J242,0)</f>
        <v>0</v>
      </c>
      <c r="BG242" s="134">
        <f>IF(N242="zákl. přenesená",J242,0)</f>
        <v>0</v>
      </c>
      <c r="BH242" s="134">
        <f>IF(N242="sníž. přenesená",J242,0)</f>
        <v>0</v>
      </c>
      <c r="BI242" s="134">
        <f>IF(N242="nulová",J242,0)</f>
        <v>0</v>
      </c>
      <c r="BJ242" s="18" t="s">
        <v>83</v>
      </c>
      <c r="BK242" s="134">
        <f>ROUND(I242*H242,2)</f>
        <v>0</v>
      </c>
      <c r="BL242" s="18" t="s">
        <v>272</v>
      </c>
      <c r="BM242" s="133" t="s">
        <v>6158</v>
      </c>
    </row>
    <row r="243" spans="2:65" s="11" customFormat="1" ht="11.25">
      <c r="B243" s="135"/>
      <c r="D243" s="136" t="s">
        <v>274</v>
      </c>
      <c r="E243" s="137" t="s">
        <v>19</v>
      </c>
      <c r="F243" s="138" t="s">
        <v>6159</v>
      </c>
      <c r="H243" s="139">
        <v>288.75</v>
      </c>
      <c r="I243" s="140"/>
      <c r="L243" s="135"/>
      <c r="M243" s="141"/>
      <c r="T243" s="142"/>
      <c r="AT243" s="137" t="s">
        <v>274</v>
      </c>
      <c r="AU243" s="137" t="s">
        <v>85</v>
      </c>
      <c r="AV243" s="11" t="s">
        <v>85</v>
      </c>
      <c r="AW243" s="11" t="s">
        <v>37</v>
      </c>
      <c r="AX243" s="11" t="s">
        <v>75</v>
      </c>
      <c r="AY243" s="137" t="s">
        <v>266</v>
      </c>
    </row>
    <row r="244" spans="2:65" s="12" customFormat="1" ht="11.25">
      <c r="B244" s="143"/>
      <c r="D244" s="136" t="s">
        <v>274</v>
      </c>
      <c r="E244" s="144" t="s">
        <v>19</v>
      </c>
      <c r="F244" s="145" t="s">
        <v>276</v>
      </c>
      <c r="H244" s="146">
        <v>288.75</v>
      </c>
      <c r="I244" s="147"/>
      <c r="L244" s="143"/>
      <c r="M244" s="148"/>
      <c r="T244" s="149"/>
      <c r="AT244" s="144" t="s">
        <v>274</v>
      </c>
      <c r="AU244" s="144" t="s">
        <v>85</v>
      </c>
      <c r="AV244" s="12" t="s">
        <v>272</v>
      </c>
      <c r="AW244" s="12" t="s">
        <v>37</v>
      </c>
      <c r="AX244" s="12" t="s">
        <v>83</v>
      </c>
      <c r="AY244" s="144" t="s">
        <v>266</v>
      </c>
    </row>
    <row r="245" spans="2:65" s="1" customFormat="1" ht="16.5" customHeight="1">
      <c r="B245" s="33"/>
      <c r="C245" s="122" t="s">
        <v>433</v>
      </c>
      <c r="D245" s="122" t="s">
        <v>267</v>
      </c>
      <c r="E245" s="123" t="s">
        <v>2895</v>
      </c>
      <c r="F245" s="124" t="s">
        <v>2896</v>
      </c>
      <c r="G245" s="125" t="s">
        <v>279</v>
      </c>
      <c r="H245" s="126">
        <v>118.422</v>
      </c>
      <c r="I245" s="127"/>
      <c r="J245" s="128">
        <f>ROUND(I245*H245,2)</f>
        <v>0</v>
      </c>
      <c r="K245" s="124" t="s">
        <v>3272</v>
      </c>
      <c r="L245" s="33"/>
      <c r="M245" s="129" t="s">
        <v>19</v>
      </c>
      <c r="N245" s="130" t="s">
        <v>46</v>
      </c>
      <c r="P245" s="131">
        <f>O245*H245</f>
        <v>0</v>
      </c>
      <c r="Q245" s="131">
        <v>0</v>
      </c>
      <c r="R245" s="131">
        <f>Q245*H245</f>
        <v>0</v>
      </c>
      <c r="S245" s="131">
        <v>0</v>
      </c>
      <c r="T245" s="132">
        <f>S245*H245</f>
        <v>0</v>
      </c>
      <c r="AR245" s="133" t="s">
        <v>272</v>
      </c>
      <c r="AT245" s="133" t="s">
        <v>267</v>
      </c>
      <c r="AU245" s="133" t="s">
        <v>85</v>
      </c>
      <c r="AY245" s="18" t="s">
        <v>266</v>
      </c>
      <c r="BE245" s="134">
        <f>IF(N245="základní",J245,0)</f>
        <v>0</v>
      </c>
      <c r="BF245" s="134">
        <f>IF(N245="snížená",J245,0)</f>
        <v>0</v>
      </c>
      <c r="BG245" s="134">
        <f>IF(N245="zákl. přenesená",J245,0)</f>
        <v>0</v>
      </c>
      <c r="BH245" s="134">
        <f>IF(N245="sníž. přenesená",J245,0)</f>
        <v>0</v>
      </c>
      <c r="BI245" s="134">
        <f>IF(N245="nulová",J245,0)</f>
        <v>0</v>
      </c>
      <c r="BJ245" s="18" t="s">
        <v>83</v>
      </c>
      <c r="BK245" s="134">
        <f>ROUND(I245*H245,2)</f>
        <v>0</v>
      </c>
      <c r="BL245" s="18" t="s">
        <v>272</v>
      </c>
      <c r="BM245" s="133" t="s">
        <v>6160</v>
      </c>
    </row>
    <row r="246" spans="2:65" s="1" customFormat="1" ht="11.25">
      <c r="B246" s="33"/>
      <c r="D246" s="186" t="s">
        <v>1068</v>
      </c>
      <c r="F246" s="187" t="s">
        <v>2898</v>
      </c>
      <c r="I246" s="151"/>
      <c r="L246" s="33"/>
      <c r="M246" s="152"/>
      <c r="T246" s="54"/>
      <c r="AT246" s="18" t="s">
        <v>1068</v>
      </c>
      <c r="AU246" s="18" t="s">
        <v>85</v>
      </c>
    </row>
    <row r="247" spans="2:65" s="11" customFormat="1" ht="11.25">
      <c r="B247" s="135"/>
      <c r="D247" s="136" t="s">
        <v>274</v>
      </c>
      <c r="E247" s="137" t="s">
        <v>19</v>
      </c>
      <c r="F247" s="138" t="s">
        <v>6161</v>
      </c>
      <c r="H247" s="139">
        <v>109.23</v>
      </c>
      <c r="I247" s="140"/>
      <c r="L247" s="135"/>
      <c r="M247" s="141"/>
      <c r="T247" s="142"/>
      <c r="AT247" s="137" t="s">
        <v>274</v>
      </c>
      <c r="AU247" s="137" t="s">
        <v>85</v>
      </c>
      <c r="AV247" s="11" t="s">
        <v>85</v>
      </c>
      <c r="AW247" s="11" t="s">
        <v>37</v>
      </c>
      <c r="AX247" s="11" t="s">
        <v>75</v>
      </c>
      <c r="AY247" s="137" t="s">
        <v>266</v>
      </c>
    </row>
    <row r="248" spans="2:65" s="11" customFormat="1" ht="11.25">
      <c r="B248" s="135"/>
      <c r="D248" s="136" t="s">
        <v>274</v>
      </c>
      <c r="E248" s="137" t="s">
        <v>19</v>
      </c>
      <c r="F248" s="138" t="s">
        <v>6162</v>
      </c>
      <c r="H248" s="139">
        <v>9.1920000000000002</v>
      </c>
      <c r="I248" s="140"/>
      <c r="L248" s="135"/>
      <c r="M248" s="141"/>
      <c r="T248" s="142"/>
      <c r="AT248" s="137" t="s">
        <v>274</v>
      </c>
      <c r="AU248" s="137" t="s">
        <v>85</v>
      </c>
      <c r="AV248" s="11" t="s">
        <v>85</v>
      </c>
      <c r="AW248" s="11" t="s">
        <v>37</v>
      </c>
      <c r="AX248" s="11" t="s">
        <v>75</v>
      </c>
      <c r="AY248" s="137" t="s">
        <v>266</v>
      </c>
    </row>
    <row r="249" spans="2:65" s="12" customFormat="1" ht="11.25">
      <c r="B249" s="143"/>
      <c r="D249" s="136" t="s">
        <v>274</v>
      </c>
      <c r="E249" s="144" t="s">
        <v>19</v>
      </c>
      <c r="F249" s="145" t="s">
        <v>276</v>
      </c>
      <c r="H249" s="146">
        <v>118.422</v>
      </c>
      <c r="I249" s="147"/>
      <c r="L249" s="143"/>
      <c r="M249" s="148"/>
      <c r="T249" s="149"/>
      <c r="AT249" s="144" t="s">
        <v>274</v>
      </c>
      <c r="AU249" s="144" t="s">
        <v>85</v>
      </c>
      <c r="AV249" s="12" t="s">
        <v>272</v>
      </c>
      <c r="AW249" s="12" t="s">
        <v>37</v>
      </c>
      <c r="AX249" s="12" t="s">
        <v>83</v>
      </c>
      <c r="AY249" s="144" t="s">
        <v>266</v>
      </c>
    </row>
    <row r="250" spans="2:65" s="1" customFormat="1" ht="16.5" customHeight="1">
      <c r="B250" s="33"/>
      <c r="C250" s="122" t="s">
        <v>437</v>
      </c>
      <c r="D250" s="122" t="s">
        <v>267</v>
      </c>
      <c r="E250" s="123" t="s">
        <v>2900</v>
      </c>
      <c r="F250" s="124" t="s">
        <v>2901</v>
      </c>
      <c r="G250" s="125" t="s">
        <v>895</v>
      </c>
      <c r="H250" s="126">
        <v>536.87599999999998</v>
      </c>
      <c r="I250" s="127"/>
      <c r="J250" s="128">
        <f>ROUND(I250*H250,2)</f>
        <v>0</v>
      </c>
      <c r="K250" s="124" t="s">
        <v>3272</v>
      </c>
      <c r="L250" s="33"/>
      <c r="M250" s="129" t="s">
        <v>19</v>
      </c>
      <c r="N250" s="130" t="s">
        <v>46</v>
      </c>
      <c r="P250" s="131">
        <f>O250*H250</f>
        <v>0</v>
      </c>
      <c r="Q250" s="131">
        <v>0</v>
      </c>
      <c r="R250" s="131">
        <f>Q250*H250</f>
        <v>0</v>
      </c>
      <c r="S250" s="131">
        <v>0</v>
      </c>
      <c r="T250" s="132">
        <f>S250*H250</f>
        <v>0</v>
      </c>
      <c r="AR250" s="133" t="s">
        <v>272</v>
      </c>
      <c r="AT250" s="133" t="s">
        <v>267</v>
      </c>
      <c r="AU250" s="133" t="s">
        <v>85</v>
      </c>
      <c r="AY250" s="18" t="s">
        <v>266</v>
      </c>
      <c r="BE250" s="134">
        <f>IF(N250="základní",J250,0)</f>
        <v>0</v>
      </c>
      <c r="BF250" s="134">
        <f>IF(N250="snížená",J250,0)</f>
        <v>0</v>
      </c>
      <c r="BG250" s="134">
        <f>IF(N250="zákl. přenesená",J250,0)</f>
        <v>0</v>
      </c>
      <c r="BH250" s="134">
        <f>IF(N250="sníž. přenesená",J250,0)</f>
        <v>0</v>
      </c>
      <c r="BI250" s="134">
        <f>IF(N250="nulová",J250,0)</f>
        <v>0</v>
      </c>
      <c r="BJ250" s="18" t="s">
        <v>83</v>
      </c>
      <c r="BK250" s="134">
        <f>ROUND(I250*H250,2)</f>
        <v>0</v>
      </c>
      <c r="BL250" s="18" t="s">
        <v>272</v>
      </c>
      <c r="BM250" s="133" t="s">
        <v>6163</v>
      </c>
    </row>
    <row r="251" spans="2:65" s="1" customFormat="1" ht="11.25">
      <c r="B251" s="33"/>
      <c r="D251" s="186" t="s">
        <v>1068</v>
      </c>
      <c r="F251" s="187" t="s">
        <v>2903</v>
      </c>
      <c r="I251" s="151"/>
      <c r="L251" s="33"/>
      <c r="M251" s="152"/>
      <c r="T251" s="54"/>
      <c r="AT251" s="18" t="s">
        <v>1068</v>
      </c>
      <c r="AU251" s="18" t="s">
        <v>85</v>
      </c>
    </row>
    <row r="252" spans="2:65" s="11" customFormat="1" ht="11.25">
      <c r="B252" s="135"/>
      <c r="D252" s="136" t="s">
        <v>274</v>
      </c>
      <c r="E252" s="137" t="s">
        <v>19</v>
      </c>
      <c r="F252" s="138" t="s">
        <v>6164</v>
      </c>
      <c r="H252" s="139">
        <v>483.31799999999998</v>
      </c>
      <c r="I252" s="140"/>
      <c r="L252" s="135"/>
      <c r="M252" s="141"/>
      <c r="T252" s="142"/>
      <c r="AT252" s="137" t="s">
        <v>274</v>
      </c>
      <c r="AU252" s="137" t="s">
        <v>85</v>
      </c>
      <c r="AV252" s="11" t="s">
        <v>85</v>
      </c>
      <c r="AW252" s="11" t="s">
        <v>37</v>
      </c>
      <c r="AX252" s="11" t="s">
        <v>75</v>
      </c>
      <c r="AY252" s="137" t="s">
        <v>266</v>
      </c>
    </row>
    <row r="253" spans="2:65" s="11" customFormat="1" ht="11.25">
      <c r="B253" s="135"/>
      <c r="D253" s="136" t="s">
        <v>274</v>
      </c>
      <c r="E253" s="137" t="s">
        <v>19</v>
      </c>
      <c r="F253" s="138" t="s">
        <v>6165</v>
      </c>
      <c r="H253" s="139">
        <v>19.920000000000002</v>
      </c>
      <c r="I253" s="140"/>
      <c r="L253" s="135"/>
      <c r="M253" s="141"/>
      <c r="T253" s="142"/>
      <c r="AT253" s="137" t="s">
        <v>274</v>
      </c>
      <c r="AU253" s="137" t="s">
        <v>85</v>
      </c>
      <c r="AV253" s="11" t="s">
        <v>85</v>
      </c>
      <c r="AW253" s="11" t="s">
        <v>37</v>
      </c>
      <c r="AX253" s="11" t="s">
        <v>75</v>
      </c>
      <c r="AY253" s="137" t="s">
        <v>266</v>
      </c>
    </row>
    <row r="254" spans="2:65" s="11" customFormat="1" ht="11.25">
      <c r="B254" s="135"/>
      <c r="D254" s="136" t="s">
        <v>274</v>
      </c>
      <c r="E254" s="137" t="s">
        <v>19</v>
      </c>
      <c r="F254" s="138" t="s">
        <v>6166</v>
      </c>
      <c r="H254" s="139">
        <v>32.106000000000002</v>
      </c>
      <c r="I254" s="140"/>
      <c r="L254" s="135"/>
      <c r="M254" s="141"/>
      <c r="T254" s="142"/>
      <c r="AT254" s="137" t="s">
        <v>274</v>
      </c>
      <c r="AU254" s="137" t="s">
        <v>85</v>
      </c>
      <c r="AV254" s="11" t="s">
        <v>85</v>
      </c>
      <c r="AW254" s="11" t="s">
        <v>37</v>
      </c>
      <c r="AX254" s="11" t="s">
        <v>75</v>
      </c>
      <c r="AY254" s="137" t="s">
        <v>266</v>
      </c>
    </row>
    <row r="255" spans="2:65" s="11" customFormat="1" ht="11.25">
      <c r="B255" s="135"/>
      <c r="D255" s="136" t="s">
        <v>274</v>
      </c>
      <c r="E255" s="137" t="s">
        <v>19</v>
      </c>
      <c r="F255" s="138" t="s">
        <v>6167</v>
      </c>
      <c r="H255" s="139">
        <v>1.532</v>
      </c>
      <c r="I255" s="140"/>
      <c r="L255" s="135"/>
      <c r="M255" s="141"/>
      <c r="T255" s="142"/>
      <c r="AT255" s="137" t="s">
        <v>274</v>
      </c>
      <c r="AU255" s="137" t="s">
        <v>85</v>
      </c>
      <c r="AV255" s="11" t="s">
        <v>85</v>
      </c>
      <c r="AW255" s="11" t="s">
        <v>37</v>
      </c>
      <c r="AX255" s="11" t="s">
        <v>75</v>
      </c>
      <c r="AY255" s="137" t="s">
        <v>266</v>
      </c>
    </row>
    <row r="256" spans="2:65" s="12" customFormat="1" ht="11.25">
      <c r="B256" s="143"/>
      <c r="D256" s="136" t="s">
        <v>274</v>
      </c>
      <c r="E256" s="144" t="s">
        <v>19</v>
      </c>
      <c r="F256" s="145" t="s">
        <v>276</v>
      </c>
      <c r="H256" s="146">
        <v>536.87599999999998</v>
      </c>
      <c r="I256" s="147"/>
      <c r="L256" s="143"/>
      <c r="M256" s="148"/>
      <c r="T256" s="149"/>
      <c r="AT256" s="144" t="s">
        <v>274</v>
      </c>
      <c r="AU256" s="144" t="s">
        <v>85</v>
      </c>
      <c r="AV256" s="12" t="s">
        <v>272</v>
      </c>
      <c r="AW256" s="12" t="s">
        <v>37</v>
      </c>
      <c r="AX256" s="12" t="s">
        <v>83</v>
      </c>
      <c r="AY256" s="144" t="s">
        <v>266</v>
      </c>
    </row>
    <row r="257" spans="2:65" s="1" customFormat="1" ht="16.5" customHeight="1">
      <c r="B257" s="33"/>
      <c r="C257" s="122" t="s">
        <v>441</v>
      </c>
      <c r="D257" s="122" t="s">
        <v>267</v>
      </c>
      <c r="E257" s="123" t="s">
        <v>2905</v>
      </c>
      <c r="F257" s="124" t="s">
        <v>2906</v>
      </c>
      <c r="G257" s="125" t="s">
        <v>895</v>
      </c>
      <c r="H257" s="126">
        <v>536.87599999999998</v>
      </c>
      <c r="I257" s="127"/>
      <c r="J257" s="128">
        <f>ROUND(I257*H257,2)</f>
        <v>0</v>
      </c>
      <c r="K257" s="124" t="s">
        <v>3272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85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6168</v>
      </c>
    </row>
    <row r="258" spans="2:65" s="1" customFormat="1" ht="11.25">
      <c r="B258" s="33"/>
      <c r="D258" s="186" t="s">
        <v>1068</v>
      </c>
      <c r="F258" s="187" t="s">
        <v>2908</v>
      </c>
      <c r="I258" s="151"/>
      <c r="L258" s="33"/>
      <c r="M258" s="152"/>
      <c r="T258" s="54"/>
      <c r="AT258" s="18" t="s">
        <v>1068</v>
      </c>
      <c r="AU258" s="18" t="s">
        <v>85</v>
      </c>
    </row>
    <row r="259" spans="2:65" s="1" customFormat="1" ht="16.5" customHeight="1">
      <c r="B259" s="33"/>
      <c r="C259" s="122" t="s">
        <v>445</v>
      </c>
      <c r="D259" s="122" t="s">
        <v>267</v>
      </c>
      <c r="E259" s="123" t="s">
        <v>2910</v>
      </c>
      <c r="F259" s="124" t="s">
        <v>2911</v>
      </c>
      <c r="G259" s="125" t="s">
        <v>845</v>
      </c>
      <c r="H259" s="126">
        <v>9.4740000000000002</v>
      </c>
      <c r="I259" s="127"/>
      <c r="J259" s="128">
        <f>ROUND(I259*H259,2)</f>
        <v>0</v>
      </c>
      <c r="K259" s="124" t="s">
        <v>3272</v>
      </c>
      <c r="L259" s="33"/>
      <c r="M259" s="129" t="s">
        <v>19</v>
      </c>
      <c r="N259" s="130" t="s">
        <v>46</v>
      </c>
      <c r="P259" s="131">
        <f>O259*H259</f>
        <v>0</v>
      </c>
      <c r="Q259" s="131">
        <v>0</v>
      </c>
      <c r="R259" s="131">
        <f>Q259*H259</f>
        <v>0</v>
      </c>
      <c r="S259" s="131">
        <v>0</v>
      </c>
      <c r="T259" s="132">
        <f>S259*H259</f>
        <v>0</v>
      </c>
      <c r="AR259" s="133" t="s">
        <v>272</v>
      </c>
      <c r="AT259" s="133" t="s">
        <v>267</v>
      </c>
      <c r="AU259" s="133" t="s">
        <v>85</v>
      </c>
      <c r="AY259" s="18" t="s">
        <v>266</v>
      </c>
      <c r="BE259" s="134">
        <f>IF(N259="základní",J259,0)</f>
        <v>0</v>
      </c>
      <c r="BF259" s="134">
        <f>IF(N259="snížená",J259,0)</f>
        <v>0</v>
      </c>
      <c r="BG259" s="134">
        <f>IF(N259="zákl. přenesená",J259,0)</f>
        <v>0</v>
      </c>
      <c r="BH259" s="134">
        <f>IF(N259="sníž. přenesená",J259,0)</f>
        <v>0</v>
      </c>
      <c r="BI259" s="134">
        <f>IF(N259="nulová",J259,0)</f>
        <v>0</v>
      </c>
      <c r="BJ259" s="18" t="s">
        <v>83</v>
      </c>
      <c r="BK259" s="134">
        <f>ROUND(I259*H259,2)</f>
        <v>0</v>
      </c>
      <c r="BL259" s="18" t="s">
        <v>272</v>
      </c>
      <c r="BM259" s="133" t="s">
        <v>6169</v>
      </c>
    </row>
    <row r="260" spans="2:65" s="1" customFormat="1" ht="11.25">
      <c r="B260" s="33"/>
      <c r="D260" s="186" t="s">
        <v>1068</v>
      </c>
      <c r="F260" s="187" t="s">
        <v>2913</v>
      </c>
      <c r="I260" s="151"/>
      <c r="L260" s="33"/>
      <c r="M260" s="152"/>
      <c r="T260" s="54"/>
      <c r="AT260" s="18" t="s">
        <v>1068</v>
      </c>
      <c r="AU260" s="18" t="s">
        <v>85</v>
      </c>
    </row>
    <row r="261" spans="2:65" s="11" customFormat="1" ht="11.25">
      <c r="B261" s="135"/>
      <c r="D261" s="136" t="s">
        <v>274</v>
      </c>
      <c r="E261" s="137" t="s">
        <v>19</v>
      </c>
      <c r="F261" s="138" t="s">
        <v>6170</v>
      </c>
      <c r="H261" s="139">
        <v>9.4740000000000002</v>
      </c>
      <c r="I261" s="140"/>
      <c r="L261" s="135"/>
      <c r="M261" s="141"/>
      <c r="T261" s="142"/>
      <c r="AT261" s="137" t="s">
        <v>274</v>
      </c>
      <c r="AU261" s="137" t="s">
        <v>85</v>
      </c>
      <c r="AV261" s="11" t="s">
        <v>85</v>
      </c>
      <c r="AW261" s="11" t="s">
        <v>37</v>
      </c>
      <c r="AX261" s="11" t="s">
        <v>75</v>
      </c>
      <c r="AY261" s="137" t="s">
        <v>266</v>
      </c>
    </row>
    <row r="262" spans="2:65" s="12" customFormat="1" ht="11.25">
      <c r="B262" s="143"/>
      <c r="D262" s="136" t="s">
        <v>274</v>
      </c>
      <c r="E262" s="144" t="s">
        <v>19</v>
      </c>
      <c r="F262" s="145" t="s">
        <v>276</v>
      </c>
      <c r="H262" s="146">
        <v>9.4740000000000002</v>
      </c>
      <c r="I262" s="147"/>
      <c r="L262" s="143"/>
      <c r="M262" s="148"/>
      <c r="T262" s="149"/>
      <c r="AT262" s="144" t="s">
        <v>274</v>
      </c>
      <c r="AU262" s="144" t="s">
        <v>85</v>
      </c>
      <c r="AV262" s="12" t="s">
        <v>272</v>
      </c>
      <c r="AW262" s="12" t="s">
        <v>37</v>
      </c>
      <c r="AX262" s="12" t="s">
        <v>83</v>
      </c>
      <c r="AY262" s="144" t="s">
        <v>266</v>
      </c>
    </row>
    <row r="263" spans="2:65" s="10" customFormat="1" ht="22.9" customHeight="1">
      <c r="B263" s="112"/>
      <c r="D263" s="113" t="s">
        <v>74</v>
      </c>
      <c r="E263" s="162" t="s">
        <v>272</v>
      </c>
      <c r="F263" s="162" t="s">
        <v>1211</v>
      </c>
      <c r="I263" s="115"/>
      <c r="J263" s="163">
        <f>BK263</f>
        <v>0</v>
      </c>
      <c r="L263" s="112"/>
      <c r="M263" s="117"/>
      <c r="P263" s="118">
        <f>SUM(P264:P333)</f>
        <v>0</v>
      </c>
      <c r="R263" s="118">
        <f>SUM(R264:R333)</f>
        <v>0</v>
      </c>
      <c r="T263" s="119">
        <f>SUM(T264:T333)</f>
        <v>0</v>
      </c>
      <c r="AR263" s="113" t="s">
        <v>83</v>
      </c>
      <c r="AT263" s="120" t="s">
        <v>74</v>
      </c>
      <c r="AU263" s="120" t="s">
        <v>83</v>
      </c>
      <c r="AY263" s="113" t="s">
        <v>266</v>
      </c>
      <c r="BK263" s="121">
        <f>SUM(BK264:BK333)</f>
        <v>0</v>
      </c>
    </row>
    <row r="264" spans="2:65" s="1" customFormat="1" ht="16.5" customHeight="1">
      <c r="B264" s="33"/>
      <c r="C264" s="122" t="s">
        <v>624</v>
      </c>
      <c r="D264" s="122" t="s">
        <v>267</v>
      </c>
      <c r="E264" s="123" t="s">
        <v>3355</v>
      </c>
      <c r="F264" s="124" t="s">
        <v>6171</v>
      </c>
      <c r="G264" s="125" t="s">
        <v>895</v>
      </c>
      <c r="H264" s="126">
        <v>72.38</v>
      </c>
      <c r="I264" s="127"/>
      <c r="J264" s="128">
        <f>ROUND(I264*H264,2)</f>
        <v>0</v>
      </c>
      <c r="K264" s="124" t="s">
        <v>3272</v>
      </c>
      <c r="L264" s="33"/>
      <c r="M264" s="129" t="s">
        <v>19</v>
      </c>
      <c r="N264" s="130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272</v>
      </c>
      <c r="AT264" s="133" t="s">
        <v>267</v>
      </c>
      <c r="AU264" s="133" t="s">
        <v>85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272</v>
      </c>
      <c r="BM264" s="133" t="s">
        <v>6172</v>
      </c>
    </row>
    <row r="265" spans="2:65" s="1" customFormat="1" ht="11.25">
      <c r="B265" s="33"/>
      <c r="D265" s="186" t="s">
        <v>1068</v>
      </c>
      <c r="F265" s="187" t="s">
        <v>3358</v>
      </c>
      <c r="I265" s="151"/>
      <c r="L265" s="33"/>
      <c r="M265" s="152"/>
      <c r="T265" s="54"/>
      <c r="AT265" s="18" t="s">
        <v>1068</v>
      </c>
      <c r="AU265" s="18" t="s">
        <v>85</v>
      </c>
    </row>
    <row r="266" spans="2:65" s="11" customFormat="1" ht="11.25">
      <c r="B266" s="135"/>
      <c r="D266" s="136" t="s">
        <v>274</v>
      </c>
      <c r="E266" s="137" t="s">
        <v>19</v>
      </c>
      <c r="F266" s="138" t="s">
        <v>6173</v>
      </c>
      <c r="H266" s="139">
        <v>72.38</v>
      </c>
      <c r="I266" s="140"/>
      <c r="L266" s="135"/>
      <c r="M266" s="141"/>
      <c r="T266" s="142"/>
      <c r="AT266" s="137" t="s">
        <v>274</v>
      </c>
      <c r="AU266" s="137" t="s">
        <v>85</v>
      </c>
      <c r="AV266" s="11" t="s">
        <v>85</v>
      </c>
      <c r="AW266" s="11" t="s">
        <v>37</v>
      </c>
      <c r="AX266" s="11" t="s">
        <v>83</v>
      </c>
      <c r="AY266" s="137" t="s">
        <v>266</v>
      </c>
    </row>
    <row r="267" spans="2:65" s="1" customFormat="1" ht="16.5" customHeight="1">
      <c r="B267" s="33"/>
      <c r="C267" s="122" t="s">
        <v>449</v>
      </c>
      <c r="D267" s="122" t="s">
        <v>267</v>
      </c>
      <c r="E267" s="123" t="s">
        <v>2925</v>
      </c>
      <c r="F267" s="124" t="s">
        <v>2926</v>
      </c>
      <c r="G267" s="125" t="s">
        <v>895</v>
      </c>
      <c r="H267" s="126">
        <v>1.92</v>
      </c>
      <c r="I267" s="127"/>
      <c r="J267" s="128">
        <f>ROUND(I267*H267,2)</f>
        <v>0</v>
      </c>
      <c r="K267" s="124" t="s">
        <v>3272</v>
      </c>
      <c r="L267" s="33"/>
      <c r="M267" s="129" t="s">
        <v>19</v>
      </c>
      <c r="N267" s="130" t="s">
        <v>46</v>
      </c>
      <c r="P267" s="131">
        <f>O267*H267</f>
        <v>0</v>
      </c>
      <c r="Q267" s="131">
        <v>0</v>
      </c>
      <c r="R267" s="131">
        <f>Q267*H267</f>
        <v>0</v>
      </c>
      <c r="S267" s="131">
        <v>0</v>
      </c>
      <c r="T267" s="132">
        <f>S267*H267</f>
        <v>0</v>
      </c>
      <c r="AR267" s="133" t="s">
        <v>272</v>
      </c>
      <c r="AT267" s="133" t="s">
        <v>267</v>
      </c>
      <c r="AU267" s="133" t="s">
        <v>85</v>
      </c>
      <c r="AY267" s="18" t="s">
        <v>266</v>
      </c>
      <c r="BE267" s="134">
        <f>IF(N267="základní",J267,0)</f>
        <v>0</v>
      </c>
      <c r="BF267" s="134">
        <f>IF(N267="snížená",J267,0)</f>
        <v>0</v>
      </c>
      <c r="BG267" s="134">
        <f>IF(N267="zákl. přenesená",J267,0)</f>
        <v>0</v>
      </c>
      <c r="BH267" s="134">
        <f>IF(N267="sníž. přenesená",J267,0)</f>
        <v>0</v>
      </c>
      <c r="BI267" s="134">
        <f>IF(N267="nulová",J267,0)</f>
        <v>0</v>
      </c>
      <c r="BJ267" s="18" t="s">
        <v>83</v>
      </c>
      <c r="BK267" s="134">
        <f>ROUND(I267*H267,2)</f>
        <v>0</v>
      </c>
      <c r="BL267" s="18" t="s">
        <v>272</v>
      </c>
      <c r="BM267" s="133" t="s">
        <v>6174</v>
      </c>
    </row>
    <row r="268" spans="2:65" s="1" customFormat="1" ht="11.25">
      <c r="B268" s="33"/>
      <c r="D268" s="186" t="s">
        <v>1068</v>
      </c>
      <c r="F268" s="187" t="s">
        <v>2928</v>
      </c>
      <c r="I268" s="151"/>
      <c r="L268" s="33"/>
      <c r="M268" s="152"/>
      <c r="T268" s="54"/>
      <c r="AT268" s="18" t="s">
        <v>1068</v>
      </c>
      <c r="AU268" s="18" t="s">
        <v>85</v>
      </c>
    </row>
    <row r="269" spans="2:65" s="11" customFormat="1" ht="11.25">
      <c r="B269" s="135"/>
      <c r="D269" s="136" t="s">
        <v>274</v>
      </c>
      <c r="E269" s="137" t="s">
        <v>19</v>
      </c>
      <c r="F269" s="138" t="s">
        <v>6175</v>
      </c>
      <c r="H269" s="139">
        <v>1.92</v>
      </c>
      <c r="I269" s="140"/>
      <c r="L269" s="135"/>
      <c r="M269" s="141"/>
      <c r="T269" s="142"/>
      <c r="AT269" s="137" t="s">
        <v>274</v>
      </c>
      <c r="AU269" s="137" t="s">
        <v>85</v>
      </c>
      <c r="AV269" s="11" t="s">
        <v>85</v>
      </c>
      <c r="AW269" s="11" t="s">
        <v>37</v>
      </c>
      <c r="AX269" s="11" t="s">
        <v>75</v>
      </c>
      <c r="AY269" s="137" t="s">
        <v>266</v>
      </c>
    </row>
    <row r="270" spans="2:65" s="12" customFormat="1" ht="11.25">
      <c r="B270" s="143"/>
      <c r="D270" s="136" t="s">
        <v>274</v>
      </c>
      <c r="E270" s="144" t="s">
        <v>19</v>
      </c>
      <c r="F270" s="145" t="s">
        <v>276</v>
      </c>
      <c r="H270" s="146">
        <v>1.92</v>
      </c>
      <c r="I270" s="147"/>
      <c r="L270" s="143"/>
      <c r="M270" s="148"/>
      <c r="T270" s="149"/>
      <c r="AT270" s="144" t="s">
        <v>274</v>
      </c>
      <c r="AU270" s="144" t="s">
        <v>85</v>
      </c>
      <c r="AV270" s="12" t="s">
        <v>272</v>
      </c>
      <c r="AW270" s="12" t="s">
        <v>37</v>
      </c>
      <c r="AX270" s="12" t="s">
        <v>83</v>
      </c>
      <c r="AY270" s="144" t="s">
        <v>266</v>
      </c>
    </row>
    <row r="271" spans="2:65" s="1" customFormat="1" ht="16.5" customHeight="1">
      <c r="B271" s="33"/>
      <c r="C271" s="122" t="s">
        <v>453</v>
      </c>
      <c r="D271" s="122" t="s">
        <v>267</v>
      </c>
      <c r="E271" s="123" t="s">
        <v>2930</v>
      </c>
      <c r="F271" s="124" t="s">
        <v>2931</v>
      </c>
      <c r="G271" s="125" t="s">
        <v>895</v>
      </c>
      <c r="H271" s="126">
        <v>0.216</v>
      </c>
      <c r="I271" s="127"/>
      <c r="J271" s="128">
        <f>ROUND(I271*H271,2)</f>
        <v>0</v>
      </c>
      <c r="K271" s="124" t="s">
        <v>3272</v>
      </c>
      <c r="L271" s="33"/>
      <c r="M271" s="129" t="s">
        <v>19</v>
      </c>
      <c r="N271" s="130" t="s">
        <v>46</v>
      </c>
      <c r="P271" s="131">
        <f>O271*H271</f>
        <v>0</v>
      </c>
      <c r="Q271" s="131">
        <v>0</v>
      </c>
      <c r="R271" s="131">
        <f>Q271*H271</f>
        <v>0</v>
      </c>
      <c r="S271" s="131">
        <v>0</v>
      </c>
      <c r="T271" s="132">
        <f>S271*H271</f>
        <v>0</v>
      </c>
      <c r="AR271" s="133" t="s">
        <v>272</v>
      </c>
      <c r="AT271" s="133" t="s">
        <v>267</v>
      </c>
      <c r="AU271" s="133" t="s">
        <v>85</v>
      </c>
      <c r="AY271" s="18" t="s">
        <v>266</v>
      </c>
      <c r="BE271" s="134">
        <f>IF(N271="základní",J271,0)</f>
        <v>0</v>
      </c>
      <c r="BF271" s="134">
        <f>IF(N271="snížená",J271,0)</f>
        <v>0</v>
      </c>
      <c r="BG271" s="134">
        <f>IF(N271="zákl. přenesená",J271,0)</f>
        <v>0</v>
      </c>
      <c r="BH271" s="134">
        <f>IF(N271="sníž. přenesená",J271,0)</f>
        <v>0</v>
      </c>
      <c r="BI271" s="134">
        <f>IF(N271="nulová",J271,0)</f>
        <v>0</v>
      </c>
      <c r="BJ271" s="18" t="s">
        <v>83</v>
      </c>
      <c r="BK271" s="134">
        <f>ROUND(I271*H271,2)</f>
        <v>0</v>
      </c>
      <c r="BL271" s="18" t="s">
        <v>272</v>
      </c>
      <c r="BM271" s="133" t="s">
        <v>6176</v>
      </c>
    </row>
    <row r="272" spans="2:65" s="1" customFormat="1" ht="11.25">
      <c r="B272" s="33"/>
      <c r="D272" s="186" t="s">
        <v>1068</v>
      </c>
      <c r="F272" s="187" t="s">
        <v>2933</v>
      </c>
      <c r="I272" s="151"/>
      <c r="L272" s="33"/>
      <c r="M272" s="152"/>
      <c r="T272" s="54"/>
      <c r="AT272" s="18" t="s">
        <v>1068</v>
      </c>
      <c r="AU272" s="18" t="s">
        <v>85</v>
      </c>
    </row>
    <row r="273" spans="2:65" s="1" customFormat="1" ht="21.75" customHeight="1">
      <c r="B273" s="33"/>
      <c r="C273" s="122" t="s">
        <v>457</v>
      </c>
      <c r="D273" s="122" t="s">
        <v>267</v>
      </c>
      <c r="E273" s="123" t="s">
        <v>1217</v>
      </c>
      <c r="F273" s="124" t="s">
        <v>1218</v>
      </c>
      <c r="G273" s="125" t="s">
        <v>279</v>
      </c>
      <c r="H273" s="126">
        <v>83.77</v>
      </c>
      <c r="I273" s="127"/>
      <c r="J273" s="128">
        <f>ROUND(I273*H273,2)</f>
        <v>0</v>
      </c>
      <c r="K273" s="124" t="s">
        <v>3272</v>
      </c>
      <c r="L273" s="33"/>
      <c r="M273" s="129" t="s">
        <v>19</v>
      </c>
      <c r="N273" s="130" t="s">
        <v>46</v>
      </c>
      <c r="P273" s="131">
        <f>O273*H273</f>
        <v>0</v>
      </c>
      <c r="Q273" s="131">
        <v>0</v>
      </c>
      <c r="R273" s="131">
        <f>Q273*H273</f>
        <v>0</v>
      </c>
      <c r="S273" s="131">
        <v>0</v>
      </c>
      <c r="T273" s="132">
        <f>S273*H273</f>
        <v>0</v>
      </c>
      <c r="AR273" s="133" t="s">
        <v>272</v>
      </c>
      <c r="AT273" s="133" t="s">
        <v>267</v>
      </c>
      <c r="AU273" s="133" t="s">
        <v>85</v>
      </c>
      <c r="AY273" s="18" t="s">
        <v>266</v>
      </c>
      <c r="BE273" s="134">
        <f>IF(N273="základní",J273,0)</f>
        <v>0</v>
      </c>
      <c r="BF273" s="134">
        <f>IF(N273="snížená",J273,0)</f>
        <v>0</v>
      </c>
      <c r="BG273" s="134">
        <f>IF(N273="zákl. přenesená",J273,0)</f>
        <v>0</v>
      </c>
      <c r="BH273" s="134">
        <f>IF(N273="sníž. přenesená",J273,0)</f>
        <v>0</v>
      </c>
      <c r="BI273" s="134">
        <f>IF(N273="nulová",J273,0)</f>
        <v>0</v>
      </c>
      <c r="BJ273" s="18" t="s">
        <v>83</v>
      </c>
      <c r="BK273" s="134">
        <f>ROUND(I273*H273,2)</f>
        <v>0</v>
      </c>
      <c r="BL273" s="18" t="s">
        <v>272</v>
      </c>
      <c r="BM273" s="133" t="s">
        <v>6177</v>
      </c>
    </row>
    <row r="274" spans="2:65" s="1" customFormat="1" ht="11.25">
      <c r="B274" s="33"/>
      <c r="D274" s="186" t="s">
        <v>1068</v>
      </c>
      <c r="F274" s="187" t="s">
        <v>1220</v>
      </c>
      <c r="I274" s="151"/>
      <c r="L274" s="33"/>
      <c r="M274" s="152"/>
      <c r="T274" s="54"/>
      <c r="AT274" s="18" t="s">
        <v>1068</v>
      </c>
      <c r="AU274" s="18" t="s">
        <v>85</v>
      </c>
    </row>
    <row r="275" spans="2:65" s="14" customFormat="1" ht="11.25">
      <c r="B275" s="164"/>
      <c r="D275" s="136" t="s">
        <v>274</v>
      </c>
      <c r="E275" s="165" t="s">
        <v>19</v>
      </c>
      <c r="F275" s="166" t="s">
        <v>6178</v>
      </c>
      <c r="H275" s="165" t="s">
        <v>19</v>
      </c>
      <c r="I275" s="167"/>
      <c r="L275" s="164"/>
      <c r="M275" s="168"/>
      <c r="T275" s="169"/>
      <c r="AT275" s="165" t="s">
        <v>274</v>
      </c>
      <c r="AU275" s="165" t="s">
        <v>85</v>
      </c>
      <c r="AV275" s="14" t="s">
        <v>83</v>
      </c>
      <c r="AW275" s="14" t="s">
        <v>37</v>
      </c>
      <c r="AX275" s="14" t="s">
        <v>75</v>
      </c>
      <c r="AY275" s="165" t="s">
        <v>266</v>
      </c>
    </row>
    <row r="276" spans="2:65" s="11" customFormat="1" ht="11.25">
      <c r="B276" s="135"/>
      <c r="D276" s="136" t="s">
        <v>274</v>
      </c>
      <c r="E276" s="137" t="s">
        <v>19</v>
      </c>
      <c r="F276" s="138" t="s">
        <v>6179</v>
      </c>
      <c r="H276" s="139">
        <v>80.153999999999996</v>
      </c>
      <c r="I276" s="140"/>
      <c r="L276" s="135"/>
      <c r="M276" s="141"/>
      <c r="T276" s="142"/>
      <c r="AT276" s="137" t="s">
        <v>274</v>
      </c>
      <c r="AU276" s="137" t="s">
        <v>85</v>
      </c>
      <c r="AV276" s="11" t="s">
        <v>85</v>
      </c>
      <c r="AW276" s="11" t="s">
        <v>37</v>
      </c>
      <c r="AX276" s="11" t="s">
        <v>75</v>
      </c>
      <c r="AY276" s="137" t="s">
        <v>266</v>
      </c>
    </row>
    <row r="277" spans="2:65" s="11" customFormat="1" ht="11.25">
      <c r="B277" s="135"/>
      <c r="D277" s="136" t="s">
        <v>274</v>
      </c>
      <c r="E277" s="137" t="s">
        <v>19</v>
      </c>
      <c r="F277" s="138" t="s">
        <v>6180</v>
      </c>
      <c r="H277" s="139">
        <v>3.6160000000000001</v>
      </c>
      <c r="I277" s="140"/>
      <c r="L277" s="135"/>
      <c r="M277" s="141"/>
      <c r="T277" s="142"/>
      <c r="AT277" s="137" t="s">
        <v>274</v>
      </c>
      <c r="AU277" s="137" t="s">
        <v>85</v>
      </c>
      <c r="AV277" s="11" t="s">
        <v>85</v>
      </c>
      <c r="AW277" s="11" t="s">
        <v>37</v>
      </c>
      <c r="AX277" s="11" t="s">
        <v>75</v>
      </c>
      <c r="AY277" s="137" t="s">
        <v>266</v>
      </c>
    </row>
    <row r="278" spans="2:65" s="12" customFormat="1" ht="11.25">
      <c r="B278" s="143"/>
      <c r="D278" s="136" t="s">
        <v>274</v>
      </c>
      <c r="E278" s="144" t="s">
        <v>19</v>
      </c>
      <c r="F278" s="145" t="s">
        <v>276</v>
      </c>
      <c r="H278" s="146">
        <v>83.77</v>
      </c>
      <c r="I278" s="147"/>
      <c r="L278" s="143"/>
      <c r="M278" s="148"/>
      <c r="T278" s="149"/>
      <c r="AT278" s="144" t="s">
        <v>274</v>
      </c>
      <c r="AU278" s="144" t="s">
        <v>85</v>
      </c>
      <c r="AV278" s="12" t="s">
        <v>272</v>
      </c>
      <c r="AW278" s="12" t="s">
        <v>37</v>
      </c>
      <c r="AX278" s="12" t="s">
        <v>83</v>
      </c>
      <c r="AY278" s="144" t="s">
        <v>266</v>
      </c>
    </row>
    <row r="279" spans="2:65" s="1" customFormat="1" ht="16.5" customHeight="1">
      <c r="B279" s="33"/>
      <c r="C279" s="122" t="s">
        <v>461</v>
      </c>
      <c r="D279" s="122" t="s">
        <v>267</v>
      </c>
      <c r="E279" s="123" t="s">
        <v>1222</v>
      </c>
      <c r="F279" s="124" t="s">
        <v>1223</v>
      </c>
      <c r="G279" s="125" t="s">
        <v>845</v>
      </c>
      <c r="H279" s="126">
        <v>3.4630000000000001</v>
      </c>
      <c r="I279" s="127"/>
      <c r="J279" s="128">
        <f>ROUND(I279*H279,2)</f>
        <v>0</v>
      </c>
      <c r="K279" s="124" t="s">
        <v>3272</v>
      </c>
      <c r="L279" s="33"/>
      <c r="M279" s="129" t="s">
        <v>19</v>
      </c>
      <c r="N279" s="130" t="s">
        <v>46</v>
      </c>
      <c r="P279" s="131">
        <f>O279*H279</f>
        <v>0</v>
      </c>
      <c r="Q279" s="131">
        <v>0</v>
      </c>
      <c r="R279" s="131">
        <f>Q279*H279</f>
        <v>0</v>
      </c>
      <c r="S279" s="131">
        <v>0</v>
      </c>
      <c r="T279" s="132">
        <f>S279*H279</f>
        <v>0</v>
      </c>
      <c r="AR279" s="133" t="s">
        <v>272</v>
      </c>
      <c r="AT279" s="133" t="s">
        <v>267</v>
      </c>
      <c r="AU279" s="133" t="s">
        <v>85</v>
      </c>
      <c r="AY279" s="18" t="s">
        <v>266</v>
      </c>
      <c r="BE279" s="134">
        <f>IF(N279="základní",J279,0)</f>
        <v>0</v>
      </c>
      <c r="BF279" s="134">
        <f>IF(N279="snížená",J279,0)</f>
        <v>0</v>
      </c>
      <c r="BG279" s="134">
        <f>IF(N279="zákl. přenesená",J279,0)</f>
        <v>0</v>
      </c>
      <c r="BH279" s="134">
        <f>IF(N279="sníž. přenesená",J279,0)</f>
        <v>0</v>
      </c>
      <c r="BI279" s="134">
        <f>IF(N279="nulová",J279,0)</f>
        <v>0</v>
      </c>
      <c r="BJ279" s="18" t="s">
        <v>83</v>
      </c>
      <c r="BK279" s="134">
        <f>ROUND(I279*H279,2)</f>
        <v>0</v>
      </c>
      <c r="BL279" s="18" t="s">
        <v>272</v>
      </c>
      <c r="BM279" s="133" t="s">
        <v>6181</v>
      </c>
    </row>
    <row r="280" spans="2:65" s="1" customFormat="1" ht="11.25">
      <c r="B280" s="33"/>
      <c r="D280" s="186" t="s">
        <v>1068</v>
      </c>
      <c r="F280" s="187" t="s">
        <v>1225</v>
      </c>
      <c r="I280" s="151"/>
      <c r="L280" s="33"/>
      <c r="M280" s="152"/>
      <c r="T280" s="54"/>
      <c r="AT280" s="18" t="s">
        <v>1068</v>
      </c>
      <c r="AU280" s="18" t="s">
        <v>85</v>
      </c>
    </row>
    <row r="281" spans="2:65" s="14" customFormat="1" ht="11.25">
      <c r="B281" s="164"/>
      <c r="D281" s="136" t="s">
        <v>274</v>
      </c>
      <c r="E281" s="165" t="s">
        <v>19</v>
      </c>
      <c r="F281" s="166" t="s">
        <v>6182</v>
      </c>
      <c r="H281" s="165" t="s">
        <v>19</v>
      </c>
      <c r="I281" s="167"/>
      <c r="L281" s="164"/>
      <c r="M281" s="168"/>
      <c r="T281" s="169"/>
      <c r="AT281" s="165" t="s">
        <v>274</v>
      </c>
      <c r="AU281" s="165" t="s">
        <v>85</v>
      </c>
      <c r="AV281" s="14" t="s">
        <v>83</v>
      </c>
      <c r="AW281" s="14" t="s">
        <v>37</v>
      </c>
      <c r="AX281" s="14" t="s">
        <v>75</v>
      </c>
      <c r="AY281" s="165" t="s">
        <v>266</v>
      </c>
    </row>
    <row r="282" spans="2:65" s="11" customFormat="1" ht="11.25">
      <c r="B282" s="135"/>
      <c r="D282" s="136" t="s">
        <v>274</v>
      </c>
      <c r="E282" s="137" t="s">
        <v>19</v>
      </c>
      <c r="F282" s="138" t="s">
        <v>6183</v>
      </c>
      <c r="H282" s="139">
        <v>2.597</v>
      </c>
      <c r="I282" s="140"/>
      <c r="L282" s="135"/>
      <c r="M282" s="141"/>
      <c r="T282" s="142"/>
      <c r="AT282" s="137" t="s">
        <v>274</v>
      </c>
      <c r="AU282" s="137" t="s">
        <v>85</v>
      </c>
      <c r="AV282" s="11" t="s">
        <v>85</v>
      </c>
      <c r="AW282" s="11" t="s">
        <v>37</v>
      </c>
      <c r="AX282" s="11" t="s">
        <v>75</v>
      </c>
      <c r="AY282" s="137" t="s">
        <v>266</v>
      </c>
    </row>
    <row r="283" spans="2:65" s="11" customFormat="1" ht="11.25">
      <c r="B283" s="135"/>
      <c r="D283" s="136" t="s">
        <v>274</v>
      </c>
      <c r="E283" s="137" t="s">
        <v>19</v>
      </c>
      <c r="F283" s="138" t="s">
        <v>6184</v>
      </c>
      <c r="H283" s="139">
        <v>0.11700000000000001</v>
      </c>
      <c r="I283" s="140"/>
      <c r="L283" s="135"/>
      <c r="M283" s="141"/>
      <c r="T283" s="142"/>
      <c r="AT283" s="137" t="s">
        <v>274</v>
      </c>
      <c r="AU283" s="137" t="s">
        <v>85</v>
      </c>
      <c r="AV283" s="11" t="s">
        <v>85</v>
      </c>
      <c r="AW283" s="11" t="s">
        <v>37</v>
      </c>
      <c r="AX283" s="11" t="s">
        <v>75</v>
      </c>
      <c r="AY283" s="137" t="s">
        <v>266</v>
      </c>
    </row>
    <row r="284" spans="2:65" s="15" customFormat="1" ht="11.25">
      <c r="B284" s="190"/>
      <c r="D284" s="136" t="s">
        <v>274</v>
      </c>
      <c r="E284" s="191" t="s">
        <v>19</v>
      </c>
      <c r="F284" s="192" t="s">
        <v>1643</v>
      </c>
      <c r="H284" s="193">
        <v>2.714</v>
      </c>
      <c r="I284" s="194"/>
      <c r="L284" s="190"/>
      <c r="M284" s="195"/>
      <c r="T284" s="196"/>
      <c r="AT284" s="191" t="s">
        <v>274</v>
      </c>
      <c r="AU284" s="191" t="s">
        <v>85</v>
      </c>
      <c r="AV284" s="15" t="s">
        <v>285</v>
      </c>
      <c r="AW284" s="15" t="s">
        <v>37</v>
      </c>
      <c r="AX284" s="15" t="s">
        <v>75</v>
      </c>
      <c r="AY284" s="191" t="s">
        <v>266</v>
      </c>
    </row>
    <row r="285" spans="2:65" s="14" customFormat="1" ht="11.25">
      <c r="B285" s="164"/>
      <c r="D285" s="136" t="s">
        <v>274</v>
      </c>
      <c r="E285" s="165" t="s">
        <v>19</v>
      </c>
      <c r="F285" s="166" t="s">
        <v>6185</v>
      </c>
      <c r="H285" s="165" t="s">
        <v>19</v>
      </c>
      <c r="I285" s="167"/>
      <c r="L285" s="164"/>
      <c r="M285" s="168"/>
      <c r="T285" s="169"/>
      <c r="AT285" s="165" t="s">
        <v>274</v>
      </c>
      <c r="AU285" s="165" t="s">
        <v>85</v>
      </c>
      <c r="AV285" s="14" t="s">
        <v>83</v>
      </c>
      <c r="AW285" s="14" t="s">
        <v>37</v>
      </c>
      <c r="AX285" s="14" t="s">
        <v>75</v>
      </c>
      <c r="AY285" s="165" t="s">
        <v>266</v>
      </c>
    </row>
    <row r="286" spans="2:65" s="11" customFormat="1" ht="11.25">
      <c r="B286" s="135"/>
      <c r="D286" s="136" t="s">
        <v>274</v>
      </c>
      <c r="E286" s="137" t="s">
        <v>19</v>
      </c>
      <c r="F286" s="138" t="s">
        <v>6186</v>
      </c>
      <c r="H286" s="139">
        <v>0.48499999999999999</v>
      </c>
      <c r="I286" s="140"/>
      <c r="L286" s="135"/>
      <c r="M286" s="141"/>
      <c r="T286" s="142"/>
      <c r="AT286" s="137" t="s">
        <v>274</v>
      </c>
      <c r="AU286" s="137" t="s">
        <v>85</v>
      </c>
      <c r="AV286" s="11" t="s">
        <v>85</v>
      </c>
      <c r="AW286" s="11" t="s">
        <v>37</v>
      </c>
      <c r="AX286" s="11" t="s">
        <v>75</v>
      </c>
      <c r="AY286" s="137" t="s">
        <v>266</v>
      </c>
    </row>
    <row r="287" spans="2:65" s="15" customFormat="1" ht="11.25">
      <c r="B287" s="190"/>
      <c r="D287" s="136" t="s">
        <v>274</v>
      </c>
      <c r="E287" s="191" t="s">
        <v>19</v>
      </c>
      <c r="F287" s="192" t="s">
        <v>1643</v>
      </c>
      <c r="H287" s="193">
        <v>0.48499999999999999</v>
      </c>
      <c r="I287" s="194"/>
      <c r="L287" s="190"/>
      <c r="M287" s="195"/>
      <c r="T287" s="196"/>
      <c r="AT287" s="191" t="s">
        <v>274</v>
      </c>
      <c r="AU287" s="191" t="s">
        <v>85</v>
      </c>
      <c r="AV287" s="15" t="s">
        <v>285</v>
      </c>
      <c r="AW287" s="15" t="s">
        <v>37</v>
      </c>
      <c r="AX287" s="15" t="s">
        <v>75</v>
      </c>
      <c r="AY287" s="191" t="s">
        <v>266</v>
      </c>
    </row>
    <row r="288" spans="2:65" s="14" customFormat="1" ht="11.25">
      <c r="B288" s="164"/>
      <c r="D288" s="136" t="s">
        <v>274</v>
      </c>
      <c r="E288" s="165" t="s">
        <v>19</v>
      </c>
      <c r="F288" s="166" t="s">
        <v>6187</v>
      </c>
      <c r="H288" s="165" t="s">
        <v>19</v>
      </c>
      <c r="I288" s="167"/>
      <c r="L288" s="164"/>
      <c r="M288" s="168"/>
      <c r="T288" s="169"/>
      <c r="AT288" s="165" t="s">
        <v>274</v>
      </c>
      <c r="AU288" s="165" t="s">
        <v>85</v>
      </c>
      <c r="AV288" s="14" t="s">
        <v>83</v>
      </c>
      <c r="AW288" s="14" t="s">
        <v>37</v>
      </c>
      <c r="AX288" s="14" t="s">
        <v>75</v>
      </c>
      <c r="AY288" s="165" t="s">
        <v>266</v>
      </c>
    </row>
    <row r="289" spans="2:65" s="11" customFormat="1" ht="11.25">
      <c r="B289" s="135"/>
      <c r="D289" s="136" t="s">
        <v>274</v>
      </c>
      <c r="E289" s="137" t="s">
        <v>19</v>
      </c>
      <c r="F289" s="138" t="s">
        <v>6188</v>
      </c>
      <c r="H289" s="139">
        <v>0.26400000000000001</v>
      </c>
      <c r="I289" s="140"/>
      <c r="L289" s="135"/>
      <c r="M289" s="141"/>
      <c r="T289" s="142"/>
      <c r="AT289" s="137" t="s">
        <v>274</v>
      </c>
      <c r="AU289" s="137" t="s">
        <v>85</v>
      </c>
      <c r="AV289" s="11" t="s">
        <v>85</v>
      </c>
      <c r="AW289" s="11" t="s">
        <v>37</v>
      </c>
      <c r="AX289" s="11" t="s">
        <v>75</v>
      </c>
      <c r="AY289" s="137" t="s">
        <v>266</v>
      </c>
    </row>
    <row r="290" spans="2:65" s="15" customFormat="1" ht="11.25">
      <c r="B290" s="190"/>
      <c r="D290" s="136" t="s">
        <v>274</v>
      </c>
      <c r="E290" s="191" t="s">
        <v>19</v>
      </c>
      <c r="F290" s="192" t="s">
        <v>1643</v>
      </c>
      <c r="H290" s="193">
        <v>0.26400000000000001</v>
      </c>
      <c r="I290" s="194"/>
      <c r="L290" s="190"/>
      <c r="M290" s="195"/>
      <c r="T290" s="196"/>
      <c r="AT290" s="191" t="s">
        <v>274</v>
      </c>
      <c r="AU290" s="191" t="s">
        <v>85</v>
      </c>
      <c r="AV290" s="15" t="s">
        <v>285</v>
      </c>
      <c r="AW290" s="15" t="s">
        <v>37</v>
      </c>
      <c r="AX290" s="15" t="s">
        <v>75</v>
      </c>
      <c r="AY290" s="191" t="s">
        <v>266</v>
      </c>
    </row>
    <row r="291" spans="2:65" s="12" customFormat="1" ht="11.25">
      <c r="B291" s="143"/>
      <c r="D291" s="136" t="s">
        <v>274</v>
      </c>
      <c r="E291" s="144" t="s">
        <v>19</v>
      </c>
      <c r="F291" s="145" t="s">
        <v>276</v>
      </c>
      <c r="H291" s="146">
        <v>3.4630000000000001</v>
      </c>
      <c r="I291" s="147"/>
      <c r="L291" s="143"/>
      <c r="M291" s="148"/>
      <c r="T291" s="149"/>
      <c r="AT291" s="144" t="s">
        <v>274</v>
      </c>
      <c r="AU291" s="144" t="s">
        <v>85</v>
      </c>
      <c r="AV291" s="12" t="s">
        <v>272</v>
      </c>
      <c r="AW291" s="12" t="s">
        <v>37</v>
      </c>
      <c r="AX291" s="12" t="s">
        <v>83</v>
      </c>
      <c r="AY291" s="144" t="s">
        <v>266</v>
      </c>
    </row>
    <row r="292" spans="2:65" s="1" customFormat="1" ht="16.5" customHeight="1">
      <c r="B292" s="33"/>
      <c r="C292" s="122" t="s">
        <v>522</v>
      </c>
      <c r="D292" s="122" t="s">
        <v>267</v>
      </c>
      <c r="E292" s="123" t="s">
        <v>6189</v>
      </c>
      <c r="F292" s="124" t="s">
        <v>6190</v>
      </c>
      <c r="G292" s="125" t="s">
        <v>279</v>
      </c>
      <c r="H292" s="126">
        <v>13.2</v>
      </c>
      <c r="I292" s="127"/>
      <c r="J292" s="128">
        <f>ROUND(I292*H292,2)</f>
        <v>0</v>
      </c>
      <c r="K292" s="124" t="s">
        <v>3272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272</v>
      </c>
      <c r="AT292" s="133" t="s">
        <v>267</v>
      </c>
      <c r="AU292" s="133" t="s">
        <v>85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272</v>
      </c>
      <c r="BM292" s="133" t="s">
        <v>6191</v>
      </c>
    </row>
    <row r="293" spans="2:65" s="1" customFormat="1" ht="11.25">
      <c r="B293" s="33"/>
      <c r="D293" s="186" t="s">
        <v>1068</v>
      </c>
      <c r="F293" s="187" t="s">
        <v>6192</v>
      </c>
      <c r="I293" s="151"/>
      <c r="L293" s="33"/>
      <c r="M293" s="152"/>
      <c r="T293" s="54"/>
      <c r="AT293" s="18" t="s">
        <v>1068</v>
      </c>
      <c r="AU293" s="18" t="s">
        <v>85</v>
      </c>
    </row>
    <row r="294" spans="2:65" s="11" customFormat="1" ht="11.25">
      <c r="B294" s="135"/>
      <c r="D294" s="136" t="s">
        <v>274</v>
      </c>
      <c r="E294" s="137" t="s">
        <v>19</v>
      </c>
      <c r="F294" s="138" t="s">
        <v>6193</v>
      </c>
      <c r="H294" s="139">
        <v>13.2</v>
      </c>
      <c r="I294" s="140"/>
      <c r="L294" s="135"/>
      <c r="M294" s="141"/>
      <c r="T294" s="142"/>
      <c r="AT294" s="137" t="s">
        <v>274</v>
      </c>
      <c r="AU294" s="137" t="s">
        <v>85</v>
      </c>
      <c r="AV294" s="11" t="s">
        <v>85</v>
      </c>
      <c r="AW294" s="11" t="s">
        <v>37</v>
      </c>
      <c r="AX294" s="11" t="s">
        <v>75</v>
      </c>
      <c r="AY294" s="137" t="s">
        <v>266</v>
      </c>
    </row>
    <row r="295" spans="2:65" s="12" customFormat="1" ht="11.25">
      <c r="B295" s="143"/>
      <c r="D295" s="136" t="s">
        <v>274</v>
      </c>
      <c r="E295" s="144" t="s">
        <v>19</v>
      </c>
      <c r="F295" s="145" t="s">
        <v>276</v>
      </c>
      <c r="H295" s="146">
        <v>13.2</v>
      </c>
      <c r="I295" s="147"/>
      <c r="L295" s="143"/>
      <c r="M295" s="148"/>
      <c r="T295" s="149"/>
      <c r="AT295" s="144" t="s">
        <v>274</v>
      </c>
      <c r="AU295" s="144" t="s">
        <v>85</v>
      </c>
      <c r="AV295" s="12" t="s">
        <v>272</v>
      </c>
      <c r="AW295" s="12" t="s">
        <v>37</v>
      </c>
      <c r="AX295" s="12" t="s">
        <v>83</v>
      </c>
      <c r="AY295" s="144" t="s">
        <v>266</v>
      </c>
    </row>
    <row r="296" spans="2:65" s="1" customFormat="1" ht="21.75" customHeight="1">
      <c r="B296" s="33"/>
      <c r="C296" s="122" t="s">
        <v>518</v>
      </c>
      <c r="D296" s="122" t="s">
        <v>267</v>
      </c>
      <c r="E296" s="123" t="s">
        <v>3802</v>
      </c>
      <c r="F296" s="124" t="s">
        <v>3803</v>
      </c>
      <c r="G296" s="125" t="s">
        <v>895</v>
      </c>
      <c r="H296" s="126">
        <v>37.92</v>
      </c>
      <c r="I296" s="127"/>
      <c r="J296" s="128">
        <f>ROUND(I296*H296,2)</f>
        <v>0</v>
      </c>
      <c r="K296" s="124" t="s">
        <v>3272</v>
      </c>
      <c r="L296" s="33"/>
      <c r="M296" s="129" t="s">
        <v>19</v>
      </c>
      <c r="N296" s="130" t="s">
        <v>46</v>
      </c>
      <c r="P296" s="131">
        <f>O296*H296</f>
        <v>0</v>
      </c>
      <c r="Q296" s="131">
        <v>0</v>
      </c>
      <c r="R296" s="131">
        <f>Q296*H296</f>
        <v>0</v>
      </c>
      <c r="S296" s="131">
        <v>0</v>
      </c>
      <c r="T296" s="132">
        <f>S296*H296</f>
        <v>0</v>
      </c>
      <c r="AR296" s="133" t="s">
        <v>272</v>
      </c>
      <c r="AT296" s="133" t="s">
        <v>267</v>
      </c>
      <c r="AU296" s="133" t="s">
        <v>85</v>
      </c>
      <c r="AY296" s="18" t="s">
        <v>266</v>
      </c>
      <c r="BE296" s="134">
        <f>IF(N296="základní",J296,0)</f>
        <v>0</v>
      </c>
      <c r="BF296" s="134">
        <f>IF(N296="snížená",J296,0)</f>
        <v>0</v>
      </c>
      <c r="BG296" s="134">
        <f>IF(N296="zákl. přenesená",J296,0)</f>
        <v>0</v>
      </c>
      <c r="BH296" s="134">
        <f>IF(N296="sníž. přenesená",J296,0)</f>
        <v>0</v>
      </c>
      <c r="BI296" s="134">
        <f>IF(N296="nulová",J296,0)</f>
        <v>0</v>
      </c>
      <c r="BJ296" s="18" t="s">
        <v>83</v>
      </c>
      <c r="BK296" s="134">
        <f>ROUND(I296*H296,2)</f>
        <v>0</v>
      </c>
      <c r="BL296" s="18" t="s">
        <v>272</v>
      </c>
      <c r="BM296" s="133" t="s">
        <v>6194</v>
      </c>
    </row>
    <row r="297" spans="2:65" s="1" customFormat="1" ht="11.25">
      <c r="B297" s="33"/>
      <c r="D297" s="186" t="s">
        <v>1068</v>
      </c>
      <c r="F297" s="187" t="s">
        <v>3805</v>
      </c>
      <c r="I297" s="151"/>
      <c r="L297" s="33"/>
      <c r="M297" s="152"/>
      <c r="T297" s="54"/>
      <c r="AT297" s="18" t="s">
        <v>1068</v>
      </c>
      <c r="AU297" s="18" t="s">
        <v>85</v>
      </c>
    </row>
    <row r="298" spans="2:65" s="14" customFormat="1" ht="11.25">
      <c r="B298" s="164"/>
      <c r="D298" s="136" t="s">
        <v>274</v>
      </c>
      <c r="E298" s="165" t="s">
        <v>19</v>
      </c>
      <c r="F298" s="166" t="s">
        <v>6195</v>
      </c>
      <c r="H298" s="165" t="s">
        <v>19</v>
      </c>
      <c r="I298" s="167"/>
      <c r="L298" s="164"/>
      <c r="M298" s="168"/>
      <c r="T298" s="169"/>
      <c r="AT298" s="165" t="s">
        <v>274</v>
      </c>
      <c r="AU298" s="165" t="s">
        <v>85</v>
      </c>
      <c r="AV298" s="14" t="s">
        <v>83</v>
      </c>
      <c r="AW298" s="14" t="s">
        <v>37</v>
      </c>
      <c r="AX298" s="14" t="s">
        <v>75</v>
      </c>
      <c r="AY298" s="165" t="s">
        <v>266</v>
      </c>
    </row>
    <row r="299" spans="2:65" s="11" customFormat="1" ht="11.25">
      <c r="B299" s="135"/>
      <c r="D299" s="136" t="s">
        <v>274</v>
      </c>
      <c r="E299" s="137" t="s">
        <v>19</v>
      </c>
      <c r="F299" s="138" t="s">
        <v>6196</v>
      </c>
      <c r="H299" s="139">
        <v>36</v>
      </c>
      <c r="I299" s="140"/>
      <c r="L299" s="135"/>
      <c r="M299" s="141"/>
      <c r="T299" s="142"/>
      <c r="AT299" s="137" t="s">
        <v>274</v>
      </c>
      <c r="AU299" s="137" t="s">
        <v>85</v>
      </c>
      <c r="AV299" s="11" t="s">
        <v>85</v>
      </c>
      <c r="AW299" s="11" t="s">
        <v>37</v>
      </c>
      <c r="AX299" s="11" t="s">
        <v>75</v>
      </c>
      <c r="AY299" s="137" t="s">
        <v>266</v>
      </c>
    </row>
    <row r="300" spans="2:65" s="11" customFormat="1" ht="11.25">
      <c r="B300" s="135"/>
      <c r="D300" s="136" t="s">
        <v>274</v>
      </c>
      <c r="E300" s="137" t="s">
        <v>19</v>
      </c>
      <c r="F300" s="138" t="s">
        <v>6197</v>
      </c>
      <c r="H300" s="139">
        <v>1.92</v>
      </c>
      <c r="I300" s="140"/>
      <c r="L300" s="135"/>
      <c r="M300" s="141"/>
      <c r="T300" s="142"/>
      <c r="AT300" s="137" t="s">
        <v>274</v>
      </c>
      <c r="AU300" s="137" t="s">
        <v>85</v>
      </c>
      <c r="AV300" s="11" t="s">
        <v>85</v>
      </c>
      <c r="AW300" s="11" t="s">
        <v>37</v>
      </c>
      <c r="AX300" s="11" t="s">
        <v>75</v>
      </c>
      <c r="AY300" s="137" t="s">
        <v>266</v>
      </c>
    </row>
    <row r="301" spans="2:65" s="12" customFormat="1" ht="11.25">
      <c r="B301" s="143"/>
      <c r="D301" s="136" t="s">
        <v>274</v>
      </c>
      <c r="E301" s="144" t="s">
        <v>19</v>
      </c>
      <c r="F301" s="145" t="s">
        <v>276</v>
      </c>
      <c r="H301" s="146">
        <v>37.92</v>
      </c>
      <c r="I301" s="147"/>
      <c r="L301" s="143"/>
      <c r="M301" s="148"/>
      <c r="T301" s="149"/>
      <c r="AT301" s="144" t="s">
        <v>274</v>
      </c>
      <c r="AU301" s="144" t="s">
        <v>85</v>
      </c>
      <c r="AV301" s="12" t="s">
        <v>272</v>
      </c>
      <c r="AW301" s="12" t="s">
        <v>37</v>
      </c>
      <c r="AX301" s="12" t="s">
        <v>83</v>
      </c>
      <c r="AY301" s="144" t="s">
        <v>266</v>
      </c>
    </row>
    <row r="302" spans="2:65" s="1" customFormat="1" ht="24.2" customHeight="1">
      <c r="B302" s="33"/>
      <c r="C302" s="122" t="s">
        <v>526</v>
      </c>
      <c r="D302" s="122" t="s">
        <v>267</v>
      </c>
      <c r="E302" s="123" t="s">
        <v>3810</v>
      </c>
      <c r="F302" s="124" t="s">
        <v>3811</v>
      </c>
      <c r="G302" s="125" t="s">
        <v>895</v>
      </c>
      <c r="H302" s="126">
        <v>37.92</v>
      </c>
      <c r="I302" s="127"/>
      <c r="J302" s="128">
        <f>ROUND(I302*H302,2)</f>
        <v>0</v>
      </c>
      <c r="K302" s="124" t="s">
        <v>3272</v>
      </c>
      <c r="L302" s="33"/>
      <c r="M302" s="129" t="s">
        <v>19</v>
      </c>
      <c r="N302" s="130" t="s">
        <v>46</v>
      </c>
      <c r="P302" s="131">
        <f>O302*H302</f>
        <v>0</v>
      </c>
      <c r="Q302" s="131">
        <v>0</v>
      </c>
      <c r="R302" s="131">
        <f>Q302*H302</f>
        <v>0</v>
      </c>
      <c r="S302" s="131">
        <v>0</v>
      </c>
      <c r="T302" s="132">
        <f>S302*H302</f>
        <v>0</v>
      </c>
      <c r="AR302" s="133" t="s">
        <v>272</v>
      </c>
      <c r="AT302" s="133" t="s">
        <v>267</v>
      </c>
      <c r="AU302" s="133" t="s">
        <v>85</v>
      </c>
      <c r="AY302" s="18" t="s">
        <v>266</v>
      </c>
      <c r="BE302" s="134">
        <f>IF(N302="základní",J302,0)</f>
        <v>0</v>
      </c>
      <c r="BF302" s="134">
        <f>IF(N302="snížená",J302,0)</f>
        <v>0</v>
      </c>
      <c r="BG302" s="134">
        <f>IF(N302="zákl. přenesená",J302,0)</f>
        <v>0</v>
      </c>
      <c r="BH302" s="134">
        <f>IF(N302="sníž. přenesená",J302,0)</f>
        <v>0</v>
      </c>
      <c r="BI302" s="134">
        <f>IF(N302="nulová",J302,0)</f>
        <v>0</v>
      </c>
      <c r="BJ302" s="18" t="s">
        <v>83</v>
      </c>
      <c r="BK302" s="134">
        <f>ROUND(I302*H302,2)</f>
        <v>0</v>
      </c>
      <c r="BL302" s="18" t="s">
        <v>272</v>
      </c>
      <c r="BM302" s="133" t="s">
        <v>6198</v>
      </c>
    </row>
    <row r="303" spans="2:65" s="1" customFormat="1" ht="11.25">
      <c r="B303" s="33"/>
      <c r="D303" s="186" t="s">
        <v>1068</v>
      </c>
      <c r="F303" s="187" t="s">
        <v>3813</v>
      </c>
      <c r="I303" s="151"/>
      <c r="L303" s="33"/>
      <c r="M303" s="152"/>
      <c r="T303" s="54"/>
      <c r="AT303" s="18" t="s">
        <v>1068</v>
      </c>
      <c r="AU303" s="18" t="s">
        <v>85</v>
      </c>
    </row>
    <row r="304" spans="2:65" s="1" customFormat="1" ht="16.5" customHeight="1">
      <c r="B304" s="33"/>
      <c r="C304" s="122" t="s">
        <v>530</v>
      </c>
      <c r="D304" s="122" t="s">
        <v>267</v>
      </c>
      <c r="E304" s="123" t="s">
        <v>6199</v>
      </c>
      <c r="F304" s="124" t="s">
        <v>6200</v>
      </c>
      <c r="G304" s="125" t="s">
        <v>845</v>
      </c>
      <c r="H304" s="126">
        <v>0.16400000000000001</v>
      </c>
      <c r="I304" s="127"/>
      <c r="J304" s="128">
        <f>ROUND(I304*H304,2)</f>
        <v>0</v>
      </c>
      <c r="K304" s="124" t="s">
        <v>3272</v>
      </c>
      <c r="L304" s="33"/>
      <c r="M304" s="129" t="s">
        <v>19</v>
      </c>
      <c r="N304" s="130" t="s">
        <v>46</v>
      </c>
      <c r="P304" s="131">
        <f>O304*H304</f>
        <v>0</v>
      </c>
      <c r="Q304" s="131">
        <v>0</v>
      </c>
      <c r="R304" s="131">
        <f>Q304*H304</f>
        <v>0</v>
      </c>
      <c r="S304" s="131">
        <v>0</v>
      </c>
      <c r="T304" s="132">
        <f>S304*H304</f>
        <v>0</v>
      </c>
      <c r="AR304" s="133" t="s">
        <v>272</v>
      </c>
      <c r="AT304" s="133" t="s">
        <v>267</v>
      </c>
      <c r="AU304" s="133" t="s">
        <v>85</v>
      </c>
      <c r="AY304" s="18" t="s">
        <v>266</v>
      </c>
      <c r="BE304" s="134">
        <f>IF(N304="základní",J304,0)</f>
        <v>0</v>
      </c>
      <c r="BF304" s="134">
        <f>IF(N304="snížená",J304,0)</f>
        <v>0</v>
      </c>
      <c r="BG304" s="134">
        <f>IF(N304="zákl. přenesená",J304,0)</f>
        <v>0</v>
      </c>
      <c r="BH304" s="134">
        <f>IF(N304="sníž. přenesená",J304,0)</f>
        <v>0</v>
      </c>
      <c r="BI304" s="134">
        <f>IF(N304="nulová",J304,0)</f>
        <v>0</v>
      </c>
      <c r="BJ304" s="18" t="s">
        <v>83</v>
      </c>
      <c r="BK304" s="134">
        <f>ROUND(I304*H304,2)</f>
        <v>0</v>
      </c>
      <c r="BL304" s="18" t="s">
        <v>272</v>
      </c>
      <c r="BM304" s="133" t="s">
        <v>6201</v>
      </c>
    </row>
    <row r="305" spans="2:65" s="1" customFormat="1" ht="11.25">
      <c r="B305" s="33"/>
      <c r="D305" s="186" t="s">
        <v>1068</v>
      </c>
      <c r="F305" s="187" t="s">
        <v>6202</v>
      </c>
      <c r="I305" s="151"/>
      <c r="L305" s="33"/>
      <c r="M305" s="152"/>
      <c r="T305" s="54"/>
      <c r="AT305" s="18" t="s">
        <v>1068</v>
      </c>
      <c r="AU305" s="18" t="s">
        <v>85</v>
      </c>
    </row>
    <row r="306" spans="2:65" s="11" customFormat="1" ht="11.25">
      <c r="B306" s="135"/>
      <c r="D306" s="136" t="s">
        <v>274</v>
      </c>
      <c r="E306" s="137" t="s">
        <v>19</v>
      </c>
      <c r="F306" s="138" t="s">
        <v>6203</v>
      </c>
      <c r="H306" s="139">
        <v>0.16400000000000001</v>
      </c>
      <c r="I306" s="140"/>
      <c r="L306" s="135"/>
      <c r="M306" s="141"/>
      <c r="T306" s="142"/>
      <c r="AT306" s="137" t="s">
        <v>274</v>
      </c>
      <c r="AU306" s="137" t="s">
        <v>85</v>
      </c>
      <c r="AV306" s="11" t="s">
        <v>85</v>
      </c>
      <c r="AW306" s="11" t="s">
        <v>37</v>
      </c>
      <c r="AX306" s="11" t="s">
        <v>75</v>
      </c>
      <c r="AY306" s="137" t="s">
        <v>266</v>
      </c>
    </row>
    <row r="307" spans="2:65" s="12" customFormat="1" ht="11.25">
      <c r="B307" s="143"/>
      <c r="D307" s="136" t="s">
        <v>274</v>
      </c>
      <c r="E307" s="144" t="s">
        <v>19</v>
      </c>
      <c r="F307" s="145" t="s">
        <v>276</v>
      </c>
      <c r="H307" s="146">
        <v>0.16400000000000001</v>
      </c>
      <c r="I307" s="147"/>
      <c r="L307" s="143"/>
      <c r="M307" s="148"/>
      <c r="T307" s="149"/>
      <c r="AT307" s="144" t="s">
        <v>274</v>
      </c>
      <c r="AU307" s="144" t="s">
        <v>85</v>
      </c>
      <c r="AV307" s="12" t="s">
        <v>272</v>
      </c>
      <c r="AW307" s="12" t="s">
        <v>37</v>
      </c>
      <c r="AX307" s="12" t="s">
        <v>83</v>
      </c>
      <c r="AY307" s="144" t="s">
        <v>266</v>
      </c>
    </row>
    <row r="308" spans="2:65" s="1" customFormat="1" ht="16.5" customHeight="1">
      <c r="B308" s="33"/>
      <c r="C308" s="122" t="s">
        <v>534</v>
      </c>
      <c r="D308" s="122" t="s">
        <v>267</v>
      </c>
      <c r="E308" s="123" t="s">
        <v>2948</v>
      </c>
      <c r="F308" s="124" t="s">
        <v>2949</v>
      </c>
      <c r="G308" s="125" t="s">
        <v>279</v>
      </c>
      <c r="H308" s="126">
        <v>10.853</v>
      </c>
      <c r="I308" s="127"/>
      <c r="J308" s="128">
        <f>ROUND(I308*H308,2)</f>
        <v>0</v>
      </c>
      <c r="K308" s="124" t="s">
        <v>3272</v>
      </c>
      <c r="L308" s="33"/>
      <c r="M308" s="129" t="s">
        <v>19</v>
      </c>
      <c r="N308" s="130" t="s">
        <v>46</v>
      </c>
      <c r="P308" s="131">
        <f>O308*H308</f>
        <v>0</v>
      </c>
      <c r="Q308" s="131">
        <v>0</v>
      </c>
      <c r="R308" s="131">
        <f>Q308*H308</f>
        <v>0</v>
      </c>
      <c r="S308" s="131">
        <v>0</v>
      </c>
      <c r="T308" s="132">
        <f>S308*H308</f>
        <v>0</v>
      </c>
      <c r="AR308" s="133" t="s">
        <v>272</v>
      </c>
      <c r="AT308" s="133" t="s">
        <v>267</v>
      </c>
      <c r="AU308" s="133" t="s">
        <v>85</v>
      </c>
      <c r="AY308" s="18" t="s">
        <v>266</v>
      </c>
      <c r="BE308" s="134">
        <f>IF(N308="základní",J308,0)</f>
        <v>0</v>
      </c>
      <c r="BF308" s="134">
        <f>IF(N308="snížená",J308,0)</f>
        <v>0</v>
      </c>
      <c r="BG308" s="134">
        <f>IF(N308="zákl. přenesená",J308,0)</f>
        <v>0</v>
      </c>
      <c r="BH308" s="134">
        <f>IF(N308="sníž. přenesená",J308,0)</f>
        <v>0</v>
      </c>
      <c r="BI308" s="134">
        <f>IF(N308="nulová",J308,0)</f>
        <v>0</v>
      </c>
      <c r="BJ308" s="18" t="s">
        <v>83</v>
      </c>
      <c r="BK308" s="134">
        <f>ROUND(I308*H308,2)</f>
        <v>0</v>
      </c>
      <c r="BL308" s="18" t="s">
        <v>272</v>
      </c>
      <c r="BM308" s="133" t="s">
        <v>6204</v>
      </c>
    </row>
    <row r="309" spans="2:65" s="1" customFormat="1" ht="11.25">
      <c r="B309" s="33"/>
      <c r="D309" s="186" t="s">
        <v>1068</v>
      </c>
      <c r="F309" s="187" t="s">
        <v>2951</v>
      </c>
      <c r="I309" s="151"/>
      <c r="L309" s="33"/>
      <c r="M309" s="152"/>
      <c r="T309" s="54"/>
      <c r="AT309" s="18" t="s">
        <v>1068</v>
      </c>
      <c r="AU309" s="18" t="s">
        <v>85</v>
      </c>
    </row>
    <row r="310" spans="2:65" s="14" customFormat="1" ht="11.25">
      <c r="B310" s="164"/>
      <c r="D310" s="136" t="s">
        <v>274</v>
      </c>
      <c r="E310" s="165" t="s">
        <v>19</v>
      </c>
      <c r="F310" s="166" t="s">
        <v>6205</v>
      </c>
      <c r="H310" s="165" t="s">
        <v>19</v>
      </c>
      <c r="I310" s="167"/>
      <c r="L310" s="164"/>
      <c r="M310" s="168"/>
      <c r="T310" s="169"/>
      <c r="AT310" s="165" t="s">
        <v>274</v>
      </c>
      <c r="AU310" s="165" t="s">
        <v>85</v>
      </c>
      <c r="AV310" s="14" t="s">
        <v>83</v>
      </c>
      <c r="AW310" s="14" t="s">
        <v>37</v>
      </c>
      <c r="AX310" s="14" t="s">
        <v>75</v>
      </c>
      <c r="AY310" s="165" t="s">
        <v>266</v>
      </c>
    </row>
    <row r="311" spans="2:65" s="11" customFormat="1" ht="11.25">
      <c r="B311" s="135"/>
      <c r="D311" s="136" t="s">
        <v>274</v>
      </c>
      <c r="E311" s="137" t="s">
        <v>19</v>
      </c>
      <c r="F311" s="138" t="s">
        <v>6206</v>
      </c>
      <c r="H311" s="139">
        <v>10.853</v>
      </c>
      <c r="I311" s="140"/>
      <c r="L311" s="135"/>
      <c r="M311" s="141"/>
      <c r="T311" s="142"/>
      <c r="AT311" s="137" t="s">
        <v>274</v>
      </c>
      <c r="AU311" s="137" t="s">
        <v>85</v>
      </c>
      <c r="AV311" s="11" t="s">
        <v>85</v>
      </c>
      <c r="AW311" s="11" t="s">
        <v>37</v>
      </c>
      <c r="AX311" s="11" t="s">
        <v>75</v>
      </c>
      <c r="AY311" s="137" t="s">
        <v>266</v>
      </c>
    </row>
    <row r="312" spans="2:65" s="12" customFormat="1" ht="11.25">
      <c r="B312" s="143"/>
      <c r="D312" s="136" t="s">
        <v>274</v>
      </c>
      <c r="E312" s="144" t="s">
        <v>19</v>
      </c>
      <c r="F312" s="145" t="s">
        <v>276</v>
      </c>
      <c r="H312" s="146">
        <v>10.853</v>
      </c>
      <c r="I312" s="147"/>
      <c r="L312" s="143"/>
      <c r="M312" s="148"/>
      <c r="T312" s="149"/>
      <c r="AT312" s="144" t="s">
        <v>274</v>
      </c>
      <c r="AU312" s="144" t="s">
        <v>85</v>
      </c>
      <c r="AV312" s="12" t="s">
        <v>272</v>
      </c>
      <c r="AW312" s="12" t="s">
        <v>37</v>
      </c>
      <c r="AX312" s="12" t="s">
        <v>83</v>
      </c>
      <c r="AY312" s="144" t="s">
        <v>266</v>
      </c>
    </row>
    <row r="313" spans="2:65" s="1" customFormat="1" ht="21.75" customHeight="1">
      <c r="B313" s="33"/>
      <c r="C313" s="122" t="s">
        <v>538</v>
      </c>
      <c r="D313" s="122" t="s">
        <v>267</v>
      </c>
      <c r="E313" s="123" t="s">
        <v>6207</v>
      </c>
      <c r="F313" s="124" t="s">
        <v>6208</v>
      </c>
      <c r="G313" s="125" t="s">
        <v>279</v>
      </c>
      <c r="H313" s="126">
        <v>55.98</v>
      </c>
      <c r="I313" s="127"/>
      <c r="J313" s="128">
        <f>ROUND(I313*H313,2)</f>
        <v>0</v>
      </c>
      <c r="K313" s="124" t="s">
        <v>3272</v>
      </c>
      <c r="L313" s="33"/>
      <c r="M313" s="129" t="s">
        <v>19</v>
      </c>
      <c r="N313" s="130" t="s">
        <v>46</v>
      </c>
      <c r="P313" s="131">
        <f>O313*H313</f>
        <v>0</v>
      </c>
      <c r="Q313" s="131">
        <v>0</v>
      </c>
      <c r="R313" s="131">
        <f>Q313*H313</f>
        <v>0</v>
      </c>
      <c r="S313" s="131">
        <v>0</v>
      </c>
      <c r="T313" s="132">
        <f>S313*H313</f>
        <v>0</v>
      </c>
      <c r="AR313" s="133" t="s">
        <v>272</v>
      </c>
      <c r="AT313" s="133" t="s">
        <v>267</v>
      </c>
      <c r="AU313" s="133" t="s">
        <v>85</v>
      </c>
      <c r="AY313" s="18" t="s">
        <v>266</v>
      </c>
      <c r="BE313" s="134">
        <f>IF(N313="základní",J313,0)</f>
        <v>0</v>
      </c>
      <c r="BF313" s="134">
        <f>IF(N313="snížená",J313,0)</f>
        <v>0</v>
      </c>
      <c r="BG313" s="134">
        <f>IF(N313="zákl. přenesená",J313,0)</f>
        <v>0</v>
      </c>
      <c r="BH313" s="134">
        <f>IF(N313="sníž. přenesená",J313,0)</f>
        <v>0</v>
      </c>
      <c r="BI313" s="134">
        <f>IF(N313="nulová",J313,0)</f>
        <v>0</v>
      </c>
      <c r="BJ313" s="18" t="s">
        <v>83</v>
      </c>
      <c r="BK313" s="134">
        <f>ROUND(I313*H313,2)</f>
        <v>0</v>
      </c>
      <c r="BL313" s="18" t="s">
        <v>272</v>
      </c>
      <c r="BM313" s="133" t="s">
        <v>6209</v>
      </c>
    </row>
    <row r="314" spans="2:65" s="1" customFormat="1" ht="11.25">
      <c r="B314" s="33"/>
      <c r="D314" s="186" t="s">
        <v>1068</v>
      </c>
      <c r="F314" s="187" t="s">
        <v>6210</v>
      </c>
      <c r="I314" s="151"/>
      <c r="L314" s="33"/>
      <c r="M314" s="152"/>
      <c r="T314" s="54"/>
      <c r="AT314" s="18" t="s">
        <v>1068</v>
      </c>
      <c r="AU314" s="18" t="s">
        <v>85</v>
      </c>
    </row>
    <row r="315" spans="2:65" s="11" customFormat="1" ht="11.25">
      <c r="B315" s="135"/>
      <c r="D315" s="136" t="s">
        <v>274</v>
      </c>
      <c r="E315" s="137" t="s">
        <v>19</v>
      </c>
      <c r="F315" s="138" t="s">
        <v>6211</v>
      </c>
      <c r="H315" s="139">
        <v>55.98</v>
      </c>
      <c r="I315" s="140"/>
      <c r="L315" s="135"/>
      <c r="M315" s="141"/>
      <c r="T315" s="142"/>
      <c r="AT315" s="137" t="s">
        <v>274</v>
      </c>
      <c r="AU315" s="137" t="s">
        <v>85</v>
      </c>
      <c r="AV315" s="11" t="s">
        <v>85</v>
      </c>
      <c r="AW315" s="11" t="s">
        <v>37</v>
      </c>
      <c r="AX315" s="11" t="s">
        <v>75</v>
      </c>
      <c r="AY315" s="137" t="s">
        <v>266</v>
      </c>
    </row>
    <row r="316" spans="2:65" s="12" customFormat="1" ht="11.25">
      <c r="B316" s="143"/>
      <c r="D316" s="136" t="s">
        <v>274</v>
      </c>
      <c r="E316" s="144" t="s">
        <v>19</v>
      </c>
      <c r="F316" s="145" t="s">
        <v>276</v>
      </c>
      <c r="H316" s="146">
        <v>55.98</v>
      </c>
      <c r="I316" s="147"/>
      <c r="L316" s="143"/>
      <c r="M316" s="148"/>
      <c r="T316" s="149"/>
      <c r="AT316" s="144" t="s">
        <v>274</v>
      </c>
      <c r="AU316" s="144" t="s">
        <v>85</v>
      </c>
      <c r="AV316" s="12" t="s">
        <v>272</v>
      </c>
      <c r="AW316" s="12" t="s">
        <v>37</v>
      </c>
      <c r="AX316" s="12" t="s">
        <v>83</v>
      </c>
      <c r="AY316" s="144" t="s">
        <v>266</v>
      </c>
    </row>
    <row r="317" spans="2:65" s="1" customFormat="1" ht="16.5" customHeight="1">
      <c r="B317" s="33"/>
      <c r="C317" s="122" t="s">
        <v>542</v>
      </c>
      <c r="D317" s="122" t="s">
        <v>267</v>
      </c>
      <c r="E317" s="123" t="s">
        <v>3370</v>
      </c>
      <c r="F317" s="124" t="s">
        <v>3371</v>
      </c>
      <c r="G317" s="125" t="s">
        <v>279</v>
      </c>
      <c r="H317" s="126">
        <v>160.1</v>
      </c>
      <c r="I317" s="127"/>
      <c r="J317" s="128">
        <f>ROUND(I317*H317,2)</f>
        <v>0</v>
      </c>
      <c r="K317" s="124" t="s">
        <v>3272</v>
      </c>
      <c r="L317" s="33"/>
      <c r="M317" s="129" t="s">
        <v>19</v>
      </c>
      <c r="N317" s="130" t="s">
        <v>46</v>
      </c>
      <c r="P317" s="131">
        <f>O317*H317</f>
        <v>0</v>
      </c>
      <c r="Q317" s="131">
        <v>0</v>
      </c>
      <c r="R317" s="131">
        <f>Q317*H317</f>
        <v>0</v>
      </c>
      <c r="S317" s="131">
        <v>0</v>
      </c>
      <c r="T317" s="132">
        <f>S317*H317</f>
        <v>0</v>
      </c>
      <c r="AR317" s="133" t="s">
        <v>272</v>
      </c>
      <c r="AT317" s="133" t="s">
        <v>267</v>
      </c>
      <c r="AU317" s="133" t="s">
        <v>85</v>
      </c>
      <c r="AY317" s="18" t="s">
        <v>266</v>
      </c>
      <c r="BE317" s="134">
        <f>IF(N317="základní",J317,0)</f>
        <v>0</v>
      </c>
      <c r="BF317" s="134">
        <f>IF(N317="snížená",J317,0)</f>
        <v>0</v>
      </c>
      <c r="BG317" s="134">
        <f>IF(N317="zákl. přenesená",J317,0)</f>
        <v>0</v>
      </c>
      <c r="BH317" s="134">
        <f>IF(N317="sníž. přenesená",J317,0)</f>
        <v>0</v>
      </c>
      <c r="BI317" s="134">
        <f>IF(N317="nulová",J317,0)</f>
        <v>0</v>
      </c>
      <c r="BJ317" s="18" t="s">
        <v>83</v>
      </c>
      <c r="BK317" s="134">
        <f>ROUND(I317*H317,2)</f>
        <v>0</v>
      </c>
      <c r="BL317" s="18" t="s">
        <v>272</v>
      </c>
      <c r="BM317" s="133" t="s">
        <v>6212</v>
      </c>
    </row>
    <row r="318" spans="2:65" s="1" customFormat="1" ht="11.25">
      <c r="B318" s="33"/>
      <c r="D318" s="186" t="s">
        <v>1068</v>
      </c>
      <c r="F318" s="187" t="s">
        <v>3373</v>
      </c>
      <c r="I318" s="151"/>
      <c r="L318" s="33"/>
      <c r="M318" s="152"/>
      <c r="T318" s="54"/>
      <c r="AT318" s="18" t="s">
        <v>1068</v>
      </c>
      <c r="AU318" s="18" t="s">
        <v>85</v>
      </c>
    </row>
    <row r="319" spans="2:65" s="14" customFormat="1" ht="11.25">
      <c r="B319" s="164"/>
      <c r="D319" s="136" t="s">
        <v>274</v>
      </c>
      <c r="E319" s="165" t="s">
        <v>19</v>
      </c>
      <c r="F319" s="166" t="s">
        <v>6213</v>
      </c>
      <c r="H319" s="165" t="s">
        <v>19</v>
      </c>
      <c r="I319" s="167"/>
      <c r="L319" s="164"/>
      <c r="M319" s="168"/>
      <c r="T319" s="169"/>
      <c r="AT319" s="165" t="s">
        <v>274</v>
      </c>
      <c r="AU319" s="165" t="s">
        <v>85</v>
      </c>
      <c r="AV319" s="14" t="s">
        <v>83</v>
      </c>
      <c r="AW319" s="14" t="s">
        <v>37</v>
      </c>
      <c r="AX319" s="14" t="s">
        <v>75</v>
      </c>
      <c r="AY319" s="165" t="s">
        <v>266</v>
      </c>
    </row>
    <row r="320" spans="2:65" s="11" customFormat="1" ht="11.25">
      <c r="B320" s="135"/>
      <c r="D320" s="136" t="s">
        <v>274</v>
      </c>
      <c r="E320" s="137" t="s">
        <v>19</v>
      </c>
      <c r="F320" s="138" t="s">
        <v>6214</v>
      </c>
      <c r="H320" s="139">
        <v>142.1</v>
      </c>
      <c r="I320" s="140"/>
      <c r="L320" s="135"/>
      <c r="M320" s="141"/>
      <c r="T320" s="142"/>
      <c r="AT320" s="137" t="s">
        <v>274</v>
      </c>
      <c r="AU320" s="137" t="s">
        <v>85</v>
      </c>
      <c r="AV320" s="11" t="s">
        <v>85</v>
      </c>
      <c r="AW320" s="11" t="s">
        <v>37</v>
      </c>
      <c r="AX320" s="11" t="s">
        <v>75</v>
      </c>
      <c r="AY320" s="137" t="s">
        <v>266</v>
      </c>
    </row>
    <row r="321" spans="2:65" s="11" customFormat="1" ht="11.25">
      <c r="B321" s="135"/>
      <c r="D321" s="136" t="s">
        <v>274</v>
      </c>
      <c r="E321" s="137" t="s">
        <v>19</v>
      </c>
      <c r="F321" s="138" t="s">
        <v>6215</v>
      </c>
      <c r="H321" s="139">
        <v>18</v>
      </c>
      <c r="I321" s="140"/>
      <c r="L321" s="135"/>
      <c r="M321" s="141"/>
      <c r="T321" s="142"/>
      <c r="AT321" s="137" t="s">
        <v>274</v>
      </c>
      <c r="AU321" s="137" t="s">
        <v>85</v>
      </c>
      <c r="AV321" s="11" t="s">
        <v>85</v>
      </c>
      <c r="AW321" s="11" t="s">
        <v>37</v>
      </c>
      <c r="AX321" s="11" t="s">
        <v>75</v>
      </c>
      <c r="AY321" s="137" t="s">
        <v>266</v>
      </c>
    </row>
    <row r="322" spans="2:65" s="12" customFormat="1" ht="11.25">
      <c r="B322" s="143"/>
      <c r="D322" s="136" t="s">
        <v>274</v>
      </c>
      <c r="E322" s="144" t="s">
        <v>19</v>
      </c>
      <c r="F322" s="145" t="s">
        <v>276</v>
      </c>
      <c r="H322" s="146">
        <v>160.1</v>
      </c>
      <c r="I322" s="147"/>
      <c r="L322" s="143"/>
      <c r="M322" s="148"/>
      <c r="T322" s="149"/>
      <c r="AT322" s="144" t="s">
        <v>274</v>
      </c>
      <c r="AU322" s="144" t="s">
        <v>85</v>
      </c>
      <c r="AV322" s="12" t="s">
        <v>272</v>
      </c>
      <c r="AW322" s="12" t="s">
        <v>37</v>
      </c>
      <c r="AX322" s="12" t="s">
        <v>83</v>
      </c>
      <c r="AY322" s="144" t="s">
        <v>266</v>
      </c>
    </row>
    <row r="323" spans="2:65" s="1" customFormat="1" ht="21.75" customHeight="1">
      <c r="B323" s="33"/>
      <c r="C323" s="122" t="s">
        <v>546</v>
      </c>
      <c r="D323" s="122" t="s">
        <v>267</v>
      </c>
      <c r="E323" s="123" t="s">
        <v>2963</v>
      </c>
      <c r="F323" s="124" t="s">
        <v>2964</v>
      </c>
      <c r="G323" s="125" t="s">
        <v>895</v>
      </c>
      <c r="H323" s="126">
        <v>72.38</v>
      </c>
      <c r="I323" s="127"/>
      <c r="J323" s="128">
        <f>ROUND(I323*H323,2)</f>
        <v>0</v>
      </c>
      <c r="K323" s="124" t="s">
        <v>3272</v>
      </c>
      <c r="L323" s="33"/>
      <c r="M323" s="129" t="s">
        <v>19</v>
      </c>
      <c r="N323" s="130" t="s">
        <v>46</v>
      </c>
      <c r="P323" s="131">
        <f>O323*H323</f>
        <v>0</v>
      </c>
      <c r="Q323" s="131">
        <v>0</v>
      </c>
      <c r="R323" s="131">
        <f>Q323*H323</f>
        <v>0</v>
      </c>
      <c r="S323" s="131">
        <v>0</v>
      </c>
      <c r="T323" s="132">
        <f>S323*H323</f>
        <v>0</v>
      </c>
      <c r="AR323" s="133" t="s">
        <v>272</v>
      </c>
      <c r="AT323" s="133" t="s">
        <v>267</v>
      </c>
      <c r="AU323" s="133" t="s">
        <v>85</v>
      </c>
      <c r="AY323" s="18" t="s">
        <v>266</v>
      </c>
      <c r="BE323" s="134">
        <f>IF(N323="základní",J323,0)</f>
        <v>0</v>
      </c>
      <c r="BF323" s="134">
        <f>IF(N323="snížená",J323,0)</f>
        <v>0</v>
      </c>
      <c r="BG323" s="134">
        <f>IF(N323="zákl. přenesená",J323,0)</f>
        <v>0</v>
      </c>
      <c r="BH323" s="134">
        <f>IF(N323="sníž. přenesená",J323,0)</f>
        <v>0</v>
      </c>
      <c r="BI323" s="134">
        <f>IF(N323="nulová",J323,0)</f>
        <v>0</v>
      </c>
      <c r="BJ323" s="18" t="s">
        <v>83</v>
      </c>
      <c r="BK323" s="134">
        <f>ROUND(I323*H323,2)</f>
        <v>0</v>
      </c>
      <c r="BL323" s="18" t="s">
        <v>272</v>
      </c>
      <c r="BM323" s="133" t="s">
        <v>6216</v>
      </c>
    </row>
    <row r="324" spans="2:65" s="1" customFormat="1" ht="11.25">
      <c r="B324" s="33"/>
      <c r="D324" s="186" t="s">
        <v>1068</v>
      </c>
      <c r="F324" s="187" t="s">
        <v>2966</v>
      </c>
      <c r="I324" s="151"/>
      <c r="L324" s="33"/>
      <c r="M324" s="152"/>
      <c r="T324" s="54"/>
      <c r="AT324" s="18" t="s">
        <v>1068</v>
      </c>
      <c r="AU324" s="18" t="s">
        <v>85</v>
      </c>
    </row>
    <row r="325" spans="2:65" s="14" customFormat="1" ht="11.25">
      <c r="B325" s="164"/>
      <c r="D325" s="136" t="s">
        <v>274</v>
      </c>
      <c r="E325" s="165" t="s">
        <v>19</v>
      </c>
      <c r="F325" s="166" t="s">
        <v>6217</v>
      </c>
      <c r="H325" s="165" t="s">
        <v>19</v>
      </c>
      <c r="I325" s="167"/>
      <c r="L325" s="164"/>
      <c r="M325" s="168"/>
      <c r="T325" s="169"/>
      <c r="AT325" s="165" t="s">
        <v>274</v>
      </c>
      <c r="AU325" s="165" t="s">
        <v>85</v>
      </c>
      <c r="AV325" s="14" t="s">
        <v>83</v>
      </c>
      <c r="AW325" s="14" t="s">
        <v>37</v>
      </c>
      <c r="AX325" s="14" t="s">
        <v>75</v>
      </c>
      <c r="AY325" s="165" t="s">
        <v>266</v>
      </c>
    </row>
    <row r="326" spans="2:65" s="11" customFormat="1" ht="11.25">
      <c r="B326" s="135"/>
      <c r="D326" s="136" t="s">
        <v>274</v>
      </c>
      <c r="E326" s="137" t="s">
        <v>19</v>
      </c>
      <c r="F326" s="138" t="s">
        <v>6218</v>
      </c>
      <c r="H326" s="139">
        <v>2.4209999999999998</v>
      </c>
      <c r="I326" s="140"/>
      <c r="L326" s="135"/>
      <c r="M326" s="141"/>
      <c r="T326" s="142"/>
      <c r="AT326" s="137" t="s">
        <v>274</v>
      </c>
      <c r="AU326" s="137" t="s">
        <v>85</v>
      </c>
      <c r="AV326" s="11" t="s">
        <v>85</v>
      </c>
      <c r="AW326" s="11" t="s">
        <v>37</v>
      </c>
      <c r="AX326" s="11" t="s">
        <v>75</v>
      </c>
      <c r="AY326" s="137" t="s">
        <v>266</v>
      </c>
    </row>
    <row r="327" spans="2:65" s="11" customFormat="1" ht="11.25">
      <c r="B327" s="135"/>
      <c r="D327" s="136" t="s">
        <v>274</v>
      </c>
      <c r="E327" s="137" t="s">
        <v>19</v>
      </c>
      <c r="F327" s="138" t="s">
        <v>6219</v>
      </c>
      <c r="H327" s="139">
        <v>4.0439999999999996</v>
      </c>
      <c r="I327" s="140"/>
      <c r="L327" s="135"/>
      <c r="M327" s="141"/>
      <c r="T327" s="142"/>
      <c r="AT327" s="137" t="s">
        <v>274</v>
      </c>
      <c r="AU327" s="137" t="s">
        <v>85</v>
      </c>
      <c r="AV327" s="11" t="s">
        <v>85</v>
      </c>
      <c r="AW327" s="11" t="s">
        <v>37</v>
      </c>
      <c r="AX327" s="11" t="s">
        <v>75</v>
      </c>
      <c r="AY327" s="137" t="s">
        <v>266</v>
      </c>
    </row>
    <row r="328" spans="2:65" s="11" customFormat="1" ht="11.25">
      <c r="B328" s="135"/>
      <c r="D328" s="136" t="s">
        <v>274</v>
      </c>
      <c r="E328" s="137" t="s">
        <v>19</v>
      </c>
      <c r="F328" s="138" t="s">
        <v>6220</v>
      </c>
      <c r="H328" s="139">
        <v>11.73</v>
      </c>
      <c r="I328" s="140"/>
      <c r="L328" s="135"/>
      <c r="M328" s="141"/>
      <c r="T328" s="142"/>
      <c r="AT328" s="137" t="s">
        <v>274</v>
      </c>
      <c r="AU328" s="137" t="s">
        <v>85</v>
      </c>
      <c r="AV328" s="11" t="s">
        <v>85</v>
      </c>
      <c r="AW328" s="11" t="s">
        <v>37</v>
      </c>
      <c r="AX328" s="11" t="s">
        <v>75</v>
      </c>
      <c r="AY328" s="137" t="s">
        <v>266</v>
      </c>
    </row>
    <row r="329" spans="2:65" s="11" customFormat="1" ht="11.25">
      <c r="B329" s="135"/>
      <c r="D329" s="136" t="s">
        <v>274</v>
      </c>
      <c r="E329" s="137" t="s">
        <v>19</v>
      </c>
      <c r="F329" s="138" t="s">
        <v>6221</v>
      </c>
      <c r="H329" s="139">
        <v>19.788</v>
      </c>
      <c r="I329" s="140"/>
      <c r="L329" s="135"/>
      <c r="M329" s="141"/>
      <c r="T329" s="142"/>
      <c r="AT329" s="137" t="s">
        <v>274</v>
      </c>
      <c r="AU329" s="137" t="s">
        <v>85</v>
      </c>
      <c r="AV329" s="11" t="s">
        <v>85</v>
      </c>
      <c r="AW329" s="11" t="s">
        <v>37</v>
      </c>
      <c r="AX329" s="11" t="s">
        <v>75</v>
      </c>
      <c r="AY329" s="137" t="s">
        <v>266</v>
      </c>
    </row>
    <row r="330" spans="2:65" s="11" customFormat="1" ht="11.25">
      <c r="B330" s="135"/>
      <c r="D330" s="136" t="s">
        <v>274</v>
      </c>
      <c r="E330" s="137" t="s">
        <v>19</v>
      </c>
      <c r="F330" s="138" t="s">
        <v>6222</v>
      </c>
      <c r="H330" s="139">
        <v>22.334</v>
      </c>
      <c r="I330" s="140"/>
      <c r="L330" s="135"/>
      <c r="M330" s="141"/>
      <c r="T330" s="142"/>
      <c r="AT330" s="137" t="s">
        <v>274</v>
      </c>
      <c r="AU330" s="137" t="s">
        <v>85</v>
      </c>
      <c r="AV330" s="11" t="s">
        <v>85</v>
      </c>
      <c r="AW330" s="11" t="s">
        <v>37</v>
      </c>
      <c r="AX330" s="11" t="s">
        <v>75</v>
      </c>
      <c r="AY330" s="137" t="s">
        <v>266</v>
      </c>
    </row>
    <row r="331" spans="2:65" s="15" customFormat="1" ht="11.25">
      <c r="B331" s="190"/>
      <c r="D331" s="136" t="s">
        <v>274</v>
      </c>
      <c r="E331" s="191" t="s">
        <v>19</v>
      </c>
      <c r="F331" s="192" t="s">
        <v>1643</v>
      </c>
      <c r="H331" s="193">
        <v>60.317</v>
      </c>
      <c r="I331" s="194"/>
      <c r="L331" s="190"/>
      <c r="M331" s="195"/>
      <c r="T331" s="196"/>
      <c r="AT331" s="191" t="s">
        <v>274</v>
      </c>
      <c r="AU331" s="191" t="s">
        <v>85</v>
      </c>
      <c r="AV331" s="15" t="s">
        <v>285</v>
      </c>
      <c r="AW331" s="15" t="s">
        <v>37</v>
      </c>
      <c r="AX331" s="15" t="s">
        <v>75</v>
      </c>
      <c r="AY331" s="191" t="s">
        <v>266</v>
      </c>
    </row>
    <row r="332" spans="2:65" s="11" customFormat="1" ht="11.25">
      <c r="B332" s="135"/>
      <c r="D332" s="136" t="s">
        <v>274</v>
      </c>
      <c r="E332" s="137" t="s">
        <v>19</v>
      </c>
      <c r="F332" s="138" t="s">
        <v>6223</v>
      </c>
      <c r="H332" s="139">
        <v>12.063000000000001</v>
      </c>
      <c r="I332" s="140"/>
      <c r="L332" s="135"/>
      <c r="M332" s="141"/>
      <c r="T332" s="142"/>
      <c r="AT332" s="137" t="s">
        <v>274</v>
      </c>
      <c r="AU332" s="137" t="s">
        <v>85</v>
      </c>
      <c r="AV332" s="11" t="s">
        <v>85</v>
      </c>
      <c r="AW332" s="11" t="s">
        <v>37</v>
      </c>
      <c r="AX332" s="11" t="s">
        <v>75</v>
      </c>
      <c r="AY332" s="137" t="s">
        <v>266</v>
      </c>
    </row>
    <row r="333" spans="2:65" s="12" customFormat="1" ht="11.25">
      <c r="B333" s="143"/>
      <c r="D333" s="136" t="s">
        <v>274</v>
      </c>
      <c r="E333" s="144" t="s">
        <v>19</v>
      </c>
      <c r="F333" s="145" t="s">
        <v>276</v>
      </c>
      <c r="H333" s="146">
        <v>72.38</v>
      </c>
      <c r="I333" s="147"/>
      <c r="L333" s="143"/>
      <c r="M333" s="148"/>
      <c r="T333" s="149"/>
      <c r="AT333" s="144" t="s">
        <v>274</v>
      </c>
      <c r="AU333" s="144" t="s">
        <v>85</v>
      </c>
      <c r="AV333" s="12" t="s">
        <v>272</v>
      </c>
      <c r="AW333" s="12" t="s">
        <v>37</v>
      </c>
      <c r="AX333" s="12" t="s">
        <v>83</v>
      </c>
      <c r="AY333" s="144" t="s">
        <v>266</v>
      </c>
    </row>
    <row r="334" spans="2:65" s="10" customFormat="1" ht="22.9" customHeight="1">
      <c r="B334" s="112"/>
      <c r="D334" s="113" t="s">
        <v>74</v>
      </c>
      <c r="E334" s="162" t="s">
        <v>307</v>
      </c>
      <c r="F334" s="162" t="s">
        <v>1071</v>
      </c>
      <c r="I334" s="115"/>
      <c r="J334" s="163">
        <f>BK334</f>
        <v>0</v>
      </c>
      <c r="L334" s="112"/>
      <c r="M334" s="117"/>
      <c r="P334" s="118">
        <f>SUM(P335:P405)</f>
        <v>0</v>
      </c>
      <c r="R334" s="118">
        <f>SUM(R335:R405)</f>
        <v>0</v>
      </c>
      <c r="T334" s="119">
        <f>SUM(T335:T405)</f>
        <v>0</v>
      </c>
      <c r="AR334" s="113" t="s">
        <v>83</v>
      </c>
      <c r="AT334" s="120" t="s">
        <v>74</v>
      </c>
      <c r="AU334" s="120" t="s">
        <v>83</v>
      </c>
      <c r="AY334" s="113" t="s">
        <v>266</v>
      </c>
      <c r="BK334" s="121">
        <f>SUM(BK335:BK405)</f>
        <v>0</v>
      </c>
    </row>
    <row r="335" spans="2:65" s="1" customFormat="1" ht="16.5" customHeight="1">
      <c r="B335" s="33"/>
      <c r="C335" s="122" t="s">
        <v>550</v>
      </c>
      <c r="D335" s="122" t="s">
        <v>267</v>
      </c>
      <c r="E335" s="123" t="s">
        <v>1072</v>
      </c>
      <c r="F335" s="124" t="s">
        <v>3092</v>
      </c>
      <c r="G335" s="125" t="s">
        <v>291</v>
      </c>
      <c r="H335" s="126">
        <v>72</v>
      </c>
      <c r="I335" s="127"/>
      <c r="J335" s="128">
        <f>ROUND(I335*H335,2)</f>
        <v>0</v>
      </c>
      <c r="K335" s="124" t="s">
        <v>3272</v>
      </c>
      <c r="L335" s="33"/>
      <c r="M335" s="129" t="s">
        <v>19</v>
      </c>
      <c r="N335" s="130" t="s">
        <v>46</v>
      </c>
      <c r="P335" s="131">
        <f>O335*H335</f>
        <v>0</v>
      </c>
      <c r="Q335" s="131">
        <v>0</v>
      </c>
      <c r="R335" s="131">
        <f>Q335*H335</f>
        <v>0</v>
      </c>
      <c r="S335" s="131">
        <v>0</v>
      </c>
      <c r="T335" s="132">
        <f>S335*H335</f>
        <v>0</v>
      </c>
      <c r="AR335" s="133" t="s">
        <v>272</v>
      </c>
      <c r="AT335" s="133" t="s">
        <v>267</v>
      </c>
      <c r="AU335" s="133" t="s">
        <v>85</v>
      </c>
      <c r="AY335" s="18" t="s">
        <v>266</v>
      </c>
      <c r="BE335" s="134">
        <f>IF(N335="základní",J335,0)</f>
        <v>0</v>
      </c>
      <c r="BF335" s="134">
        <f>IF(N335="snížená",J335,0)</f>
        <v>0</v>
      </c>
      <c r="BG335" s="134">
        <f>IF(N335="zákl. přenesená",J335,0)</f>
        <v>0</v>
      </c>
      <c r="BH335" s="134">
        <f>IF(N335="sníž. přenesená",J335,0)</f>
        <v>0</v>
      </c>
      <c r="BI335" s="134">
        <f>IF(N335="nulová",J335,0)</f>
        <v>0</v>
      </c>
      <c r="BJ335" s="18" t="s">
        <v>83</v>
      </c>
      <c r="BK335" s="134">
        <f>ROUND(I335*H335,2)</f>
        <v>0</v>
      </c>
      <c r="BL335" s="18" t="s">
        <v>272</v>
      </c>
      <c r="BM335" s="133" t="s">
        <v>6224</v>
      </c>
    </row>
    <row r="336" spans="2:65" s="1" customFormat="1" ht="11.25">
      <c r="B336" s="33"/>
      <c r="D336" s="186" t="s">
        <v>1068</v>
      </c>
      <c r="F336" s="187" t="s">
        <v>1075</v>
      </c>
      <c r="I336" s="151"/>
      <c r="L336" s="33"/>
      <c r="M336" s="152"/>
      <c r="T336" s="54"/>
      <c r="AT336" s="18" t="s">
        <v>1068</v>
      </c>
      <c r="AU336" s="18" t="s">
        <v>85</v>
      </c>
    </row>
    <row r="337" spans="2:65" s="1" customFormat="1" ht="16.5" customHeight="1">
      <c r="B337" s="33"/>
      <c r="C337" s="122" t="s">
        <v>554</v>
      </c>
      <c r="D337" s="122" t="s">
        <v>267</v>
      </c>
      <c r="E337" s="123" t="s">
        <v>1077</v>
      </c>
      <c r="F337" s="124" t="s">
        <v>1078</v>
      </c>
      <c r="G337" s="125" t="s">
        <v>1079</v>
      </c>
      <c r="H337" s="126">
        <v>1799.9</v>
      </c>
      <c r="I337" s="127"/>
      <c r="J337" s="128">
        <f>ROUND(I337*H337,2)</f>
        <v>0</v>
      </c>
      <c r="K337" s="124" t="s">
        <v>19</v>
      </c>
      <c r="L337" s="33"/>
      <c r="M337" s="129" t="s">
        <v>19</v>
      </c>
      <c r="N337" s="130" t="s">
        <v>46</v>
      </c>
      <c r="P337" s="131">
        <f>O337*H337</f>
        <v>0</v>
      </c>
      <c r="Q337" s="131">
        <v>0</v>
      </c>
      <c r="R337" s="131">
        <f>Q337*H337</f>
        <v>0</v>
      </c>
      <c r="S337" s="131">
        <v>0</v>
      </c>
      <c r="T337" s="132">
        <f>S337*H337</f>
        <v>0</v>
      </c>
      <c r="AR337" s="133" t="s">
        <v>272</v>
      </c>
      <c r="AT337" s="133" t="s">
        <v>267</v>
      </c>
      <c r="AU337" s="133" t="s">
        <v>85</v>
      </c>
      <c r="AY337" s="18" t="s">
        <v>266</v>
      </c>
      <c r="BE337" s="134">
        <f>IF(N337="základní",J337,0)</f>
        <v>0</v>
      </c>
      <c r="BF337" s="134">
        <f>IF(N337="snížená",J337,0)</f>
        <v>0</v>
      </c>
      <c r="BG337" s="134">
        <f>IF(N337="zákl. přenesená",J337,0)</f>
        <v>0</v>
      </c>
      <c r="BH337" s="134">
        <f>IF(N337="sníž. přenesená",J337,0)</f>
        <v>0</v>
      </c>
      <c r="BI337" s="134">
        <f>IF(N337="nulová",J337,0)</f>
        <v>0</v>
      </c>
      <c r="BJ337" s="18" t="s">
        <v>83</v>
      </c>
      <c r="BK337" s="134">
        <f>ROUND(I337*H337,2)</f>
        <v>0</v>
      </c>
      <c r="BL337" s="18" t="s">
        <v>272</v>
      </c>
      <c r="BM337" s="133" t="s">
        <v>6225</v>
      </c>
    </row>
    <row r="338" spans="2:65" s="11" customFormat="1" ht="11.25">
      <c r="B338" s="135"/>
      <c r="D338" s="136" t="s">
        <v>274</v>
      </c>
      <c r="E338" s="137" t="s">
        <v>19</v>
      </c>
      <c r="F338" s="138" t="s">
        <v>6226</v>
      </c>
      <c r="H338" s="139">
        <v>1799.9</v>
      </c>
      <c r="I338" s="140"/>
      <c r="L338" s="135"/>
      <c r="M338" s="141"/>
      <c r="T338" s="142"/>
      <c r="AT338" s="137" t="s">
        <v>274</v>
      </c>
      <c r="AU338" s="137" t="s">
        <v>85</v>
      </c>
      <c r="AV338" s="11" t="s">
        <v>85</v>
      </c>
      <c r="AW338" s="11" t="s">
        <v>37</v>
      </c>
      <c r="AX338" s="11" t="s">
        <v>75</v>
      </c>
      <c r="AY338" s="137" t="s">
        <v>266</v>
      </c>
    </row>
    <row r="339" spans="2:65" s="12" customFormat="1" ht="11.25">
      <c r="B339" s="143"/>
      <c r="D339" s="136" t="s">
        <v>274</v>
      </c>
      <c r="E339" s="144" t="s">
        <v>19</v>
      </c>
      <c r="F339" s="145" t="s">
        <v>276</v>
      </c>
      <c r="H339" s="146">
        <v>1799.9</v>
      </c>
      <c r="I339" s="147"/>
      <c r="L339" s="143"/>
      <c r="M339" s="148"/>
      <c r="T339" s="149"/>
      <c r="AT339" s="144" t="s">
        <v>274</v>
      </c>
      <c r="AU339" s="144" t="s">
        <v>85</v>
      </c>
      <c r="AV339" s="12" t="s">
        <v>272</v>
      </c>
      <c r="AW339" s="12" t="s">
        <v>37</v>
      </c>
      <c r="AX339" s="12" t="s">
        <v>83</v>
      </c>
      <c r="AY339" s="144" t="s">
        <v>266</v>
      </c>
    </row>
    <row r="340" spans="2:65" s="1" customFormat="1" ht="16.5" customHeight="1">
      <c r="B340" s="33"/>
      <c r="C340" s="122" t="s">
        <v>558</v>
      </c>
      <c r="D340" s="122" t="s">
        <v>267</v>
      </c>
      <c r="E340" s="123" t="s">
        <v>6227</v>
      </c>
      <c r="F340" s="124" t="s">
        <v>6228</v>
      </c>
      <c r="G340" s="125" t="s">
        <v>895</v>
      </c>
      <c r="H340" s="126">
        <v>326.98</v>
      </c>
      <c r="I340" s="127"/>
      <c r="J340" s="128">
        <f>ROUND(I340*H340,2)</f>
        <v>0</v>
      </c>
      <c r="K340" s="124" t="s">
        <v>3272</v>
      </c>
      <c r="L340" s="33"/>
      <c r="M340" s="129" t="s">
        <v>19</v>
      </c>
      <c r="N340" s="130" t="s">
        <v>46</v>
      </c>
      <c r="P340" s="131">
        <f>O340*H340</f>
        <v>0</v>
      </c>
      <c r="Q340" s="131">
        <v>0</v>
      </c>
      <c r="R340" s="131">
        <f>Q340*H340</f>
        <v>0</v>
      </c>
      <c r="S340" s="131">
        <v>0</v>
      </c>
      <c r="T340" s="132">
        <f>S340*H340</f>
        <v>0</v>
      </c>
      <c r="AR340" s="133" t="s">
        <v>272</v>
      </c>
      <c r="AT340" s="133" t="s">
        <v>267</v>
      </c>
      <c r="AU340" s="133" t="s">
        <v>85</v>
      </c>
      <c r="AY340" s="18" t="s">
        <v>266</v>
      </c>
      <c r="BE340" s="134">
        <f>IF(N340="základní",J340,0)</f>
        <v>0</v>
      </c>
      <c r="BF340" s="134">
        <f>IF(N340="snížená",J340,0)</f>
        <v>0</v>
      </c>
      <c r="BG340" s="134">
        <f>IF(N340="zákl. přenesená",J340,0)</f>
        <v>0</v>
      </c>
      <c r="BH340" s="134">
        <f>IF(N340="sníž. přenesená",J340,0)</f>
        <v>0</v>
      </c>
      <c r="BI340" s="134">
        <f>IF(N340="nulová",J340,0)</f>
        <v>0</v>
      </c>
      <c r="BJ340" s="18" t="s">
        <v>83</v>
      </c>
      <c r="BK340" s="134">
        <f>ROUND(I340*H340,2)</f>
        <v>0</v>
      </c>
      <c r="BL340" s="18" t="s">
        <v>272</v>
      </c>
      <c r="BM340" s="133" t="s">
        <v>6229</v>
      </c>
    </row>
    <row r="341" spans="2:65" s="1" customFormat="1" ht="11.25">
      <c r="B341" s="33"/>
      <c r="D341" s="186" t="s">
        <v>1068</v>
      </c>
      <c r="F341" s="187" t="s">
        <v>6230</v>
      </c>
      <c r="I341" s="151"/>
      <c r="L341" s="33"/>
      <c r="M341" s="152"/>
      <c r="T341" s="54"/>
      <c r="AT341" s="18" t="s">
        <v>1068</v>
      </c>
      <c r="AU341" s="18" t="s">
        <v>85</v>
      </c>
    </row>
    <row r="342" spans="2:65" s="14" customFormat="1" ht="11.25">
      <c r="B342" s="164"/>
      <c r="D342" s="136" t="s">
        <v>274</v>
      </c>
      <c r="E342" s="165" t="s">
        <v>19</v>
      </c>
      <c r="F342" s="166" t="s">
        <v>6231</v>
      </c>
      <c r="H342" s="165" t="s">
        <v>19</v>
      </c>
      <c r="I342" s="167"/>
      <c r="L342" s="164"/>
      <c r="M342" s="168"/>
      <c r="T342" s="169"/>
      <c r="AT342" s="165" t="s">
        <v>274</v>
      </c>
      <c r="AU342" s="165" t="s">
        <v>85</v>
      </c>
      <c r="AV342" s="14" t="s">
        <v>83</v>
      </c>
      <c r="AW342" s="14" t="s">
        <v>37</v>
      </c>
      <c r="AX342" s="14" t="s">
        <v>75</v>
      </c>
      <c r="AY342" s="165" t="s">
        <v>266</v>
      </c>
    </row>
    <row r="343" spans="2:65" s="11" customFormat="1" ht="11.25">
      <c r="B343" s="135"/>
      <c r="D343" s="136" t="s">
        <v>274</v>
      </c>
      <c r="E343" s="137" t="s">
        <v>19</v>
      </c>
      <c r="F343" s="138" t="s">
        <v>6232</v>
      </c>
      <c r="H343" s="139">
        <v>137.94</v>
      </c>
      <c r="I343" s="140"/>
      <c r="L343" s="135"/>
      <c r="M343" s="141"/>
      <c r="T343" s="142"/>
      <c r="AT343" s="137" t="s">
        <v>274</v>
      </c>
      <c r="AU343" s="137" t="s">
        <v>85</v>
      </c>
      <c r="AV343" s="11" t="s">
        <v>85</v>
      </c>
      <c r="AW343" s="11" t="s">
        <v>37</v>
      </c>
      <c r="AX343" s="11" t="s">
        <v>75</v>
      </c>
      <c r="AY343" s="137" t="s">
        <v>266</v>
      </c>
    </row>
    <row r="344" spans="2:65" s="11" customFormat="1" ht="11.25">
      <c r="B344" s="135"/>
      <c r="D344" s="136" t="s">
        <v>274</v>
      </c>
      <c r="E344" s="137" t="s">
        <v>19</v>
      </c>
      <c r="F344" s="138" t="s">
        <v>6233</v>
      </c>
      <c r="H344" s="139">
        <v>189.04</v>
      </c>
      <c r="I344" s="140"/>
      <c r="L344" s="135"/>
      <c r="M344" s="141"/>
      <c r="T344" s="142"/>
      <c r="AT344" s="137" t="s">
        <v>274</v>
      </c>
      <c r="AU344" s="137" t="s">
        <v>85</v>
      </c>
      <c r="AV344" s="11" t="s">
        <v>85</v>
      </c>
      <c r="AW344" s="11" t="s">
        <v>37</v>
      </c>
      <c r="AX344" s="11" t="s">
        <v>75</v>
      </c>
      <c r="AY344" s="137" t="s">
        <v>266</v>
      </c>
    </row>
    <row r="345" spans="2:65" s="12" customFormat="1" ht="11.25">
      <c r="B345" s="143"/>
      <c r="D345" s="136" t="s">
        <v>274</v>
      </c>
      <c r="E345" s="144" t="s">
        <v>19</v>
      </c>
      <c r="F345" s="145" t="s">
        <v>276</v>
      </c>
      <c r="H345" s="146">
        <v>326.98</v>
      </c>
      <c r="I345" s="147"/>
      <c r="L345" s="143"/>
      <c r="M345" s="148"/>
      <c r="T345" s="149"/>
      <c r="AT345" s="144" t="s">
        <v>274</v>
      </c>
      <c r="AU345" s="144" t="s">
        <v>85</v>
      </c>
      <c r="AV345" s="12" t="s">
        <v>272</v>
      </c>
      <c r="AW345" s="12" t="s">
        <v>37</v>
      </c>
      <c r="AX345" s="12" t="s">
        <v>83</v>
      </c>
      <c r="AY345" s="144" t="s">
        <v>266</v>
      </c>
    </row>
    <row r="346" spans="2:65" s="1" customFormat="1" ht="16.5" customHeight="1">
      <c r="B346" s="33"/>
      <c r="C346" s="122" t="s">
        <v>562</v>
      </c>
      <c r="D346" s="122" t="s">
        <v>267</v>
      </c>
      <c r="E346" s="123" t="s">
        <v>3855</v>
      </c>
      <c r="F346" s="124" t="s">
        <v>3856</v>
      </c>
      <c r="G346" s="125" t="s">
        <v>895</v>
      </c>
      <c r="H346" s="126">
        <v>151.62100000000001</v>
      </c>
      <c r="I346" s="127"/>
      <c r="J346" s="128">
        <f>ROUND(I346*H346,2)</f>
        <v>0</v>
      </c>
      <c r="K346" s="124" t="s">
        <v>3272</v>
      </c>
      <c r="L346" s="33"/>
      <c r="M346" s="129" t="s">
        <v>19</v>
      </c>
      <c r="N346" s="130" t="s">
        <v>46</v>
      </c>
      <c r="P346" s="131">
        <f>O346*H346</f>
        <v>0</v>
      </c>
      <c r="Q346" s="131">
        <v>0</v>
      </c>
      <c r="R346" s="131">
        <f>Q346*H346</f>
        <v>0</v>
      </c>
      <c r="S346" s="131">
        <v>0</v>
      </c>
      <c r="T346" s="132">
        <f>S346*H346</f>
        <v>0</v>
      </c>
      <c r="AR346" s="133" t="s">
        <v>272</v>
      </c>
      <c r="AT346" s="133" t="s">
        <v>267</v>
      </c>
      <c r="AU346" s="133" t="s">
        <v>85</v>
      </c>
      <c r="AY346" s="18" t="s">
        <v>266</v>
      </c>
      <c r="BE346" s="134">
        <f>IF(N346="základní",J346,0)</f>
        <v>0</v>
      </c>
      <c r="BF346" s="134">
        <f>IF(N346="snížená",J346,0)</f>
        <v>0</v>
      </c>
      <c r="BG346" s="134">
        <f>IF(N346="zákl. přenesená",J346,0)</f>
        <v>0</v>
      </c>
      <c r="BH346" s="134">
        <f>IF(N346="sníž. přenesená",J346,0)</f>
        <v>0</v>
      </c>
      <c r="BI346" s="134">
        <f>IF(N346="nulová",J346,0)</f>
        <v>0</v>
      </c>
      <c r="BJ346" s="18" t="s">
        <v>83</v>
      </c>
      <c r="BK346" s="134">
        <f>ROUND(I346*H346,2)</f>
        <v>0</v>
      </c>
      <c r="BL346" s="18" t="s">
        <v>272</v>
      </c>
      <c r="BM346" s="133" t="s">
        <v>6234</v>
      </c>
    </row>
    <row r="347" spans="2:65" s="1" customFormat="1" ht="11.25">
      <c r="B347" s="33"/>
      <c r="D347" s="186" t="s">
        <v>1068</v>
      </c>
      <c r="F347" s="187" t="s">
        <v>3858</v>
      </c>
      <c r="I347" s="151"/>
      <c r="L347" s="33"/>
      <c r="M347" s="152"/>
      <c r="T347" s="54"/>
      <c r="AT347" s="18" t="s">
        <v>1068</v>
      </c>
      <c r="AU347" s="18" t="s">
        <v>85</v>
      </c>
    </row>
    <row r="348" spans="2:65" s="11" customFormat="1" ht="11.25">
      <c r="B348" s="135"/>
      <c r="D348" s="136" t="s">
        <v>274</v>
      </c>
      <c r="E348" s="137" t="s">
        <v>19</v>
      </c>
      <c r="F348" s="138" t="s">
        <v>6235</v>
      </c>
      <c r="H348" s="139">
        <v>75.790000000000006</v>
      </c>
      <c r="I348" s="140"/>
      <c r="L348" s="135"/>
      <c r="M348" s="141"/>
      <c r="T348" s="142"/>
      <c r="AT348" s="137" t="s">
        <v>274</v>
      </c>
      <c r="AU348" s="137" t="s">
        <v>85</v>
      </c>
      <c r="AV348" s="11" t="s">
        <v>85</v>
      </c>
      <c r="AW348" s="11" t="s">
        <v>37</v>
      </c>
      <c r="AX348" s="11" t="s">
        <v>75</v>
      </c>
      <c r="AY348" s="137" t="s">
        <v>266</v>
      </c>
    </row>
    <row r="349" spans="2:65" s="11" customFormat="1" ht="11.25">
      <c r="B349" s="135"/>
      <c r="D349" s="136" t="s">
        <v>274</v>
      </c>
      <c r="E349" s="137" t="s">
        <v>19</v>
      </c>
      <c r="F349" s="138" t="s">
        <v>6236</v>
      </c>
      <c r="H349" s="139">
        <v>50.554000000000002</v>
      </c>
      <c r="I349" s="140"/>
      <c r="L349" s="135"/>
      <c r="M349" s="141"/>
      <c r="T349" s="142"/>
      <c r="AT349" s="137" t="s">
        <v>274</v>
      </c>
      <c r="AU349" s="137" t="s">
        <v>85</v>
      </c>
      <c r="AV349" s="11" t="s">
        <v>85</v>
      </c>
      <c r="AW349" s="11" t="s">
        <v>37</v>
      </c>
      <c r="AX349" s="11" t="s">
        <v>75</v>
      </c>
      <c r="AY349" s="137" t="s">
        <v>266</v>
      </c>
    </row>
    <row r="350" spans="2:65" s="11" customFormat="1" ht="11.25">
      <c r="B350" s="135"/>
      <c r="D350" s="136" t="s">
        <v>274</v>
      </c>
      <c r="E350" s="137" t="s">
        <v>19</v>
      </c>
      <c r="F350" s="138" t="s">
        <v>6237</v>
      </c>
      <c r="H350" s="139">
        <v>25.277000000000001</v>
      </c>
      <c r="I350" s="140"/>
      <c r="L350" s="135"/>
      <c r="M350" s="141"/>
      <c r="T350" s="142"/>
      <c r="AT350" s="137" t="s">
        <v>274</v>
      </c>
      <c r="AU350" s="137" t="s">
        <v>85</v>
      </c>
      <c r="AV350" s="11" t="s">
        <v>85</v>
      </c>
      <c r="AW350" s="11" t="s">
        <v>37</v>
      </c>
      <c r="AX350" s="11" t="s">
        <v>75</v>
      </c>
      <c r="AY350" s="137" t="s">
        <v>266</v>
      </c>
    </row>
    <row r="351" spans="2:65" s="12" customFormat="1" ht="11.25">
      <c r="B351" s="143"/>
      <c r="D351" s="136" t="s">
        <v>274</v>
      </c>
      <c r="E351" s="144" t="s">
        <v>19</v>
      </c>
      <c r="F351" s="145" t="s">
        <v>276</v>
      </c>
      <c r="H351" s="146">
        <v>151.62100000000001</v>
      </c>
      <c r="I351" s="147"/>
      <c r="L351" s="143"/>
      <c r="M351" s="148"/>
      <c r="T351" s="149"/>
      <c r="AT351" s="144" t="s">
        <v>274</v>
      </c>
      <c r="AU351" s="144" t="s">
        <v>85</v>
      </c>
      <c r="AV351" s="12" t="s">
        <v>272</v>
      </c>
      <c r="AW351" s="12" t="s">
        <v>37</v>
      </c>
      <c r="AX351" s="12" t="s">
        <v>83</v>
      </c>
      <c r="AY351" s="144" t="s">
        <v>266</v>
      </c>
    </row>
    <row r="352" spans="2:65" s="1" customFormat="1" ht="16.5" customHeight="1">
      <c r="B352" s="33"/>
      <c r="C352" s="122" t="s">
        <v>566</v>
      </c>
      <c r="D352" s="122" t="s">
        <v>267</v>
      </c>
      <c r="E352" s="123" t="s">
        <v>3106</v>
      </c>
      <c r="F352" s="124" t="s">
        <v>3107</v>
      </c>
      <c r="G352" s="125" t="s">
        <v>291</v>
      </c>
      <c r="H352" s="126">
        <v>11.33</v>
      </c>
      <c r="I352" s="127"/>
      <c r="J352" s="128">
        <f>ROUND(I352*H352,2)</f>
        <v>0</v>
      </c>
      <c r="K352" s="124" t="s">
        <v>3272</v>
      </c>
      <c r="L352" s="33"/>
      <c r="M352" s="129" t="s">
        <v>19</v>
      </c>
      <c r="N352" s="130" t="s">
        <v>46</v>
      </c>
      <c r="P352" s="131">
        <f>O352*H352</f>
        <v>0</v>
      </c>
      <c r="Q352" s="131">
        <v>0</v>
      </c>
      <c r="R352" s="131">
        <f>Q352*H352</f>
        <v>0</v>
      </c>
      <c r="S352" s="131">
        <v>0</v>
      </c>
      <c r="T352" s="132">
        <f>S352*H352</f>
        <v>0</v>
      </c>
      <c r="AR352" s="133" t="s">
        <v>272</v>
      </c>
      <c r="AT352" s="133" t="s">
        <v>267</v>
      </c>
      <c r="AU352" s="133" t="s">
        <v>85</v>
      </c>
      <c r="AY352" s="18" t="s">
        <v>266</v>
      </c>
      <c r="BE352" s="134">
        <f>IF(N352="základní",J352,0)</f>
        <v>0</v>
      </c>
      <c r="BF352" s="134">
        <f>IF(N352="snížená",J352,0)</f>
        <v>0</v>
      </c>
      <c r="BG352" s="134">
        <f>IF(N352="zákl. přenesená",J352,0)</f>
        <v>0</v>
      </c>
      <c r="BH352" s="134">
        <f>IF(N352="sníž. přenesená",J352,0)</f>
        <v>0</v>
      </c>
      <c r="BI352" s="134">
        <f>IF(N352="nulová",J352,0)</f>
        <v>0</v>
      </c>
      <c r="BJ352" s="18" t="s">
        <v>83</v>
      </c>
      <c r="BK352" s="134">
        <f>ROUND(I352*H352,2)</f>
        <v>0</v>
      </c>
      <c r="BL352" s="18" t="s">
        <v>272</v>
      </c>
      <c r="BM352" s="133" t="s">
        <v>6238</v>
      </c>
    </row>
    <row r="353" spans="2:65" s="1" customFormat="1" ht="11.25">
      <c r="B353" s="33"/>
      <c r="D353" s="186" t="s">
        <v>1068</v>
      </c>
      <c r="F353" s="187" t="s">
        <v>3109</v>
      </c>
      <c r="I353" s="151"/>
      <c r="L353" s="33"/>
      <c r="M353" s="152"/>
      <c r="T353" s="54"/>
      <c r="AT353" s="18" t="s">
        <v>1068</v>
      </c>
      <c r="AU353" s="18" t="s">
        <v>85</v>
      </c>
    </row>
    <row r="354" spans="2:65" s="11" customFormat="1" ht="11.25">
      <c r="B354" s="135"/>
      <c r="D354" s="136" t="s">
        <v>274</v>
      </c>
      <c r="E354" s="137" t="s">
        <v>19</v>
      </c>
      <c r="F354" s="138" t="s">
        <v>6239</v>
      </c>
      <c r="H354" s="139">
        <v>11.33</v>
      </c>
      <c r="I354" s="140"/>
      <c r="L354" s="135"/>
      <c r="M354" s="141"/>
      <c r="T354" s="142"/>
      <c r="AT354" s="137" t="s">
        <v>274</v>
      </c>
      <c r="AU354" s="137" t="s">
        <v>85</v>
      </c>
      <c r="AV354" s="11" t="s">
        <v>85</v>
      </c>
      <c r="AW354" s="11" t="s">
        <v>37</v>
      </c>
      <c r="AX354" s="11" t="s">
        <v>75</v>
      </c>
      <c r="AY354" s="137" t="s">
        <v>266</v>
      </c>
    </row>
    <row r="355" spans="2:65" s="12" customFormat="1" ht="11.25">
      <c r="B355" s="143"/>
      <c r="D355" s="136" t="s">
        <v>274</v>
      </c>
      <c r="E355" s="144" t="s">
        <v>19</v>
      </c>
      <c r="F355" s="145" t="s">
        <v>276</v>
      </c>
      <c r="H355" s="146">
        <v>11.33</v>
      </c>
      <c r="I355" s="147"/>
      <c r="L355" s="143"/>
      <c r="M355" s="148"/>
      <c r="T355" s="149"/>
      <c r="AT355" s="144" t="s">
        <v>274</v>
      </c>
      <c r="AU355" s="144" t="s">
        <v>85</v>
      </c>
      <c r="AV355" s="12" t="s">
        <v>272</v>
      </c>
      <c r="AW355" s="12" t="s">
        <v>37</v>
      </c>
      <c r="AX355" s="12" t="s">
        <v>83</v>
      </c>
      <c r="AY355" s="144" t="s">
        <v>266</v>
      </c>
    </row>
    <row r="356" spans="2:65" s="1" customFormat="1" ht="16.5" customHeight="1">
      <c r="B356" s="33"/>
      <c r="C356" s="122" t="s">
        <v>429</v>
      </c>
      <c r="D356" s="122" t="s">
        <v>267</v>
      </c>
      <c r="E356" s="123" t="s">
        <v>3112</v>
      </c>
      <c r="F356" s="124" t="s">
        <v>3113</v>
      </c>
      <c r="G356" s="125" t="s">
        <v>895</v>
      </c>
      <c r="H356" s="126">
        <v>55.99</v>
      </c>
      <c r="I356" s="127"/>
      <c r="J356" s="128">
        <f>ROUND(I356*H356,2)</f>
        <v>0</v>
      </c>
      <c r="K356" s="124" t="s">
        <v>3272</v>
      </c>
      <c r="L356" s="33"/>
      <c r="M356" s="129" t="s">
        <v>19</v>
      </c>
      <c r="N356" s="130" t="s">
        <v>46</v>
      </c>
      <c r="P356" s="131">
        <f>O356*H356</f>
        <v>0</v>
      </c>
      <c r="Q356" s="131">
        <v>0</v>
      </c>
      <c r="R356" s="131">
        <f>Q356*H356</f>
        <v>0</v>
      </c>
      <c r="S356" s="131">
        <v>0</v>
      </c>
      <c r="T356" s="132">
        <f>S356*H356</f>
        <v>0</v>
      </c>
      <c r="AR356" s="133" t="s">
        <v>272</v>
      </c>
      <c r="AT356" s="133" t="s">
        <v>267</v>
      </c>
      <c r="AU356" s="133" t="s">
        <v>85</v>
      </c>
      <c r="AY356" s="18" t="s">
        <v>266</v>
      </c>
      <c r="BE356" s="134">
        <f>IF(N356="základní",J356,0)</f>
        <v>0</v>
      </c>
      <c r="BF356" s="134">
        <f>IF(N356="snížená",J356,0)</f>
        <v>0</v>
      </c>
      <c r="BG356" s="134">
        <f>IF(N356="zákl. přenesená",J356,0)</f>
        <v>0</v>
      </c>
      <c r="BH356" s="134">
        <f>IF(N356="sníž. přenesená",J356,0)</f>
        <v>0</v>
      </c>
      <c r="BI356" s="134">
        <f>IF(N356="nulová",J356,0)</f>
        <v>0</v>
      </c>
      <c r="BJ356" s="18" t="s">
        <v>83</v>
      </c>
      <c r="BK356" s="134">
        <f>ROUND(I356*H356,2)</f>
        <v>0</v>
      </c>
      <c r="BL356" s="18" t="s">
        <v>272</v>
      </c>
      <c r="BM356" s="133" t="s">
        <v>6240</v>
      </c>
    </row>
    <row r="357" spans="2:65" s="1" customFormat="1" ht="11.25">
      <c r="B357" s="33"/>
      <c r="D357" s="186" t="s">
        <v>1068</v>
      </c>
      <c r="F357" s="187" t="s">
        <v>3115</v>
      </c>
      <c r="I357" s="151"/>
      <c r="L357" s="33"/>
      <c r="M357" s="152"/>
      <c r="T357" s="54"/>
      <c r="AT357" s="18" t="s">
        <v>1068</v>
      </c>
      <c r="AU357" s="18" t="s">
        <v>85</v>
      </c>
    </row>
    <row r="358" spans="2:65" s="11" customFormat="1" ht="11.25">
      <c r="B358" s="135"/>
      <c r="D358" s="136" t="s">
        <v>274</v>
      </c>
      <c r="E358" s="137" t="s">
        <v>19</v>
      </c>
      <c r="F358" s="138" t="s">
        <v>6241</v>
      </c>
      <c r="H358" s="139">
        <v>55.99</v>
      </c>
      <c r="I358" s="140"/>
      <c r="L358" s="135"/>
      <c r="M358" s="141"/>
      <c r="T358" s="142"/>
      <c r="AT358" s="137" t="s">
        <v>274</v>
      </c>
      <c r="AU358" s="137" t="s">
        <v>85</v>
      </c>
      <c r="AV358" s="11" t="s">
        <v>85</v>
      </c>
      <c r="AW358" s="11" t="s">
        <v>37</v>
      </c>
      <c r="AX358" s="11" t="s">
        <v>75</v>
      </c>
      <c r="AY358" s="137" t="s">
        <v>266</v>
      </c>
    </row>
    <row r="359" spans="2:65" s="12" customFormat="1" ht="11.25">
      <c r="B359" s="143"/>
      <c r="D359" s="136" t="s">
        <v>274</v>
      </c>
      <c r="E359" s="144" t="s">
        <v>19</v>
      </c>
      <c r="F359" s="145" t="s">
        <v>276</v>
      </c>
      <c r="H359" s="146">
        <v>55.99</v>
      </c>
      <c r="I359" s="147"/>
      <c r="L359" s="143"/>
      <c r="M359" s="148"/>
      <c r="T359" s="149"/>
      <c r="AT359" s="144" t="s">
        <v>274</v>
      </c>
      <c r="AU359" s="144" t="s">
        <v>85</v>
      </c>
      <c r="AV359" s="12" t="s">
        <v>272</v>
      </c>
      <c r="AW359" s="12" t="s">
        <v>37</v>
      </c>
      <c r="AX359" s="12" t="s">
        <v>83</v>
      </c>
      <c r="AY359" s="144" t="s">
        <v>266</v>
      </c>
    </row>
    <row r="360" spans="2:65" s="1" customFormat="1" ht="16.5" customHeight="1">
      <c r="B360" s="33"/>
      <c r="C360" s="122" t="s">
        <v>336</v>
      </c>
      <c r="D360" s="122" t="s">
        <v>267</v>
      </c>
      <c r="E360" s="123" t="s">
        <v>3118</v>
      </c>
      <c r="F360" s="124" t="s">
        <v>3119</v>
      </c>
      <c r="G360" s="125" t="s">
        <v>895</v>
      </c>
      <c r="H360" s="126">
        <v>137.94</v>
      </c>
      <c r="I360" s="127"/>
      <c r="J360" s="128">
        <f>ROUND(I360*H360,2)</f>
        <v>0</v>
      </c>
      <c r="K360" s="124" t="s">
        <v>3272</v>
      </c>
      <c r="L360" s="33"/>
      <c r="M360" s="129" t="s">
        <v>19</v>
      </c>
      <c r="N360" s="130" t="s">
        <v>46</v>
      </c>
      <c r="P360" s="131">
        <f>O360*H360</f>
        <v>0</v>
      </c>
      <c r="Q360" s="131">
        <v>0</v>
      </c>
      <c r="R360" s="131">
        <f>Q360*H360</f>
        <v>0</v>
      </c>
      <c r="S360" s="131">
        <v>0</v>
      </c>
      <c r="T360" s="132">
        <f>S360*H360</f>
        <v>0</v>
      </c>
      <c r="AR360" s="133" t="s">
        <v>272</v>
      </c>
      <c r="AT360" s="133" t="s">
        <v>267</v>
      </c>
      <c r="AU360" s="133" t="s">
        <v>85</v>
      </c>
      <c r="AY360" s="18" t="s">
        <v>266</v>
      </c>
      <c r="BE360" s="134">
        <f>IF(N360="základní",J360,0)</f>
        <v>0</v>
      </c>
      <c r="BF360" s="134">
        <f>IF(N360="snížená",J360,0)</f>
        <v>0</v>
      </c>
      <c r="BG360" s="134">
        <f>IF(N360="zákl. přenesená",J360,0)</f>
        <v>0</v>
      </c>
      <c r="BH360" s="134">
        <f>IF(N360="sníž. přenesená",J360,0)</f>
        <v>0</v>
      </c>
      <c r="BI360" s="134">
        <f>IF(N360="nulová",J360,0)</f>
        <v>0</v>
      </c>
      <c r="BJ360" s="18" t="s">
        <v>83</v>
      </c>
      <c r="BK360" s="134">
        <f>ROUND(I360*H360,2)</f>
        <v>0</v>
      </c>
      <c r="BL360" s="18" t="s">
        <v>272</v>
      </c>
      <c r="BM360" s="133" t="s">
        <v>6242</v>
      </c>
    </row>
    <row r="361" spans="2:65" s="1" customFormat="1" ht="11.25">
      <c r="B361" s="33"/>
      <c r="D361" s="186" t="s">
        <v>1068</v>
      </c>
      <c r="F361" s="187" t="s">
        <v>3121</v>
      </c>
      <c r="I361" s="151"/>
      <c r="L361" s="33"/>
      <c r="M361" s="152"/>
      <c r="T361" s="54"/>
      <c r="AT361" s="18" t="s">
        <v>1068</v>
      </c>
      <c r="AU361" s="18" t="s">
        <v>85</v>
      </c>
    </row>
    <row r="362" spans="2:65" s="11" customFormat="1" ht="11.25">
      <c r="B362" s="135"/>
      <c r="D362" s="136" t="s">
        <v>274</v>
      </c>
      <c r="E362" s="137" t="s">
        <v>19</v>
      </c>
      <c r="F362" s="138" t="s">
        <v>6243</v>
      </c>
      <c r="H362" s="139">
        <v>137.94</v>
      </c>
      <c r="I362" s="140"/>
      <c r="L362" s="135"/>
      <c r="M362" s="141"/>
      <c r="T362" s="142"/>
      <c r="AT362" s="137" t="s">
        <v>274</v>
      </c>
      <c r="AU362" s="137" t="s">
        <v>85</v>
      </c>
      <c r="AV362" s="11" t="s">
        <v>85</v>
      </c>
      <c r="AW362" s="11" t="s">
        <v>37</v>
      </c>
      <c r="AX362" s="11" t="s">
        <v>75</v>
      </c>
      <c r="AY362" s="137" t="s">
        <v>266</v>
      </c>
    </row>
    <row r="363" spans="2:65" s="12" customFormat="1" ht="11.25">
      <c r="B363" s="143"/>
      <c r="D363" s="136" t="s">
        <v>274</v>
      </c>
      <c r="E363" s="144" t="s">
        <v>19</v>
      </c>
      <c r="F363" s="145" t="s">
        <v>276</v>
      </c>
      <c r="H363" s="146">
        <v>137.94</v>
      </c>
      <c r="I363" s="147"/>
      <c r="L363" s="143"/>
      <c r="M363" s="148"/>
      <c r="T363" s="149"/>
      <c r="AT363" s="144" t="s">
        <v>274</v>
      </c>
      <c r="AU363" s="144" t="s">
        <v>85</v>
      </c>
      <c r="AV363" s="12" t="s">
        <v>272</v>
      </c>
      <c r="AW363" s="12" t="s">
        <v>37</v>
      </c>
      <c r="AX363" s="12" t="s">
        <v>83</v>
      </c>
      <c r="AY363" s="144" t="s">
        <v>266</v>
      </c>
    </row>
    <row r="364" spans="2:65" s="1" customFormat="1" ht="16.5" customHeight="1">
      <c r="B364" s="33"/>
      <c r="C364" s="122" t="s">
        <v>343</v>
      </c>
      <c r="D364" s="122" t="s">
        <v>267</v>
      </c>
      <c r="E364" s="123" t="s">
        <v>3878</v>
      </c>
      <c r="F364" s="124" t="s">
        <v>3879</v>
      </c>
      <c r="G364" s="125" t="s">
        <v>291</v>
      </c>
      <c r="H364" s="126">
        <v>58.420999999999999</v>
      </c>
      <c r="I364" s="127"/>
      <c r="J364" s="128">
        <f>ROUND(I364*H364,2)</f>
        <v>0</v>
      </c>
      <c r="K364" s="124" t="s">
        <v>3272</v>
      </c>
      <c r="L364" s="33"/>
      <c r="M364" s="129" t="s">
        <v>19</v>
      </c>
      <c r="N364" s="130" t="s">
        <v>46</v>
      </c>
      <c r="P364" s="131">
        <f>O364*H364</f>
        <v>0</v>
      </c>
      <c r="Q364" s="131">
        <v>0</v>
      </c>
      <c r="R364" s="131">
        <f>Q364*H364</f>
        <v>0</v>
      </c>
      <c r="S364" s="131">
        <v>0</v>
      </c>
      <c r="T364" s="132">
        <f>S364*H364</f>
        <v>0</v>
      </c>
      <c r="AR364" s="133" t="s">
        <v>272</v>
      </c>
      <c r="AT364" s="133" t="s">
        <v>267</v>
      </c>
      <c r="AU364" s="133" t="s">
        <v>85</v>
      </c>
      <c r="AY364" s="18" t="s">
        <v>266</v>
      </c>
      <c r="BE364" s="134">
        <f>IF(N364="základní",J364,0)</f>
        <v>0</v>
      </c>
      <c r="BF364" s="134">
        <f>IF(N364="snížená",J364,0)</f>
        <v>0</v>
      </c>
      <c r="BG364" s="134">
        <f>IF(N364="zákl. přenesená",J364,0)</f>
        <v>0</v>
      </c>
      <c r="BH364" s="134">
        <f>IF(N364="sníž. přenesená",J364,0)</f>
        <v>0</v>
      </c>
      <c r="BI364" s="134">
        <f>IF(N364="nulová",J364,0)</f>
        <v>0</v>
      </c>
      <c r="BJ364" s="18" t="s">
        <v>83</v>
      </c>
      <c r="BK364" s="134">
        <f>ROUND(I364*H364,2)</f>
        <v>0</v>
      </c>
      <c r="BL364" s="18" t="s">
        <v>272</v>
      </c>
      <c r="BM364" s="133" t="s">
        <v>6244</v>
      </c>
    </row>
    <row r="365" spans="2:65" s="1" customFormat="1" ht="11.25">
      <c r="B365" s="33"/>
      <c r="D365" s="186" t="s">
        <v>1068</v>
      </c>
      <c r="F365" s="187" t="s">
        <v>3881</v>
      </c>
      <c r="I365" s="151"/>
      <c r="L365" s="33"/>
      <c r="M365" s="152"/>
      <c r="T365" s="54"/>
      <c r="AT365" s="18" t="s">
        <v>1068</v>
      </c>
      <c r="AU365" s="18" t="s">
        <v>85</v>
      </c>
    </row>
    <row r="366" spans="2:65" s="11" customFormat="1" ht="11.25">
      <c r="B366" s="135"/>
      <c r="D366" s="136" t="s">
        <v>274</v>
      </c>
      <c r="E366" s="137" t="s">
        <v>19</v>
      </c>
      <c r="F366" s="138" t="s">
        <v>6245</v>
      </c>
      <c r="H366" s="139">
        <v>58.420999999999999</v>
      </c>
      <c r="I366" s="140"/>
      <c r="L366" s="135"/>
      <c r="M366" s="141"/>
      <c r="T366" s="142"/>
      <c r="AT366" s="137" t="s">
        <v>274</v>
      </c>
      <c r="AU366" s="137" t="s">
        <v>85</v>
      </c>
      <c r="AV366" s="11" t="s">
        <v>85</v>
      </c>
      <c r="AW366" s="11" t="s">
        <v>37</v>
      </c>
      <c r="AX366" s="11" t="s">
        <v>75</v>
      </c>
      <c r="AY366" s="137" t="s">
        <v>266</v>
      </c>
    </row>
    <row r="367" spans="2:65" s="12" customFormat="1" ht="11.25">
      <c r="B367" s="143"/>
      <c r="D367" s="136" t="s">
        <v>274</v>
      </c>
      <c r="E367" s="144" t="s">
        <v>19</v>
      </c>
      <c r="F367" s="145" t="s">
        <v>276</v>
      </c>
      <c r="H367" s="146">
        <v>58.420999999999999</v>
      </c>
      <c r="I367" s="147"/>
      <c r="L367" s="143"/>
      <c r="M367" s="148"/>
      <c r="T367" s="149"/>
      <c r="AT367" s="144" t="s">
        <v>274</v>
      </c>
      <c r="AU367" s="144" t="s">
        <v>85</v>
      </c>
      <c r="AV367" s="12" t="s">
        <v>272</v>
      </c>
      <c r="AW367" s="12" t="s">
        <v>37</v>
      </c>
      <c r="AX367" s="12" t="s">
        <v>83</v>
      </c>
      <c r="AY367" s="144" t="s">
        <v>266</v>
      </c>
    </row>
    <row r="368" spans="2:65" s="1" customFormat="1" ht="16.5" customHeight="1">
      <c r="B368" s="33"/>
      <c r="C368" s="122" t="s">
        <v>578</v>
      </c>
      <c r="D368" s="122" t="s">
        <v>267</v>
      </c>
      <c r="E368" s="123" t="s">
        <v>3130</v>
      </c>
      <c r="F368" s="124" t="s">
        <v>3131</v>
      </c>
      <c r="G368" s="125" t="s">
        <v>291</v>
      </c>
      <c r="H368" s="126">
        <v>58.41</v>
      </c>
      <c r="I368" s="127"/>
      <c r="J368" s="128">
        <f>ROUND(I368*H368,2)</f>
        <v>0</v>
      </c>
      <c r="K368" s="124" t="s">
        <v>3272</v>
      </c>
      <c r="L368" s="33"/>
      <c r="M368" s="129" t="s">
        <v>19</v>
      </c>
      <c r="N368" s="130" t="s">
        <v>46</v>
      </c>
      <c r="P368" s="131">
        <f>O368*H368</f>
        <v>0</v>
      </c>
      <c r="Q368" s="131">
        <v>0</v>
      </c>
      <c r="R368" s="131">
        <f>Q368*H368</f>
        <v>0</v>
      </c>
      <c r="S368" s="131">
        <v>0</v>
      </c>
      <c r="T368" s="132">
        <f>S368*H368</f>
        <v>0</v>
      </c>
      <c r="AR368" s="133" t="s">
        <v>272</v>
      </c>
      <c r="AT368" s="133" t="s">
        <v>267</v>
      </c>
      <c r="AU368" s="133" t="s">
        <v>85</v>
      </c>
      <c r="AY368" s="18" t="s">
        <v>266</v>
      </c>
      <c r="BE368" s="134">
        <f>IF(N368="základní",J368,0)</f>
        <v>0</v>
      </c>
      <c r="BF368" s="134">
        <f>IF(N368="snížená",J368,0)</f>
        <v>0</v>
      </c>
      <c r="BG368" s="134">
        <f>IF(N368="zákl. přenesená",J368,0)</f>
        <v>0</v>
      </c>
      <c r="BH368" s="134">
        <f>IF(N368="sníž. přenesená",J368,0)</f>
        <v>0</v>
      </c>
      <c r="BI368" s="134">
        <f>IF(N368="nulová",J368,0)</f>
        <v>0</v>
      </c>
      <c r="BJ368" s="18" t="s">
        <v>83</v>
      </c>
      <c r="BK368" s="134">
        <f>ROUND(I368*H368,2)</f>
        <v>0</v>
      </c>
      <c r="BL368" s="18" t="s">
        <v>272</v>
      </c>
      <c r="BM368" s="133" t="s">
        <v>6246</v>
      </c>
    </row>
    <row r="369" spans="2:65" s="1" customFormat="1" ht="11.25">
      <c r="B369" s="33"/>
      <c r="D369" s="186" t="s">
        <v>1068</v>
      </c>
      <c r="F369" s="187" t="s">
        <v>3133</v>
      </c>
      <c r="I369" s="151"/>
      <c r="L369" s="33"/>
      <c r="M369" s="152"/>
      <c r="T369" s="54"/>
      <c r="AT369" s="18" t="s">
        <v>1068</v>
      </c>
      <c r="AU369" s="18" t="s">
        <v>85</v>
      </c>
    </row>
    <row r="370" spans="2:65" s="11" customFormat="1" ht="11.25">
      <c r="B370" s="135"/>
      <c r="D370" s="136" t="s">
        <v>274</v>
      </c>
      <c r="E370" s="137" t="s">
        <v>19</v>
      </c>
      <c r="F370" s="138" t="s">
        <v>6247</v>
      </c>
      <c r="H370" s="139">
        <v>58.41</v>
      </c>
      <c r="I370" s="140"/>
      <c r="L370" s="135"/>
      <c r="M370" s="141"/>
      <c r="T370" s="142"/>
      <c r="AT370" s="137" t="s">
        <v>274</v>
      </c>
      <c r="AU370" s="137" t="s">
        <v>85</v>
      </c>
      <c r="AV370" s="11" t="s">
        <v>85</v>
      </c>
      <c r="AW370" s="11" t="s">
        <v>37</v>
      </c>
      <c r="AX370" s="11" t="s">
        <v>75</v>
      </c>
      <c r="AY370" s="137" t="s">
        <v>266</v>
      </c>
    </row>
    <row r="371" spans="2:65" s="12" customFormat="1" ht="11.25">
      <c r="B371" s="143"/>
      <c r="D371" s="136" t="s">
        <v>274</v>
      </c>
      <c r="E371" s="144" t="s">
        <v>19</v>
      </c>
      <c r="F371" s="145" t="s">
        <v>276</v>
      </c>
      <c r="H371" s="146">
        <v>58.41</v>
      </c>
      <c r="I371" s="147"/>
      <c r="L371" s="143"/>
      <c r="M371" s="148"/>
      <c r="T371" s="149"/>
      <c r="AT371" s="144" t="s">
        <v>274</v>
      </c>
      <c r="AU371" s="144" t="s">
        <v>85</v>
      </c>
      <c r="AV371" s="12" t="s">
        <v>272</v>
      </c>
      <c r="AW371" s="12" t="s">
        <v>37</v>
      </c>
      <c r="AX371" s="12" t="s">
        <v>83</v>
      </c>
      <c r="AY371" s="144" t="s">
        <v>266</v>
      </c>
    </row>
    <row r="372" spans="2:65" s="1" customFormat="1" ht="16.5" customHeight="1">
      <c r="B372" s="33"/>
      <c r="C372" s="122" t="s">
        <v>582</v>
      </c>
      <c r="D372" s="122" t="s">
        <v>267</v>
      </c>
      <c r="E372" s="123" t="s">
        <v>6248</v>
      </c>
      <c r="F372" s="124" t="s">
        <v>6249</v>
      </c>
      <c r="G372" s="125" t="s">
        <v>291</v>
      </c>
      <c r="H372" s="126">
        <v>171.22</v>
      </c>
      <c r="I372" s="127"/>
      <c r="J372" s="128">
        <f>ROUND(I372*H372,2)</f>
        <v>0</v>
      </c>
      <c r="K372" s="124" t="s">
        <v>3272</v>
      </c>
      <c r="L372" s="33"/>
      <c r="M372" s="129" t="s">
        <v>19</v>
      </c>
      <c r="N372" s="130" t="s">
        <v>46</v>
      </c>
      <c r="P372" s="131">
        <f>O372*H372</f>
        <v>0</v>
      </c>
      <c r="Q372" s="131">
        <v>0</v>
      </c>
      <c r="R372" s="131">
        <f>Q372*H372</f>
        <v>0</v>
      </c>
      <c r="S372" s="131">
        <v>0</v>
      </c>
      <c r="T372" s="132">
        <f>S372*H372</f>
        <v>0</v>
      </c>
      <c r="AR372" s="133" t="s">
        <v>272</v>
      </c>
      <c r="AT372" s="133" t="s">
        <v>267</v>
      </c>
      <c r="AU372" s="133" t="s">
        <v>85</v>
      </c>
      <c r="AY372" s="18" t="s">
        <v>266</v>
      </c>
      <c r="BE372" s="134">
        <f>IF(N372="základní",J372,0)</f>
        <v>0</v>
      </c>
      <c r="BF372" s="134">
        <f>IF(N372="snížená",J372,0)</f>
        <v>0</v>
      </c>
      <c r="BG372" s="134">
        <f>IF(N372="zákl. přenesená",J372,0)</f>
        <v>0</v>
      </c>
      <c r="BH372" s="134">
        <f>IF(N372="sníž. přenesená",J372,0)</f>
        <v>0</v>
      </c>
      <c r="BI372" s="134">
        <f>IF(N372="nulová",J372,0)</f>
        <v>0</v>
      </c>
      <c r="BJ372" s="18" t="s">
        <v>83</v>
      </c>
      <c r="BK372" s="134">
        <f>ROUND(I372*H372,2)</f>
        <v>0</v>
      </c>
      <c r="BL372" s="18" t="s">
        <v>272</v>
      </c>
      <c r="BM372" s="133" t="s">
        <v>6250</v>
      </c>
    </row>
    <row r="373" spans="2:65" s="1" customFormat="1" ht="11.25">
      <c r="B373" s="33"/>
      <c r="D373" s="186" t="s">
        <v>1068</v>
      </c>
      <c r="F373" s="187" t="s">
        <v>6251</v>
      </c>
      <c r="I373" s="151"/>
      <c r="L373" s="33"/>
      <c r="M373" s="152"/>
      <c r="T373" s="54"/>
      <c r="AT373" s="18" t="s">
        <v>1068</v>
      </c>
      <c r="AU373" s="18" t="s">
        <v>85</v>
      </c>
    </row>
    <row r="374" spans="2:65" s="11" customFormat="1" ht="11.25">
      <c r="B374" s="135"/>
      <c r="D374" s="136" t="s">
        <v>274</v>
      </c>
      <c r="E374" s="137" t="s">
        <v>19</v>
      </c>
      <c r="F374" s="138" t="s">
        <v>6252</v>
      </c>
      <c r="H374" s="139">
        <v>72.22</v>
      </c>
      <c r="I374" s="140"/>
      <c r="L374" s="135"/>
      <c r="M374" s="141"/>
      <c r="T374" s="142"/>
      <c r="AT374" s="137" t="s">
        <v>274</v>
      </c>
      <c r="AU374" s="137" t="s">
        <v>85</v>
      </c>
      <c r="AV374" s="11" t="s">
        <v>85</v>
      </c>
      <c r="AW374" s="11" t="s">
        <v>37</v>
      </c>
      <c r="AX374" s="11" t="s">
        <v>75</v>
      </c>
      <c r="AY374" s="137" t="s">
        <v>266</v>
      </c>
    </row>
    <row r="375" spans="2:65" s="11" customFormat="1" ht="11.25">
      <c r="B375" s="135"/>
      <c r="D375" s="136" t="s">
        <v>274</v>
      </c>
      <c r="E375" s="137" t="s">
        <v>19</v>
      </c>
      <c r="F375" s="138" t="s">
        <v>6253</v>
      </c>
      <c r="H375" s="139">
        <v>99</v>
      </c>
      <c r="I375" s="140"/>
      <c r="L375" s="135"/>
      <c r="M375" s="141"/>
      <c r="T375" s="142"/>
      <c r="AT375" s="137" t="s">
        <v>274</v>
      </c>
      <c r="AU375" s="137" t="s">
        <v>85</v>
      </c>
      <c r="AV375" s="11" t="s">
        <v>85</v>
      </c>
      <c r="AW375" s="11" t="s">
        <v>37</v>
      </c>
      <c r="AX375" s="11" t="s">
        <v>75</v>
      </c>
      <c r="AY375" s="137" t="s">
        <v>266</v>
      </c>
    </row>
    <row r="376" spans="2:65" s="12" customFormat="1" ht="11.25">
      <c r="B376" s="143"/>
      <c r="D376" s="136" t="s">
        <v>274</v>
      </c>
      <c r="E376" s="144" t="s">
        <v>19</v>
      </c>
      <c r="F376" s="145" t="s">
        <v>276</v>
      </c>
      <c r="H376" s="146">
        <v>171.22</v>
      </c>
      <c r="I376" s="147"/>
      <c r="L376" s="143"/>
      <c r="M376" s="148"/>
      <c r="T376" s="149"/>
      <c r="AT376" s="144" t="s">
        <v>274</v>
      </c>
      <c r="AU376" s="144" t="s">
        <v>85</v>
      </c>
      <c r="AV376" s="12" t="s">
        <v>272</v>
      </c>
      <c r="AW376" s="12" t="s">
        <v>37</v>
      </c>
      <c r="AX376" s="12" t="s">
        <v>83</v>
      </c>
      <c r="AY376" s="144" t="s">
        <v>266</v>
      </c>
    </row>
    <row r="377" spans="2:65" s="1" customFormat="1" ht="16.5" customHeight="1">
      <c r="B377" s="33"/>
      <c r="C377" s="122" t="s">
        <v>586</v>
      </c>
      <c r="D377" s="122" t="s">
        <v>267</v>
      </c>
      <c r="E377" s="123" t="s">
        <v>6254</v>
      </c>
      <c r="F377" s="124" t="s">
        <v>5479</v>
      </c>
      <c r="G377" s="125" t="s">
        <v>291</v>
      </c>
      <c r="H377" s="126">
        <v>8.4</v>
      </c>
      <c r="I377" s="127"/>
      <c r="J377" s="128">
        <f>ROUND(I377*H377,2)</f>
        <v>0</v>
      </c>
      <c r="K377" s="124" t="s">
        <v>19</v>
      </c>
      <c r="L377" s="33"/>
      <c r="M377" s="129" t="s">
        <v>19</v>
      </c>
      <c r="N377" s="130" t="s">
        <v>46</v>
      </c>
      <c r="P377" s="131">
        <f>O377*H377</f>
        <v>0</v>
      </c>
      <c r="Q377" s="131">
        <v>0</v>
      </c>
      <c r="R377" s="131">
        <f>Q377*H377</f>
        <v>0</v>
      </c>
      <c r="S377" s="131">
        <v>0</v>
      </c>
      <c r="T377" s="132">
        <f>S377*H377</f>
        <v>0</v>
      </c>
      <c r="AR377" s="133" t="s">
        <v>272</v>
      </c>
      <c r="AT377" s="133" t="s">
        <v>267</v>
      </c>
      <c r="AU377" s="133" t="s">
        <v>85</v>
      </c>
      <c r="AY377" s="18" t="s">
        <v>266</v>
      </c>
      <c r="BE377" s="134">
        <f>IF(N377="základní",J377,0)</f>
        <v>0</v>
      </c>
      <c r="BF377" s="134">
        <f>IF(N377="snížená",J377,0)</f>
        <v>0</v>
      </c>
      <c r="BG377" s="134">
        <f>IF(N377="zákl. přenesená",J377,0)</f>
        <v>0</v>
      </c>
      <c r="BH377" s="134">
        <f>IF(N377="sníž. přenesená",J377,0)</f>
        <v>0</v>
      </c>
      <c r="BI377" s="134">
        <f>IF(N377="nulová",J377,0)</f>
        <v>0</v>
      </c>
      <c r="BJ377" s="18" t="s">
        <v>83</v>
      </c>
      <c r="BK377" s="134">
        <f>ROUND(I377*H377,2)</f>
        <v>0</v>
      </c>
      <c r="BL377" s="18" t="s">
        <v>272</v>
      </c>
      <c r="BM377" s="133" t="s">
        <v>6255</v>
      </c>
    </row>
    <row r="378" spans="2:65" s="11" customFormat="1" ht="11.25">
      <c r="B378" s="135"/>
      <c r="D378" s="136" t="s">
        <v>274</v>
      </c>
      <c r="E378" s="137" t="s">
        <v>19</v>
      </c>
      <c r="F378" s="138" t="s">
        <v>6256</v>
      </c>
      <c r="H378" s="139">
        <v>8.4</v>
      </c>
      <c r="I378" s="140"/>
      <c r="L378" s="135"/>
      <c r="M378" s="141"/>
      <c r="T378" s="142"/>
      <c r="AT378" s="137" t="s">
        <v>274</v>
      </c>
      <c r="AU378" s="137" t="s">
        <v>85</v>
      </c>
      <c r="AV378" s="11" t="s">
        <v>85</v>
      </c>
      <c r="AW378" s="11" t="s">
        <v>37</v>
      </c>
      <c r="AX378" s="11" t="s">
        <v>75</v>
      </c>
      <c r="AY378" s="137" t="s">
        <v>266</v>
      </c>
    </row>
    <row r="379" spans="2:65" s="12" customFormat="1" ht="11.25">
      <c r="B379" s="143"/>
      <c r="D379" s="136" t="s">
        <v>274</v>
      </c>
      <c r="E379" s="144" t="s">
        <v>19</v>
      </c>
      <c r="F379" s="145" t="s">
        <v>276</v>
      </c>
      <c r="H379" s="146">
        <v>8.4</v>
      </c>
      <c r="I379" s="147"/>
      <c r="L379" s="143"/>
      <c r="M379" s="148"/>
      <c r="T379" s="149"/>
      <c r="AT379" s="144" t="s">
        <v>274</v>
      </c>
      <c r="AU379" s="144" t="s">
        <v>85</v>
      </c>
      <c r="AV379" s="12" t="s">
        <v>272</v>
      </c>
      <c r="AW379" s="12" t="s">
        <v>37</v>
      </c>
      <c r="AX379" s="12" t="s">
        <v>83</v>
      </c>
      <c r="AY379" s="144" t="s">
        <v>266</v>
      </c>
    </row>
    <row r="380" spans="2:65" s="1" customFormat="1" ht="16.5" customHeight="1">
      <c r="B380" s="33"/>
      <c r="C380" s="122" t="s">
        <v>591</v>
      </c>
      <c r="D380" s="122" t="s">
        <v>267</v>
      </c>
      <c r="E380" s="123" t="s">
        <v>3157</v>
      </c>
      <c r="F380" s="124" t="s">
        <v>3158</v>
      </c>
      <c r="G380" s="125" t="s">
        <v>789</v>
      </c>
      <c r="H380" s="126">
        <v>2</v>
      </c>
      <c r="I380" s="127"/>
      <c r="J380" s="128">
        <f>ROUND(I380*H380,2)</f>
        <v>0</v>
      </c>
      <c r="K380" s="124" t="s">
        <v>3272</v>
      </c>
      <c r="L380" s="33"/>
      <c r="M380" s="129" t="s">
        <v>19</v>
      </c>
      <c r="N380" s="130" t="s">
        <v>46</v>
      </c>
      <c r="P380" s="131">
        <f>O380*H380</f>
        <v>0</v>
      </c>
      <c r="Q380" s="131">
        <v>0</v>
      </c>
      <c r="R380" s="131">
        <f>Q380*H380</f>
        <v>0</v>
      </c>
      <c r="S380" s="131">
        <v>0</v>
      </c>
      <c r="T380" s="132">
        <f>S380*H380</f>
        <v>0</v>
      </c>
      <c r="AR380" s="133" t="s">
        <v>272</v>
      </c>
      <c r="AT380" s="133" t="s">
        <v>267</v>
      </c>
      <c r="AU380" s="133" t="s">
        <v>85</v>
      </c>
      <c r="AY380" s="18" t="s">
        <v>266</v>
      </c>
      <c r="BE380" s="134">
        <f>IF(N380="základní",J380,0)</f>
        <v>0</v>
      </c>
      <c r="BF380" s="134">
        <f>IF(N380="snížená",J380,0)</f>
        <v>0</v>
      </c>
      <c r="BG380" s="134">
        <f>IF(N380="zákl. přenesená",J380,0)</f>
        <v>0</v>
      </c>
      <c r="BH380" s="134">
        <f>IF(N380="sníž. přenesená",J380,0)</f>
        <v>0</v>
      </c>
      <c r="BI380" s="134">
        <f>IF(N380="nulová",J380,0)</f>
        <v>0</v>
      </c>
      <c r="BJ380" s="18" t="s">
        <v>83</v>
      </c>
      <c r="BK380" s="134">
        <f>ROUND(I380*H380,2)</f>
        <v>0</v>
      </c>
      <c r="BL380" s="18" t="s">
        <v>272</v>
      </c>
      <c r="BM380" s="133" t="s">
        <v>6257</v>
      </c>
    </row>
    <row r="381" spans="2:65" s="1" customFormat="1" ht="11.25">
      <c r="B381" s="33"/>
      <c r="D381" s="186" t="s">
        <v>1068</v>
      </c>
      <c r="F381" s="187" t="s">
        <v>3160</v>
      </c>
      <c r="I381" s="151"/>
      <c r="L381" s="33"/>
      <c r="M381" s="152"/>
      <c r="T381" s="54"/>
      <c r="AT381" s="18" t="s">
        <v>1068</v>
      </c>
      <c r="AU381" s="18" t="s">
        <v>85</v>
      </c>
    </row>
    <row r="382" spans="2:65" s="1" customFormat="1" ht="16.5" customHeight="1">
      <c r="B382" s="33"/>
      <c r="C382" s="122" t="s">
        <v>595</v>
      </c>
      <c r="D382" s="122" t="s">
        <v>267</v>
      </c>
      <c r="E382" s="123" t="s">
        <v>3906</v>
      </c>
      <c r="F382" s="124" t="s">
        <v>3907</v>
      </c>
      <c r="G382" s="125" t="s">
        <v>789</v>
      </c>
      <c r="H382" s="126">
        <v>44</v>
      </c>
      <c r="I382" s="127"/>
      <c r="J382" s="128">
        <f>ROUND(I382*H382,2)</f>
        <v>0</v>
      </c>
      <c r="K382" s="124" t="s">
        <v>3272</v>
      </c>
      <c r="L382" s="33"/>
      <c r="M382" s="129" t="s">
        <v>19</v>
      </c>
      <c r="N382" s="130" t="s">
        <v>46</v>
      </c>
      <c r="P382" s="131">
        <f>O382*H382</f>
        <v>0</v>
      </c>
      <c r="Q382" s="131">
        <v>0</v>
      </c>
      <c r="R382" s="131">
        <f>Q382*H382</f>
        <v>0</v>
      </c>
      <c r="S382" s="131">
        <v>0</v>
      </c>
      <c r="T382" s="132">
        <f>S382*H382</f>
        <v>0</v>
      </c>
      <c r="AR382" s="133" t="s">
        <v>272</v>
      </c>
      <c r="AT382" s="133" t="s">
        <v>267</v>
      </c>
      <c r="AU382" s="133" t="s">
        <v>85</v>
      </c>
      <c r="AY382" s="18" t="s">
        <v>266</v>
      </c>
      <c r="BE382" s="134">
        <f>IF(N382="základní",J382,0)</f>
        <v>0</v>
      </c>
      <c r="BF382" s="134">
        <f>IF(N382="snížená",J382,0)</f>
        <v>0</v>
      </c>
      <c r="BG382" s="134">
        <f>IF(N382="zákl. přenesená",J382,0)</f>
        <v>0</v>
      </c>
      <c r="BH382" s="134">
        <f>IF(N382="sníž. přenesená",J382,0)</f>
        <v>0</v>
      </c>
      <c r="BI382" s="134">
        <f>IF(N382="nulová",J382,0)</f>
        <v>0</v>
      </c>
      <c r="BJ382" s="18" t="s">
        <v>83</v>
      </c>
      <c r="BK382" s="134">
        <f>ROUND(I382*H382,2)</f>
        <v>0</v>
      </c>
      <c r="BL382" s="18" t="s">
        <v>272</v>
      </c>
      <c r="BM382" s="133" t="s">
        <v>6258</v>
      </c>
    </row>
    <row r="383" spans="2:65" s="1" customFormat="1" ht="11.25">
      <c r="B383" s="33"/>
      <c r="D383" s="186" t="s">
        <v>1068</v>
      </c>
      <c r="F383" s="187" t="s">
        <v>3909</v>
      </c>
      <c r="I383" s="151"/>
      <c r="L383" s="33"/>
      <c r="M383" s="152"/>
      <c r="T383" s="54"/>
      <c r="AT383" s="18" t="s">
        <v>1068</v>
      </c>
      <c r="AU383" s="18" t="s">
        <v>85</v>
      </c>
    </row>
    <row r="384" spans="2:65" s="11" customFormat="1" ht="11.25">
      <c r="B384" s="135"/>
      <c r="D384" s="136" t="s">
        <v>274</v>
      </c>
      <c r="E384" s="137" t="s">
        <v>19</v>
      </c>
      <c r="F384" s="138" t="s">
        <v>6259</v>
      </c>
      <c r="H384" s="139">
        <v>44</v>
      </c>
      <c r="I384" s="140"/>
      <c r="L384" s="135"/>
      <c r="M384" s="141"/>
      <c r="T384" s="142"/>
      <c r="AT384" s="137" t="s">
        <v>274</v>
      </c>
      <c r="AU384" s="137" t="s">
        <v>85</v>
      </c>
      <c r="AV384" s="11" t="s">
        <v>85</v>
      </c>
      <c r="AW384" s="11" t="s">
        <v>37</v>
      </c>
      <c r="AX384" s="11" t="s">
        <v>75</v>
      </c>
      <c r="AY384" s="137" t="s">
        <v>266</v>
      </c>
    </row>
    <row r="385" spans="2:65" s="12" customFormat="1" ht="11.25">
      <c r="B385" s="143"/>
      <c r="D385" s="136" t="s">
        <v>274</v>
      </c>
      <c r="E385" s="144" t="s">
        <v>19</v>
      </c>
      <c r="F385" s="145" t="s">
        <v>276</v>
      </c>
      <c r="H385" s="146">
        <v>44</v>
      </c>
      <c r="I385" s="147"/>
      <c r="L385" s="143"/>
      <c r="M385" s="148"/>
      <c r="T385" s="149"/>
      <c r="AT385" s="144" t="s">
        <v>274</v>
      </c>
      <c r="AU385" s="144" t="s">
        <v>85</v>
      </c>
      <c r="AV385" s="12" t="s">
        <v>272</v>
      </c>
      <c r="AW385" s="12" t="s">
        <v>37</v>
      </c>
      <c r="AX385" s="12" t="s">
        <v>83</v>
      </c>
      <c r="AY385" s="144" t="s">
        <v>266</v>
      </c>
    </row>
    <row r="386" spans="2:65" s="1" customFormat="1" ht="16.5" customHeight="1">
      <c r="B386" s="33"/>
      <c r="C386" s="170" t="s">
        <v>470</v>
      </c>
      <c r="D386" s="170" t="s">
        <v>298</v>
      </c>
      <c r="E386" s="171" t="s">
        <v>3911</v>
      </c>
      <c r="F386" s="172" t="s">
        <v>3912</v>
      </c>
      <c r="G386" s="173" t="s">
        <v>789</v>
      </c>
      <c r="H386" s="174">
        <v>44</v>
      </c>
      <c r="I386" s="175"/>
      <c r="J386" s="176">
        <f>ROUND(I386*H386,2)</f>
        <v>0</v>
      </c>
      <c r="K386" s="172" t="s">
        <v>3272</v>
      </c>
      <c r="L386" s="177"/>
      <c r="M386" s="178" t="s">
        <v>19</v>
      </c>
      <c r="N386" s="179" t="s">
        <v>46</v>
      </c>
      <c r="P386" s="131">
        <f>O386*H386</f>
        <v>0</v>
      </c>
      <c r="Q386" s="131">
        <v>0</v>
      </c>
      <c r="R386" s="131">
        <f>Q386*H386</f>
        <v>0</v>
      </c>
      <c r="S386" s="131">
        <v>0</v>
      </c>
      <c r="T386" s="132">
        <f>S386*H386</f>
        <v>0</v>
      </c>
      <c r="AR386" s="133" t="s">
        <v>303</v>
      </c>
      <c r="AT386" s="133" t="s">
        <v>298</v>
      </c>
      <c r="AU386" s="133" t="s">
        <v>85</v>
      </c>
      <c r="AY386" s="18" t="s">
        <v>266</v>
      </c>
      <c r="BE386" s="134">
        <f>IF(N386="základní",J386,0)</f>
        <v>0</v>
      </c>
      <c r="BF386" s="134">
        <f>IF(N386="snížená",J386,0)</f>
        <v>0</v>
      </c>
      <c r="BG386" s="134">
        <f>IF(N386="zákl. přenesená",J386,0)</f>
        <v>0</v>
      </c>
      <c r="BH386" s="134">
        <f>IF(N386="sníž. přenesená",J386,0)</f>
        <v>0</v>
      </c>
      <c r="BI386" s="134">
        <f>IF(N386="nulová",J386,0)</f>
        <v>0</v>
      </c>
      <c r="BJ386" s="18" t="s">
        <v>83</v>
      </c>
      <c r="BK386" s="134">
        <f>ROUND(I386*H386,2)</f>
        <v>0</v>
      </c>
      <c r="BL386" s="18" t="s">
        <v>272</v>
      </c>
      <c r="BM386" s="133" t="s">
        <v>6260</v>
      </c>
    </row>
    <row r="387" spans="2:65" s="1" customFormat="1" ht="21.75" customHeight="1">
      <c r="B387" s="33"/>
      <c r="C387" s="122" t="s">
        <v>465</v>
      </c>
      <c r="D387" s="122" t="s">
        <v>267</v>
      </c>
      <c r="E387" s="123" t="s">
        <v>3914</v>
      </c>
      <c r="F387" s="124" t="s">
        <v>5484</v>
      </c>
      <c r="G387" s="125" t="s">
        <v>789</v>
      </c>
      <c r="H387" s="126">
        <v>192</v>
      </c>
      <c r="I387" s="127"/>
      <c r="J387" s="128">
        <f>ROUND(I387*H387,2)</f>
        <v>0</v>
      </c>
      <c r="K387" s="124" t="s">
        <v>3272</v>
      </c>
      <c r="L387" s="33"/>
      <c r="M387" s="129" t="s">
        <v>19</v>
      </c>
      <c r="N387" s="130" t="s">
        <v>46</v>
      </c>
      <c r="P387" s="131">
        <f>O387*H387</f>
        <v>0</v>
      </c>
      <c r="Q387" s="131">
        <v>0</v>
      </c>
      <c r="R387" s="131">
        <f>Q387*H387</f>
        <v>0</v>
      </c>
      <c r="S387" s="131">
        <v>0</v>
      </c>
      <c r="T387" s="132">
        <f>S387*H387</f>
        <v>0</v>
      </c>
      <c r="AR387" s="133" t="s">
        <v>272</v>
      </c>
      <c r="AT387" s="133" t="s">
        <v>267</v>
      </c>
      <c r="AU387" s="133" t="s">
        <v>85</v>
      </c>
      <c r="AY387" s="18" t="s">
        <v>266</v>
      </c>
      <c r="BE387" s="134">
        <f>IF(N387="základní",J387,0)</f>
        <v>0</v>
      </c>
      <c r="BF387" s="134">
        <f>IF(N387="snížená",J387,0)</f>
        <v>0</v>
      </c>
      <c r="BG387" s="134">
        <f>IF(N387="zákl. přenesená",J387,0)</f>
        <v>0</v>
      </c>
      <c r="BH387" s="134">
        <f>IF(N387="sníž. přenesená",J387,0)</f>
        <v>0</v>
      </c>
      <c r="BI387" s="134">
        <f>IF(N387="nulová",J387,0)</f>
        <v>0</v>
      </c>
      <c r="BJ387" s="18" t="s">
        <v>83</v>
      </c>
      <c r="BK387" s="134">
        <f>ROUND(I387*H387,2)</f>
        <v>0</v>
      </c>
      <c r="BL387" s="18" t="s">
        <v>272</v>
      </c>
      <c r="BM387" s="133" t="s">
        <v>6261</v>
      </c>
    </row>
    <row r="388" spans="2:65" s="1" customFormat="1" ht="11.25">
      <c r="B388" s="33"/>
      <c r="D388" s="186" t="s">
        <v>1068</v>
      </c>
      <c r="F388" s="187" t="s">
        <v>3917</v>
      </c>
      <c r="I388" s="151"/>
      <c r="L388" s="33"/>
      <c r="M388" s="152"/>
      <c r="T388" s="54"/>
      <c r="AT388" s="18" t="s">
        <v>1068</v>
      </c>
      <c r="AU388" s="18" t="s">
        <v>85</v>
      </c>
    </row>
    <row r="389" spans="2:65" s="11" customFormat="1" ht="11.25">
      <c r="B389" s="135"/>
      <c r="D389" s="136" t="s">
        <v>274</v>
      </c>
      <c r="E389" s="137" t="s">
        <v>19</v>
      </c>
      <c r="F389" s="138" t="s">
        <v>6262</v>
      </c>
      <c r="H389" s="139">
        <v>192</v>
      </c>
      <c r="I389" s="140"/>
      <c r="L389" s="135"/>
      <c r="M389" s="141"/>
      <c r="T389" s="142"/>
      <c r="AT389" s="137" t="s">
        <v>274</v>
      </c>
      <c r="AU389" s="137" t="s">
        <v>85</v>
      </c>
      <c r="AV389" s="11" t="s">
        <v>85</v>
      </c>
      <c r="AW389" s="11" t="s">
        <v>37</v>
      </c>
      <c r="AX389" s="11" t="s">
        <v>75</v>
      </c>
      <c r="AY389" s="137" t="s">
        <v>266</v>
      </c>
    </row>
    <row r="390" spans="2:65" s="12" customFormat="1" ht="11.25">
      <c r="B390" s="143"/>
      <c r="D390" s="136" t="s">
        <v>274</v>
      </c>
      <c r="E390" s="144" t="s">
        <v>19</v>
      </c>
      <c r="F390" s="145" t="s">
        <v>276</v>
      </c>
      <c r="H390" s="146">
        <v>192</v>
      </c>
      <c r="I390" s="147"/>
      <c r="L390" s="143"/>
      <c r="M390" s="148"/>
      <c r="T390" s="149"/>
      <c r="AT390" s="144" t="s">
        <v>274</v>
      </c>
      <c r="AU390" s="144" t="s">
        <v>85</v>
      </c>
      <c r="AV390" s="12" t="s">
        <v>272</v>
      </c>
      <c r="AW390" s="12" t="s">
        <v>37</v>
      </c>
      <c r="AX390" s="12" t="s">
        <v>83</v>
      </c>
      <c r="AY390" s="144" t="s">
        <v>266</v>
      </c>
    </row>
    <row r="391" spans="2:65" s="1" customFormat="1" ht="16.5" customHeight="1">
      <c r="B391" s="33"/>
      <c r="C391" s="122" t="s">
        <v>574</v>
      </c>
      <c r="D391" s="122" t="s">
        <v>267</v>
      </c>
      <c r="E391" s="123" t="s">
        <v>3919</v>
      </c>
      <c r="F391" s="124" t="s">
        <v>3920</v>
      </c>
      <c r="G391" s="125" t="s">
        <v>789</v>
      </c>
      <c r="H391" s="126">
        <v>241</v>
      </c>
      <c r="I391" s="127"/>
      <c r="J391" s="128">
        <f>ROUND(I391*H391,2)</f>
        <v>0</v>
      </c>
      <c r="K391" s="124" t="s">
        <v>3272</v>
      </c>
      <c r="L391" s="33"/>
      <c r="M391" s="129" t="s">
        <v>19</v>
      </c>
      <c r="N391" s="130" t="s">
        <v>46</v>
      </c>
      <c r="P391" s="131">
        <f>O391*H391</f>
        <v>0</v>
      </c>
      <c r="Q391" s="131">
        <v>0</v>
      </c>
      <c r="R391" s="131">
        <f>Q391*H391</f>
        <v>0</v>
      </c>
      <c r="S391" s="131">
        <v>0</v>
      </c>
      <c r="T391" s="132">
        <f>S391*H391</f>
        <v>0</v>
      </c>
      <c r="AR391" s="133" t="s">
        <v>272</v>
      </c>
      <c r="AT391" s="133" t="s">
        <v>267</v>
      </c>
      <c r="AU391" s="133" t="s">
        <v>85</v>
      </c>
      <c r="AY391" s="18" t="s">
        <v>266</v>
      </c>
      <c r="BE391" s="134">
        <f>IF(N391="základní",J391,0)</f>
        <v>0</v>
      </c>
      <c r="BF391" s="134">
        <f>IF(N391="snížená",J391,0)</f>
        <v>0</v>
      </c>
      <c r="BG391" s="134">
        <f>IF(N391="zákl. přenesená",J391,0)</f>
        <v>0</v>
      </c>
      <c r="BH391" s="134">
        <f>IF(N391="sníž. přenesená",J391,0)</f>
        <v>0</v>
      </c>
      <c r="BI391" s="134">
        <f>IF(N391="nulová",J391,0)</f>
        <v>0</v>
      </c>
      <c r="BJ391" s="18" t="s">
        <v>83</v>
      </c>
      <c r="BK391" s="134">
        <f>ROUND(I391*H391,2)</f>
        <v>0</v>
      </c>
      <c r="BL391" s="18" t="s">
        <v>272</v>
      </c>
      <c r="BM391" s="133" t="s">
        <v>6263</v>
      </c>
    </row>
    <row r="392" spans="2:65" s="1" customFormat="1" ht="11.25">
      <c r="B392" s="33"/>
      <c r="D392" s="186" t="s">
        <v>1068</v>
      </c>
      <c r="F392" s="187" t="s">
        <v>3922</v>
      </c>
      <c r="I392" s="151"/>
      <c r="L392" s="33"/>
      <c r="M392" s="152"/>
      <c r="T392" s="54"/>
      <c r="AT392" s="18" t="s">
        <v>1068</v>
      </c>
      <c r="AU392" s="18" t="s">
        <v>85</v>
      </c>
    </row>
    <row r="393" spans="2:65" s="11" customFormat="1" ht="11.25">
      <c r="B393" s="135"/>
      <c r="D393" s="136" t="s">
        <v>274</v>
      </c>
      <c r="E393" s="137" t="s">
        <v>19</v>
      </c>
      <c r="F393" s="138" t="s">
        <v>6264</v>
      </c>
      <c r="H393" s="139">
        <v>241</v>
      </c>
      <c r="I393" s="140"/>
      <c r="L393" s="135"/>
      <c r="M393" s="141"/>
      <c r="T393" s="142"/>
      <c r="AT393" s="137" t="s">
        <v>274</v>
      </c>
      <c r="AU393" s="137" t="s">
        <v>85</v>
      </c>
      <c r="AV393" s="11" t="s">
        <v>85</v>
      </c>
      <c r="AW393" s="11" t="s">
        <v>37</v>
      </c>
      <c r="AX393" s="11" t="s">
        <v>75</v>
      </c>
      <c r="AY393" s="137" t="s">
        <v>266</v>
      </c>
    </row>
    <row r="394" spans="2:65" s="12" customFormat="1" ht="11.25">
      <c r="B394" s="143"/>
      <c r="D394" s="136" t="s">
        <v>274</v>
      </c>
      <c r="E394" s="144" t="s">
        <v>19</v>
      </c>
      <c r="F394" s="145" t="s">
        <v>276</v>
      </c>
      <c r="H394" s="146">
        <v>241</v>
      </c>
      <c r="I394" s="147"/>
      <c r="L394" s="143"/>
      <c r="M394" s="148"/>
      <c r="T394" s="149"/>
      <c r="AT394" s="144" t="s">
        <v>274</v>
      </c>
      <c r="AU394" s="144" t="s">
        <v>85</v>
      </c>
      <c r="AV394" s="12" t="s">
        <v>272</v>
      </c>
      <c r="AW394" s="12" t="s">
        <v>37</v>
      </c>
      <c r="AX394" s="12" t="s">
        <v>83</v>
      </c>
      <c r="AY394" s="144" t="s">
        <v>266</v>
      </c>
    </row>
    <row r="395" spans="2:65" s="1" customFormat="1" ht="16.5" customHeight="1">
      <c r="B395" s="33"/>
      <c r="C395" s="122" t="s">
        <v>570</v>
      </c>
      <c r="D395" s="122" t="s">
        <v>267</v>
      </c>
      <c r="E395" s="123" t="s">
        <v>3924</v>
      </c>
      <c r="F395" s="124" t="s">
        <v>6265</v>
      </c>
      <c r="G395" s="125" t="s">
        <v>789</v>
      </c>
      <c r="H395" s="126">
        <v>192</v>
      </c>
      <c r="I395" s="127"/>
      <c r="J395" s="128">
        <f>ROUND(I395*H395,2)</f>
        <v>0</v>
      </c>
      <c r="K395" s="124" t="s">
        <v>3272</v>
      </c>
      <c r="L395" s="33"/>
      <c r="M395" s="129" t="s">
        <v>19</v>
      </c>
      <c r="N395" s="130" t="s">
        <v>46</v>
      </c>
      <c r="P395" s="131">
        <f>O395*H395</f>
        <v>0</v>
      </c>
      <c r="Q395" s="131">
        <v>0</v>
      </c>
      <c r="R395" s="131">
        <f>Q395*H395</f>
        <v>0</v>
      </c>
      <c r="S395" s="131">
        <v>0</v>
      </c>
      <c r="T395" s="132">
        <f>S395*H395</f>
        <v>0</v>
      </c>
      <c r="AR395" s="133" t="s">
        <v>272</v>
      </c>
      <c r="AT395" s="133" t="s">
        <v>267</v>
      </c>
      <c r="AU395" s="133" t="s">
        <v>85</v>
      </c>
      <c r="AY395" s="18" t="s">
        <v>266</v>
      </c>
      <c r="BE395" s="134">
        <f>IF(N395="základní",J395,0)</f>
        <v>0</v>
      </c>
      <c r="BF395" s="134">
        <f>IF(N395="snížená",J395,0)</f>
        <v>0</v>
      </c>
      <c r="BG395" s="134">
        <f>IF(N395="zákl. přenesená",J395,0)</f>
        <v>0</v>
      </c>
      <c r="BH395" s="134">
        <f>IF(N395="sníž. přenesená",J395,0)</f>
        <v>0</v>
      </c>
      <c r="BI395" s="134">
        <f>IF(N395="nulová",J395,0)</f>
        <v>0</v>
      </c>
      <c r="BJ395" s="18" t="s">
        <v>83</v>
      </c>
      <c r="BK395" s="134">
        <f>ROUND(I395*H395,2)</f>
        <v>0</v>
      </c>
      <c r="BL395" s="18" t="s">
        <v>272</v>
      </c>
      <c r="BM395" s="133" t="s">
        <v>6266</v>
      </c>
    </row>
    <row r="396" spans="2:65" s="1" customFormat="1" ht="11.25">
      <c r="B396" s="33"/>
      <c r="D396" s="186" t="s">
        <v>1068</v>
      </c>
      <c r="F396" s="187" t="s">
        <v>3927</v>
      </c>
      <c r="I396" s="151"/>
      <c r="L396" s="33"/>
      <c r="M396" s="152"/>
      <c r="T396" s="54"/>
      <c r="AT396" s="18" t="s">
        <v>1068</v>
      </c>
      <c r="AU396" s="18" t="s">
        <v>85</v>
      </c>
    </row>
    <row r="397" spans="2:65" s="11" customFormat="1" ht="11.25">
      <c r="B397" s="135"/>
      <c r="D397" s="136" t="s">
        <v>274</v>
      </c>
      <c r="E397" s="137" t="s">
        <v>19</v>
      </c>
      <c r="F397" s="138" t="s">
        <v>6267</v>
      </c>
      <c r="H397" s="139">
        <v>192</v>
      </c>
      <c r="I397" s="140"/>
      <c r="L397" s="135"/>
      <c r="M397" s="141"/>
      <c r="T397" s="142"/>
      <c r="AT397" s="137" t="s">
        <v>274</v>
      </c>
      <c r="AU397" s="137" t="s">
        <v>85</v>
      </c>
      <c r="AV397" s="11" t="s">
        <v>85</v>
      </c>
      <c r="AW397" s="11" t="s">
        <v>37</v>
      </c>
      <c r="AX397" s="11" t="s">
        <v>75</v>
      </c>
      <c r="AY397" s="137" t="s">
        <v>266</v>
      </c>
    </row>
    <row r="398" spans="2:65" s="12" customFormat="1" ht="11.25">
      <c r="B398" s="143"/>
      <c r="D398" s="136" t="s">
        <v>274</v>
      </c>
      <c r="E398" s="144" t="s">
        <v>19</v>
      </c>
      <c r="F398" s="145" t="s">
        <v>276</v>
      </c>
      <c r="H398" s="146">
        <v>192</v>
      </c>
      <c r="I398" s="147"/>
      <c r="L398" s="143"/>
      <c r="M398" s="148"/>
      <c r="T398" s="149"/>
      <c r="AT398" s="144" t="s">
        <v>274</v>
      </c>
      <c r="AU398" s="144" t="s">
        <v>85</v>
      </c>
      <c r="AV398" s="12" t="s">
        <v>272</v>
      </c>
      <c r="AW398" s="12" t="s">
        <v>37</v>
      </c>
      <c r="AX398" s="12" t="s">
        <v>83</v>
      </c>
      <c r="AY398" s="144" t="s">
        <v>266</v>
      </c>
    </row>
    <row r="399" spans="2:65" s="1" customFormat="1" ht="16.5" customHeight="1">
      <c r="B399" s="33"/>
      <c r="C399" s="122" t="s">
        <v>474</v>
      </c>
      <c r="D399" s="122" t="s">
        <v>267</v>
      </c>
      <c r="E399" s="123" t="s">
        <v>3388</v>
      </c>
      <c r="F399" s="124" t="s">
        <v>3389</v>
      </c>
      <c r="G399" s="125" t="s">
        <v>279</v>
      </c>
      <c r="H399" s="126">
        <v>492.39600000000002</v>
      </c>
      <c r="I399" s="127"/>
      <c r="J399" s="128">
        <f>ROUND(I399*H399,2)</f>
        <v>0</v>
      </c>
      <c r="K399" s="124" t="s">
        <v>3272</v>
      </c>
      <c r="L399" s="33"/>
      <c r="M399" s="129" t="s">
        <v>19</v>
      </c>
      <c r="N399" s="130" t="s">
        <v>46</v>
      </c>
      <c r="P399" s="131">
        <f>O399*H399</f>
        <v>0</v>
      </c>
      <c r="Q399" s="131">
        <v>0</v>
      </c>
      <c r="R399" s="131">
        <f>Q399*H399</f>
        <v>0</v>
      </c>
      <c r="S399" s="131">
        <v>0</v>
      </c>
      <c r="T399" s="132">
        <f>S399*H399</f>
        <v>0</v>
      </c>
      <c r="AR399" s="133" t="s">
        <v>272</v>
      </c>
      <c r="AT399" s="133" t="s">
        <v>267</v>
      </c>
      <c r="AU399" s="133" t="s">
        <v>85</v>
      </c>
      <c r="AY399" s="18" t="s">
        <v>266</v>
      </c>
      <c r="BE399" s="134">
        <f>IF(N399="základní",J399,0)</f>
        <v>0</v>
      </c>
      <c r="BF399" s="134">
        <f>IF(N399="snížená",J399,0)</f>
        <v>0</v>
      </c>
      <c r="BG399" s="134">
        <f>IF(N399="zákl. přenesená",J399,0)</f>
        <v>0</v>
      </c>
      <c r="BH399" s="134">
        <f>IF(N399="sníž. přenesená",J399,0)</f>
        <v>0</v>
      </c>
      <c r="BI399" s="134">
        <f>IF(N399="nulová",J399,0)</f>
        <v>0</v>
      </c>
      <c r="BJ399" s="18" t="s">
        <v>83</v>
      </c>
      <c r="BK399" s="134">
        <f>ROUND(I399*H399,2)</f>
        <v>0</v>
      </c>
      <c r="BL399" s="18" t="s">
        <v>272</v>
      </c>
      <c r="BM399" s="133" t="s">
        <v>6268</v>
      </c>
    </row>
    <row r="400" spans="2:65" s="1" customFormat="1" ht="11.25">
      <c r="B400" s="33"/>
      <c r="D400" s="186" t="s">
        <v>1068</v>
      </c>
      <c r="F400" s="187" t="s">
        <v>3391</v>
      </c>
      <c r="I400" s="151"/>
      <c r="L400" s="33"/>
      <c r="M400" s="152"/>
      <c r="T400" s="54"/>
      <c r="AT400" s="18" t="s">
        <v>1068</v>
      </c>
      <c r="AU400" s="18" t="s">
        <v>85</v>
      </c>
    </row>
    <row r="401" spans="2:65" s="14" customFormat="1" ht="11.25">
      <c r="B401" s="164"/>
      <c r="D401" s="136" t="s">
        <v>274</v>
      </c>
      <c r="E401" s="165" t="s">
        <v>19</v>
      </c>
      <c r="F401" s="166" t="s">
        <v>6269</v>
      </c>
      <c r="H401" s="165" t="s">
        <v>19</v>
      </c>
      <c r="I401" s="167"/>
      <c r="L401" s="164"/>
      <c r="M401" s="168"/>
      <c r="T401" s="169"/>
      <c r="AT401" s="165" t="s">
        <v>274</v>
      </c>
      <c r="AU401" s="165" t="s">
        <v>85</v>
      </c>
      <c r="AV401" s="14" t="s">
        <v>83</v>
      </c>
      <c r="AW401" s="14" t="s">
        <v>37</v>
      </c>
      <c r="AX401" s="14" t="s">
        <v>75</v>
      </c>
      <c r="AY401" s="165" t="s">
        <v>266</v>
      </c>
    </row>
    <row r="402" spans="2:65" s="11" customFormat="1" ht="11.25">
      <c r="B402" s="135"/>
      <c r="D402" s="136" t="s">
        <v>274</v>
      </c>
      <c r="E402" s="137" t="s">
        <v>19</v>
      </c>
      <c r="F402" s="138" t="s">
        <v>6270</v>
      </c>
      <c r="H402" s="139">
        <v>268.42399999999998</v>
      </c>
      <c r="I402" s="140"/>
      <c r="L402" s="135"/>
      <c r="M402" s="141"/>
      <c r="T402" s="142"/>
      <c r="AT402" s="137" t="s">
        <v>274</v>
      </c>
      <c r="AU402" s="137" t="s">
        <v>85</v>
      </c>
      <c r="AV402" s="11" t="s">
        <v>85</v>
      </c>
      <c r="AW402" s="11" t="s">
        <v>37</v>
      </c>
      <c r="AX402" s="11" t="s">
        <v>75</v>
      </c>
      <c r="AY402" s="137" t="s">
        <v>266</v>
      </c>
    </row>
    <row r="403" spans="2:65" s="11" customFormat="1" ht="11.25">
      <c r="B403" s="135"/>
      <c r="D403" s="136" t="s">
        <v>274</v>
      </c>
      <c r="E403" s="137" t="s">
        <v>19</v>
      </c>
      <c r="F403" s="138" t="s">
        <v>6271</v>
      </c>
      <c r="H403" s="139">
        <v>179.172</v>
      </c>
      <c r="I403" s="140"/>
      <c r="L403" s="135"/>
      <c r="M403" s="141"/>
      <c r="T403" s="142"/>
      <c r="AT403" s="137" t="s">
        <v>274</v>
      </c>
      <c r="AU403" s="137" t="s">
        <v>85</v>
      </c>
      <c r="AV403" s="11" t="s">
        <v>85</v>
      </c>
      <c r="AW403" s="11" t="s">
        <v>37</v>
      </c>
      <c r="AX403" s="11" t="s">
        <v>75</v>
      </c>
      <c r="AY403" s="137" t="s">
        <v>266</v>
      </c>
    </row>
    <row r="404" spans="2:65" s="11" customFormat="1" ht="11.25">
      <c r="B404" s="135"/>
      <c r="D404" s="136" t="s">
        <v>274</v>
      </c>
      <c r="E404" s="137" t="s">
        <v>19</v>
      </c>
      <c r="F404" s="138" t="s">
        <v>6272</v>
      </c>
      <c r="H404" s="139">
        <v>44.8</v>
      </c>
      <c r="I404" s="140"/>
      <c r="L404" s="135"/>
      <c r="M404" s="141"/>
      <c r="T404" s="142"/>
      <c r="AT404" s="137" t="s">
        <v>274</v>
      </c>
      <c r="AU404" s="137" t="s">
        <v>85</v>
      </c>
      <c r="AV404" s="11" t="s">
        <v>85</v>
      </c>
      <c r="AW404" s="11" t="s">
        <v>37</v>
      </c>
      <c r="AX404" s="11" t="s">
        <v>75</v>
      </c>
      <c r="AY404" s="137" t="s">
        <v>266</v>
      </c>
    </row>
    <row r="405" spans="2:65" s="12" customFormat="1" ht="11.25">
      <c r="B405" s="143"/>
      <c r="D405" s="136" t="s">
        <v>274</v>
      </c>
      <c r="E405" s="144" t="s">
        <v>19</v>
      </c>
      <c r="F405" s="145" t="s">
        <v>276</v>
      </c>
      <c r="H405" s="146">
        <v>492.39600000000002</v>
      </c>
      <c r="I405" s="147"/>
      <c r="L405" s="143"/>
      <c r="M405" s="148"/>
      <c r="T405" s="149"/>
      <c r="AT405" s="144" t="s">
        <v>274</v>
      </c>
      <c r="AU405" s="144" t="s">
        <v>85</v>
      </c>
      <c r="AV405" s="12" t="s">
        <v>272</v>
      </c>
      <c r="AW405" s="12" t="s">
        <v>37</v>
      </c>
      <c r="AX405" s="12" t="s">
        <v>83</v>
      </c>
      <c r="AY405" s="144" t="s">
        <v>266</v>
      </c>
    </row>
    <row r="406" spans="2:65" s="10" customFormat="1" ht="22.9" customHeight="1">
      <c r="B406" s="112"/>
      <c r="D406" s="113" t="s">
        <v>74</v>
      </c>
      <c r="E406" s="162" t="s">
        <v>1109</v>
      </c>
      <c r="F406" s="162" t="s">
        <v>3931</v>
      </c>
      <c r="I406" s="115"/>
      <c r="J406" s="163">
        <f>BK406</f>
        <v>0</v>
      </c>
      <c r="L406" s="112"/>
      <c r="M406" s="117"/>
      <c r="P406" s="118">
        <f>SUM(P407:P414)</f>
        <v>0</v>
      </c>
      <c r="R406" s="118">
        <f>SUM(R407:R414)</f>
        <v>0</v>
      </c>
      <c r="T406" s="119">
        <f>SUM(T407:T414)</f>
        <v>0</v>
      </c>
      <c r="AR406" s="113" t="s">
        <v>83</v>
      </c>
      <c r="AT406" s="120" t="s">
        <v>74</v>
      </c>
      <c r="AU406" s="120" t="s">
        <v>83</v>
      </c>
      <c r="AY406" s="113" t="s">
        <v>266</v>
      </c>
      <c r="BK406" s="121">
        <f>SUM(BK407:BK414)</f>
        <v>0</v>
      </c>
    </row>
    <row r="407" spans="2:65" s="1" customFormat="1" ht="16.5" customHeight="1">
      <c r="B407" s="33"/>
      <c r="C407" s="122" t="s">
        <v>347</v>
      </c>
      <c r="D407" s="122" t="s">
        <v>267</v>
      </c>
      <c r="E407" s="123" t="s">
        <v>1111</v>
      </c>
      <c r="F407" s="124" t="s">
        <v>1112</v>
      </c>
      <c r="G407" s="125" t="s">
        <v>845</v>
      </c>
      <c r="H407" s="126">
        <v>1230.99</v>
      </c>
      <c r="I407" s="127"/>
      <c r="J407" s="128">
        <f>ROUND(I407*H407,2)</f>
        <v>0</v>
      </c>
      <c r="K407" s="124" t="s">
        <v>3272</v>
      </c>
      <c r="L407" s="33"/>
      <c r="M407" s="129" t="s">
        <v>19</v>
      </c>
      <c r="N407" s="130" t="s">
        <v>46</v>
      </c>
      <c r="P407" s="131">
        <f>O407*H407</f>
        <v>0</v>
      </c>
      <c r="Q407" s="131">
        <v>0</v>
      </c>
      <c r="R407" s="131">
        <f>Q407*H407</f>
        <v>0</v>
      </c>
      <c r="S407" s="131">
        <v>0</v>
      </c>
      <c r="T407" s="132">
        <f>S407*H407</f>
        <v>0</v>
      </c>
      <c r="AR407" s="133" t="s">
        <v>272</v>
      </c>
      <c r="AT407" s="133" t="s">
        <v>267</v>
      </c>
      <c r="AU407" s="133" t="s">
        <v>85</v>
      </c>
      <c r="AY407" s="18" t="s">
        <v>266</v>
      </c>
      <c r="BE407" s="134">
        <f>IF(N407="základní",J407,0)</f>
        <v>0</v>
      </c>
      <c r="BF407" s="134">
        <f>IF(N407="snížená",J407,0)</f>
        <v>0</v>
      </c>
      <c r="BG407" s="134">
        <f>IF(N407="zákl. přenesená",J407,0)</f>
        <v>0</v>
      </c>
      <c r="BH407" s="134">
        <f>IF(N407="sníž. přenesená",J407,0)</f>
        <v>0</v>
      </c>
      <c r="BI407" s="134">
        <f>IF(N407="nulová",J407,0)</f>
        <v>0</v>
      </c>
      <c r="BJ407" s="18" t="s">
        <v>83</v>
      </c>
      <c r="BK407" s="134">
        <f>ROUND(I407*H407,2)</f>
        <v>0</v>
      </c>
      <c r="BL407" s="18" t="s">
        <v>272</v>
      </c>
      <c r="BM407" s="133" t="s">
        <v>6273</v>
      </c>
    </row>
    <row r="408" spans="2:65" s="1" customFormat="1" ht="11.25">
      <c r="B408" s="33"/>
      <c r="D408" s="186" t="s">
        <v>1068</v>
      </c>
      <c r="F408" s="187" t="s">
        <v>1114</v>
      </c>
      <c r="I408" s="151"/>
      <c r="L408" s="33"/>
      <c r="M408" s="152"/>
      <c r="T408" s="54"/>
      <c r="AT408" s="18" t="s">
        <v>1068</v>
      </c>
      <c r="AU408" s="18" t="s">
        <v>85</v>
      </c>
    </row>
    <row r="409" spans="2:65" s="1" customFormat="1" ht="16.5" customHeight="1">
      <c r="B409" s="33"/>
      <c r="C409" s="122" t="s">
        <v>478</v>
      </c>
      <c r="D409" s="122" t="s">
        <v>267</v>
      </c>
      <c r="E409" s="123" t="s">
        <v>1115</v>
      </c>
      <c r="F409" s="124" t="s">
        <v>1116</v>
      </c>
      <c r="G409" s="125" t="s">
        <v>845</v>
      </c>
      <c r="H409" s="126">
        <v>11078.91</v>
      </c>
      <c r="I409" s="127"/>
      <c r="J409" s="128">
        <f>ROUND(I409*H409,2)</f>
        <v>0</v>
      </c>
      <c r="K409" s="124" t="s">
        <v>3272</v>
      </c>
      <c r="L409" s="33"/>
      <c r="M409" s="129" t="s">
        <v>19</v>
      </c>
      <c r="N409" s="130" t="s">
        <v>46</v>
      </c>
      <c r="P409" s="131">
        <f>O409*H409</f>
        <v>0</v>
      </c>
      <c r="Q409" s="131">
        <v>0</v>
      </c>
      <c r="R409" s="131">
        <f>Q409*H409</f>
        <v>0</v>
      </c>
      <c r="S409" s="131">
        <v>0</v>
      </c>
      <c r="T409" s="132">
        <f>S409*H409</f>
        <v>0</v>
      </c>
      <c r="AR409" s="133" t="s">
        <v>272</v>
      </c>
      <c r="AT409" s="133" t="s">
        <v>267</v>
      </c>
      <c r="AU409" s="133" t="s">
        <v>85</v>
      </c>
      <c r="AY409" s="18" t="s">
        <v>266</v>
      </c>
      <c r="BE409" s="134">
        <f>IF(N409="základní",J409,0)</f>
        <v>0</v>
      </c>
      <c r="BF409" s="134">
        <f>IF(N409="snížená",J409,0)</f>
        <v>0</v>
      </c>
      <c r="BG409" s="134">
        <f>IF(N409="zákl. přenesená",J409,0)</f>
        <v>0</v>
      </c>
      <c r="BH409" s="134">
        <f>IF(N409="sníž. přenesená",J409,0)</f>
        <v>0</v>
      </c>
      <c r="BI409" s="134">
        <f>IF(N409="nulová",J409,0)</f>
        <v>0</v>
      </c>
      <c r="BJ409" s="18" t="s">
        <v>83</v>
      </c>
      <c r="BK409" s="134">
        <f>ROUND(I409*H409,2)</f>
        <v>0</v>
      </c>
      <c r="BL409" s="18" t="s">
        <v>272</v>
      </c>
      <c r="BM409" s="133" t="s">
        <v>6274</v>
      </c>
    </row>
    <row r="410" spans="2:65" s="1" customFormat="1" ht="11.25">
      <c r="B410" s="33"/>
      <c r="D410" s="186" t="s">
        <v>1068</v>
      </c>
      <c r="F410" s="187" t="s">
        <v>1118</v>
      </c>
      <c r="I410" s="151"/>
      <c r="L410" s="33"/>
      <c r="M410" s="152"/>
      <c r="T410" s="54"/>
      <c r="AT410" s="18" t="s">
        <v>1068</v>
      </c>
      <c r="AU410" s="18" t="s">
        <v>85</v>
      </c>
    </row>
    <row r="411" spans="2:65" s="11" customFormat="1" ht="11.25">
      <c r="B411" s="135"/>
      <c r="D411" s="136" t="s">
        <v>274</v>
      </c>
      <c r="E411" s="137" t="s">
        <v>19</v>
      </c>
      <c r="F411" s="138" t="s">
        <v>6275</v>
      </c>
      <c r="H411" s="139">
        <v>11078.91</v>
      </c>
      <c r="I411" s="140"/>
      <c r="L411" s="135"/>
      <c r="M411" s="141"/>
      <c r="T411" s="142"/>
      <c r="AT411" s="137" t="s">
        <v>274</v>
      </c>
      <c r="AU411" s="137" t="s">
        <v>85</v>
      </c>
      <c r="AV411" s="11" t="s">
        <v>85</v>
      </c>
      <c r="AW411" s="11" t="s">
        <v>37</v>
      </c>
      <c r="AX411" s="11" t="s">
        <v>75</v>
      </c>
      <c r="AY411" s="137" t="s">
        <v>266</v>
      </c>
    </row>
    <row r="412" spans="2:65" s="12" customFormat="1" ht="11.25">
      <c r="B412" s="143"/>
      <c r="D412" s="136" t="s">
        <v>274</v>
      </c>
      <c r="E412" s="144" t="s">
        <v>19</v>
      </c>
      <c r="F412" s="145" t="s">
        <v>276</v>
      </c>
      <c r="H412" s="146">
        <v>11078.91</v>
      </c>
      <c r="I412" s="147"/>
      <c r="L412" s="143"/>
      <c r="M412" s="148"/>
      <c r="T412" s="149"/>
      <c r="AT412" s="144" t="s">
        <v>274</v>
      </c>
      <c r="AU412" s="144" t="s">
        <v>85</v>
      </c>
      <c r="AV412" s="12" t="s">
        <v>272</v>
      </c>
      <c r="AW412" s="12" t="s">
        <v>37</v>
      </c>
      <c r="AX412" s="12" t="s">
        <v>83</v>
      </c>
      <c r="AY412" s="144" t="s">
        <v>266</v>
      </c>
    </row>
    <row r="413" spans="2:65" s="1" customFormat="1" ht="16.5" customHeight="1">
      <c r="B413" s="33"/>
      <c r="C413" s="122" t="s">
        <v>498</v>
      </c>
      <c r="D413" s="122" t="s">
        <v>267</v>
      </c>
      <c r="E413" s="123" t="s">
        <v>1120</v>
      </c>
      <c r="F413" s="124" t="s">
        <v>1121</v>
      </c>
      <c r="G413" s="125" t="s">
        <v>845</v>
      </c>
      <c r="H413" s="126">
        <v>1230.99</v>
      </c>
      <c r="I413" s="127"/>
      <c r="J413" s="128">
        <f>ROUND(I413*H413,2)</f>
        <v>0</v>
      </c>
      <c r="K413" s="124" t="s">
        <v>3272</v>
      </c>
      <c r="L413" s="33"/>
      <c r="M413" s="129" t="s">
        <v>19</v>
      </c>
      <c r="N413" s="130" t="s">
        <v>46</v>
      </c>
      <c r="P413" s="131">
        <f>O413*H413</f>
        <v>0</v>
      </c>
      <c r="Q413" s="131">
        <v>0</v>
      </c>
      <c r="R413" s="131">
        <f>Q413*H413</f>
        <v>0</v>
      </c>
      <c r="S413" s="131">
        <v>0</v>
      </c>
      <c r="T413" s="132">
        <f>S413*H413</f>
        <v>0</v>
      </c>
      <c r="AR413" s="133" t="s">
        <v>272</v>
      </c>
      <c r="AT413" s="133" t="s">
        <v>267</v>
      </c>
      <c r="AU413" s="133" t="s">
        <v>85</v>
      </c>
      <c r="AY413" s="18" t="s">
        <v>266</v>
      </c>
      <c r="BE413" s="134">
        <f>IF(N413="základní",J413,0)</f>
        <v>0</v>
      </c>
      <c r="BF413" s="134">
        <f>IF(N413="snížená",J413,0)</f>
        <v>0</v>
      </c>
      <c r="BG413" s="134">
        <f>IF(N413="zákl. přenesená",J413,0)</f>
        <v>0</v>
      </c>
      <c r="BH413" s="134">
        <f>IF(N413="sníž. přenesená",J413,0)</f>
        <v>0</v>
      </c>
      <c r="BI413" s="134">
        <f>IF(N413="nulová",J413,0)</f>
        <v>0</v>
      </c>
      <c r="BJ413" s="18" t="s">
        <v>83</v>
      </c>
      <c r="BK413" s="134">
        <f>ROUND(I413*H413,2)</f>
        <v>0</v>
      </c>
      <c r="BL413" s="18" t="s">
        <v>272</v>
      </c>
      <c r="BM413" s="133" t="s">
        <v>6276</v>
      </c>
    </row>
    <row r="414" spans="2:65" s="1" customFormat="1" ht="11.25">
      <c r="B414" s="33"/>
      <c r="D414" s="186" t="s">
        <v>1068</v>
      </c>
      <c r="F414" s="187" t="s">
        <v>1123</v>
      </c>
      <c r="I414" s="151"/>
      <c r="L414" s="33"/>
      <c r="M414" s="152"/>
      <c r="T414" s="54"/>
      <c r="AT414" s="18" t="s">
        <v>1068</v>
      </c>
      <c r="AU414" s="18" t="s">
        <v>85</v>
      </c>
    </row>
    <row r="415" spans="2:65" s="10" customFormat="1" ht="22.9" customHeight="1">
      <c r="B415" s="112"/>
      <c r="D415" s="113" t="s">
        <v>74</v>
      </c>
      <c r="E415" s="162" t="s">
        <v>1124</v>
      </c>
      <c r="F415" s="162" t="s">
        <v>1125</v>
      </c>
      <c r="I415" s="115"/>
      <c r="J415" s="163">
        <f>BK415</f>
        <v>0</v>
      </c>
      <c r="L415" s="112"/>
      <c r="M415" s="117"/>
      <c r="P415" s="118">
        <f>SUM(P416:P421)</f>
        <v>0</v>
      </c>
      <c r="R415" s="118">
        <f>SUM(R416:R421)</f>
        <v>0</v>
      </c>
      <c r="T415" s="119">
        <f>SUM(T416:T421)</f>
        <v>0</v>
      </c>
      <c r="AR415" s="113" t="s">
        <v>83</v>
      </c>
      <c r="AT415" s="120" t="s">
        <v>74</v>
      </c>
      <c r="AU415" s="120" t="s">
        <v>83</v>
      </c>
      <c r="AY415" s="113" t="s">
        <v>266</v>
      </c>
      <c r="BK415" s="121">
        <f>SUM(BK416:BK421)</f>
        <v>0</v>
      </c>
    </row>
    <row r="416" spans="2:65" s="1" customFormat="1" ht="21.75" customHeight="1">
      <c r="B416" s="33"/>
      <c r="C416" s="122" t="s">
        <v>490</v>
      </c>
      <c r="D416" s="122" t="s">
        <v>267</v>
      </c>
      <c r="E416" s="123" t="s">
        <v>3936</v>
      </c>
      <c r="F416" s="124" t="s">
        <v>6277</v>
      </c>
      <c r="G416" s="125" t="s">
        <v>845</v>
      </c>
      <c r="H416" s="126">
        <v>1219.9010000000001</v>
      </c>
      <c r="I416" s="127"/>
      <c r="J416" s="128">
        <f>ROUND(I416*H416,2)</f>
        <v>0</v>
      </c>
      <c r="K416" s="124" t="s">
        <v>3272</v>
      </c>
      <c r="L416" s="33"/>
      <c r="M416" s="129" t="s">
        <v>19</v>
      </c>
      <c r="N416" s="130" t="s">
        <v>46</v>
      </c>
      <c r="P416" s="131">
        <f>O416*H416</f>
        <v>0</v>
      </c>
      <c r="Q416" s="131">
        <v>0</v>
      </c>
      <c r="R416" s="131">
        <f>Q416*H416</f>
        <v>0</v>
      </c>
      <c r="S416" s="131">
        <v>0</v>
      </c>
      <c r="T416" s="132">
        <f>S416*H416</f>
        <v>0</v>
      </c>
      <c r="AR416" s="133" t="s">
        <v>272</v>
      </c>
      <c r="AT416" s="133" t="s">
        <v>267</v>
      </c>
      <c r="AU416" s="133" t="s">
        <v>85</v>
      </c>
      <c r="AY416" s="18" t="s">
        <v>266</v>
      </c>
      <c r="BE416" s="134">
        <f>IF(N416="základní",J416,0)</f>
        <v>0</v>
      </c>
      <c r="BF416" s="134">
        <f>IF(N416="snížená",J416,0)</f>
        <v>0</v>
      </c>
      <c r="BG416" s="134">
        <f>IF(N416="zákl. přenesená",J416,0)</f>
        <v>0</v>
      </c>
      <c r="BH416" s="134">
        <f>IF(N416="sníž. přenesená",J416,0)</f>
        <v>0</v>
      </c>
      <c r="BI416" s="134">
        <f>IF(N416="nulová",J416,0)</f>
        <v>0</v>
      </c>
      <c r="BJ416" s="18" t="s">
        <v>83</v>
      </c>
      <c r="BK416" s="134">
        <f>ROUND(I416*H416,2)</f>
        <v>0</v>
      </c>
      <c r="BL416" s="18" t="s">
        <v>272</v>
      </c>
      <c r="BM416" s="133" t="s">
        <v>6278</v>
      </c>
    </row>
    <row r="417" spans="2:65" s="1" customFormat="1" ht="11.25">
      <c r="B417" s="33"/>
      <c r="D417" s="186" t="s">
        <v>1068</v>
      </c>
      <c r="F417" s="187" t="s">
        <v>3939</v>
      </c>
      <c r="I417" s="151"/>
      <c r="L417" s="33"/>
      <c r="M417" s="152"/>
      <c r="T417" s="54"/>
      <c r="AT417" s="18" t="s">
        <v>1068</v>
      </c>
      <c r="AU417" s="18" t="s">
        <v>85</v>
      </c>
    </row>
    <row r="418" spans="2:65" s="11" customFormat="1" ht="11.25">
      <c r="B418" s="135"/>
      <c r="D418" s="136" t="s">
        <v>274</v>
      </c>
      <c r="E418" s="137" t="s">
        <v>19</v>
      </c>
      <c r="F418" s="138" t="s">
        <v>6279</v>
      </c>
      <c r="H418" s="139">
        <v>1219.9010000000001</v>
      </c>
      <c r="I418" s="140"/>
      <c r="L418" s="135"/>
      <c r="M418" s="141"/>
      <c r="T418" s="142"/>
      <c r="AT418" s="137" t="s">
        <v>274</v>
      </c>
      <c r="AU418" s="137" t="s">
        <v>85</v>
      </c>
      <c r="AV418" s="11" t="s">
        <v>85</v>
      </c>
      <c r="AW418" s="11" t="s">
        <v>37</v>
      </c>
      <c r="AX418" s="11" t="s">
        <v>83</v>
      </c>
      <c r="AY418" s="137" t="s">
        <v>266</v>
      </c>
    </row>
    <row r="419" spans="2:65" s="1" customFormat="1" ht="16.5" customHeight="1">
      <c r="B419" s="33"/>
      <c r="C419" s="122" t="s">
        <v>494</v>
      </c>
      <c r="D419" s="122" t="s">
        <v>267</v>
      </c>
      <c r="E419" s="123" t="s">
        <v>3941</v>
      </c>
      <c r="F419" s="124" t="s">
        <v>3942</v>
      </c>
      <c r="G419" s="125" t="s">
        <v>845</v>
      </c>
      <c r="H419" s="126">
        <v>1219.9010000000001</v>
      </c>
      <c r="I419" s="127"/>
      <c r="J419" s="128">
        <f>ROUND(I419*H419,2)</f>
        <v>0</v>
      </c>
      <c r="K419" s="124" t="s">
        <v>3272</v>
      </c>
      <c r="L419" s="33"/>
      <c r="M419" s="129" t="s">
        <v>19</v>
      </c>
      <c r="N419" s="130" t="s">
        <v>46</v>
      </c>
      <c r="P419" s="131">
        <f>O419*H419</f>
        <v>0</v>
      </c>
      <c r="Q419" s="131">
        <v>0</v>
      </c>
      <c r="R419" s="131">
        <f>Q419*H419</f>
        <v>0</v>
      </c>
      <c r="S419" s="131">
        <v>0</v>
      </c>
      <c r="T419" s="132">
        <f>S419*H419</f>
        <v>0</v>
      </c>
      <c r="AR419" s="133" t="s">
        <v>272</v>
      </c>
      <c r="AT419" s="133" t="s">
        <v>267</v>
      </c>
      <c r="AU419" s="133" t="s">
        <v>85</v>
      </c>
      <c r="AY419" s="18" t="s">
        <v>266</v>
      </c>
      <c r="BE419" s="134">
        <f>IF(N419="základní",J419,0)</f>
        <v>0</v>
      </c>
      <c r="BF419" s="134">
        <f>IF(N419="snížená",J419,0)</f>
        <v>0</v>
      </c>
      <c r="BG419" s="134">
        <f>IF(N419="zákl. přenesená",J419,0)</f>
        <v>0</v>
      </c>
      <c r="BH419" s="134">
        <f>IF(N419="sníž. přenesená",J419,0)</f>
        <v>0</v>
      </c>
      <c r="BI419" s="134">
        <f>IF(N419="nulová",J419,0)</f>
        <v>0</v>
      </c>
      <c r="BJ419" s="18" t="s">
        <v>83</v>
      </c>
      <c r="BK419" s="134">
        <f>ROUND(I419*H419,2)</f>
        <v>0</v>
      </c>
      <c r="BL419" s="18" t="s">
        <v>272</v>
      </c>
      <c r="BM419" s="133" t="s">
        <v>6280</v>
      </c>
    </row>
    <row r="420" spans="2:65" s="1" customFormat="1" ht="11.25">
      <c r="B420" s="33"/>
      <c r="D420" s="186" t="s">
        <v>1068</v>
      </c>
      <c r="F420" s="187" t="s">
        <v>3944</v>
      </c>
      <c r="I420" s="151"/>
      <c r="L420" s="33"/>
      <c r="M420" s="152"/>
      <c r="T420" s="54"/>
      <c r="AT420" s="18" t="s">
        <v>1068</v>
      </c>
      <c r="AU420" s="18" t="s">
        <v>85</v>
      </c>
    </row>
    <row r="421" spans="2:65" s="11" customFormat="1" ht="11.25">
      <c r="B421" s="135"/>
      <c r="D421" s="136" t="s">
        <v>274</v>
      </c>
      <c r="E421" s="137" t="s">
        <v>19</v>
      </c>
      <c r="F421" s="138" t="s">
        <v>6279</v>
      </c>
      <c r="H421" s="139">
        <v>1219.9010000000001</v>
      </c>
      <c r="I421" s="140"/>
      <c r="L421" s="135"/>
      <c r="M421" s="141"/>
      <c r="T421" s="142"/>
      <c r="AT421" s="137" t="s">
        <v>274</v>
      </c>
      <c r="AU421" s="137" t="s">
        <v>85</v>
      </c>
      <c r="AV421" s="11" t="s">
        <v>85</v>
      </c>
      <c r="AW421" s="11" t="s">
        <v>37</v>
      </c>
      <c r="AX421" s="11" t="s">
        <v>83</v>
      </c>
      <c r="AY421" s="137" t="s">
        <v>266</v>
      </c>
    </row>
    <row r="422" spans="2:65" s="10" customFormat="1" ht="25.9" customHeight="1">
      <c r="B422" s="112"/>
      <c r="D422" s="113" t="s">
        <v>74</v>
      </c>
      <c r="E422" s="114" t="s">
        <v>1130</v>
      </c>
      <c r="F422" s="114" t="s">
        <v>1131</v>
      </c>
      <c r="I422" s="115"/>
      <c r="J422" s="116">
        <f>BK422</f>
        <v>0</v>
      </c>
      <c r="L422" s="112"/>
      <c r="M422" s="117"/>
      <c r="P422" s="118">
        <f>P423</f>
        <v>0</v>
      </c>
      <c r="R422" s="118">
        <f>R423</f>
        <v>0</v>
      </c>
      <c r="T422" s="119">
        <f>T423</f>
        <v>0</v>
      </c>
      <c r="AR422" s="113" t="s">
        <v>85</v>
      </c>
      <c r="AT422" s="120" t="s">
        <v>74</v>
      </c>
      <c r="AU422" s="120" t="s">
        <v>75</v>
      </c>
      <c r="AY422" s="113" t="s">
        <v>266</v>
      </c>
      <c r="BK422" s="121">
        <f>BK423</f>
        <v>0</v>
      </c>
    </row>
    <row r="423" spans="2:65" s="10" customFormat="1" ht="22.9" customHeight="1">
      <c r="B423" s="112"/>
      <c r="D423" s="113" t="s">
        <v>74</v>
      </c>
      <c r="E423" s="162" t="s">
        <v>3414</v>
      </c>
      <c r="F423" s="162" t="s">
        <v>3415</v>
      </c>
      <c r="I423" s="115"/>
      <c r="J423" s="163">
        <f>BK423</f>
        <v>0</v>
      </c>
      <c r="L423" s="112"/>
      <c r="M423" s="117"/>
      <c r="P423" s="118">
        <f>SUM(P424:P464)</f>
        <v>0</v>
      </c>
      <c r="R423" s="118">
        <f>SUM(R424:R464)</f>
        <v>0</v>
      </c>
      <c r="T423" s="119">
        <f>SUM(T424:T464)</f>
        <v>0</v>
      </c>
      <c r="AR423" s="113" t="s">
        <v>85</v>
      </c>
      <c r="AT423" s="120" t="s">
        <v>74</v>
      </c>
      <c r="AU423" s="120" t="s">
        <v>83</v>
      </c>
      <c r="AY423" s="113" t="s">
        <v>266</v>
      </c>
      <c r="BK423" s="121">
        <f>SUM(BK424:BK464)</f>
        <v>0</v>
      </c>
    </row>
    <row r="424" spans="2:65" s="1" customFormat="1" ht="16.5" customHeight="1">
      <c r="B424" s="33"/>
      <c r="C424" s="122" t="s">
        <v>482</v>
      </c>
      <c r="D424" s="122" t="s">
        <v>267</v>
      </c>
      <c r="E424" s="123" t="s">
        <v>3022</v>
      </c>
      <c r="F424" s="124" t="s">
        <v>3023</v>
      </c>
      <c r="G424" s="125" t="s">
        <v>895</v>
      </c>
      <c r="H424" s="126">
        <v>186.69</v>
      </c>
      <c r="I424" s="127"/>
      <c r="J424" s="128">
        <f>ROUND(I424*H424,2)</f>
        <v>0</v>
      </c>
      <c r="K424" s="124" t="s">
        <v>3272</v>
      </c>
      <c r="L424" s="33"/>
      <c r="M424" s="129" t="s">
        <v>19</v>
      </c>
      <c r="N424" s="130" t="s">
        <v>46</v>
      </c>
      <c r="P424" s="131">
        <f>O424*H424</f>
        <v>0</v>
      </c>
      <c r="Q424" s="131">
        <v>0</v>
      </c>
      <c r="R424" s="131">
        <f>Q424*H424</f>
        <v>0</v>
      </c>
      <c r="S424" s="131">
        <v>0</v>
      </c>
      <c r="T424" s="132">
        <f>S424*H424</f>
        <v>0</v>
      </c>
      <c r="AR424" s="133" t="s">
        <v>366</v>
      </c>
      <c r="AT424" s="133" t="s">
        <v>267</v>
      </c>
      <c r="AU424" s="133" t="s">
        <v>85</v>
      </c>
      <c r="AY424" s="18" t="s">
        <v>266</v>
      </c>
      <c r="BE424" s="134">
        <f>IF(N424="základní",J424,0)</f>
        <v>0</v>
      </c>
      <c r="BF424" s="134">
        <f>IF(N424="snížená",J424,0)</f>
        <v>0</v>
      </c>
      <c r="BG424" s="134">
        <f>IF(N424="zákl. přenesená",J424,0)</f>
        <v>0</v>
      </c>
      <c r="BH424" s="134">
        <f>IF(N424="sníž. přenesená",J424,0)</f>
        <v>0</v>
      </c>
      <c r="BI424" s="134">
        <f>IF(N424="nulová",J424,0)</f>
        <v>0</v>
      </c>
      <c r="BJ424" s="18" t="s">
        <v>83</v>
      </c>
      <c r="BK424" s="134">
        <f>ROUND(I424*H424,2)</f>
        <v>0</v>
      </c>
      <c r="BL424" s="18" t="s">
        <v>366</v>
      </c>
      <c r="BM424" s="133" t="s">
        <v>6281</v>
      </c>
    </row>
    <row r="425" spans="2:65" s="1" customFormat="1" ht="11.25">
      <c r="B425" s="33"/>
      <c r="D425" s="186" t="s">
        <v>1068</v>
      </c>
      <c r="F425" s="187" t="s">
        <v>3025</v>
      </c>
      <c r="I425" s="151"/>
      <c r="L425" s="33"/>
      <c r="M425" s="152"/>
      <c r="T425" s="54"/>
      <c r="AT425" s="18" t="s">
        <v>1068</v>
      </c>
      <c r="AU425" s="18" t="s">
        <v>85</v>
      </c>
    </row>
    <row r="426" spans="2:65" s="14" customFormat="1" ht="11.25">
      <c r="B426" s="164"/>
      <c r="D426" s="136" t="s">
        <v>274</v>
      </c>
      <c r="E426" s="165" t="s">
        <v>19</v>
      </c>
      <c r="F426" s="166" t="s">
        <v>6282</v>
      </c>
      <c r="H426" s="165" t="s">
        <v>19</v>
      </c>
      <c r="I426" s="167"/>
      <c r="L426" s="164"/>
      <c r="M426" s="168"/>
      <c r="T426" s="169"/>
      <c r="AT426" s="165" t="s">
        <v>274</v>
      </c>
      <c r="AU426" s="165" t="s">
        <v>85</v>
      </c>
      <c r="AV426" s="14" t="s">
        <v>83</v>
      </c>
      <c r="AW426" s="14" t="s">
        <v>37</v>
      </c>
      <c r="AX426" s="14" t="s">
        <v>75</v>
      </c>
      <c r="AY426" s="165" t="s">
        <v>266</v>
      </c>
    </row>
    <row r="427" spans="2:65" s="11" customFormat="1" ht="11.25">
      <c r="B427" s="135"/>
      <c r="D427" s="136" t="s">
        <v>274</v>
      </c>
      <c r="E427" s="137" t="s">
        <v>19</v>
      </c>
      <c r="F427" s="138" t="s">
        <v>6283</v>
      </c>
      <c r="H427" s="139">
        <v>70.930000000000007</v>
      </c>
      <c r="I427" s="140"/>
      <c r="L427" s="135"/>
      <c r="M427" s="141"/>
      <c r="T427" s="142"/>
      <c r="AT427" s="137" t="s">
        <v>274</v>
      </c>
      <c r="AU427" s="137" t="s">
        <v>85</v>
      </c>
      <c r="AV427" s="11" t="s">
        <v>85</v>
      </c>
      <c r="AW427" s="11" t="s">
        <v>37</v>
      </c>
      <c r="AX427" s="11" t="s">
        <v>75</v>
      </c>
      <c r="AY427" s="137" t="s">
        <v>266</v>
      </c>
    </row>
    <row r="428" spans="2:65" s="11" customFormat="1" ht="11.25">
      <c r="B428" s="135"/>
      <c r="D428" s="136" t="s">
        <v>274</v>
      </c>
      <c r="E428" s="137" t="s">
        <v>19</v>
      </c>
      <c r="F428" s="138" t="s">
        <v>6284</v>
      </c>
      <c r="H428" s="139">
        <v>115.76</v>
      </c>
      <c r="I428" s="140"/>
      <c r="L428" s="135"/>
      <c r="M428" s="141"/>
      <c r="T428" s="142"/>
      <c r="AT428" s="137" t="s">
        <v>274</v>
      </c>
      <c r="AU428" s="137" t="s">
        <v>85</v>
      </c>
      <c r="AV428" s="11" t="s">
        <v>85</v>
      </c>
      <c r="AW428" s="11" t="s">
        <v>37</v>
      </c>
      <c r="AX428" s="11" t="s">
        <v>75</v>
      </c>
      <c r="AY428" s="137" t="s">
        <v>266</v>
      </c>
    </row>
    <row r="429" spans="2:65" s="12" customFormat="1" ht="11.25">
      <c r="B429" s="143"/>
      <c r="D429" s="136" t="s">
        <v>274</v>
      </c>
      <c r="E429" s="144" t="s">
        <v>19</v>
      </c>
      <c r="F429" s="145" t="s">
        <v>276</v>
      </c>
      <c r="H429" s="146">
        <v>186.69</v>
      </c>
      <c r="I429" s="147"/>
      <c r="L429" s="143"/>
      <c r="M429" s="148"/>
      <c r="T429" s="149"/>
      <c r="AT429" s="144" t="s">
        <v>274</v>
      </c>
      <c r="AU429" s="144" t="s">
        <v>85</v>
      </c>
      <c r="AV429" s="12" t="s">
        <v>272</v>
      </c>
      <c r="AW429" s="12" t="s">
        <v>37</v>
      </c>
      <c r="AX429" s="12" t="s">
        <v>83</v>
      </c>
      <c r="AY429" s="144" t="s">
        <v>266</v>
      </c>
    </row>
    <row r="430" spans="2:65" s="1" customFormat="1" ht="16.5" customHeight="1">
      <c r="B430" s="33"/>
      <c r="C430" s="170" t="s">
        <v>486</v>
      </c>
      <c r="D430" s="170" t="s">
        <v>298</v>
      </c>
      <c r="E430" s="171" t="s">
        <v>2992</v>
      </c>
      <c r="F430" s="172" t="s">
        <v>2993</v>
      </c>
      <c r="G430" s="173" t="s">
        <v>845</v>
      </c>
      <c r="H430" s="174">
        <v>5.6000000000000001E-2</v>
      </c>
      <c r="I430" s="175"/>
      <c r="J430" s="176">
        <f>ROUND(I430*H430,2)</f>
        <v>0</v>
      </c>
      <c r="K430" s="172" t="s">
        <v>3272</v>
      </c>
      <c r="L430" s="177"/>
      <c r="M430" s="178" t="s">
        <v>19</v>
      </c>
      <c r="N430" s="179" t="s">
        <v>46</v>
      </c>
      <c r="P430" s="131">
        <f>O430*H430</f>
        <v>0</v>
      </c>
      <c r="Q430" s="131">
        <v>0</v>
      </c>
      <c r="R430" s="131">
        <f>Q430*H430</f>
        <v>0</v>
      </c>
      <c r="S430" s="131">
        <v>0</v>
      </c>
      <c r="T430" s="132">
        <f>S430*H430</f>
        <v>0</v>
      </c>
      <c r="AR430" s="133" t="s">
        <v>332</v>
      </c>
      <c r="AT430" s="133" t="s">
        <v>298</v>
      </c>
      <c r="AU430" s="133" t="s">
        <v>85</v>
      </c>
      <c r="AY430" s="18" t="s">
        <v>266</v>
      </c>
      <c r="BE430" s="134">
        <f>IF(N430="základní",J430,0)</f>
        <v>0</v>
      </c>
      <c r="BF430" s="134">
        <f>IF(N430="snížená",J430,0)</f>
        <v>0</v>
      </c>
      <c r="BG430" s="134">
        <f>IF(N430="zákl. přenesená",J430,0)</f>
        <v>0</v>
      </c>
      <c r="BH430" s="134">
        <f>IF(N430="sníž. přenesená",J430,0)</f>
        <v>0</v>
      </c>
      <c r="BI430" s="134">
        <f>IF(N430="nulová",J430,0)</f>
        <v>0</v>
      </c>
      <c r="BJ430" s="18" t="s">
        <v>83</v>
      </c>
      <c r="BK430" s="134">
        <f>ROUND(I430*H430,2)</f>
        <v>0</v>
      </c>
      <c r="BL430" s="18" t="s">
        <v>366</v>
      </c>
      <c r="BM430" s="133" t="s">
        <v>6285</v>
      </c>
    </row>
    <row r="431" spans="2:65" s="11" customFormat="1" ht="11.25">
      <c r="B431" s="135"/>
      <c r="D431" s="136" t="s">
        <v>274</v>
      </c>
      <c r="E431" s="137" t="s">
        <v>19</v>
      </c>
      <c r="F431" s="138" t="s">
        <v>6286</v>
      </c>
      <c r="H431" s="139">
        <v>5.6000000000000001E-2</v>
      </c>
      <c r="I431" s="140"/>
      <c r="L431" s="135"/>
      <c r="M431" s="141"/>
      <c r="T431" s="142"/>
      <c r="AT431" s="137" t="s">
        <v>274</v>
      </c>
      <c r="AU431" s="137" t="s">
        <v>85</v>
      </c>
      <c r="AV431" s="11" t="s">
        <v>85</v>
      </c>
      <c r="AW431" s="11" t="s">
        <v>37</v>
      </c>
      <c r="AX431" s="11" t="s">
        <v>75</v>
      </c>
      <c r="AY431" s="137" t="s">
        <v>266</v>
      </c>
    </row>
    <row r="432" spans="2:65" s="12" customFormat="1" ht="11.25">
      <c r="B432" s="143"/>
      <c r="D432" s="136" t="s">
        <v>274</v>
      </c>
      <c r="E432" s="144" t="s">
        <v>19</v>
      </c>
      <c r="F432" s="145" t="s">
        <v>276</v>
      </c>
      <c r="H432" s="146">
        <v>5.6000000000000001E-2</v>
      </c>
      <c r="I432" s="147"/>
      <c r="L432" s="143"/>
      <c r="M432" s="148"/>
      <c r="T432" s="149"/>
      <c r="AT432" s="144" t="s">
        <v>274</v>
      </c>
      <c r="AU432" s="144" t="s">
        <v>85</v>
      </c>
      <c r="AV432" s="12" t="s">
        <v>272</v>
      </c>
      <c r="AW432" s="12" t="s">
        <v>37</v>
      </c>
      <c r="AX432" s="12" t="s">
        <v>83</v>
      </c>
      <c r="AY432" s="144" t="s">
        <v>266</v>
      </c>
    </row>
    <row r="433" spans="2:65" s="1" customFormat="1" ht="16.5" customHeight="1">
      <c r="B433" s="33"/>
      <c r="C433" s="122" t="s">
        <v>506</v>
      </c>
      <c r="D433" s="122" t="s">
        <v>267</v>
      </c>
      <c r="E433" s="123" t="s">
        <v>3028</v>
      </c>
      <c r="F433" s="124" t="s">
        <v>3029</v>
      </c>
      <c r="G433" s="125" t="s">
        <v>895</v>
      </c>
      <c r="H433" s="126">
        <v>373.38</v>
      </c>
      <c r="I433" s="127"/>
      <c r="J433" s="128">
        <f>ROUND(I433*H433,2)</f>
        <v>0</v>
      </c>
      <c r="K433" s="124" t="s">
        <v>3272</v>
      </c>
      <c r="L433" s="33"/>
      <c r="M433" s="129" t="s">
        <v>19</v>
      </c>
      <c r="N433" s="130" t="s">
        <v>46</v>
      </c>
      <c r="P433" s="131">
        <f>O433*H433</f>
        <v>0</v>
      </c>
      <c r="Q433" s="131">
        <v>0</v>
      </c>
      <c r="R433" s="131">
        <f>Q433*H433</f>
        <v>0</v>
      </c>
      <c r="S433" s="131">
        <v>0</v>
      </c>
      <c r="T433" s="132">
        <f>S433*H433</f>
        <v>0</v>
      </c>
      <c r="AR433" s="133" t="s">
        <v>366</v>
      </c>
      <c r="AT433" s="133" t="s">
        <v>267</v>
      </c>
      <c r="AU433" s="133" t="s">
        <v>85</v>
      </c>
      <c r="AY433" s="18" t="s">
        <v>266</v>
      </c>
      <c r="BE433" s="134">
        <f>IF(N433="základní",J433,0)</f>
        <v>0</v>
      </c>
      <c r="BF433" s="134">
        <f>IF(N433="snížená",J433,0)</f>
        <v>0</v>
      </c>
      <c r="BG433" s="134">
        <f>IF(N433="zákl. přenesená",J433,0)</f>
        <v>0</v>
      </c>
      <c r="BH433" s="134">
        <f>IF(N433="sníž. přenesená",J433,0)</f>
        <v>0</v>
      </c>
      <c r="BI433" s="134">
        <f>IF(N433="nulová",J433,0)</f>
        <v>0</v>
      </c>
      <c r="BJ433" s="18" t="s">
        <v>83</v>
      </c>
      <c r="BK433" s="134">
        <f>ROUND(I433*H433,2)</f>
        <v>0</v>
      </c>
      <c r="BL433" s="18" t="s">
        <v>366</v>
      </c>
      <c r="BM433" s="133" t="s">
        <v>6287</v>
      </c>
    </row>
    <row r="434" spans="2:65" s="1" customFormat="1" ht="11.25">
      <c r="B434" s="33"/>
      <c r="D434" s="186" t="s">
        <v>1068</v>
      </c>
      <c r="F434" s="187" t="s">
        <v>3031</v>
      </c>
      <c r="I434" s="151"/>
      <c r="L434" s="33"/>
      <c r="M434" s="152"/>
      <c r="T434" s="54"/>
      <c r="AT434" s="18" t="s">
        <v>1068</v>
      </c>
      <c r="AU434" s="18" t="s">
        <v>85</v>
      </c>
    </row>
    <row r="435" spans="2:65" s="11" customFormat="1" ht="11.25">
      <c r="B435" s="135"/>
      <c r="D435" s="136" t="s">
        <v>274</v>
      </c>
      <c r="E435" s="137" t="s">
        <v>19</v>
      </c>
      <c r="F435" s="138" t="s">
        <v>6288</v>
      </c>
      <c r="H435" s="139">
        <v>373.38</v>
      </c>
      <c r="I435" s="140"/>
      <c r="L435" s="135"/>
      <c r="M435" s="141"/>
      <c r="T435" s="142"/>
      <c r="AT435" s="137" t="s">
        <v>274</v>
      </c>
      <c r="AU435" s="137" t="s">
        <v>85</v>
      </c>
      <c r="AV435" s="11" t="s">
        <v>85</v>
      </c>
      <c r="AW435" s="11" t="s">
        <v>37</v>
      </c>
      <c r="AX435" s="11" t="s">
        <v>75</v>
      </c>
      <c r="AY435" s="137" t="s">
        <v>266</v>
      </c>
    </row>
    <row r="436" spans="2:65" s="12" customFormat="1" ht="11.25">
      <c r="B436" s="143"/>
      <c r="D436" s="136" t="s">
        <v>274</v>
      </c>
      <c r="E436" s="144" t="s">
        <v>19</v>
      </c>
      <c r="F436" s="145" t="s">
        <v>276</v>
      </c>
      <c r="H436" s="146">
        <v>373.38</v>
      </c>
      <c r="I436" s="147"/>
      <c r="L436" s="143"/>
      <c r="M436" s="148"/>
      <c r="T436" s="149"/>
      <c r="AT436" s="144" t="s">
        <v>274</v>
      </c>
      <c r="AU436" s="144" t="s">
        <v>85</v>
      </c>
      <c r="AV436" s="12" t="s">
        <v>272</v>
      </c>
      <c r="AW436" s="12" t="s">
        <v>37</v>
      </c>
      <c r="AX436" s="12" t="s">
        <v>83</v>
      </c>
      <c r="AY436" s="144" t="s">
        <v>266</v>
      </c>
    </row>
    <row r="437" spans="2:65" s="1" customFormat="1" ht="16.5" customHeight="1">
      <c r="B437" s="33"/>
      <c r="C437" s="170" t="s">
        <v>502</v>
      </c>
      <c r="D437" s="170" t="s">
        <v>298</v>
      </c>
      <c r="E437" s="171" t="s">
        <v>2996</v>
      </c>
      <c r="F437" s="172" t="s">
        <v>2997</v>
      </c>
      <c r="G437" s="173" t="s">
        <v>845</v>
      </c>
      <c r="H437" s="174">
        <v>0.14899999999999999</v>
      </c>
      <c r="I437" s="175"/>
      <c r="J437" s="176">
        <f>ROUND(I437*H437,2)</f>
        <v>0</v>
      </c>
      <c r="K437" s="172" t="s">
        <v>3272</v>
      </c>
      <c r="L437" s="177"/>
      <c r="M437" s="178" t="s">
        <v>19</v>
      </c>
      <c r="N437" s="179" t="s">
        <v>46</v>
      </c>
      <c r="P437" s="131">
        <f>O437*H437</f>
        <v>0</v>
      </c>
      <c r="Q437" s="131">
        <v>0</v>
      </c>
      <c r="R437" s="131">
        <f>Q437*H437</f>
        <v>0</v>
      </c>
      <c r="S437" s="131">
        <v>0</v>
      </c>
      <c r="T437" s="132">
        <f>S437*H437</f>
        <v>0</v>
      </c>
      <c r="AR437" s="133" t="s">
        <v>332</v>
      </c>
      <c r="AT437" s="133" t="s">
        <v>298</v>
      </c>
      <c r="AU437" s="133" t="s">
        <v>85</v>
      </c>
      <c r="AY437" s="18" t="s">
        <v>266</v>
      </c>
      <c r="BE437" s="134">
        <f>IF(N437="základní",J437,0)</f>
        <v>0</v>
      </c>
      <c r="BF437" s="134">
        <f>IF(N437="snížená",J437,0)</f>
        <v>0</v>
      </c>
      <c r="BG437" s="134">
        <f>IF(N437="zákl. přenesená",J437,0)</f>
        <v>0</v>
      </c>
      <c r="BH437" s="134">
        <f>IF(N437="sníž. přenesená",J437,0)</f>
        <v>0</v>
      </c>
      <c r="BI437" s="134">
        <f>IF(N437="nulová",J437,0)</f>
        <v>0</v>
      </c>
      <c r="BJ437" s="18" t="s">
        <v>83</v>
      </c>
      <c r="BK437" s="134">
        <f>ROUND(I437*H437,2)</f>
        <v>0</v>
      </c>
      <c r="BL437" s="18" t="s">
        <v>366</v>
      </c>
      <c r="BM437" s="133" t="s">
        <v>6289</v>
      </c>
    </row>
    <row r="438" spans="2:65" s="11" customFormat="1" ht="11.25">
      <c r="B438" s="135"/>
      <c r="D438" s="136" t="s">
        <v>274</v>
      </c>
      <c r="E438" s="137" t="s">
        <v>19</v>
      </c>
      <c r="F438" s="138" t="s">
        <v>6290</v>
      </c>
      <c r="H438" s="139">
        <v>0.14899999999999999</v>
      </c>
      <c r="I438" s="140"/>
      <c r="L438" s="135"/>
      <c r="M438" s="141"/>
      <c r="T438" s="142"/>
      <c r="AT438" s="137" t="s">
        <v>274</v>
      </c>
      <c r="AU438" s="137" t="s">
        <v>85</v>
      </c>
      <c r="AV438" s="11" t="s">
        <v>85</v>
      </c>
      <c r="AW438" s="11" t="s">
        <v>37</v>
      </c>
      <c r="AX438" s="11" t="s">
        <v>75</v>
      </c>
      <c r="AY438" s="137" t="s">
        <v>266</v>
      </c>
    </row>
    <row r="439" spans="2:65" s="12" customFormat="1" ht="11.25">
      <c r="B439" s="143"/>
      <c r="D439" s="136" t="s">
        <v>274</v>
      </c>
      <c r="E439" s="144" t="s">
        <v>19</v>
      </c>
      <c r="F439" s="145" t="s">
        <v>276</v>
      </c>
      <c r="H439" s="146">
        <v>0.14899999999999999</v>
      </c>
      <c r="I439" s="147"/>
      <c r="L439" s="143"/>
      <c r="M439" s="148"/>
      <c r="T439" s="149"/>
      <c r="AT439" s="144" t="s">
        <v>274</v>
      </c>
      <c r="AU439" s="144" t="s">
        <v>85</v>
      </c>
      <c r="AV439" s="12" t="s">
        <v>272</v>
      </c>
      <c r="AW439" s="12" t="s">
        <v>37</v>
      </c>
      <c r="AX439" s="12" t="s">
        <v>83</v>
      </c>
      <c r="AY439" s="144" t="s">
        <v>266</v>
      </c>
    </row>
    <row r="440" spans="2:65" s="1" customFormat="1" ht="16.5" customHeight="1">
      <c r="B440" s="33"/>
      <c r="C440" s="122" t="s">
        <v>514</v>
      </c>
      <c r="D440" s="122" t="s">
        <v>267</v>
      </c>
      <c r="E440" s="123" t="s">
        <v>6291</v>
      </c>
      <c r="F440" s="124" t="s">
        <v>6292</v>
      </c>
      <c r="G440" s="125" t="s">
        <v>895</v>
      </c>
      <c r="H440" s="126">
        <v>797.255</v>
      </c>
      <c r="I440" s="127"/>
      <c r="J440" s="128">
        <f>ROUND(I440*H440,2)</f>
        <v>0</v>
      </c>
      <c r="K440" s="124" t="s">
        <v>3272</v>
      </c>
      <c r="L440" s="33"/>
      <c r="M440" s="129" t="s">
        <v>19</v>
      </c>
      <c r="N440" s="130" t="s">
        <v>46</v>
      </c>
      <c r="P440" s="131">
        <f>O440*H440</f>
        <v>0</v>
      </c>
      <c r="Q440" s="131">
        <v>0</v>
      </c>
      <c r="R440" s="131">
        <f>Q440*H440</f>
        <v>0</v>
      </c>
      <c r="S440" s="131">
        <v>0</v>
      </c>
      <c r="T440" s="132">
        <f>S440*H440</f>
        <v>0</v>
      </c>
      <c r="AR440" s="133" t="s">
        <v>366</v>
      </c>
      <c r="AT440" s="133" t="s">
        <v>267</v>
      </c>
      <c r="AU440" s="133" t="s">
        <v>85</v>
      </c>
      <c r="AY440" s="18" t="s">
        <v>266</v>
      </c>
      <c r="BE440" s="134">
        <f>IF(N440="základní",J440,0)</f>
        <v>0</v>
      </c>
      <c r="BF440" s="134">
        <f>IF(N440="snížená",J440,0)</f>
        <v>0</v>
      </c>
      <c r="BG440" s="134">
        <f>IF(N440="zákl. přenesená",J440,0)</f>
        <v>0</v>
      </c>
      <c r="BH440" s="134">
        <f>IF(N440="sníž. přenesená",J440,0)</f>
        <v>0</v>
      </c>
      <c r="BI440" s="134">
        <f>IF(N440="nulová",J440,0)</f>
        <v>0</v>
      </c>
      <c r="BJ440" s="18" t="s">
        <v>83</v>
      </c>
      <c r="BK440" s="134">
        <f>ROUND(I440*H440,2)</f>
        <v>0</v>
      </c>
      <c r="BL440" s="18" t="s">
        <v>366</v>
      </c>
      <c r="BM440" s="133" t="s">
        <v>6293</v>
      </c>
    </row>
    <row r="441" spans="2:65" s="1" customFormat="1" ht="11.25">
      <c r="B441" s="33"/>
      <c r="D441" s="186" t="s">
        <v>1068</v>
      </c>
      <c r="F441" s="187" t="s">
        <v>6294</v>
      </c>
      <c r="I441" s="151"/>
      <c r="L441" s="33"/>
      <c r="M441" s="152"/>
      <c r="T441" s="54"/>
      <c r="AT441" s="18" t="s">
        <v>1068</v>
      </c>
      <c r="AU441" s="18" t="s">
        <v>85</v>
      </c>
    </row>
    <row r="442" spans="2:65" s="11" customFormat="1" ht="11.25">
      <c r="B442" s="135"/>
      <c r="D442" s="136" t="s">
        <v>274</v>
      </c>
      <c r="E442" s="137" t="s">
        <v>19</v>
      </c>
      <c r="F442" s="138" t="s">
        <v>6295</v>
      </c>
      <c r="H442" s="139">
        <v>326.98</v>
      </c>
      <c r="I442" s="140"/>
      <c r="L442" s="135"/>
      <c r="M442" s="141"/>
      <c r="T442" s="142"/>
      <c r="AT442" s="137" t="s">
        <v>274</v>
      </c>
      <c r="AU442" s="137" t="s">
        <v>85</v>
      </c>
      <c r="AV442" s="11" t="s">
        <v>85</v>
      </c>
      <c r="AW442" s="11" t="s">
        <v>37</v>
      </c>
      <c r="AX442" s="11" t="s">
        <v>75</v>
      </c>
      <c r="AY442" s="137" t="s">
        <v>266</v>
      </c>
    </row>
    <row r="443" spans="2:65" s="11" customFormat="1" ht="11.25">
      <c r="B443" s="135"/>
      <c r="D443" s="136" t="s">
        <v>274</v>
      </c>
      <c r="E443" s="137" t="s">
        <v>19</v>
      </c>
      <c r="F443" s="138" t="s">
        <v>6296</v>
      </c>
      <c r="H443" s="139">
        <v>470.27499999999998</v>
      </c>
      <c r="I443" s="140"/>
      <c r="L443" s="135"/>
      <c r="M443" s="141"/>
      <c r="T443" s="142"/>
      <c r="AT443" s="137" t="s">
        <v>274</v>
      </c>
      <c r="AU443" s="137" t="s">
        <v>85</v>
      </c>
      <c r="AV443" s="11" t="s">
        <v>85</v>
      </c>
      <c r="AW443" s="11" t="s">
        <v>37</v>
      </c>
      <c r="AX443" s="11" t="s">
        <v>75</v>
      </c>
      <c r="AY443" s="137" t="s">
        <v>266</v>
      </c>
    </row>
    <row r="444" spans="2:65" s="12" customFormat="1" ht="11.25">
      <c r="B444" s="143"/>
      <c r="D444" s="136" t="s">
        <v>274</v>
      </c>
      <c r="E444" s="144" t="s">
        <v>19</v>
      </c>
      <c r="F444" s="145" t="s">
        <v>276</v>
      </c>
      <c r="H444" s="146">
        <v>797.255</v>
      </c>
      <c r="I444" s="147"/>
      <c r="L444" s="143"/>
      <c r="M444" s="148"/>
      <c r="T444" s="149"/>
      <c r="AT444" s="144" t="s">
        <v>274</v>
      </c>
      <c r="AU444" s="144" t="s">
        <v>85</v>
      </c>
      <c r="AV444" s="12" t="s">
        <v>272</v>
      </c>
      <c r="AW444" s="12" t="s">
        <v>37</v>
      </c>
      <c r="AX444" s="12" t="s">
        <v>83</v>
      </c>
      <c r="AY444" s="144" t="s">
        <v>266</v>
      </c>
    </row>
    <row r="445" spans="2:65" s="1" customFormat="1" ht="16.5" customHeight="1">
      <c r="B445" s="33"/>
      <c r="C445" s="170" t="s">
        <v>616</v>
      </c>
      <c r="D445" s="170" t="s">
        <v>298</v>
      </c>
      <c r="E445" s="171" t="s">
        <v>3003</v>
      </c>
      <c r="F445" s="172" t="s">
        <v>3435</v>
      </c>
      <c r="G445" s="173" t="s">
        <v>895</v>
      </c>
      <c r="H445" s="174">
        <v>972.65099999999995</v>
      </c>
      <c r="I445" s="175"/>
      <c r="J445" s="176">
        <f>ROUND(I445*H445,2)</f>
        <v>0</v>
      </c>
      <c r="K445" s="172" t="s">
        <v>3272</v>
      </c>
      <c r="L445" s="177"/>
      <c r="M445" s="178" t="s">
        <v>19</v>
      </c>
      <c r="N445" s="179" t="s">
        <v>46</v>
      </c>
      <c r="P445" s="131">
        <f>O445*H445</f>
        <v>0</v>
      </c>
      <c r="Q445" s="131">
        <v>0</v>
      </c>
      <c r="R445" s="131">
        <f>Q445*H445</f>
        <v>0</v>
      </c>
      <c r="S445" s="131">
        <v>0</v>
      </c>
      <c r="T445" s="132">
        <f>S445*H445</f>
        <v>0</v>
      </c>
      <c r="AR445" s="133" t="s">
        <v>332</v>
      </c>
      <c r="AT445" s="133" t="s">
        <v>298</v>
      </c>
      <c r="AU445" s="133" t="s">
        <v>85</v>
      </c>
      <c r="AY445" s="18" t="s">
        <v>266</v>
      </c>
      <c r="BE445" s="134">
        <f>IF(N445="základní",J445,0)</f>
        <v>0</v>
      </c>
      <c r="BF445" s="134">
        <f>IF(N445="snížená",J445,0)</f>
        <v>0</v>
      </c>
      <c r="BG445" s="134">
        <f>IF(N445="zákl. přenesená",J445,0)</f>
        <v>0</v>
      </c>
      <c r="BH445" s="134">
        <f>IF(N445="sníž. přenesená",J445,0)</f>
        <v>0</v>
      </c>
      <c r="BI445" s="134">
        <f>IF(N445="nulová",J445,0)</f>
        <v>0</v>
      </c>
      <c r="BJ445" s="18" t="s">
        <v>83</v>
      </c>
      <c r="BK445" s="134">
        <f>ROUND(I445*H445,2)</f>
        <v>0</v>
      </c>
      <c r="BL445" s="18" t="s">
        <v>366</v>
      </c>
      <c r="BM445" s="133" t="s">
        <v>6297</v>
      </c>
    </row>
    <row r="446" spans="2:65" s="11" customFormat="1" ht="11.25">
      <c r="B446" s="135"/>
      <c r="D446" s="136" t="s">
        <v>274</v>
      </c>
      <c r="E446" s="137" t="s">
        <v>19</v>
      </c>
      <c r="F446" s="138" t="s">
        <v>6298</v>
      </c>
      <c r="H446" s="139">
        <v>972.65099999999995</v>
      </c>
      <c r="I446" s="140"/>
      <c r="L446" s="135"/>
      <c r="M446" s="141"/>
      <c r="T446" s="142"/>
      <c r="AT446" s="137" t="s">
        <v>274</v>
      </c>
      <c r="AU446" s="137" t="s">
        <v>85</v>
      </c>
      <c r="AV446" s="11" t="s">
        <v>85</v>
      </c>
      <c r="AW446" s="11" t="s">
        <v>37</v>
      </c>
      <c r="AX446" s="11" t="s">
        <v>75</v>
      </c>
      <c r="AY446" s="137" t="s">
        <v>266</v>
      </c>
    </row>
    <row r="447" spans="2:65" s="12" customFormat="1" ht="11.25">
      <c r="B447" s="143"/>
      <c r="D447" s="136" t="s">
        <v>274</v>
      </c>
      <c r="E447" s="144" t="s">
        <v>19</v>
      </c>
      <c r="F447" s="145" t="s">
        <v>276</v>
      </c>
      <c r="H447" s="146">
        <v>972.65099999999995</v>
      </c>
      <c r="I447" s="147"/>
      <c r="L447" s="143"/>
      <c r="M447" s="148"/>
      <c r="T447" s="149"/>
      <c r="AT447" s="144" t="s">
        <v>274</v>
      </c>
      <c r="AU447" s="144" t="s">
        <v>85</v>
      </c>
      <c r="AV447" s="12" t="s">
        <v>272</v>
      </c>
      <c r="AW447" s="12" t="s">
        <v>37</v>
      </c>
      <c r="AX447" s="12" t="s">
        <v>83</v>
      </c>
      <c r="AY447" s="144" t="s">
        <v>266</v>
      </c>
    </row>
    <row r="448" spans="2:65" s="1" customFormat="1" ht="16.5" customHeight="1">
      <c r="B448" s="33"/>
      <c r="C448" s="170" t="s">
        <v>510</v>
      </c>
      <c r="D448" s="170" t="s">
        <v>298</v>
      </c>
      <c r="E448" s="171" t="s">
        <v>5535</v>
      </c>
      <c r="F448" s="172" t="s">
        <v>6299</v>
      </c>
      <c r="G448" s="173" t="s">
        <v>291</v>
      </c>
      <c r="H448" s="174">
        <v>72.3</v>
      </c>
      <c r="I448" s="175"/>
      <c r="J448" s="176">
        <f>ROUND(I448*H448,2)</f>
        <v>0</v>
      </c>
      <c r="K448" s="172" t="s">
        <v>3272</v>
      </c>
      <c r="L448" s="177"/>
      <c r="M448" s="178" t="s">
        <v>19</v>
      </c>
      <c r="N448" s="179" t="s">
        <v>46</v>
      </c>
      <c r="P448" s="131">
        <f>O448*H448</f>
        <v>0</v>
      </c>
      <c r="Q448" s="131">
        <v>0</v>
      </c>
      <c r="R448" s="131">
        <f>Q448*H448</f>
        <v>0</v>
      </c>
      <c r="S448" s="131">
        <v>0</v>
      </c>
      <c r="T448" s="132">
        <f>S448*H448</f>
        <v>0</v>
      </c>
      <c r="AR448" s="133" t="s">
        <v>332</v>
      </c>
      <c r="AT448" s="133" t="s">
        <v>298</v>
      </c>
      <c r="AU448" s="133" t="s">
        <v>85</v>
      </c>
      <c r="AY448" s="18" t="s">
        <v>266</v>
      </c>
      <c r="BE448" s="134">
        <f>IF(N448="základní",J448,0)</f>
        <v>0</v>
      </c>
      <c r="BF448" s="134">
        <f>IF(N448="snížená",J448,0)</f>
        <v>0</v>
      </c>
      <c r="BG448" s="134">
        <f>IF(N448="zákl. přenesená",J448,0)</f>
        <v>0</v>
      </c>
      <c r="BH448" s="134">
        <f>IF(N448="sníž. přenesená",J448,0)</f>
        <v>0</v>
      </c>
      <c r="BI448" s="134">
        <f>IF(N448="nulová",J448,0)</f>
        <v>0</v>
      </c>
      <c r="BJ448" s="18" t="s">
        <v>83</v>
      </c>
      <c r="BK448" s="134">
        <f>ROUND(I448*H448,2)</f>
        <v>0</v>
      </c>
      <c r="BL448" s="18" t="s">
        <v>366</v>
      </c>
      <c r="BM448" s="133" t="s">
        <v>6300</v>
      </c>
    </row>
    <row r="449" spans="2:65" s="11" customFormat="1" ht="11.25">
      <c r="B449" s="135"/>
      <c r="D449" s="136" t="s">
        <v>274</v>
      </c>
      <c r="E449" s="137" t="s">
        <v>19</v>
      </c>
      <c r="F449" s="138" t="s">
        <v>6301</v>
      </c>
      <c r="H449" s="139">
        <v>72.3</v>
      </c>
      <c r="I449" s="140"/>
      <c r="L449" s="135"/>
      <c r="M449" s="141"/>
      <c r="T449" s="142"/>
      <c r="AT449" s="137" t="s">
        <v>274</v>
      </c>
      <c r="AU449" s="137" t="s">
        <v>85</v>
      </c>
      <c r="AV449" s="11" t="s">
        <v>85</v>
      </c>
      <c r="AW449" s="11" t="s">
        <v>37</v>
      </c>
      <c r="AX449" s="11" t="s">
        <v>75</v>
      </c>
      <c r="AY449" s="137" t="s">
        <v>266</v>
      </c>
    </row>
    <row r="450" spans="2:65" s="12" customFormat="1" ht="11.25">
      <c r="B450" s="143"/>
      <c r="D450" s="136" t="s">
        <v>274</v>
      </c>
      <c r="E450" s="144" t="s">
        <v>19</v>
      </c>
      <c r="F450" s="145" t="s">
        <v>276</v>
      </c>
      <c r="H450" s="146">
        <v>72.3</v>
      </c>
      <c r="I450" s="147"/>
      <c r="L450" s="143"/>
      <c r="M450" s="148"/>
      <c r="T450" s="149"/>
      <c r="AT450" s="144" t="s">
        <v>274</v>
      </c>
      <c r="AU450" s="144" t="s">
        <v>85</v>
      </c>
      <c r="AV450" s="12" t="s">
        <v>272</v>
      </c>
      <c r="AW450" s="12" t="s">
        <v>37</v>
      </c>
      <c r="AX450" s="12" t="s">
        <v>83</v>
      </c>
      <c r="AY450" s="144" t="s">
        <v>266</v>
      </c>
    </row>
    <row r="451" spans="2:65" s="1" customFormat="1" ht="24.2" customHeight="1">
      <c r="B451" s="33"/>
      <c r="C451" s="170" t="s">
        <v>608</v>
      </c>
      <c r="D451" s="170" t="s">
        <v>298</v>
      </c>
      <c r="E451" s="171" t="s">
        <v>3968</v>
      </c>
      <c r="F451" s="172" t="s">
        <v>3969</v>
      </c>
      <c r="G451" s="173" t="s">
        <v>3970</v>
      </c>
      <c r="H451" s="174">
        <v>2.5</v>
      </c>
      <c r="I451" s="175"/>
      <c r="J451" s="176">
        <f>ROUND(I451*H451,2)</f>
        <v>0</v>
      </c>
      <c r="K451" s="172" t="s">
        <v>3272</v>
      </c>
      <c r="L451" s="177"/>
      <c r="M451" s="178" t="s">
        <v>19</v>
      </c>
      <c r="N451" s="179" t="s">
        <v>46</v>
      </c>
      <c r="P451" s="131">
        <f>O451*H451</f>
        <v>0</v>
      </c>
      <c r="Q451" s="131">
        <v>0</v>
      </c>
      <c r="R451" s="131">
        <f>Q451*H451</f>
        <v>0</v>
      </c>
      <c r="S451" s="131">
        <v>0</v>
      </c>
      <c r="T451" s="132">
        <f>S451*H451</f>
        <v>0</v>
      </c>
      <c r="AR451" s="133" t="s">
        <v>332</v>
      </c>
      <c r="AT451" s="133" t="s">
        <v>298</v>
      </c>
      <c r="AU451" s="133" t="s">
        <v>85</v>
      </c>
      <c r="AY451" s="18" t="s">
        <v>266</v>
      </c>
      <c r="BE451" s="134">
        <f>IF(N451="základní",J451,0)</f>
        <v>0</v>
      </c>
      <c r="BF451" s="134">
        <f>IF(N451="snížená",J451,0)</f>
        <v>0</v>
      </c>
      <c r="BG451" s="134">
        <f>IF(N451="zákl. přenesená",J451,0)</f>
        <v>0</v>
      </c>
      <c r="BH451" s="134">
        <f>IF(N451="sníž. přenesená",J451,0)</f>
        <v>0</v>
      </c>
      <c r="BI451" s="134">
        <f>IF(N451="nulová",J451,0)</f>
        <v>0</v>
      </c>
      <c r="BJ451" s="18" t="s">
        <v>83</v>
      </c>
      <c r="BK451" s="134">
        <f>ROUND(I451*H451,2)</f>
        <v>0</v>
      </c>
      <c r="BL451" s="18" t="s">
        <v>366</v>
      </c>
      <c r="BM451" s="133" t="s">
        <v>6302</v>
      </c>
    </row>
    <row r="452" spans="2:65" s="1" customFormat="1" ht="16.5" customHeight="1">
      <c r="B452" s="33"/>
      <c r="C452" s="122" t="s">
        <v>612</v>
      </c>
      <c r="D452" s="122" t="s">
        <v>267</v>
      </c>
      <c r="E452" s="123" t="s">
        <v>3051</v>
      </c>
      <c r="F452" s="124" t="s">
        <v>3052</v>
      </c>
      <c r="G452" s="125" t="s">
        <v>895</v>
      </c>
      <c r="H452" s="126">
        <v>326.98</v>
      </c>
      <c r="I452" s="127"/>
      <c r="J452" s="128">
        <f>ROUND(I452*H452,2)</f>
        <v>0</v>
      </c>
      <c r="K452" s="124" t="s">
        <v>3272</v>
      </c>
      <c r="L452" s="33"/>
      <c r="M452" s="129" t="s">
        <v>19</v>
      </c>
      <c r="N452" s="130" t="s">
        <v>46</v>
      </c>
      <c r="P452" s="131">
        <f>O452*H452</f>
        <v>0</v>
      </c>
      <c r="Q452" s="131">
        <v>0</v>
      </c>
      <c r="R452" s="131">
        <f>Q452*H452</f>
        <v>0</v>
      </c>
      <c r="S452" s="131">
        <v>0</v>
      </c>
      <c r="T452" s="132">
        <f>S452*H452</f>
        <v>0</v>
      </c>
      <c r="AR452" s="133" t="s">
        <v>366</v>
      </c>
      <c r="AT452" s="133" t="s">
        <v>267</v>
      </c>
      <c r="AU452" s="133" t="s">
        <v>85</v>
      </c>
      <c r="AY452" s="18" t="s">
        <v>266</v>
      </c>
      <c r="BE452" s="134">
        <f>IF(N452="základní",J452,0)</f>
        <v>0</v>
      </c>
      <c r="BF452" s="134">
        <f>IF(N452="snížená",J452,0)</f>
        <v>0</v>
      </c>
      <c r="BG452" s="134">
        <f>IF(N452="zákl. přenesená",J452,0)</f>
        <v>0</v>
      </c>
      <c r="BH452" s="134">
        <f>IF(N452="sníž. přenesená",J452,0)</f>
        <v>0</v>
      </c>
      <c r="BI452" s="134">
        <f>IF(N452="nulová",J452,0)</f>
        <v>0</v>
      </c>
      <c r="BJ452" s="18" t="s">
        <v>83</v>
      </c>
      <c r="BK452" s="134">
        <f>ROUND(I452*H452,2)</f>
        <v>0</v>
      </c>
      <c r="BL452" s="18" t="s">
        <v>366</v>
      </c>
      <c r="BM452" s="133" t="s">
        <v>6303</v>
      </c>
    </row>
    <row r="453" spans="2:65" s="1" customFormat="1" ht="11.25">
      <c r="B453" s="33"/>
      <c r="D453" s="186" t="s">
        <v>1068</v>
      </c>
      <c r="F453" s="187" t="s">
        <v>3054</v>
      </c>
      <c r="I453" s="151"/>
      <c r="L453" s="33"/>
      <c r="M453" s="152"/>
      <c r="T453" s="54"/>
      <c r="AT453" s="18" t="s">
        <v>1068</v>
      </c>
      <c r="AU453" s="18" t="s">
        <v>85</v>
      </c>
    </row>
    <row r="454" spans="2:65" s="11" customFormat="1" ht="11.25">
      <c r="B454" s="135"/>
      <c r="D454" s="136" t="s">
        <v>274</v>
      </c>
      <c r="E454" s="137" t="s">
        <v>19</v>
      </c>
      <c r="F454" s="138" t="s">
        <v>6304</v>
      </c>
      <c r="H454" s="139">
        <v>137.94</v>
      </c>
      <c r="I454" s="140"/>
      <c r="L454" s="135"/>
      <c r="M454" s="141"/>
      <c r="T454" s="142"/>
      <c r="AT454" s="137" t="s">
        <v>274</v>
      </c>
      <c r="AU454" s="137" t="s">
        <v>85</v>
      </c>
      <c r="AV454" s="11" t="s">
        <v>85</v>
      </c>
      <c r="AW454" s="11" t="s">
        <v>37</v>
      </c>
      <c r="AX454" s="11" t="s">
        <v>75</v>
      </c>
      <c r="AY454" s="137" t="s">
        <v>266</v>
      </c>
    </row>
    <row r="455" spans="2:65" s="11" customFormat="1" ht="11.25">
      <c r="B455" s="135"/>
      <c r="D455" s="136" t="s">
        <v>274</v>
      </c>
      <c r="E455" s="137" t="s">
        <v>19</v>
      </c>
      <c r="F455" s="138" t="s">
        <v>6305</v>
      </c>
      <c r="H455" s="139">
        <v>189.04</v>
      </c>
      <c r="I455" s="140"/>
      <c r="L455" s="135"/>
      <c r="M455" s="141"/>
      <c r="T455" s="142"/>
      <c r="AT455" s="137" t="s">
        <v>274</v>
      </c>
      <c r="AU455" s="137" t="s">
        <v>85</v>
      </c>
      <c r="AV455" s="11" t="s">
        <v>85</v>
      </c>
      <c r="AW455" s="11" t="s">
        <v>37</v>
      </c>
      <c r="AX455" s="11" t="s">
        <v>75</v>
      </c>
      <c r="AY455" s="137" t="s">
        <v>266</v>
      </c>
    </row>
    <row r="456" spans="2:65" s="12" customFormat="1" ht="11.25">
      <c r="B456" s="143"/>
      <c r="D456" s="136" t="s">
        <v>274</v>
      </c>
      <c r="E456" s="144" t="s">
        <v>19</v>
      </c>
      <c r="F456" s="145" t="s">
        <v>276</v>
      </c>
      <c r="H456" s="146">
        <v>326.98</v>
      </c>
      <c r="I456" s="147"/>
      <c r="L456" s="143"/>
      <c r="M456" s="148"/>
      <c r="T456" s="149"/>
      <c r="AT456" s="144" t="s">
        <v>274</v>
      </c>
      <c r="AU456" s="144" t="s">
        <v>85</v>
      </c>
      <c r="AV456" s="12" t="s">
        <v>272</v>
      </c>
      <c r="AW456" s="12" t="s">
        <v>37</v>
      </c>
      <c r="AX456" s="12" t="s">
        <v>83</v>
      </c>
      <c r="AY456" s="144" t="s">
        <v>266</v>
      </c>
    </row>
    <row r="457" spans="2:65" s="1" customFormat="1" ht="16.5" customHeight="1">
      <c r="B457" s="33"/>
      <c r="C457" s="170" t="s">
        <v>600</v>
      </c>
      <c r="D457" s="170" t="s">
        <v>298</v>
      </c>
      <c r="E457" s="171" t="s">
        <v>3978</v>
      </c>
      <c r="F457" s="172" t="s">
        <v>3979</v>
      </c>
      <c r="G457" s="173" t="s">
        <v>895</v>
      </c>
      <c r="H457" s="174">
        <v>137.94</v>
      </c>
      <c r="I457" s="175"/>
      <c r="J457" s="176">
        <f>ROUND(I457*H457,2)</f>
        <v>0</v>
      </c>
      <c r="K457" s="172" t="s">
        <v>3272</v>
      </c>
      <c r="L457" s="177"/>
      <c r="M457" s="178" t="s">
        <v>19</v>
      </c>
      <c r="N457" s="179" t="s">
        <v>46</v>
      </c>
      <c r="P457" s="131">
        <f>O457*H457</f>
        <v>0</v>
      </c>
      <c r="Q457" s="131">
        <v>0</v>
      </c>
      <c r="R457" s="131">
        <f>Q457*H457</f>
        <v>0</v>
      </c>
      <c r="S457" s="131">
        <v>0</v>
      </c>
      <c r="T457" s="132">
        <f>S457*H457</f>
        <v>0</v>
      </c>
      <c r="AR457" s="133" t="s">
        <v>332</v>
      </c>
      <c r="AT457" s="133" t="s">
        <v>298</v>
      </c>
      <c r="AU457" s="133" t="s">
        <v>85</v>
      </c>
      <c r="AY457" s="18" t="s">
        <v>266</v>
      </c>
      <c r="BE457" s="134">
        <f>IF(N457="základní",J457,0)</f>
        <v>0</v>
      </c>
      <c r="BF457" s="134">
        <f>IF(N457="snížená",J457,0)</f>
        <v>0</v>
      </c>
      <c r="BG457" s="134">
        <f>IF(N457="zákl. přenesená",J457,0)</f>
        <v>0</v>
      </c>
      <c r="BH457" s="134">
        <f>IF(N457="sníž. přenesená",J457,0)</f>
        <v>0</v>
      </c>
      <c r="BI457" s="134">
        <f>IF(N457="nulová",J457,0)</f>
        <v>0</v>
      </c>
      <c r="BJ457" s="18" t="s">
        <v>83</v>
      </c>
      <c r="BK457" s="134">
        <f>ROUND(I457*H457,2)</f>
        <v>0</v>
      </c>
      <c r="BL457" s="18" t="s">
        <v>366</v>
      </c>
      <c r="BM457" s="133" t="s">
        <v>6306</v>
      </c>
    </row>
    <row r="458" spans="2:65" s="11" customFormat="1" ht="11.25">
      <c r="B458" s="135"/>
      <c r="D458" s="136" t="s">
        <v>274</v>
      </c>
      <c r="E458" s="137" t="s">
        <v>19</v>
      </c>
      <c r="F458" s="138" t="s">
        <v>6307</v>
      </c>
      <c r="H458" s="139">
        <v>137.94</v>
      </c>
      <c r="I458" s="140"/>
      <c r="L458" s="135"/>
      <c r="M458" s="141"/>
      <c r="T458" s="142"/>
      <c r="AT458" s="137" t="s">
        <v>274</v>
      </c>
      <c r="AU458" s="137" t="s">
        <v>85</v>
      </c>
      <c r="AV458" s="11" t="s">
        <v>85</v>
      </c>
      <c r="AW458" s="11" t="s">
        <v>37</v>
      </c>
      <c r="AX458" s="11" t="s">
        <v>75</v>
      </c>
      <c r="AY458" s="137" t="s">
        <v>266</v>
      </c>
    </row>
    <row r="459" spans="2:65" s="12" customFormat="1" ht="11.25">
      <c r="B459" s="143"/>
      <c r="D459" s="136" t="s">
        <v>274</v>
      </c>
      <c r="E459" s="144" t="s">
        <v>19</v>
      </c>
      <c r="F459" s="145" t="s">
        <v>276</v>
      </c>
      <c r="H459" s="146">
        <v>137.94</v>
      </c>
      <c r="I459" s="147"/>
      <c r="L459" s="143"/>
      <c r="M459" s="148"/>
      <c r="T459" s="149"/>
      <c r="AT459" s="144" t="s">
        <v>274</v>
      </c>
      <c r="AU459" s="144" t="s">
        <v>85</v>
      </c>
      <c r="AV459" s="12" t="s">
        <v>272</v>
      </c>
      <c r="AW459" s="12" t="s">
        <v>37</v>
      </c>
      <c r="AX459" s="12" t="s">
        <v>83</v>
      </c>
      <c r="AY459" s="144" t="s">
        <v>266</v>
      </c>
    </row>
    <row r="460" spans="2:65" s="1" customFormat="1" ht="16.5" customHeight="1">
      <c r="B460" s="33"/>
      <c r="C460" s="170" t="s">
        <v>604</v>
      </c>
      <c r="D460" s="170" t="s">
        <v>298</v>
      </c>
      <c r="E460" s="171" t="s">
        <v>3018</v>
      </c>
      <c r="F460" s="172" t="s">
        <v>3019</v>
      </c>
      <c r="G460" s="173" t="s">
        <v>895</v>
      </c>
      <c r="H460" s="174">
        <v>189.04</v>
      </c>
      <c r="I460" s="175"/>
      <c r="J460" s="176">
        <f>ROUND(I460*H460,2)</f>
        <v>0</v>
      </c>
      <c r="K460" s="172" t="s">
        <v>3272</v>
      </c>
      <c r="L460" s="177"/>
      <c r="M460" s="178" t="s">
        <v>19</v>
      </c>
      <c r="N460" s="179" t="s">
        <v>46</v>
      </c>
      <c r="P460" s="131">
        <f>O460*H460</f>
        <v>0</v>
      </c>
      <c r="Q460" s="131">
        <v>0</v>
      </c>
      <c r="R460" s="131">
        <f>Q460*H460</f>
        <v>0</v>
      </c>
      <c r="S460" s="131">
        <v>0</v>
      </c>
      <c r="T460" s="132">
        <f>S460*H460</f>
        <v>0</v>
      </c>
      <c r="AR460" s="133" t="s">
        <v>332</v>
      </c>
      <c r="AT460" s="133" t="s">
        <v>298</v>
      </c>
      <c r="AU460" s="133" t="s">
        <v>85</v>
      </c>
      <c r="AY460" s="18" t="s">
        <v>266</v>
      </c>
      <c r="BE460" s="134">
        <f>IF(N460="základní",J460,0)</f>
        <v>0</v>
      </c>
      <c r="BF460" s="134">
        <f>IF(N460="snížená",J460,0)</f>
        <v>0</v>
      </c>
      <c r="BG460" s="134">
        <f>IF(N460="zákl. přenesená",J460,0)</f>
        <v>0</v>
      </c>
      <c r="BH460" s="134">
        <f>IF(N460="sníž. přenesená",J460,0)</f>
        <v>0</v>
      </c>
      <c r="BI460" s="134">
        <f>IF(N460="nulová",J460,0)</f>
        <v>0</v>
      </c>
      <c r="BJ460" s="18" t="s">
        <v>83</v>
      </c>
      <c r="BK460" s="134">
        <f>ROUND(I460*H460,2)</f>
        <v>0</v>
      </c>
      <c r="BL460" s="18" t="s">
        <v>366</v>
      </c>
      <c r="BM460" s="133" t="s">
        <v>6308</v>
      </c>
    </row>
    <row r="461" spans="2:65" s="11" customFormat="1" ht="11.25">
      <c r="B461" s="135"/>
      <c r="D461" s="136" t="s">
        <v>274</v>
      </c>
      <c r="E461" s="137" t="s">
        <v>19</v>
      </c>
      <c r="F461" s="138" t="s">
        <v>6309</v>
      </c>
      <c r="H461" s="139">
        <v>189.04</v>
      </c>
      <c r="I461" s="140"/>
      <c r="L461" s="135"/>
      <c r="M461" s="141"/>
      <c r="T461" s="142"/>
      <c r="AT461" s="137" t="s">
        <v>274</v>
      </c>
      <c r="AU461" s="137" t="s">
        <v>85</v>
      </c>
      <c r="AV461" s="11" t="s">
        <v>85</v>
      </c>
      <c r="AW461" s="11" t="s">
        <v>37</v>
      </c>
      <c r="AX461" s="11" t="s">
        <v>75</v>
      </c>
      <c r="AY461" s="137" t="s">
        <v>266</v>
      </c>
    </row>
    <row r="462" spans="2:65" s="12" customFormat="1" ht="11.25">
      <c r="B462" s="143"/>
      <c r="D462" s="136" t="s">
        <v>274</v>
      </c>
      <c r="E462" s="144" t="s">
        <v>19</v>
      </c>
      <c r="F462" s="145" t="s">
        <v>276</v>
      </c>
      <c r="H462" s="146">
        <v>189.04</v>
      </c>
      <c r="I462" s="147"/>
      <c r="L462" s="143"/>
      <c r="M462" s="148"/>
      <c r="T462" s="149"/>
      <c r="AT462" s="144" t="s">
        <v>274</v>
      </c>
      <c r="AU462" s="144" t="s">
        <v>85</v>
      </c>
      <c r="AV462" s="12" t="s">
        <v>272</v>
      </c>
      <c r="AW462" s="12" t="s">
        <v>37</v>
      </c>
      <c r="AX462" s="12" t="s">
        <v>83</v>
      </c>
      <c r="AY462" s="144" t="s">
        <v>266</v>
      </c>
    </row>
    <row r="463" spans="2:65" s="1" customFormat="1" ht="16.5" customHeight="1">
      <c r="B463" s="33"/>
      <c r="C463" s="122" t="s">
        <v>620</v>
      </c>
      <c r="D463" s="122" t="s">
        <v>267</v>
      </c>
      <c r="E463" s="123" t="s">
        <v>3069</v>
      </c>
      <c r="F463" s="124" t="s">
        <v>3070</v>
      </c>
      <c r="G463" s="125" t="s">
        <v>845</v>
      </c>
      <c r="H463" s="126">
        <v>6.8460000000000001</v>
      </c>
      <c r="I463" s="127"/>
      <c r="J463" s="128">
        <f>ROUND(I463*H463,2)</f>
        <v>0</v>
      </c>
      <c r="K463" s="124" t="s">
        <v>3272</v>
      </c>
      <c r="L463" s="33"/>
      <c r="M463" s="129" t="s">
        <v>19</v>
      </c>
      <c r="N463" s="130" t="s">
        <v>46</v>
      </c>
      <c r="P463" s="131">
        <f>O463*H463</f>
        <v>0</v>
      </c>
      <c r="Q463" s="131">
        <v>0</v>
      </c>
      <c r="R463" s="131">
        <f>Q463*H463</f>
        <v>0</v>
      </c>
      <c r="S463" s="131">
        <v>0</v>
      </c>
      <c r="T463" s="132">
        <f>S463*H463</f>
        <v>0</v>
      </c>
      <c r="AR463" s="133" t="s">
        <v>366</v>
      </c>
      <c r="AT463" s="133" t="s">
        <v>267</v>
      </c>
      <c r="AU463" s="133" t="s">
        <v>85</v>
      </c>
      <c r="AY463" s="18" t="s">
        <v>266</v>
      </c>
      <c r="BE463" s="134">
        <f>IF(N463="základní",J463,0)</f>
        <v>0</v>
      </c>
      <c r="BF463" s="134">
        <f>IF(N463="snížená",J463,0)</f>
        <v>0</v>
      </c>
      <c r="BG463" s="134">
        <f>IF(N463="zákl. přenesená",J463,0)</f>
        <v>0</v>
      </c>
      <c r="BH463" s="134">
        <f>IF(N463="sníž. přenesená",J463,0)</f>
        <v>0</v>
      </c>
      <c r="BI463" s="134">
        <f>IF(N463="nulová",J463,0)</f>
        <v>0</v>
      </c>
      <c r="BJ463" s="18" t="s">
        <v>83</v>
      </c>
      <c r="BK463" s="134">
        <f>ROUND(I463*H463,2)</f>
        <v>0</v>
      </c>
      <c r="BL463" s="18" t="s">
        <v>366</v>
      </c>
      <c r="BM463" s="133" t="s">
        <v>6310</v>
      </c>
    </row>
    <row r="464" spans="2:65" s="1" customFormat="1" ht="11.25">
      <c r="B464" s="33"/>
      <c r="D464" s="186" t="s">
        <v>1068</v>
      </c>
      <c r="F464" s="187" t="s">
        <v>3072</v>
      </c>
      <c r="I464" s="151"/>
      <c r="L464" s="33"/>
      <c r="M464" s="188"/>
      <c r="N464" s="155"/>
      <c r="O464" s="155"/>
      <c r="P464" s="155"/>
      <c r="Q464" s="155"/>
      <c r="R464" s="155"/>
      <c r="S464" s="155"/>
      <c r="T464" s="189"/>
      <c r="AT464" s="18" t="s">
        <v>1068</v>
      </c>
      <c r="AU464" s="18" t="s">
        <v>85</v>
      </c>
    </row>
    <row r="465" spans="2:12" s="1" customFormat="1" ht="6.95" customHeight="1">
      <c r="B465" s="42"/>
      <c r="C465" s="43"/>
      <c r="D465" s="43"/>
      <c r="E465" s="43"/>
      <c r="F465" s="43"/>
      <c r="G465" s="43"/>
      <c r="H465" s="43"/>
      <c r="I465" s="43"/>
      <c r="J465" s="43"/>
      <c r="K465" s="43"/>
      <c r="L465" s="33"/>
    </row>
  </sheetData>
  <sheetProtection algorithmName="SHA-512" hashValue="Vqk9Vo0aVNJscSUuOBeBV/oPqpety3++KX4jCr3Uot6Mi6ze4pB2W9lN96tq40QdNn6J0Vn8ukwi5yQ+H6Ra4Q==" saltValue="nqlZaUXJr3+LZyOooqBSPGp/WnT2O1GKjRoPYptBRDX7gzJeqXs7zUa+FTmy1g3vMt3gPapruxls41gDPEeQog==" spinCount="100000" sheet="1" objects="1" scenarios="1" formatColumns="0" formatRows="0" autoFilter="0"/>
  <autoFilter ref="C88:K464" xr:uid="{00000000-0009-0000-0000-00002A000000}"/>
  <mergeCells count="9">
    <mergeCell ref="E50:H50"/>
    <mergeCell ref="E79:H79"/>
    <mergeCell ref="E81:H81"/>
    <mergeCell ref="L2:V2"/>
    <mergeCell ref="E7:H7"/>
    <mergeCell ref="E9:H9"/>
    <mergeCell ref="E18:H18"/>
    <mergeCell ref="E27:H27"/>
    <mergeCell ref="E48:H48"/>
  </mergeCells>
  <hyperlinks>
    <hyperlink ref="F93" r:id="rId1" xr:uid="{00000000-0004-0000-2A00-000000000000}"/>
    <hyperlink ref="F97" r:id="rId2" xr:uid="{00000000-0004-0000-2A00-000001000000}"/>
    <hyperlink ref="F100" r:id="rId3" xr:uid="{00000000-0004-0000-2A00-000002000000}"/>
    <hyperlink ref="F104" r:id="rId4" xr:uid="{00000000-0004-0000-2A00-000003000000}"/>
    <hyperlink ref="F108" r:id="rId5" xr:uid="{00000000-0004-0000-2A00-000004000000}"/>
    <hyperlink ref="F115" r:id="rId6" xr:uid="{00000000-0004-0000-2A00-000005000000}"/>
    <hyperlink ref="F122" r:id="rId7" xr:uid="{00000000-0004-0000-2A00-000006000000}"/>
    <hyperlink ref="F129" r:id="rId8" xr:uid="{00000000-0004-0000-2A00-000007000000}"/>
    <hyperlink ref="F131" r:id="rId9" xr:uid="{00000000-0004-0000-2A00-000008000000}"/>
    <hyperlink ref="F133" r:id="rId10" xr:uid="{00000000-0004-0000-2A00-000009000000}"/>
    <hyperlink ref="F139" r:id="rId11" xr:uid="{00000000-0004-0000-2A00-00000A000000}"/>
    <hyperlink ref="F143" r:id="rId12" xr:uid="{00000000-0004-0000-2A00-00000B000000}"/>
    <hyperlink ref="F147" r:id="rId13" xr:uid="{00000000-0004-0000-2A00-00000C000000}"/>
    <hyperlink ref="F151" r:id="rId14" xr:uid="{00000000-0004-0000-2A00-00000D000000}"/>
    <hyperlink ref="F155" r:id="rId15" xr:uid="{00000000-0004-0000-2A00-00000E000000}"/>
    <hyperlink ref="F159" r:id="rId16" xr:uid="{00000000-0004-0000-2A00-00000F000000}"/>
    <hyperlink ref="F161" r:id="rId17" xr:uid="{00000000-0004-0000-2A00-000010000000}"/>
    <hyperlink ref="F171" r:id="rId18" xr:uid="{00000000-0004-0000-2A00-000011000000}"/>
    <hyperlink ref="F187" r:id="rId19" xr:uid="{00000000-0004-0000-2A00-000012000000}"/>
    <hyperlink ref="F193" r:id="rId20" xr:uid="{00000000-0004-0000-2A00-000013000000}"/>
    <hyperlink ref="F197" r:id="rId21" xr:uid="{00000000-0004-0000-2A00-000014000000}"/>
    <hyperlink ref="F207" r:id="rId22" xr:uid="{00000000-0004-0000-2A00-000015000000}"/>
    <hyperlink ref="F211" r:id="rId23" xr:uid="{00000000-0004-0000-2A00-000016000000}"/>
    <hyperlink ref="F216" r:id="rId24" xr:uid="{00000000-0004-0000-2A00-000017000000}"/>
    <hyperlink ref="F218" r:id="rId25" xr:uid="{00000000-0004-0000-2A00-000018000000}"/>
    <hyperlink ref="F223" r:id="rId26" xr:uid="{00000000-0004-0000-2A00-000019000000}"/>
    <hyperlink ref="F227" r:id="rId27" xr:uid="{00000000-0004-0000-2A00-00001A000000}"/>
    <hyperlink ref="F232" r:id="rId28" xr:uid="{00000000-0004-0000-2A00-00001B000000}"/>
    <hyperlink ref="F234" r:id="rId29" xr:uid="{00000000-0004-0000-2A00-00001C000000}"/>
    <hyperlink ref="F238" r:id="rId30" xr:uid="{00000000-0004-0000-2A00-00001D000000}"/>
    <hyperlink ref="F246" r:id="rId31" xr:uid="{00000000-0004-0000-2A00-00001E000000}"/>
    <hyperlink ref="F251" r:id="rId32" xr:uid="{00000000-0004-0000-2A00-00001F000000}"/>
    <hyperlink ref="F258" r:id="rId33" xr:uid="{00000000-0004-0000-2A00-000020000000}"/>
    <hyperlink ref="F260" r:id="rId34" xr:uid="{00000000-0004-0000-2A00-000021000000}"/>
    <hyperlink ref="F265" r:id="rId35" xr:uid="{00000000-0004-0000-2A00-000022000000}"/>
    <hyperlink ref="F268" r:id="rId36" xr:uid="{00000000-0004-0000-2A00-000023000000}"/>
    <hyperlink ref="F272" r:id="rId37" xr:uid="{00000000-0004-0000-2A00-000024000000}"/>
    <hyperlink ref="F274" r:id="rId38" xr:uid="{00000000-0004-0000-2A00-000025000000}"/>
    <hyperlink ref="F280" r:id="rId39" xr:uid="{00000000-0004-0000-2A00-000026000000}"/>
    <hyperlink ref="F293" r:id="rId40" xr:uid="{00000000-0004-0000-2A00-000027000000}"/>
    <hyperlink ref="F297" r:id="rId41" xr:uid="{00000000-0004-0000-2A00-000028000000}"/>
    <hyperlink ref="F303" r:id="rId42" xr:uid="{00000000-0004-0000-2A00-000029000000}"/>
    <hyperlink ref="F305" r:id="rId43" xr:uid="{00000000-0004-0000-2A00-00002A000000}"/>
    <hyperlink ref="F309" r:id="rId44" xr:uid="{00000000-0004-0000-2A00-00002B000000}"/>
    <hyperlink ref="F314" r:id="rId45" xr:uid="{00000000-0004-0000-2A00-00002C000000}"/>
    <hyperlink ref="F318" r:id="rId46" xr:uid="{00000000-0004-0000-2A00-00002D000000}"/>
    <hyperlink ref="F324" r:id="rId47" xr:uid="{00000000-0004-0000-2A00-00002E000000}"/>
    <hyperlink ref="F336" r:id="rId48" xr:uid="{00000000-0004-0000-2A00-00002F000000}"/>
    <hyperlink ref="F341" r:id="rId49" xr:uid="{00000000-0004-0000-2A00-000030000000}"/>
    <hyperlink ref="F347" r:id="rId50" xr:uid="{00000000-0004-0000-2A00-000031000000}"/>
    <hyperlink ref="F353" r:id="rId51" xr:uid="{00000000-0004-0000-2A00-000032000000}"/>
    <hyperlink ref="F357" r:id="rId52" xr:uid="{00000000-0004-0000-2A00-000033000000}"/>
    <hyperlink ref="F361" r:id="rId53" xr:uid="{00000000-0004-0000-2A00-000034000000}"/>
    <hyperlink ref="F365" r:id="rId54" xr:uid="{00000000-0004-0000-2A00-000035000000}"/>
    <hyperlink ref="F369" r:id="rId55" xr:uid="{00000000-0004-0000-2A00-000036000000}"/>
    <hyperlink ref="F373" r:id="rId56" xr:uid="{00000000-0004-0000-2A00-000037000000}"/>
    <hyperlink ref="F381" r:id="rId57" xr:uid="{00000000-0004-0000-2A00-000038000000}"/>
    <hyperlink ref="F383" r:id="rId58" xr:uid="{00000000-0004-0000-2A00-000039000000}"/>
    <hyperlink ref="F388" r:id="rId59" xr:uid="{00000000-0004-0000-2A00-00003A000000}"/>
    <hyperlink ref="F392" r:id="rId60" xr:uid="{00000000-0004-0000-2A00-00003B000000}"/>
    <hyperlink ref="F396" r:id="rId61" xr:uid="{00000000-0004-0000-2A00-00003C000000}"/>
    <hyperlink ref="F400" r:id="rId62" xr:uid="{00000000-0004-0000-2A00-00003D000000}"/>
    <hyperlink ref="F408" r:id="rId63" xr:uid="{00000000-0004-0000-2A00-00003E000000}"/>
    <hyperlink ref="F410" r:id="rId64" xr:uid="{00000000-0004-0000-2A00-00003F000000}"/>
    <hyperlink ref="F414" r:id="rId65" xr:uid="{00000000-0004-0000-2A00-000040000000}"/>
    <hyperlink ref="F417" r:id="rId66" xr:uid="{00000000-0004-0000-2A00-000041000000}"/>
    <hyperlink ref="F420" r:id="rId67" xr:uid="{00000000-0004-0000-2A00-000042000000}"/>
    <hyperlink ref="F425" r:id="rId68" xr:uid="{00000000-0004-0000-2A00-000043000000}"/>
    <hyperlink ref="F434" r:id="rId69" xr:uid="{00000000-0004-0000-2A00-000044000000}"/>
    <hyperlink ref="F441" r:id="rId70" xr:uid="{00000000-0004-0000-2A00-000045000000}"/>
    <hyperlink ref="F453" r:id="rId71" xr:uid="{00000000-0004-0000-2A00-000046000000}"/>
    <hyperlink ref="F464" r:id="rId72" xr:uid="{00000000-0004-0000-2A00-000047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B2:BM10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211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6311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ROUND(J81,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ROUND((SUM(BE81:BE101)),  2)</f>
        <v>0</v>
      </c>
      <c r="I33" s="90">
        <v>0.21</v>
      </c>
      <c r="J33" s="89">
        <f>ROUND(((SUM(BE81:BE101))*I33),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ROUND((SUM(BF81:BF101)),  2)</f>
        <v>0</v>
      </c>
      <c r="I34" s="90">
        <v>0.12</v>
      </c>
      <c r="J34" s="89">
        <f>ROUND(((SUM(BF81:BF101))*I34),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ROUND((SUM(BG81:BG101)),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ROUND((SUM(BH81:BH101)),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ROUND((SUM(BI81:BI101)),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13-10-01 - Železniční svršek, ŽST. Velká Kraš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J81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J82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J83</f>
        <v>0</v>
      </c>
      <c r="L61" s="158"/>
    </row>
    <row r="62" spans="2:47" s="1" customFormat="1" ht="21.75" customHeight="1">
      <c r="B62" s="33"/>
      <c r="L62" s="33"/>
    </row>
    <row r="63" spans="2:47" s="1" customFormat="1" ht="6.95" customHeight="1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>
      <c r="B68" s="33"/>
      <c r="C68" s="22" t="s">
        <v>251</v>
      </c>
      <c r="L68" s="33"/>
    </row>
    <row r="69" spans="2:20" s="1" customFormat="1" ht="6.95" customHeight="1">
      <c r="B69" s="33"/>
      <c r="L69" s="33"/>
    </row>
    <row r="70" spans="2:20" s="1" customFormat="1" ht="12" customHeight="1">
      <c r="B70" s="33"/>
      <c r="C70" s="28" t="s">
        <v>16</v>
      </c>
      <c r="L70" s="33"/>
    </row>
    <row r="71" spans="2:20" s="1" customFormat="1" ht="26.25" customHeight="1">
      <c r="B71" s="33"/>
      <c r="E71" s="319" t="str">
        <f>E7</f>
        <v>Odstranění havarijního stavu po povodních 2024 - komplexní oprava trati v úseku Vápenná - Javorník ve Slezsku - PD</v>
      </c>
      <c r="F71" s="320"/>
      <c r="G71" s="320"/>
      <c r="H71" s="320"/>
      <c r="L71" s="33"/>
    </row>
    <row r="72" spans="2:20" s="1" customFormat="1" ht="12" customHeight="1">
      <c r="B72" s="33"/>
      <c r="C72" s="28" t="s">
        <v>243</v>
      </c>
      <c r="L72" s="33"/>
    </row>
    <row r="73" spans="2:20" s="1" customFormat="1" ht="16.5" customHeight="1">
      <c r="B73" s="33"/>
      <c r="E73" s="315" t="str">
        <f>E9</f>
        <v>SO 13-10-01 - Železniční svršek, ŽST. Velká Kraš</v>
      </c>
      <c r="F73" s="321"/>
      <c r="G73" s="321"/>
      <c r="H73" s="321"/>
      <c r="L73" s="33"/>
    </row>
    <row r="74" spans="2:20" s="1" customFormat="1" ht="6.95" customHeight="1">
      <c r="B74" s="33"/>
      <c r="L74" s="33"/>
    </row>
    <row r="75" spans="2:20" s="1" customFormat="1" ht="12" customHeight="1">
      <c r="B75" s="33"/>
      <c r="C75" s="28" t="s">
        <v>21</v>
      </c>
      <c r="F75" s="26" t="str">
        <f>F12</f>
        <v xml:space="preserve"> </v>
      </c>
      <c r="I75" s="28" t="s">
        <v>23</v>
      </c>
      <c r="J75" s="50" t="str">
        <f>IF(J12="","",J12)</f>
        <v>10. 4. 2025</v>
      </c>
      <c r="L75" s="33"/>
    </row>
    <row r="76" spans="2:20" s="1" customFormat="1" ht="6.95" customHeight="1">
      <c r="B76" s="33"/>
      <c r="L76" s="33"/>
    </row>
    <row r="77" spans="2:20" s="1" customFormat="1" ht="15.2" customHeight="1">
      <c r="B77" s="33"/>
      <c r="C77" s="28" t="s">
        <v>25</v>
      </c>
      <c r="F77" s="26" t="str">
        <f>E15</f>
        <v xml:space="preserve">Správa železnic, státní organizace </v>
      </c>
      <c r="I77" s="28" t="s">
        <v>33</v>
      </c>
      <c r="J77" s="31" t="str">
        <f>E21</f>
        <v>Prodin a.s.</v>
      </c>
      <c r="L77" s="33"/>
    </row>
    <row r="78" spans="2:20" s="1" customFormat="1" ht="15.2" customHeight="1">
      <c r="B78" s="33"/>
      <c r="C78" s="28" t="s">
        <v>31</v>
      </c>
      <c r="F78" s="26" t="str">
        <f>IF(E18="","",E18)</f>
        <v>Vyplň údaj</v>
      </c>
      <c r="I78" s="28" t="s">
        <v>38</v>
      </c>
      <c r="J78" s="31" t="str">
        <f>E24</f>
        <v xml:space="preserve"> </v>
      </c>
      <c r="L78" s="33"/>
    </row>
    <row r="79" spans="2:20" s="1" customFormat="1" ht="10.35" customHeight="1">
      <c r="B79" s="33"/>
      <c r="L79" s="33"/>
    </row>
    <row r="80" spans="2:20" s="9" customFormat="1" ht="29.25" customHeight="1">
      <c r="B80" s="104"/>
      <c r="C80" s="105" t="s">
        <v>252</v>
      </c>
      <c r="D80" s="106" t="s">
        <v>60</v>
      </c>
      <c r="E80" s="106" t="s">
        <v>56</v>
      </c>
      <c r="F80" s="106" t="s">
        <v>57</v>
      </c>
      <c r="G80" s="106" t="s">
        <v>253</v>
      </c>
      <c r="H80" s="106" t="s">
        <v>254</v>
      </c>
      <c r="I80" s="106" t="s">
        <v>255</v>
      </c>
      <c r="J80" s="106" t="s">
        <v>247</v>
      </c>
      <c r="K80" s="107" t="s">
        <v>256</v>
      </c>
      <c r="L80" s="104"/>
      <c r="M80" s="57" t="s">
        <v>19</v>
      </c>
      <c r="N80" s="58" t="s">
        <v>45</v>
      </c>
      <c r="O80" s="58" t="s">
        <v>257</v>
      </c>
      <c r="P80" s="58" t="s">
        <v>258</v>
      </c>
      <c r="Q80" s="58" t="s">
        <v>259</v>
      </c>
      <c r="R80" s="58" t="s">
        <v>260</v>
      </c>
      <c r="S80" s="58" t="s">
        <v>261</v>
      </c>
      <c r="T80" s="59" t="s">
        <v>262</v>
      </c>
    </row>
    <row r="81" spans="2:65" s="1" customFormat="1" ht="22.9" customHeight="1">
      <c r="B81" s="33"/>
      <c r="C81" s="62" t="s">
        <v>263</v>
      </c>
      <c r="J81" s="108">
        <f>BK81</f>
        <v>0</v>
      </c>
      <c r="L81" s="33"/>
      <c r="M81" s="60"/>
      <c r="N81" s="51"/>
      <c r="O81" s="51"/>
      <c r="P81" s="109">
        <f>P82</f>
        <v>0</v>
      </c>
      <c r="Q81" s="51"/>
      <c r="R81" s="109">
        <f>R82</f>
        <v>0</v>
      </c>
      <c r="S81" s="51"/>
      <c r="T81" s="110">
        <f>T82</f>
        <v>0</v>
      </c>
      <c r="AT81" s="18" t="s">
        <v>74</v>
      </c>
      <c r="AU81" s="18" t="s">
        <v>248</v>
      </c>
      <c r="BK81" s="111">
        <f>BK82</f>
        <v>0</v>
      </c>
    </row>
    <row r="82" spans="2:65" s="10" customFormat="1" ht="25.9" customHeight="1">
      <c r="B82" s="112"/>
      <c r="D82" s="113" t="s">
        <v>74</v>
      </c>
      <c r="E82" s="114" t="s">
        <v>828</v>
      </c>
      <c r="F82" s="114" t="s">
        <v>829</v>
      </c>
      <c r="I82" s="115"/>
      <c r="J82" s="116">
        <f>BK82</f>
        <v>0</v>
      </c>
      <c r="L82" s="112"/>
      <c r="M82" s="117"/>
      <c r="P82" s="118">
        <f>P83</f>
        <v>0</v>
      </c>
      <c r="R82" s="118">
        <f>R83</f>
        <v>0</v>
      </c>
      <c r="T82" s="119">
        <f>T83</f>
        <v>0</v>
      </c>
      <c r="AR82" s="113" t="s">
        <v>83</v>
      </c>
      <c r="AT82" s="120" t="s">
        <v>74</v>
      </c>
      <c r="AU82" s="120" t="s">
        <v>75</v>
      </c>
      <c r="AY82" s="113" t="s">
        <v>266</v>
      </c>
      <c r="BK82" s="121">
        <f>BK83</f>
        <v>0</v>
      </c>
    </row>
    <row r="83" spans="2:65" s="10" customFormat="1" ht="22.9" customHeight="1">
      <c r="B83" s="112"/>
      <c r="D83" s="113" t="s">
        <v>74</v>
      </c>
      <c r="E83" s="162" t="s">
        <v>264</v>
      </c>
      <c r="F83" s="162" t="s">
        <v>830</v>
      </c>
      <c r="I83" s="115"/>
      <c r="J83" s="163">
        <f>BK83</f>
        <v>0</v>
      </c>
      <c r="L83" s="112"/>
      <c r="M83" s="117"/>
      <c r="P83" s="118">
        <f>SUM(P84:P101)</f>
        <v>0</v>
      </c>
      <c r="R83" s="118">
        <f>SUM(R84:R101)</f>
        <v>0</v>
      </c>
      <c r="T83" s="119">
        <f>SUM(T84:T101)</f>
        <v>0</v>
      </c>
      <c r="AR83" s="113" t="s">
        <v>83</v>
      </c>
      <c r="AT83" s="120" t="s">
        <v>74</v>
      </c>
      <c r="AU83" s="120" t="s">
        <v>83</v>
      </c>
      <c r="AY83" s="113" t="s">
        <v>266</v>
      </c>
      <c r="BK83" s="121">
        <f>SUM(BK84:BK101)</f>
        <v>0</v>
      </c>
    </row>
    <row r="84" spans="2:65" s="1" customFormat="1" ht="55.5" customHeight="1">
      <c r="B84" s="33"/>
      <c r="C84" s="122" t="s">
        <v>83</v>
      </c>
      <c r="D84" s="122" t="s">
        <v>267</v>
      </c>
      <c r="E84" s="123" t="s">
        <v>1680</v>
      </c>
      <c r="F84" s="124" t="s">
        <v>1681</v>
      </c>
      <c r="G84" s="125" t="s">
        <v>291</v>
      </c>
      <c r="H84" s="126">
        <v>70</v>
      </c>
      <c r="I84" s="127"/>
      <c r="J84" s="128">
        <f>ROUND(I84*H84,2)</f>
        <v>0</v>
      </c>
      <c r="K84" s="124" t="s">
        <v>271</v>
      </c>
      <c r="L84" s="33"/>
      <c r="M84" s="129" t="s">
        <v>19</v>
      </c>
      <c r="N84" s="130" t="s">
        <v>46</v>
      </c>
      <c r="P84" s="131">
        <f>O84*H84</f>
        <v>0</v>
      </c>
      <c r="Q84" s="131">
        <v>0</v>
      </c>
      <c r="R84" s="131">
        <f>Q84*H84</f>
        <v>0</v>
      </c>
      <c r="S84" s="131">
        <v>0</v>
      </c>
      <c r="T84" s="132">
        <f>S84*H84</f>
        <v>0</v>
      </c>
      <c r="AR84" s="133" t="s">
        <v>272</v>
      </c>
      <c r="AT84" s="133" t="s">
        <v>267</v>
      </c>
      <c r="AU84" s="133" t="s">
        <v>85</v>
      </c>
      <c r="AY84" s="18" t="s">
        <v>266</v>
      </c>
      <c r="BE84" s="134">
        <f>IF(N84="základní",J84,0)</f>
        <v>0</v>
      </c>
      <c r="BF84" s="134">
        <f>IF(N84="snížená",J84,0)</f>
        <v>0</v>
      </c>
      <c r="BG84" s="134">
        <f>IF(N84="zákl. přenesená",J84,0)</f>
        <v>0</v>
      </c>
      <c r="BH84" s="134">
        <f>IF(N84="sníž. přenesená",J84,0)</f>
        <v>0</v>
      </c>
      <c r="BI84" s="134">
        <f>IF(N84="nulová",J84,0)</f>
        <v>0</v>
      </c>
      <c r="BJ84" s="18" t="s">
        <v>83</v>
      </c>
      <c r="BK84" s="134">
        <f>ROUND(I84*H84,2)</f>
        <v>0</v>
      </c>
      <c r="BL84" s="18" t="s">
        <v>272</v>
      </c>
      <c r="BM84" s="133" t="s">
        <v>6312</v>
      </c>
    </row>
    <row r="85" spans="2:65" s="14" customFormat="1" ht="11.25">
      <c r="B85" s="164"/>
      <c r="D85" s="136" t="s">
        <v>274</v>
      </c>
      <c r="E85" s="165" t="s">
        <v>19</v>
      </c>
      <c r="F85" s="166" t="s">
        <v>6313</v>
      </c>
      <c r="H85" s="165" t="s">
        <v>19</v>
      </c>
      <c r="I85" s="167"/>
      <c r="L85" s="164"/>
      <c r="M85" s="168"/>
      <c r="T85" s="169"/>
      <c r="AT85" s="165" t="s">
        <v>274</v>
      </c>
      <c r="AU85" s="165" t="s">
        <v>85</v>
      </c>
      <c r="AV85" s="14" t="s">
        <v>83</v>
      </c>
      <c r="AW85" s="14" t="s">
        <v>37</v>
      </c>
      <c r="AX85" s="14" t="s">
        <v>75</v>
      </c>
      <c r="AY85" s="165" t="s">
        <v>266</v>
      </c>
    </row>
    <row r="86" spans="2:65" s="11" customFormat="1" ht="11.25">
      <c r="B86" s="135"/>
      <c r="D86" s="136" t="s">
        <v>274</v>
      </c>
      <c r="E86" s="137" t="s">
        <v>19</v>
      </c>
      <c r="F86" s="138" t="s">
        <v>6314</v>
      </c>
      <c r="H86" s="139">
        <v>70</v>
      </c>
      <c r="I86" s="140"/>
      <c r="L86" s="135"/>
      <c r="M86" s="141"/>
      <c r="T86" s="142"/>
      <c r="AT86" s="137" t="s">
        <v>274</v>
      </c>
      <c r="AU86" s="137" t="s">
        <v>85</v>
      </c>
      <c r="AV86" s="11" t="s">
        <v>85</v>
      </c>
      <c r="AW86" s="11" t="s">
        <v>37</v>
      </c>
      <c r="AX86" s="11" t="s">
        <v>83</v>
      </c>
      <c r="AY86" s="137" t="s">
        <v>266</v>
      </c>
    </row>
    <row r="87" spans="2:65" s="1" customFormat="1" ht="24.2" customHeight="1">
      <c r="B87" s="33"/>
      <c r="C87" s="122" t="s">
        <v>85</v>
      </c>
      <c r="D87" s="122" t="s">
        <v>267</v>
      </c>
      <c r="E87" s="123" t="s">
        <v>1496</v>
      </c>
      <c r="F87" s="124" t="s">
        <v>1497</v>
      </c>
      <c r="G87" s="125" t="s">
        <v>789</v>
      </c>
      <c r="H87" s="126">
        <v>76</v>
      </c>
      <c r="I87" s="127"/>
      <c r="J87" s="128">
        <f>ROUND(I87*H87,2)</f>
        <v>0</v>
      </c>
      <c r="K87" s="124" t="s">
        <v>271</v>
      </c>
      <c r="L87" s="33"/>
      <c r="M87" s="129" t="s">
        <v>19</v>
      </c>
      <c r="N87" s="130" t="s">
        <v>46</v>
      </c>
      <c r="P87" s="131">
        <f>O87*H87</f>
        <v>0</v>
      </c>
      <c r="Q87" s="131">
        <v>0</v>
      </c>
      <c r="R87" s="131">
        <f>Q87*H87</f>
        <v>0</v>
      </c>
      <c r="S87" s="131">
        <v>0</v>
      </c>
      <c r="T87" s="132">
        <f>S87*H87</f>
        <v>0</v>
      </c>
      <c r="AR87" s="133" t="s">
        <v>272</v>
      </c>
      <c r="AT87" s="133" t="s">
        <v>267</v>
      </c>
      <c r="AU87" s="133" t="s">
        <v>85</v>
      </c>
      <c r="AY87" s="18" t="s">
        <v>266</v>
      </c>
      <c r="BE87" s="134">
        <f>IF(N87="základní",J87,0)</f>
        <v>0</v>
      </c>
      <c r="BF87" s="134">
        <f>IF(N87="snížená",J87,0)</f>
        <v>0</v>
      </c>
      <c r="BG87" s="134">
        <f>IF(N87="zákl. přenesená",J87,0)</f>
        <v>0</v>
      </c>
      <c r="BH87" s="134">
        <f>IF(N87="sníž. přenesená",J87,0)</f>
        <v>0</v>
      </c>
      <c r="BI87" s="134">
        <f>IF(N87="nulová",J87,0)</f>
        <v>0</v>
      </c>
      <c r="BJ87" s="18" t="s">
        <v>83</v>
      </c>
      <c r="BK87" s="134">
        <f>ROUND(I87*H87,2)</f>
        <v>0</v>
      </c>
      <c r="BL87" s="18" t="s">
        <v>272</v>
      </c>
      <c r="BM87" s="133" t="s">
        <v>6315</v>
      </c>
    </row>
    <row r="88" spans="2:65" s="14" customFormat="1" ht="11.25">
      <c r="B88" s="164"/>
      <c r="D88" s="136" t="s">
        <v>274</v>
      </c>
      <c r="E88" s="165" t="s">
        <v>19</v>
      </c>
      <c r="F88" s="166" t="s">
        <v>6316</v>
      </c>
      <c r="H88" s="165" t="s">
        <v>19</v>
      </c>
      <c r="I88" s="167"/>
      <c r="L88" s="164"/>
      <c r="M88" s="168"/>
      <c r="T88" s="169"/>
      <c r="AT88" s="165" t="s">
        <v>274</v>
      </c>
      <c r="AU88" s="165" t="s">
        <v>85</v>
      </c>
      <c r="AV88" s="14" t="s">
        <v>83</v>
      </c>
      <c r="AW88" s="14" t="s">
        <v>37</v>
      </c>
      <c r="AX88" s="14" t="s">
        <v>75</v>
      </c>
      <c r="AY88" s="165" t="s">
        <v>266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6317</v>
      </c>
      <c r="H89" s="139">
        <v>72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6318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272</v>
      </c>
      <c r="H91" s="139">
        <v>4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2" customFormat="1" ht="11.25">
      <c r="B92" s="143"/>
      <c r="D92" s="136" t="s">
        <v>274</v>
      </c>
      <c r="E92" s="144" t="s">
        <v>19</v>
      </c>
      <c r="F92" s="145" t="s">
        <v>276</v>
      </c>
      <c r="H92" s="146">
        <v>76</v>
      </c>
      <c r="I92" s="147"/>
      <c r="L92" s="143"/>
      <c r="M92" s="148"/>
      <c r="T92" s="149"/>
      <c r="AT92" s="144" t="s">
        <v>274</v>
      </c>
      <c r="AU92" s="144" t="s">
        <v>85</v>
      </c>
      <c r="AV92" s="12" t="s">
        <v>272</v>
      </c>
      <c r="AW92" s="12" t="s">
        <v>37</v>
      </c>
      <c r="AX92" s="12" t="s">
        <v>83</v>
      </c>
      <c r="AY92" s="144" t="s">
        <v>266</v>
      </c>
    </row>
    <row r="93" spans="2:65" s="1" customFormat="1" ht="55.5" customHeight="1">
      <c r="B93" s="33"/>
      <c r="C93" s="122" t="s">
        <v>285</v>
      </c>
      <c r="D93" s="122" t="s">
        <v>267</v>
      </c>
      <c r="E93" s="123" t="s">
        <v>1722</v>
      </c>
      <c r="F93" s="124" t="s">
        <v>1723</v>
      </c>
      <c r="G93" s="125" t="s">
        <v>1717</v>
      </c>
      <c r="H93" s="126">
        <v>14</v>
      </c>
      <c r="I93" s="127"/>
      <c r="J93" s="128">
        <f>ROUND(I93*H93,2)</f>
        <v>0</v>
      </c>
      <c r="K93" s="124" t="s">
        <v>271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6319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6320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6321</v>
      </c>
      <c r="H95" s="139">
        <v>14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83</v>
      </c>
      <c r="AY95" s="137" t="s">
        <v>266</v>
      </c>
    </row>
    <row r="96" spans="2:65" s="1" customFormat="1" ht="49.15" customHeight="1">
      <c r="B96" s="33"/>
      <c r="C96" s="122" t="s">
        <v>272</v>
      </c>
      <c r="D96" s="122" t="s">
        <v>267</v>
      </c>
      <c r="E96" s="123" t="s">
        <v>1733</v>
      </c>
      <c r="F96" s="124" t="s">
        <v>1734</v>
      </c>
      <c r="G96" s="125" t="s">
        <v>291</v>
      </c>
      <c r="H96" s="126">
        <v>245</v>
      </c>
      <c r="I96" s="127"/>
      <c r="J96" s="128">
        <f>ROUND(I96*H96,2)</f>
        <v>0</v>
      </c>
      <c r="K96" s="124" t="s">
        <v>271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6322</v>
      </c>
    </row>
    <row r="97" spans="2:65" s="14" customFormat="1" ht="11.25">
      <c r="B97" s="164"/>
      <c r="D97" s="136" t="s">
        <v>274</v>
      </c>
      <c r="E97" s="165" t="s">
        <v>19</v>
      </c>
      <c r="F97" s="166" t="s">
        <v>6323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6324</v>
      </c>
      <c r="H98" s="139">
        <v>245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83</v>
      </c>
      <c r="AY98" s="137" t="s">
        <v>266</v>
      </c>
    </row>
    <row r="99" spans="2:65" s="1" customFormat="1" ht="49.15" customHeight="1">
      <c r="B99" s="33"/>
      <c r="C99" s="122" t="s">
        <v>264</v>
      </c>
      <c r="D99" s="122" t="s">
        <v>267</v>
      </c>
      <c r="E99" s="123" t="s">
        <v>1736</v>
      </c>
      <c r="F99" s="124" t="s">
        <v>1737</v>
      </c>
      <c r="G99" s="125" t="s">
        <v>291</v>
      </c>
      <c r="H99" s="126">
        <v>245</v>
      </c>
      <c r="I99" s="127"/>
      <c r="J99" s="128">
        <f>ROUND(I99*H99,2)</f>
        <v>0</v>
      </c>
      <c r="K99" s="124" t="s">
        <v>271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85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6325</v>
      </c>
    </row>
    <row r="100" spans="2:65" s="14" customFormat="1" ht="11.25">
      <c r="B100" s="164"/>
      <c r="D100" s="136" t="s">
        <v>274</v>
      </c>
      <c r="E100" s="165" t="s">
        <v>19</v>
      </c>
      <c r="F100" s="166" t="s">
        <v>6323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1" customFormat="1" ht="11.25">
      <c r="B101" s="135"/>
      <c r="D101" s="136" t="s">
        <v>274</v>
      </c>
      <c r="E101" s="137" t="s">
        <v>19</v>
      </c>
      <c r="F101" s="138" t="s">
        <v>6324</v>
      </c>
      <c r="H101" s="139">
        <v>245</v>
      </c>
      <c r="I101" s="140"/>
      <c r="L101" s="135"/>
      <c r="M101" s="180"/>
      <c r="N101" s="181"/>
      <c r="O101" s="181"/>
      <c r="P101" s="181"/>
      <c r="Q101" s="181"/>
      <c r="R101" s="181"/>
      <c r="S101" s="181"/>
      <c r="T101" s="18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83</v>
      </c>
      <c r="AY101" s="137" t="s">
        <v>266</v>
      </c>
    </row>
    <row r="102" spans="2:65" s="1" customFormat="1" ht="6.95" customHeight="1">
      <c r="B102" s="42"/>
      <c r="C102" s="43"/>
      <c r="D102" s="43"/>
      <c r="E102" s="43"/>
      <c r="F102" s="43"/>
      <c r="G102" s="43"/>
      <c r="H102" s="43"/>
      <c r="I102" s="43"/>
      <c r="J102" s="43"/>
      <c r="K102" s="43"/>
      <c r="L102" s="33"/>
    </row>
  </sheetData>
  <sheetProtection algorithmName="SHA-512" hashValue="Cgu7jCX57kxocNrdcVEBFgUnyvEk2pDyuNStU394De2Wqlf6IzI1dQZiOXapPSzb7dgilb+kQenWpyUf9kYf9w==" saltValue="eWaUxrdYhabD3PQhPatz/qcfiqPP8zSwZ5M6P6yaODAqsg7k8Apy/fm1ITpUIA0vEGYPRbGxawtMHehzkYLs4g==" spinCount="100000" sheet="1" objects="1" scenarios="1" formatColumns="0" formatRows="0" autoFilter="0"/>
  <autoFilter ref="C80:K101" xr:uid="{00000000-0009-0000-0000-00002B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B2:BM16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214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6326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ROUND((SUM(BE82:BE159)),  2)</f>
        <v>0</v>
      </c>
      <c r="I33" s="90">
        <v>0.21</v>
      </c>
      <c r="J33" s="89">
        <f>ROUND(((SUM(BE82:BE159))*I33),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ROUND((SUM(BF82:BF159)),  2)</f>
        <v>0</v>
      </c>
      <c r="I34" s="90">
        <v>0.12</v>
      </c>
      <c r="J34" s="89">
        <f>ROUND(((SUM(BF82:BF159))*I34),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ROUND((SUM(BG82:BG159)),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ROUND((SUM(BH82:BH159)),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ROUND((SUM(BI82:BI159)),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13-11-01 - Oprava odvodnění, ŽST. Velká Kraš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J141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13-11-01 - Oprava odvodnění, ŽST. Velká Kraš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P83+P141</f>
        <v>0</v>
      </c>
      <c r="Q82" s="51"/>
      <c r="R82" s="109">
        <f>R83+R141</f>
        <v>152.74412000000001</v>
      </c>
      <c r="S82" s="51"/>
      <c r="T82" s="110">
        <f>T83+T141</f>
        <v>0</v>
      </c>
      <c r="AT82" s="18" t="s">
        <v>74</v>
      </c>
      <c r="AU82" s="18" t="s">
        <v>248</v>
      </c>
      <c r="BK82" s="111">
        <f>BK83+BK141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152.74412000000001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SUM(P85:P140)</f>
        <v>0</v>
      </c>
      <c r="R84" s="118">
        <f>SUM(R85:R140)</f>
        <v>152.74412000000001</v>
      </c>
      <c r="T84" s="119">
        <f>SUM(T85:T140)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SUM(BK85:BK140)</f>
        <v>0</v>
      </c>
    </row>
    <row r="85" spans="2:65" s="1" customFormat="1" ht="37.9" customHeight="1">
      <c r="B85" s="33"/>
      <c r="C85" s="122" t="s">
        <v>83</v>
      </c>
      <c r="D85" s="122" t="s">
        <v>267</v>
      </c>
      <c r="E85" s="123" t="s">
        <v>1536</v>
      </c>
      <c r="F85" s="124" t="s">
        <v>1537</v>
      </c>
      <c r="G85" s="125" t="s">
        <v>279</v>
      </c>
      <c r="H85" s="126">
        <v>58.5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6327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6328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6329</v>
      </c>
      <c r="H87" s="139">
        <v>58.5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37.9" customHeight="1">
      <c r="B88" s="33"/>
      <c r="C88" s="122" t="s">
        <v>85</v>
      </c>
      <c r="D88" s="122" t="s">
        <v>267</v>
      </c>
      <c r="E88" s="123" t="s">
        <v>6330</v>
      </c>
      <c r="F88" s="124" t="s">
        <v>6331</v>
      </c>
      <c r="G88" s="125" t="s">
        <v>895</v>
      </c>
      <c r="H88" s="126">
        <v>54</v>
      </c>
      <c r="I88" s="127"/>
      <c r="J88" s="128">
        <f>ROUND(I88*H88,2)</f>
        <v>0</v>
      </c>
      <c r="K88" s="124" t="s">
        <v>271</v>
      </c>
      <c r="L88" s="33"/>
      <c r="M88" s="129" t="s">
        <v>19</v>
      </c>
      <c r="N88" s="130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272</v>
      </c>
      <c r="AT88" s="133" t="s">
        <v>267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6332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6333</v>
      </c>
      <c r="H89" s="139">
        <v>54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83</v>
      </c>
      <c r="AY89" s="137" t="s">
        <v>266</v>
      </c>
    </row>
    <row r="90" spans="2:65" s="1" customFormat="1" ht="37.9" customHeight="1">
      <c r="B90" s="33"/>
      <c r="C90" s="122" t="s">
        <v>285</v>
      </c>
      <c r="D90" s="122" t="s">
        <v>267</v>
      </c>
      <c r="E90" s="123" t="s">
        <v>1618</v>
      </c>
      <c r="F90" s="124" t="s">
        <v>1619</v>
      </c>
      <c r="G90" s="125" t="s">
        <v>895</v>
      </c>
      <c r="H90" s="126">
        <v>54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6334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6333</v>
      </c>
      <c r="H91" s="139">
        <v>54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83</v>
      </c>
      <c r="AY91" s="137" t="s">
        <v>266</v>
      </c>
    </row>
    <row r="92" spans="2:65" s="1" customFormat="1" ht="16.5" customHeight="1">
      <c r="B92" s="33"/>
      <c r="C92" s="170" t="s">
        <v>272</v>
      </c>
      <c r="D92" s="170" t="s">
        <v>298</v>
      </c>
      <c r="E92" s="171" t="s">
        <v>1623</v>
      </c>
      <c r="F92" s="172" t="s">
        <v>1624</v>
      </c>
      <c r="G92" s="173" t="s">
        <v>845</v>
      </c>
      <c r="H92" s="174">
        <v>2.7</v>
      </c>
      <c r="I92" s="175"/>
      <c r="J92" s="176">
        <f>ROUND(I92*H92,2)</f>
        <v>0</v>
      </c>
      <c r="K92" s="172" t="s">
        <v>271</v>
      </c>
      <c r="L92" s="177"/>
      <c r="M92" s="178" t="s">
        <v>19</v>
      </c>
      <c r="N92" s="179" t="s">
        <v>46</v>
      </c>
      <c r="P92" s="131">
        <f>O92*H92</f>
        <v>0</v>
      </c>
      <c r="Q92" s="131">
        <v>1</v>
      </c>
      <c r="R92" s="131">
        <f>Q92*H92</f>
        <v>2.7</v>
      </c>
      <c r="S92" s="131">
        <v>0</v>
      </c>
      <c r="T92" s="132">
        <f>S92*H92</f>
        <v>0</v>
      </c>
      <c r="AR92" s="133" t="s">
        <v>303</v>
      </c>
      <c r="AT92" s="133" t="s">
        <v>298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6335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6336</v>
      </c>
      <c r="H93" s="139">
        <v>2.7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83</v>
      </c>
      <c r="AY93" s="137" t="s">
        <v>266</v>
      </c>
    </row>
    <row r="94" spans="2:65" s="1" customFormat="1" ht="44.25" customHeight="1">
      <c r="B94" s="33"/>
      <c r="C94" s="122" t="s">
        <v>264</v>
      </c>
      <c r="D94" s="122" t="s">
        <v>267</v>
      </c>
      <c r="E94" s="123" t="s">
        <v>1547</v>
      </c>
      <c r="F94" s="124" t="s">
        <v>1548</v>
      </c>
      <c r="G94" s="125" t="s">
        <v>279</v>
      </c>
      <c r="H94" s="126">
        <v>10.8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6337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6338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6339</v>
      </c>
      <c r="H96" s="139">
        <v>10.8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37.9" customHeight="1">
      <c r="B97" s="33"/>
      <c r="C97" s="122" t="s">
        <v>295</v>
      </c>
      <c r="D97" s="122" t="s">
        <v>267</v>
      </c>
      <c r="E97" s="123" t="s">
        <v>6340</v>
      </c>
      <c r="F97" s="124" t="s">
        <v>6341</v>
      </c>
      <c r="G97" s="125" t="s">
        <v>291</v>
      </c>
      <c r="H97" s="126">
        <v>45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6342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6343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518</v>
      </c>
      <c r="H99" s="139">
        <v>45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37.9" customHeight="1">
      <c r="B100" s="33"/>
      <c r="C100" s="122" t="s">
        <v>293</v>
      </c>
      <c r="D100" s="122" t="s">
        <v>267</v>
      </c>
      <c r="E100" s="123" t="s">
        <v>838</v>
      </c>
      <c r="F100" s="124" t="s">
        <v>839</v>
      </c>
      <c r="G100" s="125" t="s">
        <v>279</v>
      </c>
      <c r="H100" s="126">
        <v>20.25</v>
      </c>
      <c r="I100" s="127"/>
      <c r="J100" s="128">
        <f>ROUND(I100*H100,2)</f>
        <v>0</v>
      </c>
      <c r="K100" s="124" t="s">
        <v>271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6344</v>
      </c>
    </row>
    <row r="101" spans="2:65" s="14" customFormat="1" ht="11.25">
      <c r="B101" s="164"/>
      <c r="D101" s="136" t="s">
        <v>274</v>
      </c>
      <c r="E101" s="165" t="s">
        <v>19</v>
      </c>
      <c r="F101" s="166" t="s">
        <v>6345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6346</v>
      </c>
      <c r="H102" s="139">
        <v>20.25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83</v>
      </c>
      <c r="AY102" s="137" t="s">
        <v>266</v>
      </c>
    </row>
    <row r="103" spans="2:65" s="1" customFormat="1" ht="16.5" customHeight="1">
      <c r="B103" s="33"/>
      <c r="C103" s="170" t="s">
        <v>303</v>
      </c>
      <c r="D103" s="170" t="s">
        <v>298</v>
      </c>
      <c r="E103" s="171" t="s">
        <v>6347</v>
      </c>
      <c r="F103" s="172" t="s">
        <v>6348</v>
      </c>
      <c r="G103" s="173" t="s">
        <v>845</v>
      </c>
      <c r="H103" s="174">
        <v>36.450000000000003</v>
      </c>
      <c r="I103" s="175"/>
      <c r="J103" s="176">
        <f>ROUND(I103*H103,2)</f>
        <v>0</v>
      </c>
      <c r="K103" s="172" t="s">
        <v>271</v>
      </c>
      <c r="L103" s="177"/>
      <c r="M103" s="178" t="s">
        <v>19</v>
      </c>
      <c r="N103" s="179" t="s">
        <v>46</v>
      </c>
      <c r="P103" s="131">
        <f>O103*H103</f>
        <v>0</v>
      </c>
      <c r="Q103" s="131">
        <v>1</v>
      </c>
      <c r="R103" s="131">
        <f>Q103*H103</f>
        <v>36.450000000000003</v>
      </c>
      <c r="S103" s="131">
        <v>0</v>
      </c>
      <c r="T103" s="132">
        <f>S103*H103</f>
        <v>0</v>
      </c>
      <c r="AR103" s="133" t="s">
        <v>303</v>
      </c>
      <c r="AT103" s="133" t="s">
        <v>298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6349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6350</v>
      </c>
      <c r="H104" s="139">
        <v>36.450000000000003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83</v>
      </c>
      <c r="AY104" s="137" t="s">
        <v>266</v>
      </c>
    </row>
    <row r="105" spans="2:65" s="1" customFormat="1" ht="16.5" customHeight="1">
      <c r="B105" s="33"/>
      <c r="C105" s="122" t="s">
        <v>307</v>
      </c>
      <c r="D105" s="122" t="s">
        <v>267</v>
      </c>
      <c r="E105" s="123" t="s">
        <v>6351</v>
      </c>
      <c r="F105" s="124" t="s">
        <v>6352</v>
      </c>
      <c r="G105" s="125" t="s">
        <v>291</v>
      </c>
      <c r="H105" s="126">
        <v>36</v>
      </c>
      <c r="I105" s="127"/>
      <c r="J105" s="128">
        <f>ROUND(I105*H105,2)</f>
        <v>0</v>
      </c>
      <c r="K105" s="124" t="s">
        <v>19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6353</v>
      </c>
    </row>
    <row r="106" spans="2:65" s="1" customFormat="1" ht="19.5">
      <c r="B106" s="33"/>
      <c r="D106" s="136" t="s">
        <v>341</v>
      </c>
      <c r="F106" s="150" t="s">
        <v>6354</v>
      </c>
      <c r="I106" s="151"/>
      <c r="L106" s="33"/>
      <c r="M106" s="152"/>
      <c r="T106" s="54"/>
      <c r="AT106" s="18" t="s">
        <v>341</v>
      </c>
      <c r="AU106" s="18" t="s">
        <v>85</v>
      </c>
    </row>
    <row r="107" spans="2:65" s="14" customFormat="1" ht="11.25">
      <c r="B107" s="164"/>
      <c r="D107" s="136" t="s">
        <v>274</v>
      </c>
      <c r="E107" s="165" t="s">
        <v>19</v>
      </c>
      <c r="F107" s="166" t="s">
        <v>6355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433</v>
      </c>
      <c r="H108" s="139">
        <v>36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83</v>
      </c>
      <c r="AY108" s="137" t="s">
        <v>266</v>
      </c>
    </row>
    <row r="109" spans="2:65" s="1" customFormat="1" ht="16.5" customHeight="1">
      <c r="B109" s="33"/>
      <c r="C109" s="170" t="s">
        <v>312</v>
      </c>
      <c r="D109" s="170" t="s">
        <v>298</v>
      </c>
      <c r="E109" s="171" t="s">
        <v>6356</v>
      </c>
      <c r="F109" s="172" t="s">
        <v>6357</v>
      </c>
      <c r="G109" s="173" t="s">
        <v>789</v>
      </c>
      <c r="H109" s="174">
        <v>12</v>
      </c>
      <c r="I109" s="175"/>
      <c r="J109" s="176">
        <f>ROUND(I109*H109,2)</f>
        <v>0</v>
      </c>
      <c r="K109" s="172" t="s">
        <v>19</v>
      </c>
      <c r="L109" s="177"/>
      <c r="M109" s="178" t="s">
        <v>19</v>
      </c>
      <c r="N109" s="179" t="s">
        <v>46</v>
      </c>
      <c r="P109" s="131">
        <f>O109*H109</f>
        <v>0</v>
      </c>
      <c r="Q109" s="131">
        <v>3.5640000000000001</v>
      </c>
      <c r="R109" s="131">
        <f>Q109*H109</f>
        <v>42.768000000000001</v>
      </c>
      <c r="S109" s="131">
        <v>0</v>
      </c>
      <c r="T109" s="132">
        <f>S109*H109</f>
        <v>0</v>
      </c>
      <c r="AR109" s="133" t="s">
        <v>303</v>
      </c>
      <c r="AT109" s="133" t="s">
        <v>298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6358</v>
      </c>
    </row>
    <row r="110" spans="2:65" s="14" customFormat="1" ht="11.25">
      <c r="B110" s="164"/>
      <c r="D110" s="136" t="s">
        <v>274</v>
      </c>
      <c r="E110" s="165" t="s">
        <v>19</v>
      </c>
      <c r="F110" s="166" t="s">
        <v>6359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6360</v>
      </c>
      <c r="H111" s="139">
        <v>12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83</v>
      </c>
      <c r="AY111" s="137" t="s">
        <v>266</v>
      </c>
    </row>
    <row r="112" spans="2:65" s="1" customFormat="1" ht="37.9" customHeight="1">
      <c r="B112" s="33"/>
      <c r="C112" s="122" t="s">
        <v>351</v>
      </c>
      <c r="D112" s="122" t="s">
        <v>267</v>
      </c>
      <c r="E112" s="123" t="s">
        <v>4780</v>
      </c>
      <c r="F112" s="124" t="s">
        <v>4781</v>
      </c>
      <c r="G112" s="125" t="s">
        <v>279</v>
      </c>
      <c r="H112" s="126">
        <v>22.95</v>
      </c>
      <c r="I112" s="127"/>
      <c r="J112" s="128">
        <f>ROUND(I112*H112,2)</f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6361</v>
      </c>
    </row>
    <row r="113" spans="2:65" s="14" customFormat="1" ht="11.25">
      <c r="B113" s="164"/>
      <c r="D113" s="136" t="s">
        <v>274</v>
      </c>
      <c r="E113" s="165" t="s">
        <v>19</v>
      </c>
      <c r="F113" s="166" t="s">
        <v>6362</v>
      </c>
      <c r="H113" s="165" t="s">
        <v>19</v>
      </c>
      <c r="I113" s="167"/>
      <c r="L113" s="164"/>
      <c r="M113" s="168"/>
      <c r="T113" s="169"/>
      <c r="AT113" s="165" t="s">
        <v>274</v>
      </c>
      <c r="AU113" s="165" t="s">
        <v>85</v>
      </c>
      <c r="AV113" s="14" t="s">
        <v>83</v>
      </c>
      <c r="AW113" s="14" t="s">
        <v>37</v>
      </c>
      <c r="AX113" s="14" t="s">
        <v>75</v>
      </c>
      <c r="AY113" s="165" t="s">
        <v>266</v>
      </c>
    </row>
    <row r="114" spans="2:65" s="11" customFormat="1" ht="11.25">
      <c r="B114" s="135"/>
      <c r="D114" s="136" t="s">
        <v>274</v>
      </c>
      <c r="E114" s="137" t="s">
        <v>19</v>
      </c>
      <c r="F114" s="138" t="s">
        <v>6363</v>
      </c>
      <c r="H114" s="139">
        <v>22.95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83</v>
      </c>
      <c r="AY114" s="137" t="s">
        <v>266</v>
      </c>
    </row>
    <row r="115" spans="2:65" s="1" customFormat="1" ht="49.15" customHeight="1">
      <c r="B115" s="33"/>
      <c r="C115" s="122" t="s">
        <v>8</v>
      </c>
      <c r="D115" s="122" t="s">
        <v>267</v>
      </c>
      <c r="E115" s="123" t="s">
        <v>6364</v>
      </c>
      <c r="F115" s="124" t="s">
        <v>6365</v>
      </c>
      <c r="G115" s="125" t="s">
        <v>291</v>
      </c>
      <c r="H115" s="126">
        <v>45</v>
      </c>
      <c r="I115" s="127"/>
      <c r="J115" s="128">
        <f>ROUND(I115*H115,2)</f>
        <v>0</v>
      </c>
      <c r="K115" s="124" t="s">
        <v>271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6366</v>
      </c>
    </row>
    <row r="116" spans="2:65" s="14" customFormat="1" ht="11.25">
      <c r="B116" s="164"/>
      <c r="D116" s="136" t="s">
        <v>274</v>
      </c>
      <c r="E116" s="165" t="s">
        <v>19</v>
      </c>
      <c r="F116" s="166" t="s">
        <v>6367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518</v>
      </c>
      <c r="H117" s="139">
        <v>45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83</v>
      </c>
      <c r="AY117" s="137" t="s">
        <v>266</v>
      </c>
    </row>
    <row r="118" spans="2:65" s="1" customFormat="1" ht="16.5" customHeight="1">
      <c r="B118" s="33"/>
      <c r="C118" s="170" t="s">
        <v>358</v>
      </c>
      <c r="D118" s="170" t="s">
        <v>298</v>
      </c>
      <c r="E118" s="171" t="s">
        <v>6368</v>
      </c>
      <c r="F118" s="172" t="s">
        <v>6369</v>
      </c>
      <c r="G118" s="173" t="s">
        <v>789</v>
      </c>
      <c r="H118" s="174">
        <v>150</v>
      </c>
      <c r="I118" s="175"/>
      <c r="J118" s="176">
        <f>ROUND(I118*H118,2)</f>
        <v>0</v>
      </c>
      <c r="K118" s="172" t="s">
        <v>271</v>
      </c>
      <c r="L118" s="177"/>
      <c r="M118" s="178" t="s">
        <v>19</v>
      </c>
      <c r="N118" s="179" t="s">
        <v>46</v>
      </c>
      <c r="P118" s="131">
        <f>O118*H118</f>
        <v>0</v>
      </c>
      <c r="Q118" s="131">
        <v>8.5000000000000006E-2</v>
      </c>
      <c r="R118" s="131">
        <f>Q118*H118</f>
        <v>12.750000000000002</v>
      </c>
      <c r="S118" s="131">
        <v>0</v>
      </c>
      <c r="T118" s="132">
        <f>S118*H118</f>
        <v>0</v>
      </c>
      <c r="AR118" s="133" t="s">
        <v>303</v>
      </c>
      <c r="AT118" s="133" t="s">
        <v>298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6370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6371</v>
      </c>
      <c r="H119" s="139">
        <v>150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83</v>
      </c>
      <c r="AY119" s="137" t="s">
        <v>266</v>
      </c>
    </row>
    <row r="120" spans="2:65" s="1" customFormat="1" ht="24.2" customHeight="1">
      <c r="B120" s="33"/>
      <c r="C120" s="122" t="s">
        <v>362</v>
      </c>
      <c r="D120" s="122" t="s">
        <v>267</v>
      </c>
      <c r="E120" s="123" t="s">
        <v>2329</v>
      </c>
      <c r="F120" s="124" t="s">
        <v>2330</v>
      </c>
      <c r="G120" s="125" t="s">
        <v>279</v>
      </c>
      <c r="H120" s="126">
        <v>25.98</v>
      </c>
      <c r="I120" s="127"/>
      <c r="J120" s="128">
        <f>ROUND(I120*H120,2)</f>
        <v>0</v>
      </c>
      <c r="K120" s="124" t="s">
        <v>19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6372</v>
      </c>
    </row>
    <row r="121" spans="2:65" s="14" customFormat="1" ht="11.25">
      <c r="B121" s="164"/>
      <c r="D121" s="136" t="s">
        <v>274</v>
      </c>
      <c r="E121" s="165" t="s">
        <v>19</v>
      </c>
      <c r="F121" s="166" t="s">
        <v>1577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4" customFormat="1" ht="11.25">
      <c r="B122" s="164"/>
      <c r="D122" s="136" t="s">
        <v>274</v>
      </c>
      <c r="E122" s="165" t="s">
        <v>19</v>
      </c>
      <c r="F122" s="166" t="s">
        <v>6373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6374</v>
      </c>
      <c r="H123" s="139">
        <v>18.899999999999999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4" customFormat="1" ht="11.25">
      <c r="B124" s="164"/>
      <c r="D124" s="136" t="s">
        <v>274</v>
      </c>
      <c r="E124" s="165" t="s">
        <v>19</v>
      </c>
      <c r="F124" s="166" t="s">
        <v>6375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85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6376</v>
      </c>
      <c r="H125" s="139">
        <v>7.08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2" customFormat="1" ht="11.25">
      <c r="B126" s="143"/>
      <c r="D126" s="136" t="s">
        <v>274</v>
      </c>
      <c r="E126" s="144" t="s">
        <v>19</v>
      </c>
      <c r="F126" s="145" t="s">
        <v>276</v>
      </c>
      <c r="H126" s="146">
        <v>25.979999999999997</v>
      </c>
      <c r="I126" s="147"/>
      <c r="L126" s="143"/>
      <c r="M126" s="148"/>
      <c r="T126" s="149"/>
      <c r="AT126" s="144" t="s">
        <v>274</v>
      </c>
      <c r="AU126" s="144" t="s">
        <v>85</v>
      </c>
      <c r="AV126" s="12" t="s">
        <v>272</v>
      </c>
      <c r="AW126" s="12" t="s">
        <v>37</v>
      </c>
      <c r="AX126" s="12" t="s">
        <v>83</v>
      </c>
      <c r="AY126" s="144" t="s">
        <v>266</v>
      </c>
    </row>
    <row r="127" spans="2:65" s="1" customFormat="1" ht="16.5" customHeight="1">
      <c r="B127" s="33"/>
      <c r="C127" s="170" t="s">
        <v>370</v>
      </c>
      <c r="D127" s="170" t="s">
        <v>298</v>
      </c>
      <c r="E127" s="171" t="s">
        <v>2018</v>
      </c>
      <c r="F127" s="172" t="s">
        <v>2019</v>
      </c>
      <c r="G127" s="173" t="s">
        <v>279</v>
      </c>
      <c r="H127" s="174">
        <v>25.98</v>
      </c>
      <c r="I127" s="175"/>
      <c r="J127" s="176">
        <f>ROUND(I127*H127,2)</f>
        <v>0</v>
      </c>
      <c r="K127" s="172" t="s">
        <v>271</v>
      </c>
      <c r="L127" s="177"/>
      <c r="M127" s="178" t="s">
        <v>19</v>
      </c>
      <c r="N127" s="179" t="s">
        <v>46</v>
      </c>
      <c r="P127" s="131">
        <f>O127*H127</f>
        <v>0</v>
      </c>
      <c r="Q127" s="131">
        <v>2.234</v>
      </c>
      <c r="R127" s="131">
        <f>Q127*H127</f>
        <v>58.039320000000004</v>
      </c>
      <c r="S127" s="131">
        <v>0</v>
      </c>
      <c r="T127" s="132">
        <f>S127*H127</f>
        <v>0</v>
      </c>
      <c r="AR127" s="133" t="s">
        <v>303</v>
      </c>
      <c r="AT127" s="133" t="s">
        <v>298</v>
      </c>
      <c r="AU127" s="133" t="s">
        <v>85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6377</v>
      </c>
    </row>
    <row r="128" spans="2:65" s="1" customFormat="1" ht="16.5" customHeight="1">
      <c r="B128" s="33"/>
      <c r="C128" s="122" t="s">
        <v>366</v>
      </c>
      <c r="D128" s="122" t="s">
        <v>267</v>
      </c>
      <c r="E128" s="123" t="s">
        <v>6378</v>
      </c>
      <c r="F128" s="124" t="s">
        <v>6379</v>
      </c>
      <c r="G128" s="125" t="s">
        <v>895</v>
      </c>
      <c r="H128" s="126">
        <v>91</v>
      </c>
      <c r="I128" s="127"/>
      <c r="J128" s="128">
        <f>ROUND(I128*H128,2)</f>
        <v>0</v>
      </c>
      <c r="K128" s="124" t="s">
        <v>19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272</v>
      </c>
      <c r="AT128" s="133" t="s">
        <v>267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6380</v>
      </c>
    </row>
    <row r="129" spans="2:65" s="1" customFormat="1" ht="19.5">
      <c r="B129" s="33"/>
      <c r="D129" s="136" t="s">
        <v>341</v>
      </c>
      <c r="F129" s="150" t="s">
        <v>6381</v>
      </c>
      <c r="I129" s="151"/>
      <c r="L129" s="33"/>
      <c r="M129" s="152"/>
      <c r="T129" s="54"/>
      <c r="AT129" s="18" t="s">
        <v>341</v>
      </c>
      <c r="AU129" s="18" t="s">
        <v>85</v>
      </c>
    </row>
    <row r="130" spans="2:65" s="14" customFormat="1" ht="11.25">
      <c r="B130" s="164"/>
      <c r="D130" s="136" t="s">
        <v>274</v>
      </c>
      <c r="E130" s="165" t="s">
        <v>19</v>
      </c>
      <c r="F130" s="166" t="s">
        <v>6382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6383</v>
      </c>
      <c r="H131" s="139">
        <v>91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83</v>
      </c>
      <c r="AY131" s="137" t="s">
        <v>266</v>
      </c>
    </row>
    <row r="132" spans="2:65" s="1" customFormat="1" ht="16.5" customHeight="1">
      <c r="B132" s="33"/>
      <c r="C132" s="170" t="s">
        <v>382</v>
      </c>
      <c r="D132" s="170" t="s">
        <v>298</v>
      </c>
      <c r="E132" s="171" t="s">
        <v>6384</v>
      </c>
      <c r="F132" s="172" t="s">
        <v>6385</v>
      </c>
      <c r="G132" s="173" t="s">
        <v>895</v>
      </c>
      <c r="H132" s="174">
        <v>115</v>
      </c>
      <c r="I132" s="175"/>
      <c r="J132" s="176">
        <f>ROUND(I132*H132,2)</f>
        <v>0</v>
      </c>
      <c r="K132" s="172" t="s">
        <v>271</v>
      </c>
      <c r="L132" s="177"/>
      <c r="M132" s="178" t="s">
        <v>19</v>
      </c>
      <c r="N132" s="179" t="s">
        <v>46</v>
      </c>
      <c r="P132" s="131">
        <f>O132*H132</f>
        <v>0</v>
      </c>
      <c r="Q132" s="131">
        <v>3.2000000000000003E-4</v>
      </c>
      <c r="R132" s="131">
        <f>Q132*H132</f>
        <v>3.6800000000000006E-2</v>
      </c>
      <c r="S132" s="131">
        <v>0</v>
      </c>
      <c r="T132" s="132">
        <f>S132*H132</f>
        <v>0</v>
      </c>
      <c r="AR132" s="133" t="s">
        <v>303</v>
      </c>
      <c r="AT132" s="133" t="s">
        <v>298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6386</v>
      </c>
    </row>
    <row r="133" spans="2:65" s="14" customFormat="1" ht="11.25">
      <c r="B133" s="164"/>
      <c r="D133" s="136" t="s">
        <v>274</v>
      </c>
      <c r="E133" s="165" t="s">
        <v>19</v>
      </c>
      <c r="F133" s="166" t="s">
        <v>6387</v>
      </c>
      <c r="H133" s="165" t="s">
        <v>19</v>
      </c>
      <c r="I133" s="167"/>
      <c r="L133" s="164"/>
      <c r="M133" s="168"/>
      <c r="T133" s="169"/>
      <c r="AT133" s="165" t="s">
        <v>274</v>
      </c>
      <c r="AU133" s="165" t="s">
        <v>85</v>
      </c>
      <c r="AV133" s="14" t="s">
        <v>83</v>
      </c>
      <c r="AW133" s="14" t="s">
        <v>37</v>
      </c>
      <c r="AX133" s="14" t="s">
        <v>75</v>
      </c>
      <c r="AY133" s="165" t="s">
        <v>266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3007</v>
      </c>
      <c r="H134" s="139">
        <v>91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4" customFormat="1" ht="11.25">
      <c r="B135" s="164"/>
      <c r="D135" s="136" t="s">
        <v>274</v>
      </c>
      <c r="E135" s="165" t="s">
        <v>19</v>
      </c>
      <c r="F135" s="166" t="s">
        <v>6388</v>
      </c>
      <c r="H135" s="165" t="s">
        <v>19</v>
      </c>
      <c r="I135" s="167"/>
      <c r="L135" s="164"/>
      <c r="M135" s="168"/>
      <c r="T135" s="169"/>
      <c r="AT135" s="165" t="s">
        <v>274</v>
      </c>
      <c r="AU135" s="165" t="s">
        <v>85</v>
      </c>
      <c r="AV135" s="14" t="s">
        <v>83</v>
      </c>
      <c r="AW135" s="14" t="s">
        <v>37</v>
      </c>
      <c r="AX135" s="14" t="s">
        <v>75</v>
      </c>
      <c r="AY135" s="165" t="s">
        <v>266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401</v>
      </c>
      <c r="H136" s="139">
        <v>24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2" customFormat="1" ht="11.25">
      <c r="B137" s="143"/>
      <c r="D137" s="136" t="s">
        <v>274</v>
      </c>
      <c r="E137" s="144" t="s">
        <v>19</v>
      </c>
      <c r="F137" s="145" t="s">
        <v>276</v>
      </c>
      <c r="H137" s="146">
        <v>115</v>
      </c>
      <c r="I137" s="147"/>
      <c r="L137" s="143"/>
      <c r="M137" s="148"/>
      <c r="T137" s="149"/>
      <c r="AT137" s="144" t="s">
        <v>274</v>
      </c>
      <c r="AU137" s="144" t="s">
        <v>85</v>
      </c>
      <c r="AV137" s="12" t="s">
        <v>272</v>
      </c>
      <c r="AW137" s="12" t="s">
        <v>37</v>
      </c>
      <c r="AX137" s="12" t="s">
        <v>83</v>
      </c>
      <c r="AY137" s="144" t="s">
        <v>266</v>
      </c>
    </row>
    <row r="138" spans="2:65" s="1" customFormat="1" ht="37.9" customHeight="1">
      <c r="B138" s="33"/>
      <c r="C138" s="122" t="s">
        <v>374</v>
      </c>
      <c r="D138" s="122" t="s">
        <v>267</v>
      </c>
      <c r="E138" s="123" t="s">
        <v>6389</v>
      </c>
      <c r="F138" s="124" t="s">
        <v>6390</v>
      </c>
      <c r="G138" s="125" t="s">
        <v>895</v>
      </c>
      <c r="H138" s="126">
        <v>38.4</v>
      </c>
      <c r="I138" s="127"/>
      <c r="J138" s="128">
        <f>ROUND(I138*H138,2)</f>
        <v>0</v>
      </c>
      <c r="K138" s="124" t="s">
        <v>19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85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6391</v>
      </c>
    </row>
    <row r="139" spans="2:65" s="14" customFormat="1" ht="11.25">
      <c r="B139" s="164"/>
      <c r="D139" s="136" t="s">
        <v>274</v>
      </c>
      <c r="E139" s="165" t="s">
        <v>19</v>
      </c>
      <c r="F139" s="166" t="s">
        <v>6392</v>
      </c>
      <c r="H139" s="165" t="s">
        <v>19</v>
      </c>
      <c r="I139" s="167"/>
      <c r="L139" s="164"/>
      <c r="M139" s="168"/>
      <c r="T139" s="169"/>
      <c r="AT139" s="165" t="s">
        <v>274</v>
      </c>
      <c r="AU139" s="165" t="s">
        <v>85</v>
      </c>
      <c r="AV139" s="14" t="s">
        <v>83</v>
      </c>
      <c r="AW139" s="14" t="s">
        <v>37</v>
      </c>
      <c r="AX139" s="14" t="s">
        <v>75</v>
      </c>
      <c r="AY139" s="165" t="s">
        <v>266</v>
      </c>
    </row>
    <row r="140" spans="2:65" s="11" customFormat="1" ht="11.25">
      <c r="B140" s="135"/>
      <c r="D140" s="136" t="s">
        <v>274</v>
      </c>
      <c r="E140" s="137" t="s">
        <v>19</v>
      </c>
      <c r="F140" s="138" t="s">
        <v>6393</v>
      </c>
      <c r="H140" s="139">
        <v>38.4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83</v>
      </c>
      <c r="AY140" s="137" t="s">
        <v>266</v>
      </c>
    </row>
    <row r="141" spans="2:65" s="10" customFormat="1" ht="25.9" customHeight="1">
      <c r="B141" s="112"/>
      <c r="D141" s="113" t="s">
        <v>74</v>
      </c>
      <c r="E141" s="114" t="s">
        <v>849</v>
      </c>
      <c r="F141" s="114" t="s">
        <v>850</v>
      </c>
      <c r="I141" s="115"/>
      <c r="J141" s="116">
        <f>BK141</f>
        <v>0</v>
      </c>
      <c r="L141" s="112"/>
      <c r="M141" s="117"/>
      <c r="P141" s="118">
        <f>SUM(P142:P159)</f>
        <v>0</v>
      </c>
      <c r="R141" s="118">
        <f>SUM(R142:R159)</f>
        <v>0</v>
      </c>
      <c r="T141" s="119">
        <f>SUM(T142:T159)</f>
        <v>0</v>
      </c>
      <c r="AR141" s="113" t="s">
        <v>272</v>
      </c>
      <c r="AT141" s="120" t="s">
        <v>74</v>
      </c>
      <c r="AU141" s="120" t="s">
        <v>75</v>
      </c>
      <c r="AY141" s="113" t="s">
        <v>266</v>
      </c>
      <c r="BK141" s="121">
        <f>SUM(BK142:BK159)</f>
        <v>0</v>
      </c>
    </row>
    <row r="142" spans="2:65" s="1" customFormat="1" ht="55.5" customHeight="1">
      <c r="B142" s="33"/>
      <c r="C142" s="122" t="s">
        <v>378</v>
      </c>
      <c r="D142" s="122" t="s">
        <v>267</v>
      </c>
      <c r="E142" s="123" t="s">
        <v>851</v>
      </c>
      <c r="F142" s="124" t="s">
        <v>852</v>
      </c>
      <c r="G142" s="125" t="s">
        <v>845</v>
      </c>
      <c r="H142" s="126">
        <v>208.06899999999999</v>
      </c>
      <c r="I142" s="127"/>
      <c r="J142" s="128">
        <f>ROUND(I142*H142,2)</f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853</v>
      </c>
      <c r="AT142" s="133" t="s">
        <v>267</v>
      </c>
      <c r="AU142" s="133" t="s">
        <v>83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853</v>
      </c>
      <c r="BM142" s="133" t="s">
        <v>6394</v>
      </c>
    </row>
    <row r="143" spans="2:65" s="14" customFormat="1" ht="11.25">
      <c r="B143" s="164"/>
      <c r="D143" s="136" t="s">
        <v>274</v>
      </c>
      <c r="E143" s="165" t="s">
        <v>19</v>
      </c>
      <c r="F143" s="166" t="s">
        <v>6395</v>
      </c>
      <c r="H143" s="165" t="s">
        <v>19</v>
      </c>
      <c r="I143" s="167"/>
      <c r="L143" s="164"/>
      <c r="M143" s="168"/>
      <c r="T143" s="169"/>
      <c r="AT143" s="165" t="s">
        <v>274</v>
      </c>
      <c r="AU143" s="165" t="s">
        <v>83</v>
      </c>
      <c r="AV143" s="14" t="s">
        <v>83</v>
      </c>
      <c r="AW143" s="14" t="s">
        <v>37</v>
      </c>
      <c r="AX143" s="14" t="s">
        <v>75</v>
      </c>
      <c r="AY143" s="165" t="s">
        <v>266</v>
      </c>
    </row>
    <row r="144" spans="2:65" s="11" customFormat="1" ht="11.25">
      <c r="B144" s="135"/>
      <c r="D144" s="136" t="s">
        <v>274</v>
      </c>
      <c r="E144" s="137" t="s">
        <v>19</v>
      </c>
      <c r="F144" s="138" t="s">
        <v>6396</v>
      </c>
      <c r="H144" s="139">
        <v>208.06899999999999</v>
      </c>
      <c r="I144" s="140"/>
      <c r="L144" s="135"/>
      <c r="M144" s="141"/>
      <c r="T144" s="142"/>
      <c r="AT144" s="137" t="s">
        <v>274</v>
      </c>
      <c r="AU144" s="137" t="s">
        <v>83</v>
      </c>
      <c r="AV144" s="11" t="s">
        <v>85</v>
      </c>
      <c r="AW144" s="11" t="s">
        <v>37</v>
      </c>
      <c r="AX144" s="11" t="s">
        <v>83</v>
      </c>
      <c r="AY144" s="137" t="s">
        <v>266</v>
      </c>
    </row>
    <row r="145" spans="2:65" s="1" customFormat="1" ht="55.5" customHeight="1">
      <c r="B145" s="33"/>
      <c r="C145" s="122" t="s">
        <v>386</v>
      </c>
      <c r="D145" s="122" t="s">
        <v>267</v>
      </c>
      <c r="E145" s="123" t="s">
        <v>857</v>
      </c>
      <c r="F145" s="124" t="s">
        <v>858</v>
      </c>
      <c r="G145" s="125" t="s">
        <v>845</v>
      </c>
      <c r="H145" s="126">
        <v>416.13799999999998</v>
      </c>
      <c r="I145" s="127"/>
      <c r="J145" s="128">
        <f>ROUND(I145*H145,2)</f>
        <v>0</v>
      </c>
      <c r="K145" s="124" t="s">
        <v>271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853</v>
      </c>
      <c r="AT145" s="133" t="s">
        <v>267</v>
      </c>
      <c r="AU145" s="133" t="s">
        <v>83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853</v>
      </c>
      <c r="BM145" s="133" t="s">
        <v>6397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6398</v>
      </c>
      <c r="H146" s="139">
        <v>416.13799999999998</v>
      </c>
      <c r="I146" s="140"/>
      <c r="L146" s="135"/>
      <c r="M146" s="141"/>
      <c r="T146" s="142"/>
      <c r="AT146" s="137" t="s">
        <v>274</v>
      </c>
      <c r="AU146" s="137" t="s">
        <v>83</v>
      </c>
      <c r="AV146" s="11" t="s">
        <v>85</v>
      </c>
      <c r="AW146" s="11" t="s">
        <v>37</v>
      </c>
      <c r="AX146" s="11" t="s">
        <v>83</v>
      </c>
      <c r="AY146" s="137" t="s">
        <v>266</v>
      </c>
    </row>
    <row r="147" spans="2:65" s="1" customFormat="1" ht="62.65" customHeight="1">
      <c r="B147" s="33"/>
      <c r="C147" s="122" t="s">
        <v>7</v>
      </c>
      <c r="D147" s="122" t="s">
        <v>267</v>
      </c>
      <c r="E147" s="123" t="s">
        <v>921</v>
      </c>
      <c r="F147" s="124" t="s">
        <v>922</v>
      </c>
      <c r="G147" s="125" t="s">
        <v>845</v>
      </c>
      <c r="H147" s="126">
        <v>55.555</v>
      </c>
      <c r="I147" s="127"/>
      <c r="J147" s="128">
        <f>ROUND(I147*H147,2)</f>
        <v>0</v>
      </c>
      <c r="K147" s="124" t="s">
        <v>271</v>
      </c>
      <c r="L147" s="33"/>
      <c r="M147" s="129" t="s">
        <v>19</v>
      </c>
      <c r="N147" s="130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853</v>
      </c>
      <c r="AT147" s="133" t="s">
        <v>267</v>
      </c>
      <c r="AU147" s="133" t="s">
        <v>83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853</v>
      </c>
      <c r="BM147" s="133" t="s">
        <v>6399</v>
      </c>
    </row>
    <row r="148" spans="2:65" s="14" customFormat="1" ht="11.25">
      <c r="B148" s="164"/>
      <c r="D148" s="136" t="s">
        <v>274</v>
      </c>
      <c r="E148" s="165" t="s">
        <v>19</v>
      </c>
      <c r="F148" s="166" t="s">
        <v>6400</v>
      </c>
      <c r="H148" s="165" t="s">
        <v>19</v>
      </c>
      <c r="I148" s="167"/>
      <c r="L148" s="164"/>
      <c r="M148" s="168"/>
      <c r="T148" s="169"/>
      <c r="AT148" s="165" t="s">
        <v>274</v>
      </c>
      <c r="AU148" s="165" t="s">
        <v>83</v>
      </c>
      <c r="AV148" s="14" t="s">
        <v>83</v>
      </c>
      <c r="AW148" s="14" t="s">
        <v>37</v>
      </c>
      <c r="AX148" s="14" t="s">
        <v>75</v>
      </c>
      <c r="AY148" s="165" t="s">
        <v>266</v>
      </c>
    </row>
    <row r="149" spans="2:65" s="11" customFormat="1" ht="11.25">
      <c r="B149" s="135"/>
      <c r="D149" s="136" t="s">
        <v>274</v>
      </c>
      <c r="E149" s="137" t="s">
        <v>19</v>
      </c>
      <c r="F149" s="138" t="s">
        <v>6401</v>
      </c>
      <c r="H149" s="139">
        <v>55.555</v>
      </c>
      <c r="I149" s="140"/>
      <c r="L149" s="135"/>
      <c r="M149" s="141"/>
      <c r="T149" s="142"/>
      <c r="AT149" s="137" t="s">
        <v>274</v>
      </c>
      <c r="AU149" s="137" t="s">
        <v>83</v>
      </c>
      <c r="AV149" s="11" t="s">
        <v>85</v>
      </c>
      <c r="AW149" s="11" t="s">
        <v>37</v>
      </c>
      <c r="AX149" s="11" t="s">
        <v>83</v>
      </c>
      <c r="AY149" s="137" t="s">
        <v>266</v>
      </c>
    </row>
    <row r="150" spans="2:65" s="1" customFormat="1" ht="62.65" customHeight="1">
      <c r="B150" s="33"/>
      <c r="C150" s="122" t="s">
        <v>393</v>
      </c>
      <c r="D150" s="122" t="s">
        <v>267</v>
      </c>
      <c r="E150" s="123" t="s">
        <v>926</v>
      </c>
      <c r="F150" s="124" t="s">
        <v>927</v>
      </c>
      <c r="G150" s="125" t="s">
        <v>845</v>
      </c>
      <c r="H150" s="126">
        <v>1111.0999999999999</v>
      </c>
      <c r="I150" s="127"/>
      <c r="J150" s="128">
        <f>ROUND(I150*H150,2)</f>
        <v>0</v>
      </c>
      <c r="K150" s="124" t="s">
        <v>271</v>
      </c>
      <c r="L150" s="33"/>
      <c r="M150" s="129" t="s">
        <v>19</v>
      </c>
      <c r="N150" s="130" t="s">
        <v>46</v>
      </c>
      <c r="P150" s="131">
        <f>O150*H150</f>
        <v>0</v>
      </c>
      <c r="Q150" s="131">
        <v>0</v>
      </c>
      <c r="R150" s="131">
        <f>Q150*H150</f>
        <v>0</v>
      </c>
      <c r="S150" s="131">
        <v>0</v>
      </c>
      <c r="T150" s="132">
        <f>S150*H150</f>
        <v>0</v>
      </c>
      <c r="AR150" s="133" t="s">
        <v>853</v>
      </c>
      <c r="AT150" s="133" t="s">
        <v>267</v>
      </c>
      <c r="AU150" s="133" t="s">
        <v>83</v>
      </c>
      <c r="AY150" s="18" t="s">
        <v>266</v>
      </c>
      <c r="BE150" s="134">
        <f>IF(N150="základní",J150,0)</f>
        <v>0</v>
      </c>
      <c r="BF150" s="134">
        <f>IF(N150="snížená",J150,0)</f>
        <v>0</v>
      </c>
      <c r="BG150" s="134">
        <f>IF(N150="zákl. přenesená",J150,0)</f>
        <v>0</v>
      </c>
      <c r="BH150" s="134">
        <f>IF(N150="sníž. přenesená",J150,0)</f>
        <v>0</v>
      </c>
      <c r="BI150" s="134">
        <f>IF(N150="nulová",J150,0)</f>
        <v>0</v>
      </c>
      <c r="BJ150" s="18" t="s">
        <v>83</v>
      </c>
      <c r="BK150" s="134">
        <f>ROUND(I150*H150,2)</f>
        <v>0</v>
      </c>
      <c r="BL150" s="18" t="s">
        <v>853</v>
      </c>
      <c r="BM150" s="133" t="s">
        <v>6402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6403</v>
      </c>
      <c r="H151" s="139">
        <v>1111.0999999999999</v>
      </c>
      <c r="I151" s="140"/>
      <c r="L151" s="135"/>
      <c r="M151" s="141"/>
      <c r="T151" s="142"/>
      <c r="AT151" s="137" t="s">
        <v>274</v>
      </c>
      <c r="AU151" s="137" t="s">
        <v>83</v>
      </c>
      <c r="AV151" s="11" t="s">
        <v>85</v>
      </c>
      <c r="AW151" s="11" t="s">
        <v>37</v>
      </c>
      <c r="AX151" s="11" t="s">
        <v>83</v>
      </c>
      <c r="AY151" s="137" t="s">
        <v>266</v>
      </c>
    </row>
    <row r="152" spans="2:65" s="1" customFormat="1" ht="49.15" customHeight="1">
      <c r="B152" s="33"/>
      <c r="C152" s="122" t="s">
        <v>397</v>
      </c>
      <c r="D152" s="122" t="s">
        <v>267</v>
      </c>
      <c r="E152" s="123" t="s">
        <v>2091</v>
      </c>
      <c r="F152" s="124" t="s">
        <v>2092</v>
      </c>
      <c r="G152" s="125" t="s">
        <v>845</v>
      </c>
      <c r="H152" s="126">
        <v>93.6</v>
      </c>
      <c r="I152" s="127"/>
      <c r="J152" s="128">
        <f>ROUND(I152*H152,2)</f>
        <v>0</v>
      </c>
      <c r="K152" s="124" t="s">
        <v>271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853</v>
      </c>
      <c r="AT152" s="133" t="s">
        <v>267</v>
      </c>
      <c r="AU152" s="133" t="s">
        <v>83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853</v>
      </c>
      <c r="BM152" s="133" t="s">
        <v>6404</v>
      </c>
    </row>
    <row r="153" spans="2:65" s="1" customFormat="1" ht="19.5">
      <c r="B153" s="33"/>
      <c r="D153" s="136" t="s">
        <v>341</v>
      </c>
      <c r="F153" s="150" t="s">
        <v>946</v>
      </c>
      <c r="I153" s="151"/>
      <c r="L153" s="33"/>
      <c r="M153" s="152"/>
      <c r="T153" s="54"/>
      <c r="AT153" s="18" t="s">
        <v>341</v>
      </c>
      <c r="AU153" s="18" t="s">
        <v>83</v>
      </c>
    </row>
    <row r="154" spans="2:65" s="14" customFormat="1" ht="11.25">
      <c r="B154" s="164"/>
      <c r="D154" s="136" t="s">
        <v>274</v>
      </c>
      <c r="E154" s="165" t="s">
        <v>19</v>
      </c>
      <c r="F154" s="166" t="s">
        <v>6405</v>
      </c>
      <c r="H154" s="165" t="s">
        <v>19</v>
      </c>
      <c r="I154" s="167"/>
      <c r="L154" s="164"/>
      <c r="M154" s="168"/>
      <c r="T154" s="169"/>
      <c r="AT154" s="165" t="s">
        <v>274</v>
      </c>
      <c r="AU154" s="165" t="s">
        <v>83</v>
      </c>
      <c r="AV154" s="14" t="s">
        <v>83</v>
      </c>
      <c r="AW154" s="14" t="s">
        <v>37</v>
      </c>
      <c r="AX154" s="14" t="s">
        <v>75</v>
      </c>
      <c r="AY154" s="165" t="s">
        <v>266</v>
      </c>
    </row>
    <row r="155" spans="2:65" s="11" customFormat="1" ht="11.25">
      <c r="B155" s="135"/>
      <c r="D155" s="136" t="s">
        <v>274</v>
      </c>
      <c r="E155" s="137" t="s">
        <v>19</v>
      </c>
      <c r="F155" s="138" t="s">
        <v>6406</v>
      </c>
      <c r="H155" s="139">
        <v>93.6</v>
      </c>
      <c r="I155" s="140"/>
      <c r="L155" s="135"/>
      <c r="M155" s="141"/>
      <c r="T155" s="142"/>
      <c r="AT155" s="137" t="s">
        <v>274</v>
      </c>
      <c r="AU155" s="137" t="s">
        <v>83</v>
      </c>
      <c r="AV155" s="11" t="s">
        <v>85</v>
      </c>
      <c r="AW155" s="11" t="s">
        <v>37</v>
      </c>
      <c r="AX155" s="11" t="s">
        <v>83</v>
      </c>
      <c r="AY155" s="137" t="s">
        <v>266</v>
      </c>
    </row>
    <row r="156" spans="2:65" s="1" customFormat="1" ht="49.15" customHeight="1">
      <c r="B156" s="33"/>
      <c r="C156" s="122" t="s">
        <v>401</v>
      </c>
      <c r="D156" s="122" t="s">
        <v>267</v>
      </c>
      <c r="E156" s="123" t="s">
        <v>1834</v>
      </c>
      <c r="F156" s="124" t="s">
        <v>1835</v>
      </c>
      <c r="G156" s="125" t="s">
        <v>845</v>
      </c>
      <c r="H156" s="126">
        <v>17.28</v>
      </c>
      <c r="I156" s="127"/>
      <c r="J156" s="128">
        <f>ROUND(I156*H156,2)</f>
        <v>0</v>
      </c>
      <c r="K156" s="124" t="s">
        <v>271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853</v>
      </c>
      <c r="AT156" s="133" t="s">
        <v>267</v>
      </c>
      <c r="AU156" s="133" t="s">
        <v>83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853</v>
      </c>
      <c r="BM156" s="133" t="s">
        <v>6407</v>
      </c>
    </row>
    <row r="157" spans="2:65" s="1" customFormat="1" ht="19.5">
      <c r="B157" s="33"/>
      <c r="D157" s="136" t="s">
        <v>341</v>
      </c>
      <c r="F157" s="150" t="s">
        <v>946</v>
      </c>
      <c r="I157" s="151"/>
      <c r="L157" s="33"/>
      <c r="M157" s="152"/>
      <c r="T157" s="54"/>
      <c r="AT157" s="18" t="s">
        <v>341</v>
      </c>
      <c r="AU157" s="18" t="s">
        <v>83</v>
      </c>
    </row>
    <row r="158" spans="2:65" s="14" customFormat="1" ht="11.25">
      <c r="B158" s="164"/>
      <c r="D158" s="136" t="s">
        <v>274</v>
      </c>
      <c r="E158" s="165" t="s">
        <v>19</v>
      </c>
      <c r="F158" s="166" t="s">
        <v>6408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83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6409</v>
      </c>
      <c r="H159" s="139">
        <v>17.28</v>
      </c>
      <c r="I159" s="140"/>
      <c r="L159" s="135"/>
      <c r="M159" s="180"/>
      <c r="N159" s="181"/>
      <c r="O159" s="181"/>
      <c r="P159" s="181"/>
      <c r="Q159" s="181"/>
      <c r="R159" s="181"/>
      <c r="S159" s="181"/>
      <c r="T159" s="182"/>
      <c r="AT159" s="137" t="s">
        <v>274</v>
      </c>
      <c r="AU159" s="137" t="s">
        <v>83</v>
      </c>
      <c r="AV159" s="11" t="s">
        <v>85</v>
      </c>
      <c r="AW159" s="11" t="s">
        <v>37</v>
      </c>
      <c r="AX159" s="11" t="s">
        <v>83</v>
      </c>
      <c r="AY159" s="137" t="s">
        <v>266</v>
      </c>
    </row>
    <row r="160" spans="2:65" s="1" customFormat="1" ht="6.95" customHeight="1">
      <c r="B160" s="42"/>
      <c r="C160" s="43"/>
      <c r="D160" s="43"/>
      <c r="E160" s="43"/>
      <c r="F160" s="43"/>
      <c r="G160" s="43"/>
      <c r="H160" s="43"/>
      <c r="I160" s="43"/>
      <c r="J160" s="43"/>
      <c r="K160" s="43"/>
      <c r="L160" s="33"/>
    </row>
  </sheetData>
  <sheetProtection algorithmName="SHA-512" hashValue="jlt1I43iR5zoi4TRchNr+Mkb9dnyMWH9lw0mW/zLaIu2usR/1Uu1e+WNkj9104Zy009PwbjeKd35UdeWklDGcQ==" saltValue="KxIb7fJX5D0l31QiPvaHFsnB18lBh+7C61qOx+R04dIcRaTrYYv/DFnQvl2YzH4nHOMkVdFMx2ATLKaQRBhjfA==" spinCount="100000" sheet="1" objects="1" scenarios="1" formatColumns="0" formatRows="0" autoFilter="0"/>
  <autoFilter ref="C81:K159" xr:uid="{00000000-0009-0000-0000-00002C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B2:BM18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217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6410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ROUND((SUM(BE82:BE179)),  2)</f>
        <v>0</v>
      </c>
      <c r="I33" s="90">
        <v>0.21</v>
      </c>
      <c r="J33" s="89">
        <f>ROUND(((SUM(BE82:BE179))*I33),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ROUND((SUM(BF82:BF179)),  2)</f>
        <v>0</v>
      </c>
      <c r="I34" s="90">
        <v>0.12</v>
      </c>
      <c r="J34" s="89">
        <f>ROUND(((SUM(BF82:BF179))*I34),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ROUND((SUM(BG82:BG179)),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ROUND((SUM(BH82:BH179)),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ROUND((SUM(BI82:BI179)),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14-10-01 - Železniční svršek, km 0,800 - km2,400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J166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14-10-01 - Železniční svršek, km 0,800 - km2,400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P83+P166</f>
        <v>0</v>
      </c>
      <c r="Q82" s="51"/>
      <c r="R82" s="109">
        <f>R83+R166</f>
        <v>2274.748</v>
      </c>
      <c r="S82" s="51"/>
      <c r="T82" s="110">
        <f>T83+T166</f>
        <v>0</v>
      </c>
      <c r="AT82" s="18" t="s">
        <v>74</v>
      </c>
      <c r="AU82" s="18" t="s">
        <v>248</v>
      </c>
      <c r="BK82" s="111">
        <f>BK83+BK166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2274.748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SUM(P85:P165)</f>
        <v>0</v>
      </c>
      <c r="R84" s="118">
        <f>SUM(R85:R165)</f>
        <v>2274.748</v>
      </c>
      <c r="T84" s="119">
        <f>SUM(T85:T165)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SUM(BK85:BK165)</f>
        <v>0</v>
      </c>
    </row>
    <row r="85" spans="2:65" s="1" customFormat="1" ht="44.25" customHeight="1">
      <c r="B85" s="33"/>
      <c r="C85" s="122" t="s">
        <v>83</v>
      </c>
      <c r="D85" s="122" t="s">
        <v>267</v>
      </c>
      <c r="E85" s="123" t="s">
        <v>1507</v>
      </c>
      <c r="F85" s="124" t="s">
        <v>1508</v>
      </c>
      <c r="G85" s="125" t="s">
        <v>845</v>
      </c>
      <c r="H85" s="126">
        <v>262.51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6411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6412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6413</v>
      </c>
      <c r="H87" s="139">
        <v>237.51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4" customFormat="1" ht="11.25">
      <c r="B88" s="164"/>
      <c r="D88" s="136" t="s">
        <v>274</v>
      </c>
      <c r="E88" s="165" t="s">
        <v>19</v>
      </c>
      <c r="F88" s="166" t="s">
        <v>6414</v>
      </c>
      <c r="H88" s="165" t="s">
        <v>19</v>
      </c>
      <c r="I88" s="167"/>
      <c r="L88" s="164"/>
      <c r="M88" s="168"/>
      <c r="T88" s="169"/>
      <c r="AT88" s="165" t="s">
        <v>274</v>
      </c>
      <c r="AU88" s="165" t="s">
        <v>85</v>
      </c>
      <c r="AV88" s="14" t="s">
        <v>83</v>
      </c>
      <c r="AW88" s="14" t="s">
        <v>37</v>
      </c>
      <c r="AX88" s="14" t="s">
        <v>75</v>
      </c>
      <c r="AY88" s="165" t="s">
        <v>266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6415</v>
      </c>
      <c r="H89" s="139">
        <v>25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2" customFormat="1" ht="11.25">
      <c r="B90" s="143"/>
      <c r="D90" s="136" t="s">
        <v>274</v>
      </c>
      <c r="E90" s="144" t="s">
        <v>19</v>
      </c>
      <c r="F90" s="145" t="s">
        <v>276</v>
      </c>
      <c r="H90" s="146">
        <v>262.51</v>
      </c>
      <c r="I90" s="147"/>
      <c r="L90" s="143"/>
      <c r="M90" s="148"/>
      <c r="T90" s="149"/>
      <c r="AT90" s="144" t="s">
        <v>274</v>
      </c>
      <c r="AU90" s="144" t="s">
        <v>85</v>
      </c>
      <c r="AV90" s="12" t="s">
        <v>272</v>
      </c>
      <c r="AW90" s="12" t="s">
        <v>37</v>
      </c>
      <c r="AX90" s="12" t="s">
        <v>83</v>
      </c>
      <c r="AY90" s="144" t="s">
        <v>266</v>
      </c>
    </row>
    <row r="91" spans="2:65" s="1" customFormat="1" ht="37.9" customHeight="1">
      <c r="B91" s="33"/>
      <c r="C91" s="122" t="s">
        <v>85</v>
      </c>
      <c r="D91" s="122" t="s">
        <v>267</v>
      </c>
      <c r="E91" s="123" t="s">
        <v>6416</v>
      </c>
      <c r="F91" s="124" t="s">
        <v>6417</v>
      </c>
      <c r="G91" s="125" t="s">
        <v>895</v>
      </c>
      <c r="H91" s="126">
        <v>1479</v>
      </c>
      <c r="I91" s="127"/>
      <c r="J91" s="128">
        <f>ROUND(I91*H91,2)</f>
        <v>0</v>
      </c>
      <c r="K91" s="124" t="s">
        <v>271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6418</v>
      </c>
    </row>
    <row r="92" spans="2:65" s="14" customFormat="1" ht="11.25">
      <c r="B92" s="164"/>
      <c r="D92" s="136" t="s">
        <v>274</v>
      </c>
      <c r="E92" s="165" t="s">
        <v>19</v>
      </c>
      <c r="F92" s="166" t="s">
        <v>6419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6420</v>
      </c>
      <c r="H93" s="139">
        <v>1479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83</v>
      </c>
      <c r="AY93" s="137" t="s">
        <v>266</v>
      </c>
    </row>
    <row r="94" spans="2:65" s="1" customFormat="1" ht="44.25" customHeight="1">
      <c r="B94" s="33"/>
      <c r="C94" s="122" t="s">
        <v>285</v>
      </c>
      <c r="D94" s="122" t="s">
        <v>267</v>
      </c>
      <c r="E94" s="123" t="s">
        <v>1547</v>
      </c>
      <c r="F94" s="124" t="s">
        <v>1548</v>
      </c>
      <c r="G94" s="125" t="s">
        <v>279</v>
      </c>
      <c r="H94" s="126">
        <v>30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6421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1550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4" customFormat="1" ht="11.25">
      <c r="B96" s="164"/>
      <c r="D96" s="136" t="s">
        <v>274</v>
      </c>
      <c r="E96" s="165" t="s">
        <v>19</v>
      </c>
      <c r="F96" s="166" t="s">
        <v>6422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1" customFormat="1" ht="11.25">
      <c r="B97" s="135"/>
      <c r="D97" s="136" t="s">
        <v>274</v>
      </c>
      <c r="E97" s="137" t="s">
        <v>19</v>
      </c>
      <c r="F97" s="138" t="s">
        <v>6423</v>
      </c>
      <c r="H97" s="139">
        <v>30</v>
      </c>
      <c r="I97" s="140"/>
      <c r="L97" s="135"/>
      <c r="M97" s="141"/>
      <c r="T97" s="142"/>
      <c r="AT97" s="137" t="s">
        <v>274</v>
      </c>
      <c r="AU97" s="137" t="s">
        <v>85</v>
      </c>
      <c r="AV97" s="11" t="s">
        <v>85</v>
      </c>
      <c r="AW97" s="11" t="s">
        <v>37</v>
      </c>
      <c r="AX97" s="11" t="s">
        <v>83</v>
      </c>
      <c r="AY97" s="137" t="s">
        <v>266</v>
      </c>
    </row>
    <row r="98" spans="2:65" s="1" customFormat="1" ht="49.15" customHeight="1">
      <c r="B98" s="33"/>
      <c r="C98" s="122" t="s">
        <v>272</v>
      </c>
      <c r="D98" s="122" t="s">
        <v>267</v>
      </c>
      <c r="E98" s="123" t="s">
        <v>1574</v>
      </c>
      <c r="F98" s="124" t="s">
        <v>1575</v>
      </c>
      <c r="G98" s="125" t="s">
        <v>279</v>
      </c>
      <c r="H98" s="126">
        <v>925.58900000000006</v>
      </c>
      <c r="I98" s="127"/>
      <c r="J98" s="128">
        <f>ROUND(I98*H98,2)</f>
        <v>0</v>
      </c>
      <c r="K98" s="124" t="s">
        <v>271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85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6424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1550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4" customFormat="1" ht="11.25">
      <c r="B100" s="164"/>
      <c r="D100" s="136" t="s">
        <v>274</v>
      </c>
      <c r="E100" s="165" t="s">
        <v>19</v>
      </c>
      <c r="F100" s="166" t="s">
        <v>6425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1" customFormat="1" ht="11.25">
      <c r="B101" s="135"/>
      <c r="D101" s="136" t="s">
        <v>274</v>
      </c>
      <c r="E101" s="137" t="s">
        <v>19</v>
      </c>
      <c r="F101" s="138" t="s">
        <v>6426</v>
      </c>
      <c r="H101" s="139">
        <v>33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75</v>
      </c>
      <c r="AY101" s="137" t="s">
        <v>266</v>
      </c>
    </row>
    <row r="102" spans="2:65" s="14" customFormat="1" ht="11.25">
      <c r="B102" s="164"/>
      <c r="D102" s="136" t="s">
        <v>274</v>
      </c>
      <c r="E102" s="165" t="s">
        <v>19</v>
      </c>
      <c r="F102" s="166" t="s">
        <v>6427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1" customFormat="1" ht="11.25">
      <c r="B103" s="135"/>
      <c r="D103" s="136" t="s">
        <v>274</v>
      </c>
      <c r="E103" s="137" t="s">
        <v>19</v>
      </c>
      <c r="F103" s="138" t="s">
        <v>6428</v>
      </c>
      <c r="H103" s="139">
        <v>892.58900000000006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75</v>
      </c>
      <c r="AY103" s="137" t="s">
        <v>266</v>
      </c>
    </row>
    <row r="104" spans="2:65" s="12" customFormat="1" ht="11.25">
      <c r="B104" s="143"/>
      <c r="D104" s="136" t="s">
        <v>274</v>
      </c>
      <c r="E104" s="144" t="s">
        <v>19</v>
      </c>
      <c r="F104" s="145" t="s">
        <v>276</v>
      </c>
      <c r="H104" s="146">
        <v>925.58900000000006</v>
      </c>
      <c r="I104" s="147"/>
      <c r="L104" s="143"/>
      <c r="M104" s="148"/>
      <c r="T104" s="149"/>
      <c r="AT104" s="144" t="s">
        <v>274</v>
      </c>
      <c r="AU104" s="144" t="s">
        <v>85</v>
      </c>
      <c r="AV104" s="12" t="s">
        <v>272</v>
      </c>
      <c r="AW104" s="12" t="s">
        <v>37</v>
      </c>
      <c r="AX104" s="12" t="s">
        <v>83</v>
      </c>
      <c r="AY104" s="144" t="s">
        <v>266</v>
      </c>
    </row>
    <row r="105" spans="2:65" s="1" customFormat="1" ht="37.9" customHeight="1">
      <c r="B105" s="33"/>
      <c r="C105" s="122" t="s">
        <v>264</v>
      </c>
      <c r="D105" s="122" t="s">
        <v>267</v>
      </c>
      <c r="E105" s="123" t="s">
        <v>838</v>
      </c>
      <c r="F105" s="124" t="s">
        <v>839</v>
      </c>
      <c r="G105" s="125" t="s">
        <v>279</v>
      </c>
      <c r="H105" s="126">
        <v>338.16</v>
      </c>
      <c r="I105" s="127"/>
      <c r="J105" s="128">
        <f>ROUND(I105*H105,2)</f>
        <v>0</v>
      </c>
      <c r="K105" s="124" t="s">
        <v>271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6429</v>
      </c>
    </row>
    <row r="106" spans="2:65" s="14" customFormat="1" ht="11.25">
      <c r="B106" s="164"/>
      <c r="D106" s="136" t="s">
        <v>274</v>
      </c>
      <c r="E106" s="165" t="s">
        <v>19</v>
      </c>
      <c r="F106" s="166" t="s">
        <v>841</v>
      </c>
      <c r="H106" s="165" t="s">
        <v>19</v>
      </c>
      <c r="I106" s="167"/>
      <c r="L106" s="164"/>
      <c r="M106" s="168"/>
      <c r="T106" s="169"/>
      <c r="AT106" s="165" t="s">
        <v>274</v>
      </c>
      <c r="AU106" s="165" t="s">
        <v>85</v>
      </c>
      <c r="AV106" s="14" t="s">
        <v>83</v>
      </c>
      <c r="AW106" s="14" t="s">
        <v>37</v>
      </c>
      <c r="AX106" s="14" t="s">
        <v>75</v>
      </c>
      <c r="AY106" s="165" t="s">
        <v>266</v>
      </c>
    </row>
    <row r="107" spans="2:65" s="11" customFormat="1" ht="11.25">
      <c r="B107" s="135"/>
      <c r="D107" s="136" t="s">
        <v>274</v>
      </c>
      <c r="E107" s="137" t="s">
        <v>19</v>
      </c>
      <c r="F107" s="138" t="s">
        <v>6430</v>
      </c>
      <c r="H107" s="139">
        <v>338.16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83</v>
      </c>
      <c r="AY107" s="137" t="s">
        <v>266</v>
      </c>
    </row>
    <row r="108" spans="2:65" s="1" customFormat="1" ht="16.5" customHeight="1">
      <c r="B108" s="33"/>
      <c r="C108" s="170" t="s">
        <v>295</v>
      </c>
      <c r="D108" s="170" t="s">
        <v>298</v>
      </c>
      <c r="E108" s="171" t="s">
        <v>843</v>
      </c>
      <c r="F108" s="172" t="s">
        <v>844</v>
      </c>
      <c r="G108" s="173" t="s">
        <v>845</v>
      </c>
      <c r="H108" s="174">
        <v>2274.748</v>
      </c>
      <c r="I108" s="175"/>
      <c r="J108" s="176">
        <f>ROUND(I108*H108,2)</f>
        <v>0</v>
      </c>
      <c r="K108" s="172" t="s">
        <v>271</v>
      </c>
      <c r="L108" s="177"/>
      <c r="M108" s="178" t="s">
        <v>19</v>
      </c>
      <c r="N108" s="179" t="s">
        <v>46</v>
      </c>
      <c r="P108" s="131">
        <f>O108*H108</f>
        <v>0</v>
      </c>
      <c r="Q108" s="131">
        <v>1</v>
      </c>
      <c r="R108" s="131">
        <f>Q108*H108</f>
        <v>2274.748</v>
      </c>
      <c r="S108" s="131">
        <v>0</v>
      </c>
      <c r="T108" s="132">
        <f>S108*H108</f>
        <v>0</v>
      </c>
      <c r="AR108" s="133" t="s">
        <v>303</v>
      </c>
      <c r="AT108" s="133" t="s">
        <v>298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6431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6432</v>
      </c>
      <c r="H109" s="139">
        <v>1666.06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6433</v>
      </c>
      <c r="H110" s="139">
        <v>608.68799999999999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2" customFormat="1" ht="11.25">
      <c r="B111" s="143"/>
      <c r="D111" s="136" t="s">
        <v>274</v>
      </c>
      <c r="E111" s="144" t="s">
        <v>19</v>
      </c>
      <c r="F111" s="145" t="s">
        <v>276</v>
      </c>
      <c r="H111" s="146">
        <v>2274.748</v>
      </c>
      <c r="I111" s="147"/>
      <c r="L111" s="143"/>
      <c r="M111" s="148"/>
      <c r="T111" s="149"/>
      <c r="AT111" s="144" t="s">
        <v>274</v>
      </c>
      <c r="AU111" s="144" t="s">
        <v>85</v>
      </c>
      <c r="AV111" s="12" t="s">
        <v>272</v>
      </c>
      <c r="AW111" s="12" t="s">
        <v>37</v>
      </c>
      <c r="AX111" s="12" t="s">
        <v>83</v>
      </c>
      <c r="AY111" s="144" t="s">
        <v>266</v>
      </c>
    </row>
    <row r="112" spans="2:65" s="1" customFormat="1" ht="37.9" customHeight="1">
      <c r="B112" s="33"/>
      <c r="C112" s="122" t="s">
        <v>293</v>
      </c>
      <c r="D112" s="122" t="s">
        <v>267</v>
      </c>
      <c r="E112" s="123" t="s">
        <v>6434</v>
      </c>
      <c r="F112" s="124" t="s">
        <v>6435</v>
      </c>
      <c r="G112" s="125" t="s">
        <v>833</v>
      </c>
      <c r="H112" s="126">
        <v>0.79600000000000004</v>
      </c>
      <c r="I112" s="127"/>
      <c r="J112" s="128">
        <f>ROUND(I112*H112,2)</f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6436</v>
      </c>
    </row>
    <row r="113" spans="2:65" s="14" customFormat="1" ht="11.25">
      <c r="B113" s="164"/>
      <c r="D113" s="136" t="s">
        <v>274</v>
      </c>
      <c r="E113" s="165" t="s">
        <v>19</v>
      </c>
      <c r="F113" s="166" t="s">
        <v>6437</v>
      </c>
      <c r="H113" s="165" t="s">
        <v>19</v>
      </c>
      <c r="I113" s="167"/>
      <c r="L113" s="164"/>
      <c r="M113" s="168"/>
      <c r="T113" s="169"/>
      <c r="AT113" s="165" t="s">
        <v>274</v>
      </c>
      <c r="AU113" s="165" t="s">
        <v>85</v>
      </c>
      <c r="AV113" s="14" t="s">
        <v>83</v>
      </c>
      <c r="AW113" s="14" t="s">
        <v>37</v>
      </c>
      <c r="AX113" s="14" t="s">
        <v>75</v>
      </c>
      <c r="AY113" s="165" t="s">
        <v>266</v>
      </c>
    </row>
    <row r="114" spans="2:65" s="14" customFormat="1" ht="11.25">
      <c r="B114" s="164"/>
      <c r="D114" s="136" t="s">
        <v>274</v>
      </c>
      <c r="E114" s="165" t="s">
        <v>19</v>
      </c>
      <c r="F114" s="166" t="s">
        <v>6438</v>
      </c>
      <c r="H114" s="165" t="s">
        <v>19</v>
      </c>
      <c r="I114" s="167"/>
      <c r="L114" s="164"/>
      <c r="M114" s="168"/>
      <c r="T114" s="169"/>
      <c r="AT114" s="165" t="s">
        <v>274</v>
      </c>
      <c r="AU114" s="165" t="s">
        <v>85</v>
      </c>
      <c r="AV114" s="14" t="s">
        <v>83</v>
      </c>
      <c r="AW114" s="14" t="s">
        <v>37</v>
      </c>
      <c r="AX114" s="14" t="s">
        <v>75</v>
      </c>
      <c r="AY114" s="165" t="s">
        <v>266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6439</v>
      </c>
      <c r="H115" s="139">
        <v>0.79600000000000004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83</v>
      </c>
      <c r="AY115" s="137" t="s">
        <v>266</v>
      </c>
    </row>
    <row r="116" spans="2:65" s="1" customFormat="1" ht="55.5" customHeight="1">
      <c r="B116" s="33"/>
      <c r="C116" s="122" t="s">
        <v>303</v>
      </c>
      <c r="D116" s="122" t="s">
        <v>267</v>
      </c>
      <c r="E116" s="123" t="s">
        <v>1684</v>
      </c>
      <c r="F116" s="124" t="s">
        <v>1685</v>
      </c>
      <c r="G116" s="125" t="s">
        <v>291</v>
      </c>
      <c r="H116" s="126">
        <v>1225</v>
      </c>
      <c r="I116" s="127"/>
      <c r="J116" s="128">
        <f>ROUND(I116*H116,2)</f>
        <v>0</v>
      </c>
      <c r="K116" s="124" t="s">
        <v>271</v>
      </c>
      <c r="L116" s="33"/>
      <c r="M116" s="129" t="s">
        <v>19</v>
      </c>
      <c r="N116" s="130" t="s">
        <v>46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272</v>
      </c>
      <c r="AT116" s="133" t="s">
        <v>267</v>
      </c>
      <c r="AU116" s="133" t="s">
        <v>85</v>
      </c>
      <c r="AY116" s="18" t="s">
        <v>266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8" t="s">
        <v>83</v>
      </c>
      <c r="BK116" s="134">
        <f>ROUND(I116*H116,2)</f>
        <v>0</v>
      </c>
      <c r="BL116" s="18" t="s">
        <v>272</v>
      </c>
      <c r="BM116" s="133" t="s">
        <v>6440</v>
      </c>
    </row>
    <row r="117" spans="2:65" s="14" customFormat="1" ht="11.25">
      <c r="B117" s="164"/>
      <c r="D117" s="136" t="s">
        <v>274</v>
      </c>
      <c r="E117" s="165" t="s">
        <v>19</v>
      </c>
      <c r="F117" s="166" t="s">
        <v>6441</v>
      </c>
      <c r="H117" s="165" t="s">
        <v>19</v>
      </c>
      <c r="I117" s="167"/>
      <c r="L117" s="164"/>
      <c r="M117" s="168"/>
      <c r="T117" s="169"/>
      <c r="AT117" s="165" t="s">
        <v>274</v>
      </c>
      <c r="AU117" s="165" t="s">
        <v>85</v>
      </c>
      <c r="AV117" s="14" t="s">
        <v>83</v>
      </c>
      <c r="AW117" s="14" t="s">
        <v>37</v>
      </c>
      <c r="AX117" s="14" t="s">
        <v>75</v>
      </c>
      <c r="AY117" s="165" t="s">
        <v>266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6442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6443</v>
      </c>
      <c r="H119" s="139">
        <v>1225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83</v>
      </c>
      <c r="AY119" s="137" t="s">
        <v>266</v>
      </c>
    </row>
    <row r="120" spans="2:65" s="1" customFormat="1" ht="24.2" customHeight="1">
      <c r="B120" s="33"/>
      <c r="C120" s="122" t="s">
        <v>307</v>
      </c>
      <c r="D120" s="122" t="s">
        <v>267</v>
      </c>
      <c r="E120" s="123" t="s">
        <v>1496</v>
      </c>
      <c r="F120" s="124" t="s">
        <v>1497</v>
      </c>
      <c r="G120" s="125" t="s">
        <v>789</v>
      </c>
      <c r="H120" s="126">
        <v>88</v>
      </c>
      <c r="I120" s="127"/>
      <c r="J120" s="128">
        <f>ROUND(I120*H120,2)</f>
        <v>0</v>
      </c>
      <c r="K120" s="124" t="s">
        <v>271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6444</v>
      </c>
    </row>
    <row r="121" spans="2:65" s="14" customFormat="1" ht="11.25">
      <c r="B121" s="164"/>
      <c r="D121" s="136" t="s">
        <v>274</v>
      </c>
      <c r="E121" s="165" t="s">
        <v>19</v>
      </c>
      <c r="F121" s="166" t="s">
        <v>1501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1" customFormat="1" ht="11.25">
      <c r="B122" s="135"/>
      <c r="D122" s="136" t="s">
        <v>274</v>
      </c>
      <c r="E122" s="137" t="s">
        <v>19</v>
      </c>
      <c r="F122" s="138" t="s">
        <v>6445</v>
      </c>
      <c r="H122" s="139">
        <v>38.799999999999997</v>
      </c>
      <c r="I122" s="140"/>
      <c r="L122" s="135"/>
      <c r="M122" s="141"/>
      <c r="T122" s="142"/>
      <c r="AT122" s="137" t="s">
        <v>274</v>
      </c>
      <c r="AU122" s="137" t="s">
        <v>85</v>
      </c>
      <c r="AV122" s="11" t="s">
        <v>85</v>
      </c>
      <c r="AW122" s="11" t="s">
        <v>37</v>
      </c>
      <c r="AX122" s="11" t="s">
        <v>75</v>
      </c>
      <c r="AY122" s="137" t="s">
        <v>266</v>
      </c>
    </row>
    <row r="123" spans="2:65" s="14" customFormat="1" ht="11.25">
      <c r="B123" s="164"/>
      <c r="D123" s="136" t="s">
        <v>274</v>
      </c>
      <c r="E123" s="165" t="s">
        <v>19</v>
      </c>
      <c r="F123" s="166" t="s">
        <v>1506</v>
      </c>
      <c r="H123" s="165" t="s">
        <v>19</v>
      </c>
      <c r="I123" s="167"/>
      <c r="L123" s="164"/>
      <c r="M123" s="168"/>
      <c r="T123" s="169"/>
      <c r="AT123" s="165" t="s">
        <v>274</v>
      </c>
      <c r="AU123" s="165" t="s">
        <v>85</v>
      </c>
      <c r="AV123" s="14" t="s">
        <v>83</v>
      </c>
      <c r="AW123" s="14" t="s">
        <v>37</v>
      </c>
      <c r="AX123" s="14" t="s">
        <v>75</v>
      </c>
      <c r="AY123" s="165" t="s">
        <v>266</v>
      </c>
    </row>
    <row r="124" spans="2:65" s="11" customFormat="1" ht="11.25">
      <c r="B124" s="135"/>
      <c r="D124" s="136" t="s">
        <v>274</v>
      </c>
      <c r="E124" s="137" t="s">
        <v>19</v>
      </c>
      <c r="F124" s="138" t="s">
        <v>538</v>
      </c>
      <c r="H124" s="139">
        <v>49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4" customFormat="1" ht="11.25">
      <c r="B125" s="164"/>
      <c r="D125" s="136" t="s">
        <v>274</v>
      </c>
      <c r="E125" s="165" t="s">
        <v>19</v>
      </c>
      <c r="F125" s="166" t="s">
        <v>1503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85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4369</v>
      </c>
      <c r="H126" s="139">
        <v>0.2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2" customFormat="1" ht="11.25">
      <c r="B127" s="143"/>
      <c r="D127" s="136" t="s">
        <v>274</v>
      </c>
      <c r="E127" s="144" t="s">
        <v>19</v>
      </c>
      <c r="F127" s="145" t="s">
        <v>276</v>
      </c>
      <c r="H127" s="146">
        <v>88</v>
      </c>
      <c r="I127" s="147"/>
      <c r="L127" s="143"/>
      <c r="M127" s="148"/>
      <c r="T127" s="149"/>
      <c r="AT127" s="144" t="s">
        <v>274</v>
      </c>
      <c r="AU127" s="144" t="s">
        <v>85</v>
      </c>
      <c r="AV127" s="12" t="s">
        <v>272</v>
      </c>
      <c r="AW127" s="12" t="s">
        <v>37</v>
      </c>
      <c r="AX127" s="12" t="s">
        <v>83</v>
      </c>
      <c r="AY127" s="144" t="s">
        <v>266</v>
      </c>
    </row>
    <row r="128" spans="2:65" s="1" customFormat="1" ht="90" customHeight="1">
      <c r="B128" s="33"/>
      <c r="C128" s="122" t="s">
        <v>312</v>
      </c>
      <c r="D128" s="122" t="s">
        <v>267</v>
      </c>
      <c r="E128" s="123" t="s">
        <v>831</v>
      </c>
      <c r="F128" s="124" t="s">
        <v>832</v>
      </c>
      <c r="G128" s="125" t="s">
        <v>833</v>
      </c>
      <c r="H128" s="126">
        <v>1.409</v>
      </c>
      <c r="I128" s="127"/>
      <c r="J128" s="128">
        <f>ROUND(I128*H128,2)</f>
        <v>0</v>
      </c>
      <c r="K128" s="124" t="s">
        <v>271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272</v>
      </c>
      <c r="AT128" s="133" t="s">
        <v>267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6446</v>
      </c>
    </row>
    <row r="129" spans="2:65" s="14" customFormat="1" ht="11.25">
      <c r="B129" s="164"/>
      <c r="D129" s="136" t="s">
        <v>274</v>
      </c>
      <c r="E129" s="165" t="s">
        <v>19</v>
      </c>
      <c r="F129" s="166" t="s">
        <v>6447</v>
      </c>
      <c r="H129" s="165" t="s">
        <v>19</v>
      </c>
      <c r="I129" s="167"/>
      <c r="L129" s="164"/>
      <c r="M129" s="168"/>
      <c r="T129" s="169"/>
      <c r="AT129" s="165" t="s">
        <v>274</v>
      </c>
      <c r="AU129" s="165" t="s">
        <v>85</v>
      </c>
      <c r="AV129" s="14" t="s">
        <v>83</v>
      </c>
      <c r="AW129" s="14" t="s">
        <v>37</v>
      </c>
      <c r="AX129" s="14" t="s">
        <v>75</v>
      </c>
      <c r="AY129" s="165" t="s">
        <v>266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6448</v>
      </c>
      <c r="H130" s="139">
        <v>1.409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83</v>
      </c>
      <c r="AY130" s="137" t="s">
        <v>266</v>
      </c>
    </row>
    <row r="131" spans="2:65" s="1" customFormat="1" ht="37.9" customHeight="1">
      <c r="B131" s="33"/>
      <c r="C131" s="122" t="s">
        <v>351</v>
      </c>
      <c r="D131" s="122" t="s">
        <v>267</v>
      </c>
      <c r="E131" s="123" t="s">
        <v>6449</v>
      </c>
      <c r="F131" s="124" t="s">
        <v>6450</v>
      </c>
      <c r="G131" s="125" t="s">
        <v>291</v>
      </c>
      <c r="H131" s="126">
        <v>1678</v>
      </c>
      <c r="I131" s="127"/>
      <c r="J131" s="128">
        <f>ROUND(I131*H131,2)</f>
        <v>0</v>
      </c>
      <c r="K131" s="124" t="s">
        <v>271</v>
      </c>
      <c r="L131" s="33"/>
      <c r="M131" s="129" t="s">
        <v>19</v>
      </c>
      <c r="N131" s="130" t="s">
        <v>46</v>
      </c>
      <c r="P131" s="131">
        <f>O131*H131</f>
        <v>0</v>
      </c>
      <c r="Q131" s="131">
        <v>0</v>
      </c>
      <c r="R131" s="131">
        <f>Q131*H131</f>
        <v>0</v>
      </c>
      <c r="S131" s="131">
        <v>0</v>
      </c>
      <c r="T131" s="132">
        <f>S131*H131</f>
        <v>0</v>
      </c>
      <c r="AR131" s="133" t="s">
        <v>272</v>
      </c>
      <c r="AT131" s="133" t="s">
        <v>267</v>
      </c>
      <c r="AU131" s="133" t="s">
        <v>85</v>
      </c>
      <c r="AY131" s="18" t="s">
        <v>266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8" t="s">
        <v>83</v>
      </c>
      <c r="BK131" s="134">
        <f>ROUND(I131*H131,2)</f>
        <v>0</v>
      </c>
      <c r="BL131" s="18" t="s">
        <v>272</v>
      </c>
      <c r="BM131" s="133" t="s">
        <v>6451</v>
      </c>
    </row>
    <row r="132" spans="2:65" s="14" customFormat="1" ht="22.5">
      <c r="B132" s="164"/>
      <c r="D132" s="136" t="s">
        <v>274</v>
      </c>
      <c r="E132" s="165" t="s">
        <v>19</v>
      </c>
      <c r="F132" s="166" t="s">
        <v>6452</v>
      </c>
      <c r="H132" s="165" t="s">
        <v>19</v>
      </c>
      <c r="I132" s="167"/>
      <c r="L132" s="164"/>
      <c r="M132" s="168"/>
      <c r="T132" s="169"/>
      <c r="AT132" s="165" t="s">
        <v>274</v>
      </c>
      <c r="AU132" s="165" t="s">
        <v>85</v>
      </c>
      <c r="AV132" s="14" t="s">
        <v>83</v>
      </c>
      <c r="AW132" s="14" t="s">
        <v>37</v>
      </c>
      <c r="AX132" s="14" t="s">
        <v>75</v>
      </c>
      <c r="AY132" s="165" t="s">
        <v>266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6453</v>
      </c>
      <c r="H133" s="139">
        <v>1678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83</v>
      </c>
      <c r="AY133" s="137" t="s">
        <v>266</v>
      </c>
    </row>
    <row r="134" spans="2:65" s="1" customFormat="1" ht="33" customHeight="1">
      <c r="B134" s="33"/>
      <c r="C134" s="122" t="s">
        <v>8</v>
      </c>
      <c r="D134" s="122" t="s">
        <v>267</v>
      </c>
      <c r="E134" s="123" t="s">
        <v>1712</v>
      </c>
      <c r="F134" s="124" t="s">
        <v>1713</v>
      </c>
      <c r="G134" s="125" t="s">
        <v>833</v>
      </c>
      <c r="H134" s="126">
        <v>10.349</v>
      </c>
      <c r="I134" s="127"/>
      <c r="J134" s="128">
        <f>ROUND(I134*H134,2)</f>
        <v>0</v>
      </c>
      <c r="K134" s="124" t="s">
        <v>271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6454</v>
      </c>
    </row>
    <row r="135" spans="2:65" s="14" customFormat="1" ht="11.25">
      <c r="B135" s="164"/>
      <c r="D135" s="136" t="s">
        <v>274</v>
      </c>
      <c r="E135" s="165" t="s">
        <v>19</v>
      </c>
      <c r="F135" s="166" t="s">
        <v>6455</v>
      </c>
      <c r="H135" s="165" t="s">
        <v>19</v>
      </c>
      <c r="I135" s="167"/>
      <c r="L135" s="164"/>
      <c r="M135" s="168"/>
      <c r="T135" s="169"/>
      <c r="AT135" s="165" t="s">
        <v>274</v>
      </c>
      <c r="AU135" s="165" t="s">
        <v>85</v>
      </c>
      <c r="AV135" s="14" t="s">
        <v>83</v>
      </c>
      <c r="AW135" s="14" t="s">
        <v>37</v>
      </c>
      <c r="AX135" s="14" t="s">
        <v>75</v>
      </c>
      <c r="AY135" s="165" t="s">
        <v>266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6456</v>
      </c>
      <c r="H136" s="139">
        <v>10.349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83</v>
      </c>
      <c r="AY136" s="137" t="s">
        <v>266</v>
      </c>
    </row>
    <row r="137" spans="2:65" s="1" customFormat="1" ht="55.5" customHeight="1">
      <c r="B137" s="33"/>
      <c r="C137" s="122" t="s">
        <v>358</v>
      </c>
      <c r="D137" s="122" t="s">
        <v>267</v>
      </c>
      <c r="E137" s="123" t="s">
        <v>4053</v>
      </c>
      <c r="F137" s="124" t="s">
        <v>4054</v>
      </c>
      <c r="G137" s="125" t="s">
        <v>291</v>
      </c>
      <c r="H137" s="126">
        <v>60</v>
      </c>
      <c r="I137" s="127"/>
      <c r="J137" s="128">
        <f>ROUND(I137*H137,2)</f>
        <v>0</v>
      </c>
      <c r="K137" s="124" t="s">
        <v>271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6457</v>
      </c>
    </row>
    <row r="138" spans="2:65" s="14" customFormat="1" ht="11.25">
      <c r="B138" s="164"/>
      <c r="D138" s="136" t="s">
        <v>274</v>
      </c>
      <c r="E138" s="165" t="s">
        <v>19</v>
      </c>
      <c r="F138" s="166" t="s">
        <v>6442</v>
      </c>
      <c r="H138" s="165" t="s">
        <v>19</v>
      </c>
      <c r="I138" s="167"/>
      <c r="L138" s="164"/>
      <c r="M138" s="168"/>
      <c r="T138" s="169"/>
      <c r="AT138" s="165" t="s">
        <v>274</v>
      </c>
      <c r="AU138" s="165" t="s">
        <v>85</v>
      </c>
      <c r="AV138" s="14" t="s">
        <v>83</v>
      </c>
      <c r="AW138" s="14" t="s">
        <v>37</v>
      </c>
      <c r="AX138" s="14" t="s">
        <v>75</v>
      </c>
      <c r="AY138" s="165" t="s">
        <v>266</v>
      </c>
    </row>
    <row r="139" spans="2:65" s="14" customFormat="1" ht="11.25">
      <c r="B139" s="164"/>
      <c r="D139" s="136" t="s">
        <v>274</v>
      </c>
      <c r="E139" s="165" t="s">
        <v>19</v>
      </c>
      <c r="F139" s="166" t="s">
        <v>4057</v>
      </c>
      <c r="H139" s="165" t="s">
        <v>19</v>
      </c>
      <c r="I139" s="167"/>
      <c r="L139" s="164"/>
      <c r="M139" s="168"/>
      <c r="T139" s="169"/>
      <c r="AT139" s="165" t="s">
        <v>274</v>
      </c>
      <c r="AU139" s="165" t="s">
        <v>85</v>
      </c>
      <c r="AV139" s="14" t="s">
        <v>83</v>
      </c>
      <c r="AW139" s="14" t="s">
        <v>37</v>
      </c>
      <c r="AX139" s="14" t="s">
        <v>75</v>
      </c>
      <c r="AY139" s="165" t="s">
        <v>266</v>
      </c>
    </row>
    <row r="140" spans="2:65" s="11" customFormat="1" ht="11.25">
      <c r="B140" s="135"/>
      <c r="D140" s="136" t="s">
        <v>274</v>
      </c>
      <c r="E140" s="137" t="s">
        <v>19</v>
      </c>
      <c r="F140" s="138" t="s">
        <v>578</v>
      </c>
      <c r="H140" s="139">
        <v>60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75</v>
      </c>
      <c r="AY140" s="137" t="s">
        <v>266</v>
      </c>
    </row>
    <row r="141" spans="2:65" s="12" customFormat="1" ht="11.25">
      <c r="B141" s="143"/>
      <c r="D141" s="136" t="s">
        <v>274</v>
      </c>
      <c r="E141" s="144" t="s">
        <v>19</v>
      </c>
      <c r="F141" s="145" t="s">
        <v>276</v>
      </c>
      <c r="H141" s="146">
        <v>60</v>
      </c>
      <c r="I141" s="147"/>
      <c r="L141" s="143"/>
      <c r="M141" s="148"/>
      <c r="T141" s="149"/>
      <c r="AT141" s="144" t="s">
        <v>274</v>
      </c>
      <c r="AU141" s="144" t="s">
        <v>85</v>
      </c>
      <c r="AV141" s="12" t="s">
        <v>272</v>
      </c>
      <c r="AW141" s="12" t="s">
        <v>37</v>
      </c>
      <c r="AX141" s="12" t="s">
        <v>83</v>
      </c>
      <c r="AY141" s="144" t="s">
        <v>266</v>
      </c>
    </row>
    <row r="142" spans="2:65" s="1" customFormat="1" ht="55.5" customHeight="1">
      <c r="B142" s="33"/>
      <c r="C142" s="122" t="s">
        <v>362</v>
      </c>
      <c r="D142" s="122" t="s">
        <v>267</v>
      </c>
      <c r="E142" s="123" t="s">
        <v>1722</v>
      </c>
      <c r="F142" s="124" t="s">
        <v>1723</v>
      </c>
      <c r="G142" s="125" t="s">
        <v>1717</v>
      </c>
      <c r="H142" s="126">
        <v>44</v>
      </c>
      <c r="I142" s="127"/>
      <c r="J142" s="128">
        <f>ROUND(I142*H142,2)</f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6458</v>
      </c>
    </row>
    <row r="143" spans="2:65" s="14" customFormat="1" ht="11.25">
      <c r="B143" s="164"/>
      <c r="D143" s="136" t="s">
        <v>274</v>
      </c>
      <c r="E143" s="165" t="s">
        <v>19</v>
      </c>
      <c r="F143" s="166" t="s">
        <v>6459</v>
      </c>
      <c r="H143" s="165" t="s">
        <v>19</v>
      </c>
      <c r="I143" s="167"/>
      <c r="L143" s="164"/>
      <c r="M143" s="168"/>
      <c r="T143" s="169"/>
      <c r="AT143" s="165" t="s">
        <v>274</v>
      </c>
      <c r="AU143" s="165" t="s">
        <v>85</v>
      </c>
      <c r="AV143" s="14" t="s">
        <v>83</v>
      </c>
      <c r="AW143" s="14" t="s">
        <v>37</v>
      </c>
      <c r="AX143" s="14" t="s">
        <v>75</v>
      </c>
      <c r="AY143" s="165" t="s">
        <v>266</v>
      </c>
    </row>
    <row r="144" spans="2:65" s="11" customFormat="1" ht="11.25">
      <c r="B144" s="135"/>
      <c r="D144" s="136" t="s">
        <v>274</v>
      </c>
      <c r="E144" s="137" t="s">
        <v>19</v>
      </c>
      <c r="F144" s="138" t="s">
        <v>6460</v>
      </c>
      <c r="H144" s="139">
        <v>43.155999999999999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75</v>
      </c>
      <c r="AY144" s="137" t="s">
        <v>266</v>
      </c>
    </row>
    <row r="145" spans="2:65" s="14" customFormat="1" ht="11.25">
      <c r="B145" s="164"/>
      <c r="D145" s="136" t="s">
        <v>274</v>
      </c>
      <c r="E145" s="165" t="s">
        <v>19</v>
      </c>
      <c r="F145" s="166" t="s">
        <v>1503</v>
      </c>
      <c r="H145" s="165" t="s">
        <v>19</v>
      </c>
      <c r="I145" s="167"/>
      <c r="L145" s="164"/>
      <c r="M145" s="168"/>
      <c r="T145" s="169"/>
      <c r="AT145" s="165" t="s">
        <v>274</v>
      </c>
      <c r="AU145" s="165" t="s">
        <v>85</v>
      </c>
      <c r="AV145" s="14" t="s">
        <v>83</v>
      </c>
      <c r="AW145" s="14" t="s">
        <v>37</v>
      </c>
      <c r="AX145" s="14" t="s">
        <v>75</v>
      </c>
      <c r="AY145" s="165" t="s">
        <v>266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6461</v>
      </c>
      <c r="H146" s="139">
        <v>0.84399999999999997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2" customFormat="1" ht="11.25">
      <c r="B147" s="143"/>
      <c r="D147" s="136" t="s">
        <v>274</v>
      </c>
      <c r="E147" s="144" t="s">
        <v>19</v>
      </c>
      <c r="F147" s="145" t="s">
        <v>276</v>
      </c>
      <c r="H147" s="146">
        <v>44</v>
      </c>
      <c r="I147" s="147"/>
      <c r="L147" s="143"/>
      <c r="M147" s="148"/>
      <c r="T147" s="149"/>
      <c r="AT147" s="144" t="s">
        <v>274</v>
      </c>
      <c r="AU147" s="144" t="s">
        <v>85</v>
      </c>
      <c r="AV147" s="12" t="s">
        <v>272</v>
      </c>
      <c r="AW147" s="12" t="s">
        <v>37</v>
      </c>
      <c r="AX147" s="12" t="s">
        <v>83</v>
      </c>
      <c r="AY147" s="144" t="s">
        <v>266</v>
      </c>
    </row>
    <row r="148" spans="2:65" s="1" customFormat="1" ht="49.15" customHeight="1">
      <c r="B148" s="33"/>
      <c r="C148" s="122" t="s">
        <v>370</v>
      </c>
      <c r="D148" s="122" t="s">
        <v>267</v>
      </c>
      <c r="E148" s="123" t="s">
        <v>1730</v>
      </c>
      <c r="F148" s="124" t="s">
        <v>1731</v>
      </c>
      <c r="G148" s="125" t="s">
        <v>1717</v>
      </c>
      <c r="H148" s="126">
        <v>4</v>
      </c>
      <c r="I148" s="127"/>
      <c r="J148" s="128">
        <f>ROUND(I148*H148,2)</f>
        <v>0</v>
      </c>
      <c r="K148" s="124" t="s">
        <v>271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85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6462</v>
      </c>
    </row>
    <row r="149" spans="2:65" s="1" customFormat="1" ht="49.15" customHeight="1">
      <c r="B149" s="33"/>
      <c r="C149" s="122" t="s">
        <v>366</v>
      </c>
      <c r="D149" s="122" t="s">
        <v>267</v>
      </c>
      <c r="E149" s="123" t="s">
        <v>1733</v>
      </c>
      <c r="F149" s="124" t="s">
        <v>1734</v>
      </c>
      <c r="G149" s="125" t="s">
        <v>291</v>
      </c>
      <c r="H149" s="126">
        <v>1030</v>
      </c>
      <c r="I149" s="127"/>
      <c r="J149" s="128">
        <f>ROUND(I149*H149,2)</f>
        <v>0</v>
      </c>
      <c r="K149" s="124" t="s">
        <v>271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6463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6459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6464</v>
      </c>
      <c r="H151" s="139">
        <v>1030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2" customFormat="1" ht="11.25">
      <c r="B152" s="143"/>
      <c r="D152" s="136" t="s">
        <v>274</v>
      </c>
      <c r="E152" s="144" t="s">
        <v>19</v>
      </c>
      <c r="F152" s="145" t="s">
        <v>276</v>
      </c>
      <c r="H152" s="146">
        <v>1030</v>
      </c>
      <c r="I152" s="147"/>
      <c r="L152" s="143"/>
      <c r="M152" s="148"/>
      <c r="T152" s="149"/>
      <c r="AT152" s="144" t="s">
        <v>274</v>
      </c>
      <c r="AU152" s="144" t="s">
        <v>85</v>
      </c>
      <c r="AV152" s="12" t="s">
        <v>272</v>
      </c>
      <c r="AW152" s="12" t="s">
        <v>37</v>
      </c>
      <c r="AX152" s="12" t="s">
        <v>83</v>
      </c>
      <c r="AY152" s="144" t="s">
        <v>266</v>
      </c>
    </row>
    <row r="153" spans="2:65" s="1" customFormat="1" ht="49.15" customHeight="1">
      <c r="B153" s="33"/>
      <c r="C153" s="122" t="s">
        <v>382</v>
      </c>
      <c r="D153" s="122" t="s">
        <v>267</v>
      </c>
      <c r="E153" s="123" t="s">
        <v>1736</v>
      </c>
      <c r="F153" s="124" t="s">
        <v>1737</v>
      </c>
      <c r="G153" s="125" t="s">
        <v>291</v>
      </c>
      <c r="H153" s="126">
        <v>1030</v>
      </c>
      <c r="I153" s="127"/>
      <c r="J153" s="128">
        <f>ROUND(I153*H153,2)</f>
        <v>0</v>
      </c>
      <c r="K153" s="124" t="s">
        <v>271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6465</v>
      </c>
    </row>
    <row r="154" spans="2:65" s="14" customFormat="1" ht="11.25">
      <c r="B154" s="164"/>
      <c r="D154" s="136" t="s">
        <v>274</v>
      </c>
      <c r="E154" s="165" t="s">
        <v>19</v>
      </c>
      <c r="F154" s="166" t="s">
        <v>6459</v>
      </c>
      <c r="H154" s="165" t="s">
        <v>19</v>
      </c>
      <c r="I154" s="167"/>
      <c r="L154" s="164"/>
      <c r="M154" s="168"/>
      <c r="T154" s="169"/>
      <c r="AT154" s="165" t="s">
        <v>274</v>
      </c>
      <c r="AU154" s="165" t="s">
        <v>85</v>
      </c>
      <c r="AV154" s="14" t="s">
        <v>83</v>
      </c>
      <c r="AW154" s="14" t="s">
        <v>37</v>
      </c>
      <c r="AX154" s="14" t="s">
        <v>75</v>
      </c>
      <c r="AY154" s="165" t="s">
        <v>266</v>
      </c>
    </row>
    <row r="155" spans="2:65" s="11" customFormat="1" ht="11.25">
      <c r="B155" s="135"/>
      <c r="D155" s="136" t="s">
        <v>274</v>
      </c>
      <c r="E155" s="137" t="s">
        <v>19</v>
      </c>
      <c r="F155" s="138" t="s">
        <v>6464</v>
      </c>
      <c r="H155" s="139">
        <v>1030</v>
      </c>
      <c r="I155" s="140"/>
      <c r="L155" s="135"/>
      <c r="M155" s="141"/>
      <c r="T155" s="142"/>
      <c r="AT155" s="137" t="s">
        <v>274</v>
      </c>
      <c r="AU155" s="137" t="s">
        <v>85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2" customFormat="1" ht="11.25">
      <c r="B156" s="143"/>
      <c r="D156" s="136" t="s">
        <v>274</v>
      </c>
      <c r="E156" s="144" t="s">
        <v>19</v>
      </c>
      <c r="F156" s="145" t="s">
        <v>276</v>
      </c>
      <c r="H156" s="146">
        <v>1030</v>
      </c>
      <c r="I156" s="147"/>
      <c r="L156" s="143"/>
      <c r="M156" s="148"/>
      <c r="T156" s="149"/>
      <c r="AT156" s="144" t="s">
        <v>274</v>
      </c>
      <c r="AU156" s="144" t="s">
        <v>85</v>
      </c>
      <c r="AV156" s="12" t="s">
        <v>272</v>
      </c>
      <c r="AW156" s="12" t="s">
        <v>37</v>
      </c>
      <c r="AX156" s="12" t="s">
        <v>83</v>
      </c>
      <c r="AY156" s="144" t="s">
        <v>266</v>
      </c>
    </row>
    <row r="157" spans="2:65" s="1" customFormat="1" ht="90" customHeight="1">
      <c r="B157" s="33"/>
      <c r="C157" s="122" t="s">
        <v>374</v>
      </c>
      <c r="D157" s="122" t="s">
        <v>267</v>
      </c>
      <c r="E157" s="123" t="s">
        <v>4092</v>
      </c>
      <c r="F157" s="124" t="s">
        <v>4093</v>
      </c>
      <c r="G157" s="125" t="s">
        <v>291</v>
      </c>
      <c r="H157" s="126">
        <v>612.5</v>
      </c>
      <c r="I157" s="127"/>
      <c r="J157" s="128">
        <f>ROUND(I157*H157,2)</f>
        <v>0</v>
      </c>
      <c r="K157" s="124" t="s">
        <v>271</v>
      </c>
      <c r="L157" s="33"/>
      <c r="M157" s="129" t="s">
        <v>19</v>
      </c>
      <c r="N157" s="130" t="s">
        <v>46</v>
      </c>
      <c r="P157" s="131">
        <f>O157*H157</f>
        <v>0</v>
      </c>
      <c r="Q157" s="131">
        <v>0</v>
      </c>
      <c r="R157" s="131">
        <f>Q157*H157</f>
        <v>0</v>
      </c>
      <c r="S157" s="131">
        <v>0</v>
      </c>
      <c r="T157" s="132">
        <f>S157*H157</f>
        <v>0</v>
      </c>
      <c r="AR157" s="133" t="s">
        <v>272</v>
      </c>
      <c r="AT157" s="133" t="s">
        <v>267</v>
      </c>
      <c r="AU157" s="133" t="s">
        <v>85</v>
      </c>
      <c r="AY157" s="18" t="s">
        <v>266</v>
      </c>
      <c r="BE157" s="134">
        <f>IF(N157="základní",J157,0)</f>
        <v>0</v>
      </c>
      <c r="BF157" s="134">
        <f>IF(N157="snížená",J157,0)</f>
        <v>0</v>
      </c>
      <c r="BG157" s="134">
        <f>IF(N157="zákl. přenesená",J157,0)</f>
        <v>0</v>
      </c>
      <c r="BH157" s="134">
        <f>IF(N157="sníž. přenesená",J157,0)</f>
        <v>0</v>
      </c>
      <c r="BI157" s="134">
        <f>IF(N157="nulová",J157,0)</f>
        <v>0</v>
      </c>
      <c r="BJ157" s="18" t="s">
        <v>83</v>
      </c>
      <c r="BK157" s="134">
        <f>ROUND(I157*H157,2)</f>
        <v>0</v>
      </c>
      <c r="BL157" s="18" t="s">
        <v>272</v>
      </c>
      <c r="BM157" s="133" t="s">
        <v>6466</v>
      </c>
    </row>
    <row r="158" spans="2:65" s="14" customFormat="1" ht="11.25">
      <c r="B158" s="164"/>
      <c r="D158" s="136" t="s">
        <v>274</v>
      </c>
      <c r="E158" s="165" t="s">
        <v>19</v>
      </c>
      <c r="F158" s="166" t="s">
        <v>6467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85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6468</v>
      </c>
      <c r="H159" s="139">
        <v>612.5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83</v>
      </c>
      <c r="AY159" s="137" t="s">
        <v>266</v>
      </c>
    </row>
    <row r="160" spans="2:65" s="1" customFormat="1" ht="37.9" customHeight="1">
      <c r="B160" s="33"/>
      <c r="C160" s="122" t="s">
        <v>378</v>
      </c>
      <c r="D160" s="122" t="s">
        <v>267</v>
      </c>
      <c r="E160" s="123" t="s">
        <v>1789</v>
      </c>
      <c r="F160" s="124" t="s">
        <v>6469</v>
      </c>
      <c r="G160" s="125" t="s">
        <v>845</v>
      </c>
      <c r="H160" s="126">
        <v>262.51</v>
      </c>
      <c r="I160" s="127"/>
      <c r="J160" s="128">
        <f>ROUND(I160*H160,2)</f>
        <v>0</v>
      </c>
      <c r="K160" s="124" t="s">
        <v>271</v>
      </c>
      <c r="L160" s="33"/>
      <c r="M160" s="129" t="s">
        <v>19</v>
      </c>
      <c r="N160" s="130" t="s">
        <v>46</v>
      </c>
      <c r="P160" s="131">
        <f>O160*H160</f>
        <v>0</v>
      </c>
      <c r="Q160" s="131">
        <v>0</v>
      </c>
      <c r="R160" s="131">
        <f>Q160*H160</f>
        <v>0</v>
      </c>
      <c r="S160" s="131">
        <v>0</v>
      </c>
      <c r="T160" s="132">
        <f>S160*H160</f>
        <v>0</v>
      </c>
      <c r="AR160" s="133" t="s">
        <v>272</v>
      </c>
      <c r="AT160" s="133" t="s">
        <v>267</v>
      </c>
      <c r="AU160" s="133" t="s">
        <v>85</v>
      </c>
      <c r="AY160" s="18" t="s">
        <v>266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8" t="s">
        <v>83</v>
      </c>
      <c r="BK160" s="134">
        <f>ROUND(I160*H160,2)</f>
        <v>0</v>
      </c>
      <c r="BL160" s="18" t="s">
        <v>272</v>
      </c>
      <c r="BM160" s="133" t="s">
        <v>6470</v>
      </c>
    </row>
    <row r="161" spans="2:65" s="14" customFormat="1" ht="11.25">
      <c r="B161" s="164"/>
      <c r="D161" s="136" t="s">
        <v>274</v>
      </c>
      <c r="E161" s="165" t="s">
        <v>19</v>
      </c>
      <c r="F161" s="166" t="s">
        <v>6412</v>
      </c>
      <c r="H161" s="165" t="s">
        <v>19</v>
      </c>
      <c r="I161" s="167"/>
      <c r="L161" s="164"/>
      <c r="M161" s="168"/>
      <c r="T161" s="169"/>
      <c r="AT161" s="165" t="s">
        <v>274</v>
      </c>
      <c r="AU161" s="165" t="s">
        <v>85</v>
      </c>
      <c r="AV161" s="14" t="s">
        <v>83</v>
      </c>
      <c r="AW161" s="14" t="s">
        <v>37</v>
      </c>
      <c r="AX161" s="14" t="s">
        <v>75</v>
      </c>
      <c r="AY161" s="165" t="s">
        <v>266</v>
      </c>
    </row>
    <row r="162" spans="2:65" s="11" customFormat="1" ht="11.25">
      <c r="B162" s="135"/>
      <c r="D162" s="136" t="s">
        <v>274</v>
      </c>
      <c r="E162" s="137" t="s">
        <v>19</v>
      </c>
      <c r="F162" s="138" t="s">
        <v>6413</v>
      </c>
      <c r="H162" s="139">
        <v>237.51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75</v>
      </c>
      <c r="AY162" s="137" t="s">
        <v>266</v>
      </c>
    </row>
    <row r="163" spans="2:65" s="14" customFormat="1" ht="11.25">
      <c r="B163" s="164"/>
      <c r="D163" s="136" t="s">
        <v>274</v>
      </c>
      <c r="E163" s="165" t="s">
        <v>19</v>
      </c>
      <c r="F163" s="166" t="s">
        <v>6414</v>
      </c>
      <c r="H163" s="165" t="s">
        <v>19</v>
      </c>
      <c r="I163" s="167"/>
      <c r="L163" s="164"/>
      <c r="M163" s="168"/>
      <c r="T163" s="169"/>
      <c r="AT163" s="165" t="s">
        <v>274</v>
      </c>
      <c r="AU163" s="165" t="s">
        <v>85</v>
      </c>
      <c r="AV163" s="14" t="s">
        <v>83</v>
      </c>
      <c r="AW163" s="14" t="s">
        <v>37</v>
      </c>
      <c r="AX163" s="14" t="s">
        <v>75</v>
      </c>
      <c r="AY163" s="165" t="s">
        <v>266</v>
      </c>
    </row>
    <row r="164" spans="2:65" s="11" customFormat="1" ht="11.25">
      <c r="B164" s="135"/>
      <c r="D164" s="136" t="s">
        <v>274</v>
      </c>
      <c r="E164" s="137" t="s">
        <v>19</v>
      </c>
      <c r="F164" s="138" t="s">
        <v>6415</v>
      </c>
      <c r="H164" s="139">
        <v>25</v>
      </c>
      <c r="I164" s="140"/>
      <c r="L164" s="135"/>
      <c r="M164" s="141"/>
      <c r="T164" s="142"/>
      <c r="AT164" s="137" t="s">
        <v>274</v>
      </c>
      <c r="AU164" s="137" t="s">
        <v>85</v>
      </c>
      <c r="AV164" s="11" t="s">
        <v>85</v>
      </c>
      <c r="AW164" s="11" t="s">
        <v>37</v>
      </c>
      <c r="AX164" s="11" t="s">
        <v>75</v>
      </c>
      <c r="AY164" s="137" t="s">
        <v>266</v>
      </c>
    </row>
    <row r="165" spans="2:65" s="12" customFormat="1" ht="11.25">
      <c r="B165" s="143"/>
      <c r="D165" s="136" t="s">
        <v>274</v>
      </c>
      <c r="E165" s="144" t="s">
        <v>19</v>
      </c>
      <c r="F165" s="145" t="s">
        <v>276</v>
      </c>
      <c r="H165" s="146">
        <v>262.51</v>
      </c>
      <c r="I165" s="147"/>
      <c r="L165" s="143"/>
      <c r="M165" s="148"/>
      <c r="T165" s="149"/>
      <c r="AT165" s="144" t="s">
        <v>274</v>
      </c>
      <c r="AU165" s="144" t="s">
        <v>85</v>
      </c>
      <c r="AV165" s="12" t="s">
        <v>272</v>
      </c>
      <c r="AW165" s="12" t="s">
        <v>37</v>
      </c>
      <c r="AX165" s="12" t="s">
        <v>83</v>
      </c>
      <c r="AY165" s="144" t="s">
        <v>266</v>
      </c>
    </row>
    <row r="166" spans="2:65" s="10" customFormat="1" ht="25.9" customHeight="1">
      <c r="B166" s="112"/>
      <c r="D166" s="113" t="s">
        <v>74</v>
      </c>
      <c r="E166" s="114" t="s">
        <v>849</v>
      </c>
      <c r="F166" s="114" t="s">
        <v>850</v>
      </c>
      <c r="I166" s="115"/>
      <c r="J166" s="116">
        <f>BK166</f>
        <v>0</v>
      </c>
      <c r="L166" s="112"/>
      <c r="M166" s="117"/>
      <c r="P166" s="118">
        <f>SUM(P167:P179)</f>
        <v>0</v>
      </c>
      <c r="R166" s="118">
        <f>SUM(R167:R179)</f>
        <v>0</v>
      </c>
      <c r="T166" s="119">
        <f>SUM(T167:T179)</f>
        <v>0</v>
      </c>
      <c r="AR166" s="113" t="s">
        <v>272</v>
      </c>
      <c r="AT166" s="120" t="s">
        <v>74</v>
      </c>
      <c r="AU166" s="120" t="s">
        <v>75</v>
      </c>
      <c r="AY166" s="113" t="s">
        <v>266</v>
      </c>
      <c r="BK166" s="121">
        <f>SUM(BK167:BK179)</f>
        <v>0</v>
      </c>
    </row>
    <row r="167" spans="2:65" s="1" customFormat="1" ht="55.5" customHeight="1">
      <c r="B167" s="33"/>
      <c r="C167" s="122" t="s">
        <v>386</v>
      </c>
      <c r="D167" s="122" t="s">
        <v>267</v>
      </c>
      <c r="E167" s="123" t="s">
        <v>851</v>
      </c>
      <c r="F167" s="124" t="s">
        <v>852</v>
      </c>
      <c r="G167" s="125" t="s">
        <v>845</v>
      </c>
      <c r="H167" s="126">
        <v>2274.748</v>
      </c>
      <c r="I167" s="127"/>
      <c r="J167" s="128">
        <f>ROUND(I167*H167,2)</f>
        <v>0</v>
      </c>
      <c r="K167" s="124" t="s">
        <v>271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853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853</v>
      </c>
      <c r="BM167" s="133" t="s">
        <v>6471</v>
      </c>
    </row>
    <row r="168" spans="2:65" s="14" customFormat="1" ht="11.25">
      <c r="B168" s="164"/>
      <c r="D168" s="136" t="s">
        <v>274</v>
      </c>
      <c r="E168" s="165" t="s">
        <v>19</v>
      </c>
      <c r="F168" s="166" t="s">
        <v>4130</v>
      </c>
      <c r="H168" s="165" t="s">
        <v>19</v>
      </c>
      <c r="I168" s="167"/>
      <c r="L168" s="164"/>
      <c r="M168" s="168"/>
      <c r="T168" s="169"/>
      <c r="AT168" s="165" t="s">
        <v>274</v>
      </c>
      <c r="AU168" s="165" t="s">
        <v>83</v>
      </c>
      <c r="AV168" s="14" t="s">
        <v>83</v>
      </c>
      <c r="AW168" s="14" t="s">
        <v>37</v>
      </c>
      <c r="AX168" s="14" t="s">
        <v>75</v>
      </c>
      <c r="AY168" s="165" t="s">
        <v>266</v>
      </c>
    </row>
    <row r="169" spans="2:65" s="11" customFormat="1" ht="11.25">
      <c r="B169" s="135"/>
      <c r="D169" s="136" t="s">
        <v>274</v>
      </c>
      <c r="E169" s="137" t="s">
        <v>19</v>
      </c>
      <c r="F169" s="138" t="s">
        <v>6472</v>
      </c>
      <c r="H169" s="139">
        <v>2274.748</v>
      </c>
      <c r="I169" s="140"/>
      <c r="L169" s="135"/>
      <c r="M169" s="141"/>
      <c r="T169" s="142"/>
      <c r="AT169" s="137" t="s">
        <v>274</v>
      </c>
      <c r="AU169" s="137" t="s">
        <v>83</v>
      </c>
      <c r="AV169" s="11" t="s">
        <v>85</v>
      </c>
      <c r="AW169" s="11" t="s">
        <v>37</v>
      </c>
      <c r="AX169" s="11" t="s">
        <v>83</v>
      </c>
      <c r="AY169" s="137" t="s">
        <v>266</v>
      </c>
    </row>
    <row r="170" spans="2:65" s="1" customFormat="1" ht="55.5" customHeight="1">
      <c r="B170" s="33"/>
      <c r="C170" s="122" t="s">
        <v>7</v>
      </c>
      <c r="D170" s="122" t="s">
        <v>267</v>
      </c>
      <c r="E170" s="123" t="s">
        <v>857</v>
      </c>
      <c r="F170" s="124" t="s">
        <v>858</v>
      </c>
      <c r="G170" s="125" t="s">
        <v>845</v>
      </c>
      <c r="H170" s="126">
        <v>15923.236000000001</v>
      </c>
      <c r="I170" s="127"/>
      <c r="J170" s="128">
        <f>ROUND(I170*H170,2)</f>
        <v>0</v>
      </c>
      <c r="K170" s="124" t="s">
        <v>271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853</v>
      </c>
      <c r="AT170" s="133" t="s">
        <v>267</v>
      </c>
      <c r="AU170" s="133" t="s">
        <v>83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853</v>
      </c>
      <c r="BM170" s="133" t="s">
        <v>6473</v>
      </c>
    </row>
    <row r="171" spans="2:65" s="11" customFormat="1" ht="11.25">
      <c r="B171" s="135"/>
      <c r="D171" s="136" t="s">
        <v>274</v>
      </c>
      <c r="E171" s="137" t="s">
        <v>19</v>
      </c>
      <c r="F171" s="138" t="s">
        <v>6474</v>
      </c>
      <c r="H171" s="139">
        <v>15923.236000000001</v>
      </c>
      <c r="I171" s="140"/>
      <c r="L171" s="135"/>
      <c r="M171" s="141"/>
      <c r="T171" s="142"/>
      <c r="AT171" s="137" t="s">
        <v>274</v>
      </c>
      <c r="AU171" s="137" t="s">
        <v>83</v>
      </c>
      <c r="AV171" s="11" t="s">
        <v>85</v>
      </c>
      <c r="AW171" s="11" t="s">
        <v>37</v>
      </c>
      <c r="AX171" s="11" t="s">
        <v>83</v>
      </c>
      <c r="AY171" s="137" t="s">
        <v>266</v>
      </c>
    </row>
    <row r="172" spans="2:65" s="1" customFormat="1" ht="55.5" customHeight="1">
      <c r="B172" s="33"/>
      <c r="C172" s="122" t="s">
        <v>393</v>
      </c>
      <c r="D172" s="122" t="s">
        <v>267</v>
      </c>
      <c r="E172" s="123" t="s">
        <v>851</v>
      </c>
      <c r="F172" s="124" t="s">
        <v>852</v>
      </c>
      <c r="G172" s="125" t="s">
        <v>845</v>
      </c>
      <c r="H172" s="126">
        <v>48</v>
      </c>
      <c r="I172" s="127"/>
      <c r="J172" s="128">
        <f>ROUND(I172*H172,2)</f>
        <v>0</v>
      </c>
      <c r="K172" s="124" t="s">
        <v>271</v>
      </c>
      <c r="L172" s="33"/>
      <c r="M172" s="129" t="s">
        <v>19</v>
      </c>
      <c r="N172" s="130" t="s">
        <v>46</v>
      </c>
      <c r="P172" s="131">
        <f>O172*H172</f>
        <v>0</v>
      </c>
      <c r="Q172" s="131">
        <v>0</v>
      </c>
      <c r="R172" s="131">
        <f>Q172*H172</f>
        <v>0</v>
      </c>
      <c r="S172" s="131">
        <v>0</v>
      </c>
      <c r="T172" s="132">
        <f>S172*H172</f>
        <v>0</v>
      </c>
      <c r="AR172" s="133" t="s">
        <v>853</v>
      </c>
      <c r="AT172" s="133" t="s">
        <v>267</v>
      </c>
      <c r="AU172" s="133" t="s">
        <v>83</v>
      </c>
      <c r="AY172" s="18" t="s">
        <v>266</v>
      </c>
      <c r="BE172" s="134">
        <f>IF(N172="základní",J172,0)</f>
        <v>0</v>
      </c>
      <c r="BF172" s="134">
        <f>IF(N172="snížená",J172,0)</f>
        <v>0</v>
      </c>
      <c r="BG172" s="134">
        <f>IF(N172="zákl. přenesená",J172,0)</f>
        <v>0</v>
      </c>
      <c r="BH172" s="134">
        <f>IF(N172="sníž. přenesená",J172,0)</f>
        <v>0</v>
      </c>
      <c r="BI172" s="134">
        <f>IF(N172="nulová",J172,0)</f>
        <v>0</v>
      </c>
      <c r="BJ172" s="18" t="s">
        <v>83</v>
      </c>
      <c r="BK172" s="134">
        <f>ROUND(I172*H172,2)</f>
        <v>0</v>
      </c>
      <c r="BL172" s="18" t="s">
        <v>853</v>
      </c>
      <c r="BM172" s="133" t="s">
        <v>6475</v>
      </c>
    </row>
    <row r="173" spans="2:65" s="14" customFormat="1" ht="11.25">
      <c r="B173" s="164"/>
      <c r="D173" s="136" t="s">
        <v>274</v>
      </c>
      <c r="E173" s="165" t="s">
        <v>19</v>
      </c>
      <c r="F173" s="166" t="s">
        <v>6408</v>
      </c>
      <c r="H173" s="165" t="s">
        <v>19</v>
      </c>
      <c r="I173" s="167"/>
      <c r="L173" s="164"/>
      <c r="M173" s="168"/>
      <c r="T173" s="169"/>
      <c r="AT173" s="165" t="s">
        <v>274</v>
      </c>
      <c r="AU173" s="165" t="s">
        <v>83</v>
      </c>
      <c r="AV173" s="14" t="s">
        <v>83</v>
      </c>
      <c r="AW173" s="14" t="s">
        <v>37</v>
      </c>
      <c r="AX173" s="14" t="s">
        <v>75</v>
      </c>
      <c r="AY173" s="165" t="s">
        <v>266</v>
      </c>
    </row>
    <row r="174" spans="2:65" s="11" customFormat="1" ht="11.25">
      <c r="B174" s="135"/>
      <c r="D174" s="136" t="s">
        <v>274</v>
      </c>
      <c r="E174" s="137" t="s">
        <v>19</v>
      </c>
      <c r="F174" s="138" t="s">
        <v>534</v>
      </c>
      <c r="H174" s="139">
        <v>48</v>
      </c>
      <c r="I174" s="140"/>
      <c r="L174" s="135"/>
      <c r="M174" s="141"/>
      <c r="T174" s="142"/>
      <c r="AT174" s="137" t="s">
        <v>274</v>
      </c>
      <c r="AU174" s="137" t="s">
        <v>83</v>
      </c>
      <c r="AV174" s="11" t="s">
        <v>85</v>
      </c>
      <c r="AW174" s="11" t="s">
        <v>37</v>
      </c>
      <c r="AX174" s="11" t="s">
        <v>83</v>
      </c>
      <c r="AY174" s="137" t="s">
        <v>266</v>
      </c>
    </row>
    <row r="175" spans="2:65" s="1" customFormat="1" ht="55.5" customHeight="1">
      <c r="B175" s="33"/>
      <c r="C175" s="122" t="s">
        <v>397</v>
      </c>
      <c r="D175" s="122" t="s">
        <v>267</v>
      </c>
      <c r="E175" s="123" t="s">
        <v>857</v>
      </c>
      <c r="F175" s="124" t="s">
        <v>858</v>
      </c>
      <c r="G175" s="125" t="s">
        <v>845</v>
      </c>
      <c r="H175" s="126">
        <v>48</v>
      </c>
      <c r="I175" s="127"/>
      <c r="J175" s="128">
        <f>ROUND(I175*H175,2)</f>
        <v>0</v>
      </c>
      <c r="K175" s="124" t="s">
        <v>271</v>
      </c>
      <c r="L175" s="33"/>
      <c r="M175" s="129" t="s">
        <v>19</v>
      </c>
      <c r="N175" s="130" t="s">
        <v>46</v>
      </c>
      <c r="P175" s="131">
        <f>O175*H175</f>
        <v>0</v>
      </c>
      <c r="Q175" s="131">
        <v>0</v>
      </c>
      <c r="R175" s="131">
        <f>Q175*H175</f>
        <v>0</v>
      </c>
      <c r="S175" s="131">
        <v>0</v>
      </c>
      <c r="T175" s="132">
        <f>S175*H175</f>
        <v>0</v>
      </c>
      <c r="AR175" s="133" t="s">
        <v>853</v>
      </c>
      <c r="AT175" s="133" t="s">
        <v>267</v>
      </c>
      <c r="AU175" s="133" t="s">
        <v>83</v>
      </c>
      <c r="AY175" s="18" t="s">
        <v>266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8" t="s">
        <v>83</v>
      </c>
      <c r="BK175" s="134">
        <f>ROUND(I175*H175,2)</f>
        <v>0</v>
      </c>
      <c r="BL175" s="18" t="s">
        <v>853</v>
      </c>
      <c r="BM175" s="133" t="s">
        <v>6476</v>
      </c>
    </row>
    <row r="176" spans="2:65" s="1" customFormat="1" ht="49.15" customHeight="1">
      <c r="B176" s="33"/>
      <c r="C176" s="122" t="s">
        <v>401</v>
      </c>
      <c r="D176" s="122" t="s">
        <v>267</v>
      </c>
      <c r="E176" s="123" t="s">
        <v>1834</v>
      </c>
      <c r="F176" s="124" t="s">
        <v>1835</v>
      </c>
      <c r="G176" s="125" t="s">
        <v>845</v>
      </c>
      <c r="H176" s="126">
        <v>48</v>
      </c>
      <c r="I176" s="127"/>
      <c r="J176" s="128">
        <f>ROUND(I176*H176,2)</f>
        <v>0</v>
      </c>
      <c r="K176" s="124" t="s">
        <v>271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853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853</v>
      </c>
      <c r="BM176" s="133" t="s">
        <v>6477</v>
      </c>
    </row>
    <row r="177" spans="2:51" s="1" customFormat="1" ht="19.5">
      <c r="B177" s="33"/>
      <c r="D177" s="136" t="s">
        <v>341</v>
      </c>
      <c r="F177" s="150" t="s">
        <v>946</v>
      </c>
      <c r="I177" s="151"/>
      <c r="L177" s="33"/>
      <c r="M177" s="152"/>
      <c r="T177" s="54"/>
      <c r="AT177" s="18" t="s">
        <v>341</v>
      </c>
      <c r="AU177" s="18" t="s">
        <v>83</v>
      </c>
    </row>
    <row r="178" spans="2:51" s="14" customFormat="1" ht="11.25">
      <c r="B178" s="164"/>
      <c r="D178" s="136" t="s">
        <v>274</v>
      </c>
      <c r="E178" s="165" t="s">
        <v>19</v>
      </c>
      <c r="F178" s="166" t="s">
        <v>4158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83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51" s="11" customFormat="1" ht="11.25">
      <c r="B179" s="135"/>
      <c r="D179" s="136" t="s">
        <v>274</v>
      </c>
      <c r="E179" s="137" t="s">
        <v>19</v>
      </c>
      <c r="F179" s="138" t="s">
        <v>6478</v>
      </c>
      <c r="H179" s="139">
        <v>48</v>
      </c>
      <c r="I179" s="140"/>
      <c r="L179" s="135"/>
      <c r="M179" s="180"/>
      <c r="N179" s="181"/>
      <c r="O179" s="181"/>
      <c r="P179" s="181"/>
      <c r="Q179" s="181"/>
      <c r="R179" s="181"/>
      <c r="S179" s="181"/>
      <c r="T179" s="182"/>
      <c r="AT179" s="137" t="s">
        <v>274</v>
      </c>
      <c r="AU179" s="137" t="s">
        <v>83</v>
      </c>
      <c r="AV179" s="11" t="s">
        <v>85</v>
      </c>
      <c r="AW179" s="11" t="s">
        <v>37</v>
      </c>
      <c r="AX179" s="11" t="s">
        <v>83</v>
      </c>
      <c r="AY179" s="137" t="s">
        <v>266</v>
      </c>
    </row>
    <row r="180" spans="2:51" s="1" customFormat="1" ht="6.95" customHeight="1">
      <c r="B180" s="42"/>
      <c r="C180" s="43"/>
      <c r="D180" s="43"/>
      <c r="E180" s="43"/>
      <c r="F180" s="43"/>
      <c r="G180" s="43"/>
      <c r="H180" s="43"/>
      <c r="I180" s="43"/>
      <c r="J180" s="43"/>
      <c r="K180" s="43"/>
      <c r="L180" s="33"/>
    </row>
  </sheetData>
  <sheetProtection algorithmName="SHA-512" hashValue="l5P9w5saj+ClGm0ls0ceQ8RzODz9a3jjl05fKRKldRRmSMh0wY19WyUrrM/8ha/rsaS4IkVprfjLhu58/Qozog==" saltValue="gpGZHracvOafxAScLpZsdet39zX6cx43P7SYgM2HfO9A+rYxtfuIO9rIeGf+GrkvrN3uONJv54J17N8QByy/zA==" spinCount="100000" sheet="1" objects="1" scenarios="1" formatColumns="0" formatRows="0" autoFilter="0"/>
  <autoFilter ref="C81:K179" xr:uid="{00000000-0009-0000-0000-00002D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B2:BM10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220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6479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ROUND((SUM(BE82:BE99)),  2)</f>
        <v>0</v>
      </c>
      <c r="I33" s="90">
        <v>0.21</v>
      </c>
      <c r="J33" s="89">
        <f>ROUND(((SUM(BE82:BE99))*I33),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ROUND((SUM(BF82:BF99)),  2)</f>
        <v>0</v>
      </c>
      <c r="I34" s="90">
        <v>0.12</v>
      </c>
      <c r="J34" s="89">
        <f>ROUND(((SUM(BF82:BF99))*I34),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ROUND((SUM(BG82:BG99)),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ROUND((SUM(BH82:BH99)),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ROUND((SUM(BI82:BI99)),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14-10-01.1 - Následná úprava GPK koleje, km 0,800 - km 2,400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J93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14-10-01.1 - Následná úprava GPK koleje, km 0,800 - km 2,400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P83+P93</f>
        <v>0</v>
      </c>
      <c r="Q82" s="51"/>
      <c r="R82" s="109">
        <f>R83+R93</f>
        <v>226.584</v>
      </c>
      <c r="S82" s="51"/>
      <c r="T82" s="110">
        <f>T83+T93</f>
        <v>0</v>
      </c>
      <c r="AT82" s="18" t="s">
        <v>74</v>
      </c>
      <c r="AU82" s="18" t="s">
        <v>248</v>
      </c>
      <c r="BK82" s="111">
        <f>BK83+BK93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226.584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SUM(P85:P92)</f>
        <v>0</v>
      </c>
      <c r="R84" s="118">
        <f>SUM(R85:R92)</f>
        <v>226.584</v>
      </c>
      <c r="T84" s="119">
        <f>SUM(T85:T92)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SUM(BK85:BK92)</f>
        <v>0</v>
      </c>
    </row>
    <row r="85" spans="2:65" s="1" customFormat="1" ht="37.9" customHeight="1">
      <c r="B85" s="33"/>
      <c r="C85" s="122" t="s">
        <v>85</v>
      </c>
      <c r="D85" s="122" t="s">
        <v>267</v>
      </c>
      <c r="E85" s="123" t="s">
        <v>838</v>
      </c>
      <c r="F85" s="124" t="s">
        <v>839</v>
      </c>
      <c r="G85" s="125" t="s">
        <v>279</v>
      </c>
      <c r="H85" s="126">
        <v>125.88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6480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841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6481</v>
      </c>
      <c r="H87" s="139">
        <v>125.88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16.5" customHeight="1">
      <c r="B88" s="33"/>
      <c r="C88" s="170" t="s">
        <v>285</v>
      </c>
      <c r="D88" s="170" t="s">
        <v>298</v>
      </c>
      <c r="E88" s="171" t="s">
        <v>843</v>
      </c>
      <c r="F88" s="172" t="s">
        <v>844</v>
      </c>
      <c r="G88" s="173" t="s">
        <v>845</v>
      </c>
      <c r="H88" s="174">
        <v>226.584</v>
      </c>
      <c r="I88" s="175"/>
      <c r="J88" s="176">
        <f>ROUND(I88*H88,2)</f>
        <v>0</v>
      </c>
      <c r="K88" s="172" t="s">
        <v>271</v>
      </c>
      <c r="L88" s="177"/>
      <c r="M88" s="178" t="s">
        <v>19</v>
      </c>
      <c r="N88" s="179" t="s">
        <v>46</v>
      </c>
      <c r="P88" s="131">
        <f>O88*H88</f>
        <v>0</v>
      </c>
      <c r="Q88" s="131">
        <v>1</v>
      </c>
      <c r="R88" s="131">
        <f>Q88*H88</f>
        <v>226.584</v>
      </c>
      <c r="S88" s="131">
        <v>0</v>
      </c>
      <c r="T88" s="132">
        <f>S88*H88</f>
        <v>0</v>
      </c>
      <c r="AR88" s="133" t="s">
        <v>303</v>
      </c>
      <c r="AT88" s="133" t="s">
        <v>298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6482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6483</v>
      </c>
      <c r="H89" s="139">
        <v>226.584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83</v>
      </c>
      <c r="AY89" s="137" t="s">
        <v>266</v>
      </c>
    </row>
    <row r="90" spans="2:65" s="1" customFormat="1" ht="90" customHeight="1">
      <c r="B90" s="33"/>
      <c r="C90" s="122" t="s">
        <v>83</v>
      </c>
      <c r="D90" s="122" t="s">
        <v>267</v>
      </c>
      <c r="E90" s="123" t="s">
        <v>831</v>
      </c>
      <c r="F90" s="124" t="s">
        <v>832</v>
      </c>
      <c r="G90" s="125" t="s">
        <v>833</v>
      </c>
      <c r="H90" s="126">
        <v>1.409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6484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6447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6448</v>
      </c>
      <c r="H92" s="139">
        <v>1.409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83</v>
      </c>
      <c r="AY92" s="137" t="s">
        <v>266</v>
      </c>
    </row>
    <row r="93" spans="2:65" s="10" customFormat="1" ht="25.9" customHeight="1">
      <c r="B93" s="112"/>
      <c r="D93" s="113" t="s">
        <v>74</v>
      </c>
      <c r="E93" s="114" t="s">
        <v>849</v>
      </c>
      <c r="F93" s="114" t="s">
        <v>850</v>
      </c>
      <c r="I93" s="115"/>
      <c r="J93" s="116">
        <f>BK93</f>
        <v>0</v>
      </c>
      <c r="L93" s="112"/>
      <c r="M93" s="117"/>
      <c r="P93" s="118">
        <f>SUM(P94:P99)</f>
        <v>0</v>
      </c>
      <c r="R93" s="118">
        <f>SUM(R94:R99)</f>
        <v>0</v>
      </c>
      <c r="T93" s="119">
        <f>SUM(T94:T99)</f>
        <v>0</v>
      </c>
      <c r="AR93" s="113" t="s">
        <v>272</v>
      </c>
      <c r="AT93" s="120" t="s">
        <v>74</v>
      </c>
      <c r="AU93" s="120" t="s">
        <v>75</v>
      </c>
      <c r="AY93" s="113" t="s">
        <v>266</v>
      </c>
      <c r="BK93" s="121">
        <f>SUM(BK94:BK99)</f>
        <v>0</v>
      </c>
    </row>
    <row r="94" spans="2:65" s="1" customFormat="1" ht="55.5" customHeight="1">
      <c r="B94" s="33"/>
      <c r="C94" s="122" t="s">
        <v>272</v>
      </c>
      <c r="D94" s="122" t="s">
        <v>267</v>
      </c>
      <c r="E94" s="123" t="s">
        <v>851</v>
      </c>
      <c r="F94" s="124" t="s">
        <v>852</v>
      </c>
      <c r="G94" s="125" t="s">
        <v>845</v>
      </c>
      <c r="H94" s="126">
        <v>226.584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853</v>
      </c>
      <c r="AT94" s="133" t="s">
        <v>267</v>
      </c>
      <c r="AU94" s="133" t="s">
        <v>83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853</v>
      </c>
      <c r="BM94" s="133" t="s">
        <v>6485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855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83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6486</v>
      </c>
      <c r="H96" s="139">
        <v>226.584</v>
      </c>
      <c r="I96" s="140"/>
      <c r="L96" s="135"/>
      <c r="M96" s="141"/>
      <c r="T96" s="142"/>
      <c r="AT96" s="137" t="s">
        <v>274</v>
      </c>
      <c r="AU96" s="137" t="s">
        <v>83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55.5" customHeight="1">
      <c r="B97" s="33"/>
      <c r="C97" s="122" t="s">
        <v>264</v>
      </c>
      <c r="D97" s="122" t="s">
        <v>267</v>
      </c>
      <c r="E97" s="123" t="s">
        <v>857</v>
      </c>
      <c r="F97" s="124" t="s">
        <v>858</v>
      </c>
      <c r="G97" s="125" t="s">
        <v>845</v>
      </c>
      <c r="H97" s="126">
        <v>1586.088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853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853</v>
      </c>
      <c r="BM97" s="133" t="s">
        <v>6487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855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83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6488</v>
      </c>
      <c r="H99" s="139">
        <v>1586.088</v>
      </c>
      <c r="I99" s="140"/>
      <c r="L99" s="135"/>
      <c r="M99" s="180"/>
      <c r="N99" s="181"/>
      <c r="O99" s="181"/>
      <c r="P99" s="181"/>
      <c r="Q99" s="181"/>
      <c r="R99" s="181"/>
      <c r="S99" s="181"/>
      <c r="T99" s="182"/>
      <c r="AT99" s="137" t="s">
        <v>274</v>
      </c>
      <c r="AU99" s="137" t="s">
        <v>83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6.95" customHeight="1">
      <c r="B100" s="42"/>
      <c r="C100" s="43"/>
      <c r="D100" s="43"/>
      <c r="E100" s="43"/>
      <c r="F100" s="43"/>
      <c r="G100" s="43"/>
      <c r="H100" s="43"/>
      <c r="I100" s="43"/>
      <c r="J100" s="43"/>
      <c r="K100" s="43"/>
      <c r="L100" s="33"/>
    </row>
  </sheetData>
  <sheetProtection algorithmName="SHA-512" hashValue="4b1PPb/hQ+1QLZVlfBfQmH1NPFgFxCRgWPWguOXMJdcywqfw+LfYCeGNZoMPWSJ/xXFyTQGNUBciShJEmrw1FQ==" saltValue="xnRghs0k7yr651Gwfa3xh5AtsMh6QeAnf/kOYBkN0JFqfOhHfr/dN5cZrLe9mDEMCYurHb2nnhBJNGI3VMXxYg==" spinCount="100000" sheet="1" objects="1" scenarios="1" formatColumns="0" formatRows="0" autoFilter="0"/>
  <autoFilter ref="C81:K99" xr:uid="{00000000-0009-0000-0000-00002E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B2:BM14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223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6489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ROUND((SUM(BE82:BE146)),  2)</f>
        <v>0</v>
      </c>
      <c r="I33" s="90">
        <v>0.21</v>
      </c>
      <c r="J33" s="89">
        <f>ROUND(((SUM(BE82:BE146))*I33),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ROUND((SUM(BF82:BF146)),  2)</f>
        <v>0</v>
      </c>
      <c r="I34" s="90">
        <v>0.12</v>
      </c>
      <c r="J34" s="89">
        <f>ROUND(((SUM(BF82:BF146))*I34),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ROUND((SUM(BG82:BG146)),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ROUND((SUM(BH82:BH146)),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ROUND((SUM(BI82:BI146)),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14-11-01 - Železniční spodek, km 0,950 - km 1,450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J117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14-11-01 - Železniční spodek, km 0,950 - km 1,450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P83+P117</f>
        <v>0</v>
      </c>
      <c r="Q82" s="51"/>
      <c r="R82" s="109">
        <f>R83+R117</f>
        <v>2891.2370000000001</v>
      </c>
      <c r="S82" s="51"/>
      <c r="T82" s="110">
        <f>T83+T117</f>
        <v>0</v>
      </c>
      <c r="AT82" s="18" t="s">
        <v>74</v>
      </c>
      <c r="AU82" s="18" t="s">
        <v>248</v>
      </c>
      <c r="BK82" s="111">
        <f>BK83+BK117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2891.2370000000001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SUM(P85:P116)</f>
        <v>0</v>
      </c>
      <c r="R84" s="118">
        <f>SUM(R85:R116)</f>
        <v>2891.2370000000001</v>
      </c>
      <c r="T84" s="119">
        <f>SUM(T85:T116)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SUM(BK85:BK116)</f>
        <v>0</v>
      </c>
    </row>
    <row r="85" spans="2:65" s="1" customFormat="1" ht="37.9" customHeight="1">
      <c r="B85" s="33"/>
      <c r="C85" s="122" t="s">
        <v>83</v>
      </c>
      <c r="D85" s="122" t="s">
        <v>267</v>
      </c>
      <c r="E85" s="123" t="s">
        <v>4780</v>
      </c>
      <c r="F85" s="124" t="s">
        <v>4781</v>
      </c>
      <c r="G85" s="125" t="s">
        <v>279</v>
      </c>
      <c r="H85" s="126">
        <v>101.25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6490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6491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6492</v>
      </c>
      <c r="H87" s="139">
        <v>101.25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37.9" customHeight="1">
      <c r="B88" s="33"/>
      <c r="C88" s="122" t="s">
        <v>85</v>
      </c>
      <c r="D88" s="122" t="s">
        <v>267</v>
      </c>
      <c r="E88" s="123" t="s">
        <v>2122</v>
      </c>
      <c r="F88" s="124" t="s">
        <v>6493</v>
      </c>
      <c r="G88" s="125" t="s">
        <v>279</v>
      </c>
      <c r="H88" s="126">
        <v>218.572</v>
      </c>
      <c r="I88" s="127"/>
      <c r="J88" s="128">
        <f>ROUND(I88*H88,2)</f>
        <v>0</v>
      </c>
      <c r="K88" s="124" t="s">
        <v>271</v>
      </c>
      <c r="L88" s="33"/>
      <c r="M88" s="129" t="s">
        <v>19</v>
      </c>
      <c r="N88" s="130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272</v>
      </c>
      <c r="AT88" s="133" t="s">
        <v>267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6494</v>
      </c>
    </row>
    <row r="89" spans="2:65" s="14" customFormat="1" ht="11.25">
      <c r="B89" s="164"/>
      <c r="D89" s="136" t="s">
        <v>274</v>
      </c>
      <c r="E89" s="165" t="s">
        <v>19</v>
      </c>
      <c r="F89" s="166" t="s">
        <v>1550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6495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6496</v>
      </c>
      <c r="H91" s="139">
        <v>218.572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83</v>
      </c>
      <c r="AY91" s="137" t="s">
        <v>266</v>
      </c>
    </row>
    <row r="92" spans="2:65" s="1" customFormat="1" ht="37.9" customHeight="1">
      <c r="B92" s="33"/>
      <c r="C92" s="122" t="s">
        <v>285</v>
      </c>
      <c r="D92" s="122" t="s">
        <v>267</v>
      </c>
      <c r="E92" s="123" t="s">
        <v>1944</v>
      </c>
      <c r="F92" s="124" t="s">
        <v>1945</v>
      </c>
      <c r="G92" s="125" t="s">
        <v>279</v>
      </c>
      <c r="H92" s="126">
        <v>492.18400000000003</v>
      </c>
      <c r="I92" s="127"/>
      <c r="J92" s="128">
        <f>ROUND(I92*H92,2)</f>
        <v>0</v>
      </c>
      <c r="K92" s="124" t="s">
        <v>271</v>
      </c>
      <c r="L92" s="33"/>
      <c r="M92" s="129" t="s">
        <v>19</v>
      </c>
      <c r="N92" s="130" t="s">
        <v>46</v>
      </c>
      <c r="P92" s="131">
        <f>O92*H92</f>
        <v>0</v>
      </c>
      <c r="Q92" s="131">
        <v>0</v>
      </c>
      <c r="R92" s="131">
        <f>Q92*H92</f>
        <v>0</v>
      </c>
      <c r="S92" s="131">
        <v>0</v>
      </c>
      <c r="T92" s="132">
        <f>S92*H92</f>
        <v>0</v>
      </c>
      <c r="AR92" s="133" t="s">
        <v>272</v>
      </c>
      <c r="AT92" s="133" t="s">
        <v>267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6497</v>
      </c>
    </row>
    <row r="93" spans="2:65" s="1" customFormat="1" ht="19.5">
      <c r="B93" s="33"/>
      <c r="D93" s="136" t="s">
        <v>341</v>
      </c>
      <c r="F93" s="150" t="s">
        <v>6498</v>
      </c>
      <c r="I93" s="151"/>
      <c r="L93" s="33"/>
      <c r="M93" s="152"/>
      <c r="T93" s="54"/>
      <c r="AT93" s="18" t="s">
        <v>341</v>
      </c>
      <c r="AU93" s="18" t="s">
        <v>85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6499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1550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6500</v>
      </c>
      <c r="H96" s="139">
        <v>492.18400000000003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24.2" customHeight="1">
      <c r="B97" s="33"/>
      <c r="C97" s="122" t="s">
        <v>272</v>
      </c>
      <c r="D97" s="122" t="s">
        <v>267</v>
      </c>
      <c r="E97" s="123" t="s">
        <v>6501</v>
      </c>
      <c r="F97" s="124" t="s">
        <v>6502</v>
      </c>
      <c r="G97" s="125" t="s">
        <v>895</v>
      </c>
      <c r="H97" s="126">
        <v>2635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6503</v>
      </c>
    </row>
    <row r="98" spans="2:65" s="1" customFormat="1" ht="19.5">
      <c r="B98" s="33"/>
      <c r="D98" s="136" t="s">
        <v>341</v>
      </c>
      <c r="F98" s="150" t="s">
        <v>6504</v>
      </c>
      <c r="I98" s="151"/>
      <c r="L98" s="33"/>
      <c r="M98" s="152"/>
      <c r="T98" s="54"/>
      <c r="AT98" s="18" t="s">
        <v>341</v>
      </c>
      <c r="AU98" s="18" t="s">
        <v>85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6505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4" customFormat="1" ht="11.25">
      <c r="B100" s="164"/>
      <c r="D100" s="136" t="s">
        <v>274</v>
      </c>
      <c r="E100" s="165" t="s">
        <v>19</v>
      </c>
      <c r="F100" s="166" t="s">
        <v>6506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1" customFormat="1" ht="11.25">
      <c r="B101" s="135"/>
      <c r="D101" s="136" t="s">
        <v>274</v>
      </c>
      <c r="E101" s="137" t="s">
        <v>19</v>
      </c>
      <c r="F101" s="138" t="s">
        <v>6507</v>
      </c>
      <c r="H101" s="139">
        <v>2635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83</v>
      </c>
      <c r="AY101" s="137" t="s">
        <v>266</v>
      </c>
    </row>
    <row r="102" spans="2:65" s="1" customFormat="1" ht="16.5" customHeight="1">
      <c r="B102" s="33"/>
      <c r="C102" s="170" t="s">
        <v>264</v>
      </c>
      <c r="D102" s="170" t="s">
        <v>298</v>
      </c>
      <c r="E102" s="171" t="s">
        <v>1983</v>
      </c>
      <c r="F102" s="172" t="s">
        <v>1984</v>
      </c>
      <c r="G102" s="173" t="s">
        <v>895</v>
      </c>
      <c r="H102" s="174">
        <v>2735</v>
      </c>
      <c r="I102" s="175"/>
      <c r="J102" s="176">
        <f>ROUND(I102*H102,2)</f>
        <v>0</v>
      </c>
      <c r="K102" s="172" t="s">
        <v>271</v>
      </c>
      <c r="L102" s="177"/>
      <c r="M102" s="178" t="s">
        <v>19</v>
      </c>
      <c r="N102" s="179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303</v>
      </c>
      <c r="AT102" s="133" t="s">
        <v>298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6508</v>
      </c>
    </row>
    <row r="103" spans="2:65" s="14" customFormat="1" ht="11.25">
      <c r="B103" s="164"/>
      <c r="D103" s="136" t="s">
        <v>274</v>
      </c>
      <c r="E103" s="165" t="s">
        <v>19</v>
      </c>
      <c r="F103" s="166" t="s">
        <v>6509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6510</v>
      </c>
      <c r="H104" s="139">
        <v>2635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4" customFormat="1" ht="11.25">
      <c r="B105" s="164"/>
      <c r="D105" s="136" t="s">
        <v>274</v>
      </c>
      <c r="E105" s="165" t="s">
        <v>19</v>
      </c>
      <c r="F105" s="166" t="s">
        <v>6511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3056</v>
      </c>
      <c r="H106" s="139">
        <v>100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2" customFormat="1" ht="11.25">
      <c r="B107" s="143"/>
      <c r="D107" s="136" t="s">
        <v>274</v>
      </c>
      <c r="E107" s="144" t="s">
        <v>19</v>
      </c>
      <c r="F107" s="145" t="s">
        <v>276</v>
      </c>
      <c r="H107" s="146">
        <v>2735</v>
      </c>
      <c r="I107" s="147"/>
      <c r="L107" s="143"/>
      <c r="M107" s="148"/>
      <c r="T107" s="149"/>
      <c r="AT107" s="144" t="s">
        <v>274</v>
      </c>
      <c r="AU107" s="144" t="s">
        <v>85</v>
      </c>
      <c r="AV107" s="12" t="s">
        <v>272</v>
      </c>
      <c r="AW107" s="12" t="s">
        <v>37</v>
      </c>
      <c r="AX107" s="12" t="s">
        <v>83</v>
      </c>
      <c r="AY107" s="144" t="s">
        <v>266</v>
      </c>
    </row>
    <row r="108" spans="2:65" s="1" customFormat="1" ht="16.5" customHeight="1">
      <c r="B108" s="33"/>
      <c r="C108" s="170" t="s">
        <v>295</v>
      </c>
      <c r="D108" s="170" t="s">
        <v>298</v>
      </c>
      <c r="E108" s="171" t="s">
        <v>1894</v>
      </c>
      <c r="F108" s="172" t="s">
        <v>1895</v>
      </c>
      <c r="G108" s="173" t="s">
        <v>845</v>
      </c>
      <c r="H108" s="174">
        <v>1494.4659999999999</v>
      </c>
      <c r="I108" s="175"/>
      <c r="J108" s="176">
        <f>ROUND(I108*H108,2)</f>
        <v>0</v>
      </c>
      <c r="K108" s="172" t="s">
        <v>271</v>
      </c>
      <c r="L108" s="177"/>
      <c r="M108" s="178" t="s">
        <v>19</v>
      </c>
      <c r="N108" s="179" t="s">
        <v>46</v>
      </c>
      <c r="P108" s="131">
        <f>O108*H108</f>
        <v>0</v>
      </c>
      <c r="Q108" s="131">
        <v>1</v>
      </c>
      <c r="R108" s="131">
        <f>Q108*H108</f>
        <v>1494.4659999999999</v>
      </c>
      <c r="S108" s="131">
        <v>0</v>
      </c>
      <c r="T108" s="132">
        <f>S108*H108</f>
        <v>0</v>
      </c>
      <c r="AR108" s="133" t="s">
        <v>303</v>
      </c>
      <c r="AT108" s="133" t="s">
        <v>298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6512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6513</v>
      </c>
      <c r="H109" s="139">
        <v>1494.4659999999999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83</v>
      </c>
      <c r="AY109" s="137" t="s">
        <v>266</v>
      </c>
    </row>
    <row r="110" spans="2:65" s="1" customFormat="1" ht="24.2" customHeight="1">
      <c r="B110" s="33"/>
      <c r="C110" s="122" t="s">
        <v>293</v>
      </c>
      <c r="D110" s="122" t="s">
        <v>267</v>
      </c>
      <c r="E110" s="123" t="s">
        <v>4977</v>
      </c>
      <c r="F110" s="124" t="s">
        <v>4978</v>
      </c>
      <c r="G110" s="125" t="s">
        <v>279</v>
      </c>
      <c r="H110" s="126">
        <v>775.98400000000004</v>
      </c>
      <c r="I110" s="127"/>
      <c r="J110" s="128">
        <f>ROUND(I110*H110,2)</f>
        <v>0</v>
      </c>
      <c r="K110" s="124" t="s">
        <v>19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6514</v>
      </c>
    </row>
    <row r="111" spans="2:65" s="1" customFormat="1" ht="19.5">
      <c r="B111" s="33"/>
      <c r="D111" s="136" t="s">
        <v>341</v>
      </c>
      <c r="F111" s="150" t="s">
        <v>4980</v>
      </c>
      <c r="I111" s="151"/>
      <c r="L111" s="33"/>
      <c r="M111" s="152"/>
      <c r="T111" s="54"/>
      <c r="AT111" s="18" t="s">
        <v>341</v>
      </c>
      <c r="AU111" s="18" t="s">
        <v>85</v>
      </c>
    </row>
    <row r="112" spans="2:65" s="14" customFormat="1" ht="11.25">
      <c r="B112" s="164"/>
      <c r="D112" s="136" t="s">
        <v>274</v>
      </c>
      <c r="E112" s="165" t="s">
        <v>19</v>
      </c>
      <c r="F112" s="166" t="s">
        <v>6515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4" customFormat="1" ht="11.25">
      <c r="B113" s="164"/>
      <c r="D113" s="136" t="s">
        <v>274</v>
      </c>
      <c r="E113" s="165" t="s">
        <v>19</v>
      </c>
      <c r="F113" s="166" t="s">
        <v>4981</v>
      </c>
      <c r="H113" s="165" t="s">
        <v>19</v>
      </c>
      <c r="I113" s="167"/>
      <c r="L113" s="164"/>
      <c r="M113" s="168"/>
      <c r="T113" s="169"/>
      <c r="AT113" s="165" t="s">
        <v>274</v>
      </c>
      <c r="AU113" s="165" t="s">
        <v>85</v>
      </c>
      <c r="AV113" s="14" t="s">
        <v>83</v>
      </c>
      <c r="AW113" s="14" t="s">
        <v>37</v>
      </c>
      <c r="AX113" s="14" t="s">
        <v>75</v>
      </c>
      <c r="AY113" s="165" t="s">
        <v>266</v>
      </c>
    </row>
    <row r="114" spans="2:65" s="11" customFormat="1" ht="11.25">
      <c r="B114" s="135"/>
      <c r="D114" s="136" t="s">
        <v>274</v>
      </c>
      <c r="E114" s="137" t="s">
        <v>19</v>
      </c>
      <c r="F114" s="138" t="s">
        <v>6516</v>
      </c>
      <c r="H114" s="139">
        <v>775.98400000000004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83</v>
      </c>
      <c r="AY114" s="137" t="s">
        <v>266</v>
      </c>
    </row>
    <row r="115" spans="2:65" s="1" customFormat="1" ht="16.5" customHeight="1">
      <c r="B115" s="33"/>
      <c r="C115" s="170" t="s">
        <v>303</v>
      </c>
      <c r="D115" s="170" t="s">
        <v>298</v>
      </c>
      <c r="E115" s="171" t="s">
        <v>1962</v>
      </c>
      <c r="F115" s="172" t="s">
        <v>1963</v>
      </c>
      <c r="G115" s="173" t="s">
        <v>845</v>
      </c>
      <c r="H115" s="174">
        <v>1396.771</v>
      </c>
      <c r="I115" s="175"/>
      <c r="J115" s="176">
        <f>ROUND(I115*H115,2)</f>
        <v>0</v>
      </c>
      <c r="K115" s="172" t="s">
        <v>271</v>
      </c>
      <c r="L115" s="177"/>
      <c r="M115" s="178" t="s">
        <v>19</v>
      </c>
      <c r="N115" s="179" t="s">
        <v>46</v>
      </c>
      <c r="P115" s="131">
        <f>O115*H115</f>
        <v>0</v>
      </c>
      <c r="Q115" s="131">
        <v>1</v>
      </c>
      <c r="R115" s="131">
        <f>Q115*H115</f>
        <v>1396.771</v>
      </c>
      <c r="S115" s="131">
        <v>0</v>
      </c>
      <c r="T115" s="132">
        <f>S115*H115</f>
        <v>0</v>
      </c>
      <c r="AR115" s="133" t="s">
        <v>303</v>
      </c>
      <c r="AT115" s="133" t="s">
        <v>298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6517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6518</v>
      </c>
      <c r="H116" s="139">
        <v>1396.771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83</v>
      </c>
      <c r="AY116" s="137" t="s">
        <v>266</v>
      </c>
    </row>
    <row r="117" spans="2:65" s="10" customFormat="1" ht="25.9" customHeight="1">
      <c r="B117" s="112"/>
      <c r="D117" s="113" t="s">
        <v>74</v>
      </c>
      <c r="E117" s="114" t="s">
        <v>849</v>
      </c>
      <c r="F117" s="114" t="s">
        <v>850</v>
      </c>
      <c r="I117" s="115"/>
      <c r="J117" s="116">
        <f>BK117</f>
        <v>0</v>
      </c>
      <c r="L117" s="112"/>
      <c r="M117" s="117"/>
      <c r="P117" s="118">
        <f>SUM(P118:P146)</f>
        <v>0</v>
      </c>
      <c r="R117" s="118">
        <f>SUM(R118:R146)</f>
        <v>0</v>
      </c>
      <c r="T117" s="119">
        <f>SUM(T118:T146)</f>
        <v>0</v>
      </c>
      <c r="AR117" s="113" t="s">
        <v>272</v>
      </c>
      <c r="AT117" s="120" t="s">
        <v>74</v>
      </c>
      <c r="AU117" s="120" t="s">
        <v>75</v>
      </c>
      <c r="AY117" s="113" t="s">
        <v>266</v>
      </c>
      <c r="BK117" s="121">
        <f>SUM(BK118:BK146)</f>
        <v>0</v>
      </c>
    </row>
    <row r="118" spans="2:65" s="1" customFormat="1" ht="55.5" customHeight="1">
      <c r="B118" s="33"/>
      <c r="C118" s="122" t="s">
        <v>307</v>
      </c>
      <c r="D118" s="122" t="s">
        <v>267</v>
      </c>
      <c r="E118" s="123" t="s">
        <v>851</v>
      </c>
      <c r="F118" s="124" t="s">
        <v>852</v>
      </c>
      <c r="G118" s="125" t="s">
        <v>845</v>
      </c>
      <c r="H118" s="126">
        <v>2891.2370000000001</v>
      </c>
      <c r="I118" s="127"/>
      <c r="J118" s="128">
        <f>ROUND(I118*H118,2)</f>
        <v>0</v>
      </c>
      <c r="K118" s="124" t="s">
        <v>271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853</v>
      </c>
      <c r="AT118" s="133" t="s">
        <v>267</v>
      </c>
      <c r="AU118" s="133" t="s">
        <v>83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853</v>
      </c>
      <c r="BM118" s="133" t="s">
        <v>6519</v>
      </c>
    </row>
    <row r="119" spans="2:65" s="14" customFormat="1" ht="11.25">
      <c r="B119" s="164"/>
      <c r="D119" s="136" t="s">
        <v>274</v>
      </c>
      <c r="E119" s="165" t="s">
        <v>19</v>
      </c>
      <c r="F119" s="166" t="s">
        <v>6520</v>
      </c>
      <c r="H119" s="165" t="s">
        <v>19</v>
      </c>
      <c r="I119" s="167"/>
      <c r="L119" s="164"/>
      <c r="M119" s="168"/>
      <c r="T119" s="169"/>
      <c r="AT119" s="165" t="s">
        <v>274</v>
      </c>
      <c r="AU119" s="165" t="s">
        <v>83</v>
      </c>
      <c r="AV119" s="14" t="s">
        <v>83</v>
      </c>
      <c r="AW119" s="14" t="s">
        <v>37</v>
      </c>
      <c r="AX119" s="14" t="s">
        <v>75</v>
      </c>
      <c r="AY119" s="165" t="s">
        <v>266</v>
      </c>
    </row>
    <row r="120" spans="2:65" s="11" customFormat="1" ht="11.25">
      <c r="B120" s="135"/>
      <c r="D120" s="136" t="s">
        <v>274</v>
      </c>
      <c r="E120" s="137" t="s">
        <v>19</v>
      </c>
      <c r="F120" s="138" t="s">
        <v>6521</v>
      </c>
      <c r="H120" s="139">
        <v>1494.4659999999999</v>
      </c>
      <c r="I120" s="140"/>
      <c r="L120" s="135"/>
      <c r="M120" s="141"/>
      <c r="T120" s="142"/>
      <c r="AT120" s="137" t="s">
        <v>274</v>
      </c>
      <c r="AU120" s="137" t="s">
        <v>83</v>
      </c>
      <c r="AV120" s="11" t="s">
        <v>85</v>
      </c>
      <c r="AW120" s="11" t="s">
        <v>37</v>
      </c>
      <c r="AX120" s="11" t="s">
        <v>75</v>
      </c>
      <c r="AY120" s="137" t="s">
        <v>266</v>
      </c>
    </row>
    <row r="121" spans="2:65" s="14" customFormat="1" ht="11.25">
      <c r="B121" s="164"/>
      <c r="D121" s="136" t="s">
        <v>274</v>
      </c>
      <c r="E121" s="165" t="s">
        <v>19</v>
      </c>
      <c r="F121" s="166" t="s">
        <v>2060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83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1" customFormat="1" ht="11.25">
      <c r="B122" s="135"/>
      <c r="D122" s="136" t="s">
        <v>274</v>
      </c>
      <c r="E122" s="137" t="s">
        <v>19</v>
      </c>
      <c r="F122" s="138" t="s">
        <v>6522</v>
      </c>
      <c r="H122" s="139">
        <v>1396.771</v>
      </c>
      <c r="I122" s="140"/>
      <c r="L122" s="135"/>
      <c r="M122" s="141"/>
      <c r="T122" s="142"/>
      <c r="AT122" s="137" t="s">
        <v>274</v>
      </c>
      <c r="AU122" s="137" t="s">
        <v>83</v>
      </c>
      <c r="AV122" s="11" t="s">
        <v>85</v>
      </c>
      <c r="AW122" s="11" t="s">
        <v>37</v>
      </c>
      <c r="AX122" s="11" t="s">
        <v>75</v>
      </c>
      <c r="AY122" s="137" t="s">
        <v>266</v>
      </c>
    </row>
    <row r="123" spans="2:65" s="12" customFormat="1" ht="11.25">
      <c r="B123" s="143"/>
      <c r="D123" s="136" t="s">
        <v>274</v>
      </c>
      <c r="E123" s="144" t="s">
        <v>19</v>
      </c>
      <c r="F123" s="145" t="s">
        <v>276</v>
      </c>
      <c r="H123" s="146">
        <v>2891.2370000000001</v>
      </c>
      <c r="I123" s="147"/>
      <c r="L123" s="143"/>
      <c r="M123" s="148"/>
      <c r="T123" s="149"/>
      <c r="AT123" s="144" t="s">
        <v>274</v>
      </c>
      <c r="AU123" s="144" t="s">
        <v>83</v>
      </c>
      <c r="AV123" s="12" t="s">
        <v>272</v>
      </c>
      <c r="AW123" s="12" t="s">
        <v>37</v>
      </c>
      <c r="AX123" s="12" t="s">
        <v>83</v>
      </c>
      <c r="AY123" s="144" t="s">
        <v>266</v>
      </c>
    </row>
    <row r="124" spans="2:65" s="1" customFormat="1" ht="55.5" customHeight="1">
      <c r="B124" s="33"/>
      <c r="C124" s="122" t="s">
        <v>312</v>
      </c>
      <c r="D124" s="122" t="s">
        <v>267</v>
      </c>
      <c r="E124" s="123" t="s">
        <v>857</v>
      </c>
      <c r="F124" s="124" t="s">
        <v>858</v>
      </c>
      <c r="G124" s="125" t="s">
        <v>845</v>
      </c>
      <c r="H124" s="126">
        <v>16146.040999999999</v>
      </c>
      <c r="I124" s="127"/>
      <c r="J124" s="128">
        <f>ROUND(I124*H124,2)</f>
        <v>0</v>
      </c>
      <c r="K124" s="124" t="s">
        <v>271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853</v>
      </c>
      <c r="AT124" s="133" t="s">
        <v>267</v>
      </c>
      <c r="AU124" s="133" t="s">
        <v>83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853</v>
      </c>
      <c r="BM124" s="133" t="s">
        <v>6523</v>
      </c>
    </row>
    <row r="125" spans="2:65" s="14" customFormat="1" ht="11.25">
      <c r="B125" s="164"/>
      <c r="D125" s="136" t="s">
        <v>274</v>
      </c>
      <c r="E125" s="165" t="s">
        <v>19</v>
      </c>
      <c r="F125" s="166" t="s">
        <v>6520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83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6524</v>
      </c>
      <c r="H126" s="139">
        <v>11955.727999999999</v>
      </c>
      <c r="I126" s="140"/>
      <c r="L126" s="135"/>
      <c r="M126" s="141"/>
      <c r="T126" s="142"/>
      <c r="AT126" s="137" t="s">
        <v>274</v>
      </c>
      <c r="AU126" s="137" t="s">
        <v>83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4" customFormat="1" ht="11.25">
      <c r="B127" s="164"/>
      <c r="D127" s="136" t="s">
        <v>274</v>
      </c>
      <c r="E127" s="165" t="s">
        <v>19</v>
      </c>
      <c r="F127" s="166" t="s">
        <v>2060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83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1" customFormat="1" ht="11.25">
      <c r="B128" s="135"/>
      <c r="D128" s="136" t="s">
        <v>274</v>
      </c>
      <c r="E128" s="137" t="s">
        <v>19</v>
      </c>
      <c r="F128" s="138" t="s">
        <v>6525</v>
      </c>
      <c r="H128" s="139">
        <v>4190.3130000000001</v>
      </c>
      <c r="I128" s="140"/>
      <c r="L128" s="135"/>
      <c r="M128" s="141"/>
      <c r="T128" s="142"/>
      <c r="AT128" s="137" t="s">
        <v>274</v>
      </c>
      <c r="AU128" s="137" t="s">
        <v>83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2" customFormat="1" ht="11.25">
      <c r="B129" s="143"/>
      <c r="D129" s="136" t="s">
        <v>274</v>
      </c>
      <c r="E129" s="144" t="s">
        <v>19</v>
      </c>
      <c r="F129" s="145" t="s">
        <v>276</v>
      </c>
      <c r="H129" s="146">
        <v>16146.040999999999</v>
      </c>
      <c r="I129" s="147"/>
      <c r="L129" s="143"/>
      <c r="M129" s="148"/>
      <c r="T129" s="149"/>
      <c r="AT129" s="144" t="s">
        <v>274</v>
      </c>
      <c r="AU129" s="144" t="s">
        <v>83</v>
      </c>
      <c r="AV129" s="12" t="s">
        <v>272</v>
      </c>
      <c r="AW129" s="12" t="s">
        <v>37</v>
      </c>
      <c r="AX129" s="12" t="s">
        <v>83</v>
      </c>
      <c r="AY129" s="144" t="s">
        <v>266</v>
      </c>
    </row>
    <row r="130" spans="2:65" s="1" customFormat="1" ht="55.5" customHeight="1">
      <c r="B130" s="33"/>
      <c r="C130" s="122" t="s">
        <v>351</v>
      </c>
      <c r="D130" s="122" t="s">
        <v>267</v>
      </c>
      <c r="E130" s="123" t="s">
        <v>851</v>
      </c>
      <c r="F130" s="124" t="s">
        <v>852</v>
      </c>
      <c r="G130" s="125" t="s">
        <v>845</v>
      </c>
      <c r="H130" s="126">
        <v>1137.2090000000001</v>
      </c>
      <c r="I130" s="127"/>
      <c r="J130" s="128">
        <f>ROUND(I130*H130,2)</f>
        <v>0</v>
      </c>
      <c r="K130" s="124" t="s">
        <v>271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853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853</v>
      </c>
      <c r="BM130" s="133" t="s">
        <v>6526</v>
      </c>
    </row>
    <row r="131" spans="2:65" s="14" customFormat="1" ht="11.25">
      <c r="B131" s="164"/>
      <c r="D131" s="136" t="s">
        <v>274</v>
      </c>
      <c r="E131" s="165" t="s">
        <v>19</v>
      </c>
      <c r="F131" s="166" t="s">
        <v>2088</v>
      </c>
      <c r="H131" s="165" t="s">
        <v>19</v>
      </c>
      <c r="I131" s="167"/>
      <c r="L131" s="164"/>
      <c r="M131" s="168"/>
      <c r="T131" s="169"/>
      <c r="AT131" s="165" t="s">
        <v>274</v>
      </c>
      <c r="AU131" s="165" t="s">
        <v>83</v>
      </c>
      <c r="AV131" s="14" t="s">
        <v>83</v>
      </c>
      <c r="AW131" s="14" t="s">
        <v>37</v>
      </c>
      <c r="AX131" s="14" t="s">
        <v>75</v>
      </c>
      <c r="AY131" s="165" t="s">
        <v>266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6527</v>
      </c>
      <c r="H132" s="139">
        <v>1137.2090000000001</v>
      </c>
      <c r="I132" s="140"/>
      <c r="L132" s="135"/>
      <c r="M132" s="141"/>
      <c r="T132" s="142"/>
      <c r="AT132" s="137" t="s">
        <v>274</v>
      </c>
      <c r="AU132" s="137" t="s">
        <v>83</v>
      </c>
      <c r="AV132" s="11" t="s">
        <v>85</v>
      </c>
      <c r="AW132" s="11" t="s">
        <v>37</v>
      </c>
      <c r="AX132" s="11" t="s">
        <v>83</v>
      </c>
      <c r="AY132" s="137" t="s">
        <v>266</v>
      </c>
    </row>
    <row r="133" spans="2:65" s="1" customFormat="1" ht="55.5" customHeight="1">
      <c r="B133" s="33"/>
      <c r="C133" s="122" t="s">
        <v>8</v>
      </c>
      <c r="D133" s="122" t="s">
        <v>267</v>
      </c>
      <c r="E133" s="123" t="s">
        <v>857</v>
      </c>
      <c r="F133" s="124" t="s">
        <v>858</v>
      </c>
      <c r="G133" s="125" t="s">
        <v>845</v>
      </c>
      <c r="H133" s="126">
        <v>3411.627</v>
      </c>
      <c r="I133" s="127"/>
      <c r="J133" s="128">
        <f>ROUND(I133*H133,2)</f>
        <v>0</v>
      </c>
      <c r="K133" s="124" t="s">
        <v>271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853</v>
      </c>
      <c r="AT133" s="133" t="s">
        <v>267</v>
      </c>
      <c r="AU133" s="133" t="s">
        <v>83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853</v>
      </c>
      <c r="BM133" s="133" t="s">
        <v>6528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6529</v>
      </c>
      <c r="H134" s="139">
        <v>3411.627</v>
      </c>
      <c r="I134" s="140"/>
      <c r="L134" s="135"/>
      <c r="M134" s="141"/>
      <c r="T134" s="142"/>
      <c r="AT134" s="137" t="s">
        <v>274</v>
      </c>
      <c r="AU134" s="137" t="s">
        <v>83</v>
      </c>
      <c r="AV134" s="11" t="s">
        <v>85</v>
      </c>
      <c r="AW134" s="11" t="s">
        <v>37</v>
      </c>
      <c r="AX134" s="11" t="s">
        <v>83</v>
      </c>
      <c r="AY134" s="137" t="s">
        <v>266</v>
      </c>
    </row>
    <row r="135" spans="2:65" s="1" customFormat="1" ht="62.65" customHeight="1">
      <c r="B135" s="33"/>
      <c r="C135" s="122" t="s">
        <v>358</v>
      </c>
      <c r="D135" s="122" t="s">
        <v>267</v>
      </c>
      <c r="E135" s="123" t="s">
        <v>921</v>
      </c>
      <c r="F135" s="124" t="s">
        <v>922</v>
      </c>
      <c r="G135" s="125" t="s">
        <v>845</v>
      </c>
      <c r="H135" s="126">
        <v>1.0940000000000001</v>
      </c>
      <c r="I135" s="127"/>
      <c r="J135" s="128">
        <f>ROUND(I135*H135,2)</f>
        <v>0</v>
      </c>
      <c r="K135" s="124" t="s">
        <v>271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853</v>
      </c>
      <c r="AT135" s="133" t="s">
        <v>267</v>
      </c>
      <c r="AU135" s="133" t="s">
        <v>83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853</v>
      </c>
      <c r="BM135" s="133" t="s">
        <v>6530</v>
      </c>
    </row>
    <row r="136" spans="2:65" s="14" customFormat="1" ht="11.25">
      <c r="B136" s="164"/>
      <c r="D136" s="136" t="s">
        <v>274</v>
      </c>
      <c r="E136" s="165" t="s">
        <v>19</v>
      </c>
      <c r="F136" s="166" t="s">
        <v>2072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83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6531</v>
      </c>
      <c r="H137" s="139">
        <v>1.0940000000000001</v>
      </c>
      <c r="I137" s="140"/>
      <c r="L137" s="135"/>
      <c r="M137" s="141"/>
      <c r="T137" s="142"/>
      <c r="AT137" s="137" t="s">
        <v>274</v>
      </c>
      <c r="AU137" s="137" t="s">
        <v>83</v>
      </c>
      <c r="AV137" s="11" t="s">
        <v>85</v>
      </c>
      <c r="AW137" s="11" t="s">
        <v>37</v>
      </c>
      <c r="AX137" s="11" t="s">
        <v>83</v>
      </c>
      <c r="AY137" s="137" t="s">
        <v>266</v>
      </c>
    </row>
    <row r="138" spans="2:65" s="1" customFormat="1" ht="62.65" customHeight="1">
      <c r="B138" s="33"/>
      <c r="C138" s="122" t="s">
        <v>362</v>
      </c>
      <c r="D138" s="122" t="s">
        <v>267</v>
      </c>
      <c r="E138" s="123" t="s">
        <v>926</v>
      </c>
      <c r="F138" s="124" t="s">
        <v>927</v>
      </c>
      <c r="G138" s="125" t="s">
        <v>845</v>
      </c>
      <c r="H138" s="126">
        <v>18.597999999999999</v>
      </c>
      <c r="I138" s="127"/>
      <c r="J138" s="128">
        <f>ROUND(I138*H138,2)</f>
        <v>0</v>
      </c>
      <c r="K138" s="124" t="s">
        <v>271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853</v>
      </c>
      <c r="AT138" s="133" t="s">
        <v>267</v>
      </c>
      <c r="AU138" s="133" t="s">
        <v>83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853</v>
      </c>
      <c r="BM138" s="133" t="s">
        <v>6532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6533</v>
      </c>
      <c r="H139" s="139">
        <v>18.597999999999999</v>
      </c>
      <c r="I139" s="140"/>
      <c r="L139" s="135"/>
      <c r="M139" s="141"/>
      <c r="T139" s="142"/>
      <c r="AT139" s="137" t="s">
        <v>274</v>
      </c>
      <c r="AU139" s="137" t="s">
        <v>83</v>
      </c>
      <c r="AV139" s="11" t="s">
        <v>85</v>
      </c>
      <c r="AW139" s="11" t="s">
        <v>37</v>
      </c>
      <c r="AX139" s="11" t="s">
        <v>83</v>
      </c>
      <c r="AY139" s="137" t="s">
        <v>266</v>
      </c>
    </row>
    <row r="140" spans="2:65" s="1" customFormat="1" ht="49.15" customHeight="1">
      <c r="B140" s="33"/>
      <c r="C140" s="122" t="s">
        <v>370</v>
      </c>
      <c r="D140" s="122" t="s">
        <v>267</v>
      </c>
      <c r="E140" s="123" t="s">
        <v>2091</v>
      </c>
      <c r="F140" s="124" t="s">
        <v>2092</v>
      </c>
      <c r="G140" s="125" t="s">
        <v>845</v>
      </c>
      <c r="H140" s="126">
        <v>1137.2090000000001</v>
      </c>
      <c r="I140" s="127"/>
      <c r="J140" s="128">
        <f>ROUND(I140*H140,2)</f>
        <v>0</v>
      </c>
      <c r="K140" s="124" t="s">
        <v>271</v>
      </c>
      <c r="L140" s="33"/>
      <c r="M140" s="129" t="s">
        <v>19</v>
      </c>
      <c r="N140" s="130" t="s">
        <v>46</v>
      </c>
      <c r="P140" s="131">
        <f>O140*H140</f>
        <v>0</v>
      </c>
      <c r="Q140" s="131">
        <v>0</v>
      </c>
      <c r="R140" s="131">
        <f>Q140*H140</f>
        <v>0</v>
      </c>
      <c r="S140" s="131">
        <v>0</v>
      </c>
      <c r="T140" s="132">
        <f>S140*H140</f>
        <v>0</v>
      </c>
      <c r="AR140" s="133" t="s">
        <v>853</v>
      </c>
      <c r="AT140" s="133" t="s">
        <v>267</v>
      </c>
      <c r="AU140" s="133" t="s">
        <v>83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853</v>
      </c>
      <c r="BM140" s="133" t="s">
        <v>6534</v>
      </c>
    </row>
    <row r="141" spans="2:65" s="1" customFormat="1" ht="19.5">
      <c r="B141" s="33"/>
      <c r="D141" s="136" t="s">
        <v>341</v>
      </c>
      <c r="F141" s="150" t="s">
        <v>946</v>
      </c>
      <c r="I141" s="151"/>
      <c r="L141" s="33"/>
      <c r="M141" s="152"/>
      <c r="T141" s="54"/>
      <c r="AT141" s="18" t="s">
        <v>341</v>
      </c>
      <c r="AU141" s="18" t="s">
        <v>83</v>
      </c>
    </row>
    <row r="142" spans="2:65" s="14" customFormat="1" ht="11.25">
      <c r="B142" s="164"/>
      <c r="D142" s="136" t="s">
        <v>274</v>
      </c>
      <c r="E142" s="165" t="s">
        <v>19</v>
      </c>
      <c r="F142" s="166" t="s">
        <v>6535</v>
      </c>
      <c r="H142" s="165" t="s">
        <v>19</v>
      </c>
      <c r="I142" s="167"/>
      <c r="L142" s="164"/>
      <c r="M142" s="168"/>
      <c r="T142" s="169"/>
      <c r="AT142" s="165" t="s">
        <v>274</v>
      </c>
      <c r="AU142" s="165" t="s">
        <v>83</v>
      </c>
      <c r="AV142" s="14" t="s">
        <v>83</v>
      </c>
      <c r="AW142" s="14" t="s">
        <v>37</v>
      </c>
      <c r="AX142" s="14" t="s">
        <v>75</v>
      </c>
      <c r="AY142" s="165" t="s">
        <v>266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6536</v>
      </c>
      <c r="H143" s="139">
        <v>349.71499999999997</v>
      </c>
      <c r="I143" s="140"/>
      <c r="L143" s="135"/>
      <c r="M143" s="141"/>
      <c r="T143" s="142"/>
      <c r="AT143" s="137" t="s">
        <v>274</v>
      </c>
      <c r="AU143" s="137" t="s">
        <v>83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4" customFormat="1" ht="11.25">
      <c r="B144" s="164"/>
      <c r="D144" s="136" t="s">
        <v>274</v>
      </c>
      <c r="E144" s="165" t="s">
        <v>19</v>
      </c>
      <c r="F144" s="166" t="s">
        <v>6537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83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51" s="11" customFormat="1" ht="11.25">
      <c r="B145" s="135"/>
      <c r="D145" s="136" t="s">
        <v>274</v>
      </c>
      <c r="E145" s="137" t="s">
        <v>19</v>
      </c>
      <c r="F145" s="138" t="s">
        <v>6538</v>
      </c>
      <c r="H145" s="139">
        <v>787.49400000000003</v>
      </c>
      <c r="I145" s="140"/>
      <c r="L145" s="135"/>
      <c r="M145" s="141"/>
      <c r="T145" s="142"/>
      <c r="AT145" s="137" t="s">
        <v>274</v>
      </c>
      <c r="AU145" s="137" t="s">
        <v>83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51" s="12" customFormat="1" ht="11.25">
      <c r="B146" s="143"/>
      <c r="D146" s="136" t="s">
        <v>274</v>
      </c>
      <c r="E146" s="144" t="s">
        <v>19</v>
      </c>
      <c r="F146" s="145" t="s">
        <v>276</v>
      </c>
      <c r="H146" s="146">
        <v>1137.2090000000001</v>
      </c>
      <c r="I146" s="147"/>
      <c r="L146" s="143"/>
      <c r="M146" s="183"/>
      <c r="N146" s="184"/>
      <c r="O146" s="184"/>
      <c r="P146" s="184"/>
      <c r="Q146" s="184"/>
      <c r="R146" s="184"/>
      <c r="S146" s="184"/>
      <c r="T146" s="185"/>
      <c r="AT146" s="144" t="s">
        <v>274</v>
      </c>
      <c r="AU146" s="144" t="s">
        <v>83</v>
      </c>
      <c r="AV146" s="12" t="s">
        <v>272</v>
      </c>
      <c r="AW146" s="12" t="s">
        <v>37</v>
      </c>
      <c r="AX146" s="12" t="s">
        <v>83</v>
      </c>
      <c r="AY146" s="144" t="s">
        <v>266</v>
      </c>
    </row>
    <row r="147" spans="2:51" s="1" customFormat="1" ht="6.95" customHeight="1">
      <c r="B147" s="42"/>
      <c r="C147" s="43"/>
      <c r="D147" s="43"/>
      <c r="E147" s="43"/>
      <c r="F147" s="43"/>
      <c r="G147" s="43"/>
      <c r="H147" s="43"/>
      <c r="I147" s="43"/>
      <c r="J147" s="43"/>
      <c r="K147" s="43"/>
      <c r="L147" s="33"/>
    </row>
  </sheetData>
  <sheetProtection algorithmName="SHA-512" hashValue="8tKjojyA22QVLRlKs1fY3W26HJjPFJvX+wpCTLYeWEe0iHVxBEjnbucdNV7TEAM71LrPUTbiaF3pNRhOwF2anw==" saltValue="xwQ6JNnzHzYfHUV6DMful8RE7fTd5n5D+4uo5BfO0pjBvbNwg92kb7tXPfYjZO35TtCs1P9eM2yCnOjD/1aQjw==" spinCount="100000" sheet="1" objects="1" scenarios="1" formatColumns="0" formatRows="0" autoFilter="0"/>
  <autoFilter ref="C81:K146" xr:uid="{00000000-0009-0000-0000-00002F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B2:BM34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226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6539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ROUND(J88,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ROUND((SUM(BE88:BE342)),  2)</f>
        <v>0</v>
      </c>
      <c r="I33" s="90">
        <v>0.21</v>
      </c>
      <c r="J33" s="89">
        <f>ROUND(((SUM(BE88:BE342))*I33),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ROUND((SUM(BF88:BF342)),  2)</f>
        <v>0</v>
      </c>
      <c r="I34" s="90">
        <v>0.12</v>
      </c>
      <c r="J34" s="89">
        <f>ROUND(((SUM(BF88:BF342))*I34),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ROUND((SUM(BG88:BG342)),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ROUND((SUM(BH88:BH342)),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ROUND((SUM(BI88:BI342)),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14-20-01 - Oprava mostu, evid. km 2,055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J88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2579</v>
      </c>
      <c r="E60" s="102"/>
      <c r="F60" s="102"/>
      <c r="G60" s="102"/>
      <c r="H60" s="102"/>
      <c r="I60" s="102"/>
      <c r="J60" s="103">
        <f>J89</f>
        <v>0</v>
      </c>
      <c r="L60" s="100"/>
    </row>
    <row r="61" spans="2:47" s="8" customFormat="1" ht="24.95" customHeight="1">
      <c r="B61" s="100"/>
      <c r="D61" s="101" t="s">
        <v>2580</v>
      </c>
      <c r="E61" s="102"/>
      <c r="F61" s="102"/>
      <c r="G61" s="102"/>
      <c r="H61" s="102"/>
      <c r="I61" s="102"/>
      <c r="J61" s="103">
        <f>J96</f>
        <v>0</v>
      </c>
      <c r="L61" s="100"/>
    </row>
    <row r="62" spans="2:47" s="8" customFormat="1" ht="24.95" customHeight="1">
      <c r="B62" s="100"/>
      <c r="D62" s="101" t="s">
        <v>2581</v>
      </c>
      <c r="E62" s="102"/>
      <c r="F62" s="102"/>
      <c r="G62" s="102"/>
      <c r="H62" s="102"/>
      <c r="I62" s="102"/>
      <c r="J62" s="103">
        <f>J144</f>
        <v>0</v>
      </c>
      <c r="L62" s="100"/>
    </row>
    <row r="63" spans="2:47" s="8" customFormat="1" ht="24.95" customHeight="1">
      <c r="B63" s="100"/>
      <c r="D63" s="101" t="s">
        <v>2582</v>
      </c>
      <c r="E63" s="102"/>
      <c r="F63" s="102"/>
      <c r="G63" s="102"/>
      <c r="H63" s="102"/>
      <c r="I63" s="102"/>
      <c r="J63" s="103">
        <f>J173</f>
        <v>0</v>
      </c>
      <c r="L63" s="100"/>
    </row>
    <row r="64" spans="2:47" s="8" customFormat="1" ht="24.95" customHeight="1">
      <c r="B64" s="100"/>
      <c r="D64" s="101" t="s">
        <v>2583</v>
      </c>
      <c r="E64" s="102"/>
      <c r="F64" s="102"/>
      <c r="G64" s="102"/>
      <c r="H64" s="102"/>
      <c r="I64" s="102"/>
      <c r="J64" s="103">
        <f>J201</f>
        <v>0</v>
      </c>
      <c r="L64" s="100"/>
    </row>
    <row r="65" spans="2:12" s="8" customFormat="1" ht="24.95" customHeight="1">
      <c r="B65" s="100"/>
      <c r="D65" s="101" t="s">
        <v>249</v>
      </c>
      <c r="E65" s="102"/>
      <c r="F65" s="102"/>
      <c r="G65" s="102"/>
      <c r="H65" s="102"/>
      <c r="I65" s="102"/>
      <c r="J65" s="103">
        <f>J226</f>
        <v>0</v>
      </c>
      <c r="L65" s="100"/>
    </row>
    <row r="66" spans="2:12" s="8" customFormat="1" ht="24.95" customHeight="1">
      <c r="B66" s="100"/>
      <c r="D66" s="101" t="s">
        <v>2584</v>
      </c>
      <c r="E66" s="102"/>
      <c r="F66" s="102"/>
      <c r="G66" s="102"/>
      <c r="H66" s="102"/>
      <c r="I66" s="102"/>
      <c r="J66" s="103">
        <f>J235</f>
        <v>0</v>
      </c>
      <c r="L66" s="100"/>
    </row>
    <row r="67" spans="2:12" s="8" customFormat="1" ht="24.95" customHeight="1">
      <c r="B67" s="100"/>
      <c r="D67" s="101" t="s">
        <v>250</v>
      </c>
      <c r="E67" s="102"/>
      <c r="F67" s="102"/>
      <c r="G67" s="102"/>
      <c r="H67" s="102"/>
      <c r="I67" s="102"/>
      <c r="J67" s="103">
        <f>J239</f>
        <v>0</v>
      </c>
      <c r="L67" s="100"/>
    </row>
    <row r="68" spans="2:12" s="8" customFormat="1" ht="24.95" customHeight="1">
      <c r="B68" s="100"/>
      <c r="D68" s="101" t="s">
        <v>2586</v>
      </c>
      <c r="E68" s="102"/>
      <c r="F68" s="102"/>
      <c r="G68" s="102"/>
      <c r="H68" s="102"/>
      <c r="I68" s="102"/>
      <c r="J68" s="103">
        <f>J272</f>
        <v>0</v>
      </c>
      <c r="L68" s="100"/>
    </row>
    <row r="69" spans="2:12" s="1" customFormat="1" ht="21.75" customHeight="1">
      <c r="B69" s="33"/>
      <c r="L69" s="33"/>
    </row>
    <row r="70" spans="2:12" s="1" customFormat="1" ht="6.95" customHeight="1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>
      <c r="B75" s="33"/>
      <c r="C75" s="22" t="s">
        <v>251</v>
      </c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16</v>
      </c>
      <c r="L77" s="33"/>
    </row>
    <row r="78" spans="2:12" s="1" customFormat="1" ht="26.25" customHeight="1">
      <c r="B78" s="33"/>
      <c r="E78" s="319" t="str">
        <f>E7</f>
        <v>Odstranění havarijního stavu po povodních 2024 - komplexní oprava trati v úseku Vápenná - Javorník ve Slezsku - PD</v>
      </c>
      <c r="F78" s="320"/>
      <c r="G78" s="320"/>
      <c r="H78" s="320"/>
      <c r="L78" s="33"/>
    </row>
    <row r="79" spans="2:12" s="1" customFormat="1" ht="12" customHeight="1">
      <c r="B79" s="33"/>
      <c r="C79" s="28" t="s">
        <v>243</v>
      </c>
      <c r="L79" s="33"/>
    </row>
    <row r="80" spans="2:12" s="1" customFormat="1" ht="16.5" customHeight="1">
      <c r="B80" s="33"/>
      <c r="E80" s="315" t="str">
        <f>E9</f>
        <v>SO 14-20-01 - Oprava mostu, evid. km 2,055</v>
      </c>
      <c r="F80" s="321"/>
      <c r="G80" s="321"/>
      <c r="H80" s="321"/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21</v>
      </c>
      <c r="F82" s="26" t="str">
        <f>F12</f>
        <v xml:space="preserve"> </v>
      </c>
      <c r="I82" s="28" t="s">
        <v>23</v>
      </c>
      <c r="J82" s="50" t="str">
        <f>IF(J12="","",J12)</f>
        <v>10. 4. 2025</v>
      </c>
      <c r="L82" s="33"/>
    </row>
    <row r="83" spans="2:65" s="1" customFormat="1" ht="6.95" customHeight="1">
      <c r="B83" s="33"/>
      <c r="L83" s="33"/>
    </row>
    <row r="84" spans="2:65" s="1" customFormat="1" ht="15.2" customHeight="1">
      <c r="B84" s="33"/>
      <c r="C84" s="28" t="s">
        <v>25</v>
      </c>
      <c r="F84" s="26" t="str">
        <f>E15</f>
        <v xml:space="preserve">Správa železnic, státní organizace </v>
      </c>
      <c r="I84" s="28" t="s">
        <v>33</v>
      </c>
      <c r="J84" s="31" t="str">
        <f>E21</f>
        <v>Prodin a.s.</v>
      </c>
      <c r="L84" s="33"/>
    </row>
    <row r="85" spans="2:65" s="1" customFormat="1" ht="15.2" customHeight="1">
      <c r="B85" s="33"/>
      <c r="C85" s="28" t="s">
        <v>31</v>
      </c>
      <c r="F85" s="26" t="str">
        <f>IF(E18="","",E18)</f>
        <v>Vyplň údaj</v>
      </c>
      <c r="I85" s="28" t="s">
        <v>38</v>
      </c>
      <c r="J85" s="31" t="str">
        <f>E24</f>
        <v xml:space="preserve"> </v>
      </c>
      <c r="L85" s="33"/>
    </row>
    <row r="86" spans="2:65" s="1" customFormat="1" ht="10.35" customHeight="1">
      <c r="B86" s="33"/>
      <c r="L86" s="33"/>
    </row>
    <row r="87" spans="2:65" s="9" customFormat="1" ht="29.25" customHeight="1">
      <c r="B87" s="104"/>
      <c r="C87" s="105" t="s">
        <v>252</v>
      </c>
      <c r="D87" s="106" t="s">
        <v>60</v>
      </c>
      <c r="E87" s="106" t="s">
        <v>56</v>
      </c>
      <c r="F87" s="106" t="s">
        <v>57</v>
      </c>
      <c r="G87" s="106" t="s">
        <v>253</v>
      </c>
      <c r="H87" s="106" t="s">
        <v>254</v>
      </c>
      <c r="I87" s="106" t="s">
        <v>255</v>
      </c>
      <c r="J87" s="106" t="s">
        <v>247</v>
      </c>
      <c r="K87" s="107" t="s">
        <v>256</v>
      </c>
      <c r="L87" s="104"/>
      <c r="M87" s="57" t="s">
        <v>19</v>
      </c>
      <c r="N87" s="58" t="s">
        <v>45</v>
      </c>
      <c r="O87" s="58" t="s">
        <v>257</v>
      </c>
      <c r="P87" s="58" t="s">
        <v>258</v>
      </c>
      <c r="Q87" s="58" t="s">
        <v>259</v>
      </c>
      <c r="R87" s="58" t="s">
        <v>260</v>
      </c>
      <c r="S87" s="58" t="s">
        <v>261</v>
      </c>
      <c r="T87" s="59" t="s">
        <v>262</v>
      </c>
    </row>
    <row r="88" spans="2:65" s="1" customFormat="1" ht="22.9" customHeight="1">
      <c r="B88" s="33"/>
      <c r="C88" s="62" t="s">
        <v>263</v>
      </c>
      <c r="J88" s="108">
        <f>BK88</f>
        <v>0</v>
      </c>
      <c r="L88" s="33"/>
      <c r="M88" s="60"/>
      <c r="N88" s="51"/>
      <c r="O88" s="51"/>
      <c r="P88" s="109">
        <f>P89+P96+P144+P173+P201+P226+P235+P239+P272</f>
        <v>0</v>
      </c>
      <c r="Q88" s="51"/>
      <c r="R88" s="109">
        <f>R89+R96+R144+R173+R201+R226+R235+R239+R272</f>
        <v>0</v>
      </c>
      <c r="S88" s="51"/>
      <c r="T88" s="110">
        <f>T89+T96+T144+T173+T201+T226+T235+T239+T272</f>
        <v>0</v>
      </c>
      <c r="AT88" s="18" t="s">
        <v>74</v>
      </c>
      <c r="AU88" s="18" t="s">
        <v>248</v>
      </c>
      <c r="BK88" s="111">
        <f>BK89+BK96+BK144+BK173+BK201+BK226+BK235+BK239+BK272</f>
        <v>0</v>
      </c>
    </row>
    <row r="89" spans="2:65" s="10" customFormat="1" ht="25.9" customHeight="1">
      <c r="B89" s="112"/>
      <c r="D89" s="113" t="s">
        <v>74</v>
      </c>
      <c r="E89" s="114" t="s">
        <v>75</v>
      </c>
      <c r="F89" s="114" t="s">
        <v>2587</v>
      </c>
      <c r="I89" s="115"/>
      <c r="J89" s="116">
        <f>BK89</f>
        <v>0</v>
      </c>
      <c r="L89" s="112"/>
      <c r="M89" s="117"/>
      <c r="P89" s="118">
        <f>SUM(P90:P95)</f>
        <v>0</v>
      </c>
      <c r="R89" s="118">
        <f>SUM(R90:R95)</f>
        <v>0</v>
      </c>
      <c r="T89" s="119">
        <f>SUM(T90:T95)</f>
        <v>0</v>
      </c>
      <c r="AR89" s="113" t="s">
        <v>83</v>
      </c>
      <c r="AT89" s="120" t="s">
        <v>74</v>
      </c>
      <c r="AU89" s="120" t="s">
        <v>75</v>
      </c>
      <c r="AY89" s="113" t="s">
        <v>266</v>
      </c>
      <c r="BK89" s="121">
        <f>SUM(BK90:BK95)</f>
        <v>0</v>
      </c>
    </row>
    <row r="90" spans="2:65" s="1" customFormat="1" ht="16.5" customHeight="1">
      <c r="B90" s="33"/>
      <c r="C90" s="122" t="s">
        <v>83</v>
      </c>
      <c r="D90" s="122" t="s">
        <v>267</v>
      </c>
      <c r="E90" s="123" t="s">
        <v>2593</v>
      </c>
      <c r="F90" s="124" t="s">
        <v>2594</v>
      </c>
      <c r="G90" s="125" t="s">
        <v>2595</v>
      </c>
      <c r="H90" s="126">
        <v>1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6540</v>
      </c>
    </row>
    <row r="91" spans="2:65" s="1" customFormat="1" ht="11.25">
      <c r="B91" s="33"/>
      <c r="D91" s="186" t="s">
        <v>1068</v>
      </c>
      <c r="F91" s="187" t="s">
        <v>2597</v>
      </c>
      <c r="I91" s="151"/>
      <c r="L91" s="33"/>
      <c r="M91" s="152"/>
      <c r="T91" s="54"/>
      <c r="AT91" s="18" t="s">
        <v>1068</v>
      </c>
      <c r="AU91" s="18" t="s">
        <v>83</v>
      </c>
    </row>
    <row r="92" spans="2:65" s="1" customFormat="1" ht="19.5">
      <c r="B92" s="33"/>
      <c r="D92" s="136" t="s">
        <v>341</v>
      </c>
      <c r="F92" s="150" t="s">
        <v>2598</v>
      </c>
      <c r="I92" s="151"/>
      <c r="L92" s="33"/>
      <c r="M92" s="152"/>
      <c r="T92" s="54"/>
      <c r="AT92" s="18" t="s">
        <v>341</v>
      </c>
      <c r="AU92" s="18" t="s">
        <v>83</v>
      </c>
    </row>
    <row r="93" spans="2:65" s="1" customFormat="1" ht="16.5" customHeight="1">
      <c r="B93" s="33"/>
      <c r="C93" s="122" t="s">
        <v>85</v>
      </c>
      <c r="D93" s="122" t="s">
        <v>267</v>
      </c>
      <c r="E93" s="123" t="s">
        <v>2602</v>
      </c>
      <c r="F93" s="124" t="s">
        <v>2603</v>
      </c>
      <c r="G93" s="125" t="s">
        <v>310</v>
      </c>
      <c r="H93" s="126">
        <v>1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6541</v>
      </c>
    </row>
    <row r="94" spans="2:65" s="1" customFormat="1" ht="11.25">
      <c r="B94" s="33"/>
      <c r="D94" s="186" t="s">
        <v>1068</v>
      </c>
      <c r="F94" s="187" t="s">
        <v>2605</v>
      </c>
      <c r="I94" s="151"/>
      <c r="L94" s="33"/>
      <c r="M94" s="152"/>
      <c r="T94" s="54"/>
      <c r="AT94" s="18" t="s">
        <v>1068</v>
      </c>
      <c r="AU94" s="18" t="s">
        <v>83</v>
      </c>
    </row>
    <row r="95" spans="2:65" s="1" customFormat="1" ht="19.5">
      <c r="B95" s="33"/>
      <c r="D95" s="136" t="s">
        <v>341</v>
      </c>
      <c r="F95" s="150" t="s">
        <v>2606</v>
      </c>
      <c r="I95" s="151"/>
      <c r="L95" s="33"/>
      <c r="M95" s="152"/>
      <c r="T95" s="54"/>
      <c r="AT95" s="18" t="s">
        <v>341</v>
      </c>
      <c r="AU95" s="18" t="s">
        <v>83</v>
      </c>
    </row>
    <row r="96" spans="2:65" s="10" customFormat="1" ht="25.9" customHeight="1">
      <c r="B96" s="112"/>
      <c r="D96" s="113" t="s">
        <v>74</v>
      </c>
      <c r="E96" s="114" t="s">
        <v>83</v>
      </c>
      <c r="F96" s="114" t="s">
        <v>1143</v>
      </c>
      <c r="I96" s="115"/>
      <c r="J96" s="116">
        <f>BK96</f>
        <v>0</v>
      </c>
      <c r="L96" s="112"/>
      <c r="M96" s="117"/>
      <c r="P96" s="118">
        <f>SUM(P97:P143)</f>
        <v>0</v>
      </c>
      <c r="R96" s="118">
        <f>SUM(R97:R143)</f>
        <v>0</v>
      </c>
      <c r="T96" s="119">
        <f>SUM(T97:T143)</f>
        <v>0</v>
      </c>
      <c r="AR96" s="113" t="s">
        <v>83</v>
      </c>
      <c r="AT96" s="120" t="s">
        <v>74</v>
      </c>
      <c r="AU96" s="120" t="s">
        <v>75</v>
      </c>
      <c r="AY96" s="113" t="s">
        <v>266</v>
      </c>
      <c r="BK96" s="121">
        <f>SUM(BK97:BK143)</f>
        <v>0</v>
      </c>
    </row>
    <row r="97" spans="2:65" s="1" customFormat="1" ht="16.5" customHeight="1">
      <c r="B97" s="33"/>
      <c r="C97" s="122" t="s">
        <v>285</v>
      </c>
      <c r="D97" s="122" t="s">
        <v>267</v>
      </c>
      <c r="E97" s="123" t="s">
        <v>2607</v>
      </c>
      <c r="F97" s="124" t="s">
        <v>2608</v>
      </c>
      <c r="G97" s="125" t="s">
        <v>2609</v>
      </c>
      <c r="H97" s="126">
        <v>100</v>
      </c>
      <c r="I97" s="127"/>
      <c r="J97" s="128">
        <f>ROUND(I97*H97,2)</f>
        <v>0</v>
      </c>
      <c r="K97" s="124" t="s">
        <v>1066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6542</v>
      </c>
    </row>
    <row r="98" spans="2:65" s="1" customFormat="1" ht="11.25">
      <c r="B98" s="33"/>
      <c r="D98" s="186" t="s">
        <v>1068</v>
      </c>
      <c r="F98" s="187" t="s">
        <v>2611</v>
      </c>
      <c r="I98" s="151"/>
      <c r="L98" s="33"/>
      <c r="M98" s="152"/>
      <c r="T98" s="54"/>
      <c r="AT98" s="18" t="s">
        <v>1068</v>
      </c>
      <c r="AU98" s="18" t="s">
        <v>83</v>
      </c>
    </row>
    <row r="99" spans="2:65" s="1" customFormat="1" ht="29.25">
      <c r="B99" s="33"/>
      <c r="D99" s="136" t="s">
        <v>341</v>
      </c>
      <c r="F99" s="150" t="s">
        <v>2612</v>
      </c>
      <c r="I99" s="151"/>
      <c r="L99" s="33"/>
      <c r="M99" s="152"/>
      <c r="T99" s="54"/>
      <c r="AT99" s="18" t="s">
        <v>341</v>
      </c>
      <c r="AU99" s="18" t="s">
        <v>83</v>
      </c>
    </row>
    <row r="100" spans="2:65" s="1" customFormat="1" ht="16.5" customHeight="1">
      <c r="B100" s="33"/>
      <c r="C100" s="122" t="s">
        <v>272</v>
      </c>
      <c r="D100" s="122" t="s">
        <v>267</v>
      </c>
      <c r="E100" s="123" t="s">
        <v>2613</v>
      </c>
      <c r="F100" s="124" t="s">
        <v>2614</v>
      </c>
      <c r="G100" s="125" t="s">
        <v>270</v>
      </c>
      <c r="H100" s="126">
        <v>15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6543</v>
      </c>
    </row>
    <row r="101" spans="2:65" s="1" customFormat="1" ht="11.25">
      <c r="B101" s="33"/>
      <c r="D101" s="186" t="s">
        <v>1068</v>
      </c>
      <c r="F101" s="187" t="s">
        <v>2616</v>
      </c>
      <c r="I101" s="151"/>
      <c r="L101" s="33"/>
      <c r="M101" s="152"/>
      <c r="T101" s="54"/>
      <c r="AT101" s="18" t="s">
        <v>1068</v>
      </c>
      <c r="AU101" s="18" t="s">
        <v>83</v>
      </c>
    </row>
    <row r="102" spans="2:65" s="1" customFormat="1" ht="29.25">
      <c r="B102" s="33"/>
      <c r="D102" s="136" t="s">
        <v>341</v>
      </c>
      <c r="F102" s="150" t="s">
        <v>2617</v>
      </c>
      <c r="I102" s="151"/>
      <c r="L102" s="33"/>
      <c r="M102" s="152"/>
      <c r="T102" s="54"/>
      <c r="AT102" s="18" t="s">
        <v>341</v>
      </c>
      <c r="AU102" s="18" t="s">
        <v>83</v>
      </c>
    </row>
    <row r="103" spans="2:65" s="1" customFormat="1" ht="16.5" customHeight="1">
      <c r="B103" s="33"/>
      <c r="C103" s="122" t="s">
        <v>264</v>
      </c>
      <c r="D103" s="122" t="s">
        <v>267</v>
      </c>
      <c r="E103" s="123" t="s">
        <v>1154</v>
      </c>
      <c r="F103" s="124" t="s">
        <v>1155</v>
      </c>
      <c r="G103" s="125" t="s">
        <v>339</v>
      </c>
      <c r="H103" s="126">
        <v>720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6544</v>
      </c>
    </row>
    <row r="104" spans="2:65" s="1" customFormat="1" ht="11.25">
      <c r="B104" s="33"/>
      <c r="D104" s="186" t="s">
        <v>1068</v>
      </c>
      <c r="F104" s="187" t="s">
        <v>1157</v>
      </c>
      <c r="I104" s="151"/>
      <c r="L104" s="33"/>
      <c r="M104" s="152"/>
      <c r="T104" s="54"/>
      <c r="AT104" s="18" t="s">
        <v>1068</v>
      </c>
      <c r="AU104" s="18" t="s">
        <v>83</v>
      </c>
    </row>
    <row r="105" spans="2:65" s="1" customFormat="1" ht="19.5">
      <c r="B105" s="33"/>
      <c r="D105" s="136" t="s">
        <v>341</v>
      </c>
      <c r="F105" s="150" t="s">
        <v>5914</v>
      </c>
      <c r="I105" s="151"/>
      <c r="L105" s="33"/>
      <c r="M105" s="152"/>
      <c r="T105" s="54"/>
      <c r="AT105" s="18" t="s">
        <v>341</v>
      </c>
      <c r="AU105" s="18" t="s">
        <v>83</v>
      </c>
    </row>
    <row r="106" spans="2:65" s="1" customFormat="1" ht="16.5" customHeight="1">
      <c r="B106" s="33"/>
      <c r="C106" s="122" t="s">
        <v>295</v>
      </c>
      <c r="D106" s="122" t="s">
        <v>267</v>
      </c>
      <c r="E106" s="123" t="s">
        <v>1159</v>
      </c>
      <c r="F106" s="124" t="s">
        <v>1160</v>
      </c>
      <c r="G106" s="125" t="s">
        <v>2625</v>
      </c>
      <c r="H106" s="126">
        <v>30</v>
      </c>
      <c r="I106" s="127"/>
      <c r="J106" s="128">
        <f>ROUND(I106*H106,2)</f>
        <v>0</v>
      </c>
      <c r="K106" s="124" t="s">
        <v>1066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83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6545</v>
      </c>
    </row>
    <row r="107" spans="2:65" s="1" customFormat="1" ht="11.25">
      <c r="B107" s="33"/>
      <c r="D107" s="186" t="s">
        <v>1068</v>
      </c>
      <c r="F107" s="187" t="s">
        <v>1163</v>
      </c>
      <c r="I107" s="151"/>
      <c r="L107" s="33"/>
      <c r="M107" s="152"/>
      <c r="T107" s="54"/>
      <c r="AT107" s="18" t="s">
        <v>1068</v>
      </c>
      <c r="AU107" s="18" t="s">
        <v>83</v>
      </c>
    </row>
    <row r="108" spans="2:65" s="1" customFormat="1" ht="19.5">
      <c r="B108" s="33"/>
      <c r="D108" s="136" t="s">
        <v>341</v>
      </c>
      <c r="F108" s="150" t="s">
        <v>5916</v>
      </c>
      <c r="I108" s="151"/>
      <c r="L108" s="33"/>
      <c r="M108" s="152"/>
      <c r="T108" s="54"/>
      <c r="AT108" s="18" t="s">
        <v>341</v>
      </c>
      <c r="AU108" s="18" t="s">
        <v>83</v>
      </c>
    </row>
    <row r="109" spans="2:65" s="1" customFormat="1" ht="21.75" customHeight="1">
      <c r="B109" s="33"/>
      <c r="C109" s="122" t="s">
        <v>293</v>
      </c>
      <c r="D109" s="122" t="s">
        <v>267</v>
      </c>
      <c r="E109" s="123" t="s">
        <v>2629</v>
      </c>
      <c r="F109" s="124" t="s">
        <v>2630</v>
      </c>
      <c r="G109" s="125" t="s">
        <v>270</v>
      </c>
      <c r="H109" s="126">
        <v>12.798</v>
      </c>
      <c r="I109" s="127"/>
      <c r="J109" s="128">
        <f>ROUND(I109*H109,2)</f>
        <v>0</v>
      </c>
      <c r="K109" s="124" t="s">
        <v>1066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83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6546</v>
      </c>
    </row>
    <row r="110" spans="2:65" s="1" customFormat="1" ht="11.25">
      <c r="B110" s="33"/>
      <c r="D110" s="186" t="s">
        <v>1068</v>
      </c>
      <c r="F110" s="187" t="s">
        <v>2632</v>
      </c>
      <c r="I110" s="151"/>
      <c r="L110" s="33"/>
      <c r="M110" s="152"/>
      <c r="T110" s="54"/>
      <c r="AT110" s="18" t="s">
        <v>1068</v>
      </c>
      <c r="AU110" s="18" t="s">
        <v>83</v>
      </c>
    </row>
    <row r="111" spans="2:65" s="1" customFormat="1" ht="29.25">
      <c r="B111" s="33"/>
      <c r="D111" s="136" t="s">
        <v>341</v>
      </c>
      <c r="F111" s="150" t="s">
        <v>2633</v>
      </c>
      <c r="I111" s="151"/>
      <c r="L111" s="33"/>
      <c r="M111" s="152"/>
      <c r="T111" s="54"/>
      <c r="AT111" s="18" t="s">
        <v>341</v>
      </c>
      <c r="AU111" s="18" t="s">
        <v>83</v>
      </c>
    </row>
    <row r="112" spans="2:65" s="1" customFormat="1" ht="16.5" customHeight="1">
      <c r="B112" s="33"/>
      <c r="C112" s="122" t="s">
        <v>303</v>
      </c>
      <c r="D112" s="122" t="s">
        <v>267</v>
      </c>
      <c r="E112" s="123" t="s">
        <v>2642</v>
      </c>
      <c r="F112" s="124" t="s">
        <v>2643</v>
      </c>
      <c r="G112" s="125" t="s">
        <v>270</v>
      </c>
      <c r="H112" s="126">
        <v>234.74</v>
      </c>
      <c r="I112" s="127"/>
      <c r="J112" s="128">
        <f>ROUND(I112*H112,2)</f>
        <v>0</v>
      </c>
      <c r="K112" s="124" t="s">
        <v>1066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6547</v>
      </c>
    </row>
    <row r="113" spans="2:65" s="1" customFormat="1" ht="11.25">
      <c r="B113" s="33"/>
      <c r="D113" s="186" t="s">
        <v>1068</v>
      </c>
      <c r="F113" s="187" t="s">
        <v>2645</v>
      </c>
      <c r="I113" s="151"/>
      <c r="L113" s="33"/>
      <c r="M113" s="152"/>
      <c r="T113" s="54"/>
      <c r="AT113" s="18" t="s">
        <v>1068</v>
      </c>
      <c r="AU113" s="18" t="s">
        <v>83</v>
      </c>
    </row>
    <row r="114" spans="2:65" s="1" customFormat="1" ht="29.25">
      <c r="B114" s="33"/>
      <c r="D114" s="136" t="s">
        <v>341</v>
      </c>
      <c r="F114" s="150" t="s">
        <v>2646</v>
      </c>
      <c r="I114" s="151"/>
      <c r="L114" s="33"/>
      <c r="M114" s="152"/>
      <c r="T114" s="54"/>
      <c r="AT114" s="18" t="s">
        <v>341</v>
      </c>
      <c r="AU114" s="18" t="s">
        <v>83</v>
      </c>
    </row>
    <row r="115" spans="2:65" s="1" customFormat="1" ht="21.75" customHeight="1">
      <c r="B115" s="33"/>
      <c r="C115" s="122" t="s">
        <v>307</v>
      </c>
      <c r="D115" s="122" t="s">
        <v>267</v>
      </c>
      <c r="E115" s="123" t="s">
        <v>2706</v>
      </c>
      <c r="F115" s="124" t="s">
        <v>2707</v>
      </c>
      <c r="G115" s="125" t="s">
        <v>270</v>
      </c>
      <c r="H115" s="126">
        <v>71.34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6548</v>
      </c>
    </row>
    <row r="116" spans="2:65" s="1" customFormat="1" ht="11.25">
      <c r="B116" s="33"/>
      <c r="D116" s="186" t="s">
        <v>1068</v>
      </c>
      <c r="F116" s="187" t="s">
        <v>2709</v>
      </c>
      <c r="I116" s="151"/>
      <c r="L116" s="33"/>
      <c r="M116" s="152"/>
      <c r="T116" s="54"/>
      <c r="AT116" s="18" t="s">
        <v>1068</v>
      </c>
      <c r="AU116" s="18" t="s">
        <v>83</v>
      </c>
    </row>
    <row r="117" spans="2:65" s="1" customFormat="1" ht="29.25">
      <c r="B117" s="33"/>
      <c r="D117" s="136" t="s">
        <v>341</v>
      </c>
      <c r="F117" s="150" t="s">
        <v>2710</v>
      </c>
      <c r="I117" s="151"/>
      <c r="L117" s="33"/>
      <c r="M117" s="152"/>
      <c r="T117" s="54"/>
      <c r="AT117" s="18" t="s">
        <v>341</v>
      </c>
      <c r="AU117" s="18" t="s">
        <v>83</v>
      </c>
    </row>
    <row r="118" spans="2:65" s="1" customFormat="1" ht="21.75" customHeight="1">
      <c r="B118" s="33"/>
      <c r="C118" s="122" t="s">
        <v>312</v>
      </c>
      <c r="D118" s="122" t="s">
        <v>267</v>
      </c>
      <c r="E118" s="123" t="s">
        <v>1296</v>
      </c>
      <c r="F118" s="124" t="s">
        <v>1297</v>
      </c>
      <c r="G118" s="125" t="s">
        <v>270</v>
      </c>
      <c r="H118" s="126">
        <v>211.87</v>
      </c>
      <c r="I118" s="127"/>
      <c r="J118" s="128">
        <f>ROUND(I118*H118,2)</f>
        <v>0</v>
      </c>
      <c r="K118" s="124" t="s">
        <v>1066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83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6549</v>
      </c>
    </row>
    <row r="119" spans="2:65" s="1" customFormat="1" ht="11.25">
      <c r="B119" s="33"/>
      <c r="D119" s="186" t="s">
        <v>1068</v>
      </c>
      <c r="F119" s="187" t="s">
        <v>1299</v>
      </c>
      <c r="I119" s="151"/>
      <c r="L119" s="33"/>
      <c r="M119" s="152"/>
      <c r="T119" s="54"/>
      <c r="AT119" s="18" t="s">
        <v>1068</v>
      </c>
      <c r="AU119" s="18" t="s">
        <v>83</v>
      </c>
    </row>
    <row r="120" spans="2:65" s="1" customFormat="1" ht="29.25">
      <c r="B120" s="33"/>
      <c r="D120" s="136" t="s">
        <v>341</v>
      </c>
      <c r="F120" s="150" t="s">
        <v>2712</v>
      </c>
      <c r="I120" s="151"/>
      <c r="L120" s="33"/>
      <c r="M120" s="152"/>
      <c r="T120" s="54"/>
      <c r="AT120" s="18" t="s">
        <v>341</v>
      </c>
      <c r="AU120" s="18" t="s">
        <v>83</v>
      </c>
    </row>
    <row r="121" spans="2:65" s="1" customFormat="1" ht="24.2" customHeight="1">
      <c r="B121" s="33"/>
      <c r="C121" s="122" t="s">
        <v>351</v>
      </c>
      <c r="D121" s="122" t="s">
        <v>267</v>
      </c>
      <c r="E121" s="123" t="s">
        <v>1300</v>
      </c>
      <c r="F121" s="124" t="s">
        <v>1301</v>
      </c>
      <c r="G121" s="125" t="s">
        <v>270</v>
      </c>
      <c r="H121" s="126">
        <v>2118.6999999999998</v>
      </c>
      <c r="I121" s="127"/>
      <c r="J121" s="128">
        <f>ROUND(I121*H121,2)</f>
        <v>0</v>
      </c>
      <c r="K121" s="124" t="s">
        <v>1066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83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6550</v>
      </c>
    </row>
    <row r="122" spans="2:65" s="1" customFormat="1" ht="11.25">
      <c r="B122" s="33"/>
      <c r="D122" s="186" t="s">
        <v>1068</v>
      </c>
      <c r="F122" s="187" t="s">
        <v>1303</v>
      </c>
      <c r="I122" s="151"/>
      <c r="L122" s="33"/>
      <c r="M122" s="152"/>
      <c r="T122" s="54"/>
      <c r="AT122" s="18" t="s">
        <v>1068</v>
      </c>
      <c r="AU122" s="18" t="s">
        <v>83</v>
      </c>
    </row>
    <row r="123" spans="2:65" s="1" customFormat="1" ht="39">
      <c r="B123" s="33"/>
      <c r="D123" s="136" t="s">
        <v>341</v>
      </c>
      <c r="F123" s="150" t="s">
        <v>2714</v>
      </c>
      <c r="I123" s="151"/>
      <c r="L123" s="33"/>
      <c r="M123" s="152"/>
      <c r="T123" s="54"/>
      <c r="AT123" s="18" t="s">
        <v>341</v>
      </c>
      <c r="AU123" s="18" t="s">
        <v>83</v>
      </c>
    </row>
    <row r="124" spans="2:65" s="1" customFormat="1" ht="16.5" customHeight="1">
      <c r="B124" s="33"/>
      <c r="C124" s="122" t="s">
        <v>8</v>
      </c>
      <c r="D124" s="122" t="s">
        <v>267</v>
      </c>
      <c r="E124" s="123" t="s">
        <v>2715</v>
      </c>
      <c r="F124" s="124" t="s">
        <v>2716</v>
      </c>
      <c r="G124" s="125" t="s">
        <v>270</v>
      </c>
      <c r="H124" s="126">
        <v>35.67</v>
      </c>
      <c r="I124" s="127"/>
      <c r="J124" s="128">
        <f>ROUND(I124*H124,2)</f>
        <v>0</v>
      </c>
      <c r="K124" s="124" t="s">
        <v>1066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83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6551</v>
      </c>
    </row>
    <row r="125" spans="2:65" s="1" customFormat="1" ht="11.25">
      <c r="B125" s="33"/>
      <c r="D125" s="186" t="s">
        <v>1068</v>
      </c>
      <c r="F125" s="187" t="s">
        <v>2718</v>
      </c>
      <c r="I125" s="151"/>
      <c r="L125" s="33"/>
      <c r="M125" s="152"/>
      <c r="T125" s="54"/>
      <c r="AT125" s="18" t="s">
        <v>1068</v>
      </c>
      <c r="AU125" s="18" t="s">
        <v>83</v>
      </c>
    </row>
    <row r="126" spans="2:65" s="1" customFormat="1" ht="29.25">
      <c r="B126" s="33"/>
      <c r="D126" s="136" t="s">
        <v>341</v>
      </c>
      <c r="F126" s="150" t="s">
        <v>2719</v>
      </c>
      <c r="I126" s="151"/>
      <c r="L126" s="33"/>
      <c r="M126" s="152"/>
      <c r="T126" s="54"/>
      <c r="AT126" s="18" t="s">
        <v>341</v>
      </c>
      <c r="AU126" s="18" t="s">
        <v>83</v>
      </c>
    </row>
    <row r="127" spans="2:65" s="1" customFormat="1" ht="16.5" customHeight="1">
      <c r="B127" s="33"/>
      <c r="C127" s="122" t="s">
        <v>358</v>
      </c>
      <c r="D127" s="122" t="s">
        <v>267</v>
      </c>
      <c r="E127" s="123" t="s">
        <v>2720</v>
      </c>
      <c r="F127" s="124" t="s">
        <v>2721</v>
      </c>
      <c r="G127" s="125" t="s">
        <v>2636</v>
      </c>
      <c r="H127" s="126">
        <v>423.74</v>
      </c>
      <c r="I127" s="127"/>
      <c r="J127" s="128">
        <f>ROUND(I127*H127,2)</f>
        <v>0</v>
      </c>
      <c r="K127" s="124" t="s">
        <v>1066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83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6552</v>
      </c>
    </row>
    <row r="128" spans="2:65" s="1" customFormat="1" ht="11.25">
      <c r="B128" s="33"/>
      <c r="D128" s="186" t="s">
        <v>1068</v>
      </c>
      <c r="F128" s="187" t="s">
        <v>2723</v>
      </c>
      <c r="I128" s="151"/>
      <c r="L128" s="33"/>
      <c r="M128" s="152"/>
      <c r="T128" s="54"/>
      <c r="AT128" s="18" t="s">
        <v>1068</v>
      </c>
      <c r="AU128" s="18" t="s">
        <v>83</v>
      </c>
    </row>
    <row r="129" spans="2:65" s="1" customFormat="1" ht="39">
      <c r="B129" s="33"/>
      <c r="D129" s="136" t="s">
        <v>341</v>
      </c>
      <c r="F129" s="150" t="s">
        <v>2724</v>
      </c>
      <c r="I129" s="151"/>
      <c r="L129" s="33"/>
      <c r="M129" s="152"/>
      <c r="T129" s="54"/>
      <c r="AT129" s="18" t="s">
        <v>341</v>
      </c>
      <c r="AU129" s="18" t="s">
        <v>83</v>
      </c>
    </row>
    <row r="130" spans="2:65" s="1" customFormat="1" ht="16.5" customHeight="1">
      <c r="B130" s="33"/>
      <c r="C130" s="122" t="s">
        <v>362</v>
      </c>
      <c r="D130" s="122" t="s">
        <v>267</v>
      </c>
      <c r="E130" s="123" t="s">
        <v>2725</v>
      </c>
      <c r="F130" s="124" t="s">
        <v>2726</v>
      </c>
      <c r="G130" s="125" t="s">
        <v>270</v>
      </c>
      <c r="H130" s="126">
        <v>247.54</v>
      </c>
      <c r="I130" s="127"/>
      <c r="J130" s="128">
        <f>ROUND(I130*H130,2)</f>
        <v>0</v>
      </c>
      <c r="K130" s="124" t="s">
        <v>1066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6553</v>
      </c>
    </row>
    <row r="131" spans="2:65" s="1" customFormat="1" ht="11.25">
      <c r="B131" s="33"/>
      <c r="D131" s="186" t="s">
        <v>1068</v>
      </c>
      <c r="F131" s="187" t="s">
        <v>2728</v>
      </c>
      <c r="I131" s="151"/>
      <c r="L131" s="33"/>
      <c r="M131" s="152"/>
      <c r="T131" s="54"/>
      <c r="AT131" s="18" t="s">
        <v>1068</v>
      </c>
      <c r="AU131" s="18" t="s">
        <v>83</v>
      </c>
    </row>
    <row r="132" spans="2:65" s="1" customFormat="1" ht="19.5">
      <c r="B132" s="33"/>
      <c r="D132" s="136" t="s">
        <v>341</v>
      </c>
      <c r="F132" s="150" t="s">
        <v>2729</v>
      </c>
      <c r="I132" s="151"/>
      <c r="L132" s="33"/>
      <c r="M132" s="152"/>
      <c r="T132" s="54"/>
      <c r="AT132" s="18" t="s">
        <v>341</v>
      </c>
      <c r="AU132" s="18" t="s">
        <v>83</v>
      </c>
    </row>
    <row r="133" spans="2:65" s="1" customFormat="1" ht="16.5" customHeight="1">
      <c r="B133" s="33"/>
      <c r="C133" s="122" t="s">
        <v>370</v>
      </c>
      <c r="D133" s="122" t="s">
        <v>267</v>
      </c>
      <c r="E133" s="123" t="s">
        <v>5925</v>
      </c>
      <c r="F133" s="124" t="s">
        <v>5926</v>
      </c>
      <c r="G133" s="125" t="s">
        <v>270</v>
      </c>
      <c r="H133" s="126">
        <v>35.67</v>
      </c>
      <c r="I133" s="127"/>
      <c r="J133" s="128">
        <f>ROUND(I133*H133,2)</f>
        <v>0</v>
      </c>
      <c r="K133" s="124" t="s">
        <v>1066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83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6554</v>
      </c>
    </row>
    <row r="134" spans="2:65" s="1" customFormat="1" ht="11.25">
      <c r="B134" s="33"/>
      <c r="D134" s="186" t="s">
        <v>1068</v>
      </c>
      <c r="F134" s="187" t="s">
        <v>5928</v>
      </c>
      <c r="I134" s="151"/>
      <c r="L134" s="33"/>
      <c r="M134" s="152"/>
      <c r="T134" s="54"/>
      <c r="AT134" s="18" t="s">
        <v>1068</v>
      </c>
      <c r="AU134" s="18" t="s">
        <v>83</v>
      </c>
    </row>
    <row r="135" spans="2:65" s="1" customFormat="1" ht="19.5">
      <c r="B135" s="33"/>
      <c r="D135" s="136" t="s">
        <v>341</v>
      </c>
      <c r="F135" s="150" t="s">
        <v>5929</v>
      </c>
      <c r="I135" s="151"/>
      <c r="L135" s="33"/>
      <c r="M135" s="152"/>
      <c r="T135" s="54"/>
      <c r="AT135" s="18" t="s">
        <v>341</v>
      </c>
      <c r="AU135" s="18" t="s">
        <v>83</v>
      </c>
    </row>
    <row r="136" spans="2:65" s="1" customFormat="1" ht="16.5" customHeight="1">
      <c r="B136" s="33"/>
      <c r="C136" s="122" t="s">
        <v>366</v>
      </c>
      <c r="D136" s="122" t="s">
        <v>267</v>
      </c>
      <c r="E136" s="123" t="s">
        <v>2730</v>
      </c>
      <c r="F136" s="124" t="s">
        <v>2731</v>
      </c>
      <c r="G136" s="125" t="s">
        <v>270</v>
      </c>
      <c r="H136" s="126">
        <v>10.5</v>
      </c>
      <c r="I136" s="127"/>
      <c r="J136" s="128">
        <f>ROUND(I136*H136,2)</f>
        <v>0</v>
      </c>
      <c r="K136" s="124" t="s">
        <v>1066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272</v>
      </c>
      <c r="AT136" s="133" t="s">
        <v>267</v>
      </c>
      <c r="AU136" s="133" t="s">
        <v>83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6555</v>
      </c>
    </row>
    <row r="137" spans="2:65" s="1" customFormat="1" ht="11.25">
      <c r="B137" s="33"/>
      <c r="D137" s="186" t="s">
        <v>1068</v>
      </c>
      <c r="F137" s="187" t="s">
        <v>2733</v>
      </c>
      <c r="I137" s="151"/>
      <c r="L137" s="33"/>
      <c r="M137" s="152"/>
      <c r="T137" s="54"/>
      <c r="AT137" s="18" t="s">
        <v>1068</v>
      </c>
      <c r="AU137" s="18" t="s">
        <v>83</v>
      </c>
    </row>
    <row r="138" spans="2:65" s="1" customFormat="1" ht="29.25">
      <c r="B138" s="33"/>
      <c r="D138" s="136" t="s">
        <v>341</v>
      </c>
      <c r="F138" s="150" t="s">
        <v>2734</v>
      </c>
      <c r="I138" s="151"/>
      <c r="L138" s="33"/>
      <c r="M138" s="152"/>
      <c r="T138" s="54"/>
      <c r="AT138" s="18" t="s">
        <v>341</v>
      </c>
      <c r="AU138" s="18" t="s">
        <v>83</v>
      </c>
    </row>
    <row r="139" spans="2:65" s="1" customFormat="1" ht="16.5" customHeight="1">
      <c r="B139" s="33"/>
      <c r="C139" s="122" t="s">
        <v>382</v>
      </c>
      <c r="D139" s="122" t="s">
        <v>267</v>
      </c>
      <c r="E139" s="123" t="s">
        <v>2740</v>
      </c>
      <c r="F139" s="124" t="s">
        <v>2741</v>
      </c>
      <c r="G139" s="125" t="s">
        <v>2609</v>
      </c>
      <c r="H139" s="126">
        <v>100</v>
      </c>
      <c r="I139" s="127"/>
      <c r="J139" s="128">
        <f>ROUND(I139*H139,2)</f>
        <v>0</v>
      </c>
      <c r="K139" s="124" t="s">
        <v>1066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83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6556</v>
      </c>
    </row>
    <row r="140" spans="2:65" s="1" customFormat="1" ht="11.25">
      <c r="B140" s="33"/>
      <c r="D140" s="186" t="s">
        <v>1068</v>
      </c>
      <c r="F140" s="187" t="s">
        <v>2743</v>
      </c>
      <c r="I140" s="151"/>
      <c r="L140" s="33"/>
      <c r="M140" s="152"/>
      <c r="T140" s="54"/>
      <c r="AT140" s="18" t="s">
        <v>1068</v>
      </c>
      <c r="AU140" s="18" t="s">
        <v>83</v>
      </c>
    </row>
    <row r="141" spans="2:65" s="1" customFormat="1" ht="19.5">
      <c r="B141" s="33"/>
      <c r="D141" s="136" t="s">
        <v>341</v>
      </c>
      <c r="F141" s="150" t="s">
        <v>2744</v>
      </c>
      <c r="I141" s="151"/>
      <c r="L141" s="33"/>
      <c r="M141" s="152"/>
      <c r="T141" s="54"/>
      <c r="AT141" s="18" t="s">
        <v>341</v>
      </c>
      <c r="AU141" s="18" t="s">
        <v>83</v>
      </c>
    </row>
    <row r="142" spans="2:65" s="1" customFormat="1" ht="16.5" customHeight="1">
      <c r="B142" s="33"/>
      <c r="C142" s="122" t="s">
        <v>374</v>
      </c>
      <c r="D142" s="122" t="s">
        <v>267</v>
      </c>
      <c r="E142" s="123" t="s">
        <v>5161</v>
      </c>
      <c r="F142" s="124" t="s">
        <v>5162</v>
      </c>
      <c r="G142" s="125" t="s">
        <v>2636</v>
      </c>
      <c r="H142" s="126">
        <v>24.15</v>
      </c>
      <c r="I142" s="127"/>
      <c r="J142" s="128">
        <f>ROUND(I142*H142,2)</f>
        <v>0</v>
      </c>
      <c r="K142" s="124" t="s">
        <v>1066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83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6557</v>
      </c>
    </row>
    <row r="143" spans="2:65" s="1" customFormat="1" ht="11.25">
      <c r="B143" s="33"/>
      <c r="D143" s="186" t="s">
        <v>1068</v>
      </c>
      <c r="F143" s="187" t="s">
        <v>5164</v>
      </c>
      <c r="I143" s="151"/>
      <c r="L143" s="33"/>
      <c r="M143" s="152"/>
      <c r="T143" s="54"/>
      <c r="AT143" s="18" t="s">
        <v>1068</v>
      </c>
      <c r="AU143" s="18" t="s">
        <v>83</v>
      </c>
    </row>
    <row r="144" spans="2:65" s="10" customFormat="1" ht="25.9" customHeight="1">
      <c r="B144" s="112"/>
      <c r="D144" s="113" t="s">
        <v>74</v>
      </c>
      <c r="E144" s="114" t="s">
        <v>85</v>
      </c>
      <c r="F144" s="114" t="s">
        <v>2753</v>
      </c>
      <c r="I144" s="115"/>
      <c r="J144" s="116">
        <f>BK144</f>
        <v>0</v>
      </c>
      <c r="L144" s="112"/>
      <c r="M144" s="117"/>
      <c r="P144" s="118">
        <f>SUM(P145:P172)</f>
        <v>0</v>
      </c>
      <c r="R144" s="118">
        <f>SUM(R145:R172)</f>
        <v>0</v>
      </c>
      <c r="T144" s="119">
        <f>SUM(T145:T172)</f>
        <v>0</v>
      </c>
      <c r="AR144" s="113" t="s">
        <v>83</v>
      </c>
      <c r="AT144" s="120" t="s">
        <v>74</v>
      </c>
      <c r="AU144" s="120" t="s">
        <v>75</v>
      </c>
      <c r="AY144" s="113" t="s">
        <v>266</v>
      </c>
      <c r="BK144" s="121">
        <f>SUM(BK145:BK172)</f>
        <v>0</v>
      </c>
    </row>
    <row r="145" spans="2:65" s="1" customFormat="1" ht="16.5" customHeight="1">
      <c r="B145" s="33"/>
      <c r="C145" s="122" t="s">
        <v>378</v>
      </c>
      <c r="D145" s="122" t="s">
        <v>267</v>
      </c>
      <c r="E145" s="123" t="s">
        <v>5933</v>
      </c>
      <c r="F145" s="124" t="s">
        <v>5934</v>
      </c>
      <c r="G145" s="125" t="s">
        <v>2609</v>
      </c>
      <c r="H145" s="126">
        <v>51.9</v>
      </c>
      <c r="I145" s="127"/>
      <c r="J145" s="128">
        <f>ROUND(I145*H145,2)</f>
        <v>0</v>
      </c>
      <c r="K145" s="124" t="s">
        <v>1066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83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6558</v>
      </c>
    </row>
    <row r="146" spans="2:65" s="1" customFormat="1" ht="11.25">
      <c r="B146" s="33"/>
      <c r="D146" s="186" t="s">
        <v>1068</v>
      </c>
      <c r="F146" s="187" t="s">
        <v>5936</v>
      </c>
      <c r="I146" s="151"/>
      <c r="L146" s="33"/>
      <c r="M146" s="152"/>
      <c r="T146" s="54"/>
      <c r="AT146" s="18" t="s">
        <v>1068</v>
      </c>
      <c r="AU146" s="18" t="s">
        <v>83</v>
      </c>
    </row>
    <row r="147" spans="2:65" s="1" customFormat="1" ht="19.5">
      <c r="B147" s="33"/>
      <c r="D147" s="136" t="s">
        <v>341</v>
      </c>
      <c r="F147" s="150" t="s">
        <v>5937</v>
      </c>
      <c r="I147" s="151"/>
      <c r="L147" s="33"/>
      <c r="M147" s="152"/>
      <c r="T147" s="54"/>
      <c r="AT147" s="18" t="s">
        <v>341</v>
      </c>
      <c r="AU147" s="18" t="s">
        <v>83</v>
      </c>
    </row>
    <row r="148" spans="2:65" s="1" customFormat="1" ht="16.5" customHeight="1">
      <c r="B148" s="33"/>
      <c r="C148" s="122" t="s">
        <v>386</v>
      </c>
      <c r="D148" s="122" t="s">
        <v>267</v>
      </c>
      <c r="E148" s="123" t="s">
        <v>2754</v>
      </c>
      <c r="F148" s="124" t="s">
        <v>2755</v>
      </c>
      <c r="G148" s="125" t="s">
        <v>298</v>
      </c>
      <c r="H148" s="126">
        <v>5</v>
      </c>
      <c r="I148" s="127"/>
      <c r="J148" s="128">
        <f>ROUND(I148*H148,2)</f>
        <v>0</v>
      </c>
      <c r="K148" s="124" t="s">
        <v>1066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83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6559</v>
      </c>
    </row>
    <row r="149" spans="2:65" s="1" customFormat="1" ht="11.25">
      <c r="B149" s="33"/>
      <c r="D149" s="186" t="s">
        <v>1068</v>
      </c>
      <c r="F149" s="187" t="s">
        <v>2757</v>
      </c>
      <c r="I149" s="151"/>
      <c r="L149" s="33"/>
      <c r="M149" s="152"/>
      <c r="T149" s="54"/>
      <c r="AT149" s="18" t="s">
        <v>1068</v>
      </c>
      <c r="AU149" s="18" t="s">
        <v>83</v>
      </c>
    </row>
    <row r="150" spans="2:65" s="1" customFormat="1" ht="19.5">
      <c r="B150" s="33"/>
      <c r="D150" s="136" t="s">
        <v>341</v>
      </c>
      <c r="F150" s="150" t="s">
        <v>2758</v>
      </c>
      <c r="I150" s="151"/>
      <c r="L150" s="33"/>
      <c r="M150" s="152"/>
      <c r="T150" s="54"/>
      <c r="AT150" s="18" t="s">
        <v>341</v>
      </c>
      <c r="AU150" s="18" t="s">
        <v>83</v>
      </c>
    </row>
    <row r="151" spans="2:65" s="1" customFormat="1" ht="16.5" customHeight="1">
      <c r="B151" s="33"/>
      <c r="C151" s="122" t="s">
        <v>7</v>
      </c>
      <c r="D151" s="122" t="s">
        <v>267</v>
      </c>
      <c r="E151" s="123" t="s">
        <v>2794</v>
      </c>
      <c r="F151" s="124" t="s">
        <v>6560</v>
      </c>
      <c r="G151" s="125" t="s">
        <v>310</v>
      </c>
      <c r="H151" s="126">
        <v>2</v>
      </c>
      <c r="I151" s="127"/>
      <c r="J151" s="128">
        <f>ROUND(I151*H151,2)</f>
        <v>0</v>
      </c>
      <c r="K151" s="124" t="s">
        <v>19</v>
      </c>
      <c r="L151" s="33"/>
      <c r="M151" s="129" t="s">
        <v>19</v>
      </c>
      <c r="N151" s="130" t="s">
        <v>46</v>
      </c>
      <c r="P151" s="131">
        <f>O151*H151</f>
        <v>0</v>
      </c>
      <c r="Q151" s="131">
        <v>0</v>
      </c>
      <c r="R151" s="131">
        <f>Q151*H151</f>
        <v>0</v>
      </c>
      <c r="S151" s="131">
        <v>0</v>
      </c>
      <c r="T151" s="132">
        <f>S151*H151</f>
        <v>0</v>
      </c>
      <c r="AR151" s="133" t="s">
        <v>272</v>
      </c>
      <c r="AT151" s="133" t="s">
        <v>267</v>
      </c>
      <c r="AU151" s="133" t="s">
        <v>83</v>
      </c>
      <c r="AY151" s="18" t="s">
        <v>266</v>
      </c>
      <c r="BE151" s="134">
        <f>IF(N151="základní",J151,0)</f>
        <v>0</v>
      </c>
      <c r="BF151" s="134">
        <f>IF(N151="snížená",J151,0)</f>
        <v>0</v>
      </c>
      <c r="BG151" s="134">
        <f>IF(N151="zákl. přenesená",J151,0)</f>
        <v>0</v>
      </c>
      <c r="BH151" s="134">
        <f>IF(N151="sníž. přenesená",J151,0)</f>
        <v>0</v>
      </c>
      <c r="BI151" s="134">
        <f>IF(N151="nulová",J151,0)</f>
        <v>0</v>
      </c>
      <c r="BJ151" s="18" t="s">
        <v>83</v>
      </c>
      <c r="BK151" s="134">
        <f>ROUND(I151*H151,2)</f>
        <v>0</v>
      </c>
      <c r="BL151" s="18" t="s">
        <v>272</v>
      </c>
      <c r="BM151" s="133" t="s">
        <v>6561</v>
      </c>
    </row>
    <row r="152" spans="2:65" s="1" customFormat="1" ht="29.25">
      <c r="B152" s="33"/>
      <c r="D152" s="136" t="s">
        <v>341</v>
      </c>
      <c r="F152" s="150" t="s">
        <v>2797</v>
      </c>
      <c r="I152" s="151"/>
      <c r="L152" s="33"/>
      <c r="M152" s="152"/>
      <c r="T152" s="54"/>
      <c r="AT152" s="18" t="s">
        <v>341</v>
      </c>
      <c r="AU152" s="18" t="s">
        <v>83</v>
      </c>
    </row>
    <row r="153" spans="2:65" s="1" customFormat="1" ht="16.5" customHeight="1">
      <c r="B153" s="33"/>
      <c r="C153" s="122" t="s">
        <v>393</v>
      </c>
      <c r="D153" s="122" t="s">
        <v>267</v>
      </c>
      <c r="E153" s="123" t="s">
        <v>3305</v>
      </c>
      <c r="F153" s="124" t="s">
        <v>3306</v>
      </c>
      <c r="G153" s="125" t="s">
        <v>270</v>
      </c>
      <c r="H153" s="126">
        <v>9.64</v>
      </c>
      <c r="I153" s="127"/>
      <c r="J153" s="128">
        <f>ROUND(I153*H153,2)</f>
        <v>0</v>
      </c>
      <c r="K153" s="124" t="s">
        <v>1066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6562</v>
      </c>
    </row>
    <row r="154" spans="2:65" s="1" customFormat="1" ht="11.25">
      <c r="B154" s="33"/>
      <c r="D154" s="186" t="s">
        <v>1068</v>
      </c>
      <c r="F154" s="187" t="s">
        <v>3308</v>
      </c>
      <c r="I154" s="151"/>
      <c r="L154" s="33"/>
      <c r="M154" s="152"/>
      <c r="T154" s="54"/>
      <c r="AT154" s="18" t="s">
        <v>1068</v>
      </c>
      <c r="AU154" s="18" t="s">
        <v>83</v>
      </c>
    </row>
    <row r="155" spans="2:65" s="1" customFormat="1" ht="19.5">
      <c r="B155" s="33"/>
      <c r="D155" s="136" t="s">
        <v>341</v>
      </c>
      <c r="F155" s="150" t="s">
        <v>5942</v>
      </c>
      <c r="I155" s="151"/>
      <c r="L155" s="33"/>
      <c r="M155" s="152"/>
      <c r="T155" s="54"/>
      <c r="AT155" s="18" t="s">
        <v>341</v>
      </c>
      <c r="AU155" s="18" t="s">
        <v>83</v>
      </c>
    </row>
    <row r="156" spans="2:65" s="1" customFormat="1" ht="24.2" customHeight="1">
      <c r="B156" s="33"/>
      <c r="C156" s="122" t="s">
        <v>397</v>
      </c>
      <c r="D156" s="122" t="s">
        <v>267</v>
      </c>
      <c r="E156" s="123" t="s">
        <v>5957</v>
      </c>
      <c r="F156" s="124" t="s">
        <v>5958</v>
      </c>
      <c r="G156" s="125" t="s">
        <v>270</v>
      </c>
      <c r="H156" s="126">
        <v>5.7</v>
      </c>
      <c r="I156" s="127"/>
      <c r="J156" s="128">
        <f>ROUND(I156*H156,2)</f>
        <v>0</v>
      </c>
      <c r="K156" s="124" t="s">
        <v>1066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6563</v>
      </c>
    </row>
    <row r="157" spans="2:65" s="1" customFormat="1" ht="11.25">
      <c r="B157" s="33"/>
      <c r="D157" s="186" t="s">
        <v>1068</v>
      </c>
      <c r="F157" s="187" t="s">
        <v>5960</v>
      </c>
      <c r="I157" s="151"/>
      <c r="L157" s="33"/>
      <c r="M157" s="152"/>
      <c r="T157" s="54"/>
      <c r="AT157" s="18" t="s">
        <v>1068</v>
      </c>
      <c r="AU157" s="18" t="s">
        <v>83</v>
      </c>
    </row>
    <row r="158" spans="2:65" s="1" customFormat="1" ht="19.5">
      <c r="B158" s="33"/>
      <c r="D158" s="136" t="s">
        <v>341</v>
      </c>
      <c r="F158" s="150" t="s">
        <v>5961</v>
      </c>
      <c r="I158" s="151"/>
      <c r="L158" s="33"/>
      <c r="M158" s="152"/>
      <c r="T158" s="54"/>
      <c r="AT158" s="18" t="s">
        <v>341</v>
      </c>
      <c r="AU158" s="18" t="s">
        <v>83</v>
      </c>
    </row>
    <row r="159" spans="2:65" s="1" customFormat="1" ht="16.5" customHeight="1">
      <c r="B159" s="33"/>
      <c r="C159" s="122" t="s">
        <v>401</v>
      </c>
      <c r="D159" s="122" t="s">
        <v>267</v>
      </c>
      <c r="E159" s="123" t="s">
        <v>2836</v>
      </c>
      <c r="F159" s="124" t="s">
        <v>2837</v>
      </c>
      <c r="G159" s="125" t="s">
        <v>270</v>
      </c>
      <c r="H159" s="126">
        <v>5.7</v>
      </c>
      <c r="I159" s="127"/>
      <c r="J159" s="128">
        <f>ROUND(I159*H159,2)</f>
        <v>0</v>
      </c>
      <c r="K159" s="124" t="s">
        <v>1066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83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6564</v>
      </c>
    </row>
    <row r="160" spans="2:65" s="1" customFormat="1" ht="11.25">
      <c r="B160" s="33"/>
      <c r="D160" s="186" t="s">
        <v>1068</v>
      </c>
      <c r="F160" s="187" t="s">
        <v>2839</v>
      </c>
      <c r="I160" s="151"/>
      <c r="L160" s="33"/>
      <c r="M160" s="152"/>
      <c r="T160" s="54"/>
      <c r="AT160" s="18" t="s">
        <v>1068</v>
      </c>
      <c r="AU160" s="18" t="s">
        <v>83</v>
      </c>
    </row>
    <row r="161" spans="2:65" s="1" customFormat="1" ht="19.5">
      <c r="B161" s="33"/>
      <c r="D161" s="136" t="s">
        <v>341</v>
      </c>
      <c r="F161" s="150" t="s">
        <v>2840</v>
      </c>
      <c r="I161" s="151"/>
      <c r="L161" s="33"/>
      <c r="M161" s="152"/>
      <c r="T161" s="54"/>
      <c r="AT161" s="18" t="s">
        <v>341</v>
      </c>
      <c r="AU161" s="18" t="s">
        <v>83</v>
      </c>
    </row>
    <row r="162" spans="2:65" s="1" customFormat="1" ht="16.5" customHeight="1">
      <c r="B162" s="33"/>
      <c r="C162" s="122" t="s">
        <v>405</v>
      </c>
      <c r="D162" s="122" t="s">
        <v>267</v>
      </c>
      <c r="E162" s="123" t="s">
        <v>2841</v>
      </c>
      <c r="F162" s="124" t="s">
        <v>2842</v>
      </c>
      <c r="G162" s="125" t="s">
        <v>2609</v>
      </c>
      <c r="H162" s="126">
        <v>6.4939999999999998</v>
      </c>
      <c r="I162" s="127"/>
      <c r="J162" s="128">
        <f>ROUND(I162*H162,2)</f>
        <v>0</v>
      </c>
      <c r="K162" s="124" t="s">
        <v>1066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6565</v>
      </c>
    </row>
    <row r="163" spans="2:65" s="1" customFormat="1" ht="11.25">
      <c r="B163" s="33"/>
      <c r="D163" s="186" t="s">
        <v>1068</v>
      </c>
      <c r="F163" s="187" t="s">
        <v>2844</v>
      </c>
      <c r="I163" s="151"/>
      <c r="L163" s="33"/>
      <c r="M163" s="152"/>
      <c r="T163" s="54"/>
      <c r="AT163" s="18" t="s">
        <v>1068</v>
      </c>
      <c r="AU163" s="18" t="s">
        <v>83</v>
      </c>
    </row>
    <row r="164" spans="2:65" s="1" customFormat="1" ht="19.5">
      <c r="B164" s="33"/>
      <c r="D164" s="136" t="s">
        <v>341</v>
      </c>
      <c r="F164" s="150" t="s">
        <v>2845</v>
      </c>
      <c r="I164" s="151"/>
      <c r="L164" s="33"/>
      <c r="M164" s="152"/>
      <c r="T164" s="54"/>
      <c r="AT164" s="18" t="s">
        <v>341</v>
      </c>
      <c r="AU164" s="18" t="s">
        <v>83</v>
      </c>
    </row>
    <row r="165" spans="2:65" s="1" customFormat="1" ht="16.5" customHeight="1">
      <c r="B165" s="33"/>
      <c r="C165" s="122" t="s">
        <v>409</v>
      </c>
      <c r="D165" s="122" t="s">
        <v>267</v>
      </c>
      <c r="E165" s="123" t="s">
        <v>2846</v>
      </c>
      <c r="F165" s="124" t="s">
        <v>2847</v>
      </c>
      <c r="G165" s="125" t="s">
        <v>2609</v>
      </c>
      <c r="H165" s="126">
        <v>6.4939999999999998</v>
      </c>
      <c r="I165" s="127"/>
      <c r="J165" s="128">
        <f>ROUND(I165*H165,2)</f>
        <v>0</v>
      </c>
      <c r="K165" s="124" t="s">
        <v>1066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6566</v>
      </c>
    </row>
    <row r="166" spans="2:65" s="1" customFormat="1" ht="11.25">
      <c r="B166" s="33"/>
      <c r="D166" s="186" t="s">
        <v>1068</v>
      </c>
      <c r="F166" s="187" t="s">
        <v>2849</v>
      </c>
      <c r="I166" s="151"/>
      <c r="L166" s="33"/>
      <c r="M166" s="152"/>
      <c r="T166" s="54"/>
      <c r="AT166" s="18" t="s">
        <v>1068</v>
      </c>
      <c r="AU166" s="18" t="s">
        <v>83</v>
      </c>
    </row>
    <row r="167" spans="2:65" s="1" customFormat="1" ht="19.5">
      <c r="B167" s="33"/>
      <c r="D167" s="136" t="s">
        <v>341</v>
      </c>
      <c r="F167" s="150" t="s">
        <v>2850</v>
      </c>
      <c r="I167" s="151"/>
      <c r="L167" s="33"/>
      <c r="M167" s="152"/>
      <c r="T167" s="54"/>
      <c r="AT167" s="18" t="s">
        <v>341</v>
      </c>
      <c r="AU167" s="18" t="s">
        <v>83</v>
      </c>
    </row>
    <row r="168" spans="2:65" s="1" customFormat="1" ht="16.5" customHeight="1">
      <c r="B168" s="33"/>
      <c r="C168" s="122" t="s">
        <v>413</v>
      </c>
      <c r="D168" s="122" t="s">
        <v>267</v>
      </c>
      <c r="E168" s="123" t="s">
        <v>2851</v>
      </c>
      <c r="F168" s="124" t="s">
        <v>2852</v>
      </c>
      <c r="G168" s="125" t="s">
        <v>2636</v>
      </c>
      <c r="H168" s="126">
        <v>0.59099999999999997</v>
      </c>
      <c r="I168" s="127"/>
      <c r="J168" s="128">
        <f>ROUND(I168*H168,2)</f>
        <v>0</v>
      </c>
      <c r="K168" s="124" t="s">
        <v>1066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83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6567</v>
      </c>
    </row>
    <row r="169" spans="2:65" s="1" customFormat="1" ht="11.25">
      <c r="B169" s="33"/>
      <c r="D169" s="186" t="s">
        <v>1068</v>
      </c>
      <c r="F169" s="187" t="s">
        <v>2854</v>
      </c>
      <c r="I169" s="151"/>
      <c r="L169" s="33"/>
      <c r="M169" s="152"/>
      <c r="T169" s="54"/>
      <c r="AT169" s="18" t="s">
        <v>1068</v>
      </c>
      <c r="AU169" s="18" t="s">
        <v>83</v>
      </c>
    </row>
    <row r="170" spans="2:65" s="1" customFormat="1" ht="19.5">
      <c r="B170" s="33"/>
      <c r="D170" s="136" t="s">
        <v>341</v>
      </c>
      <c r="F170" s="150" t="s">
        <v>2855</v>
      </c>
      <c r="I170" s="151"/>
      <c r="L170" s="33"/>
      <c r="M170" s="152"/>
      <c r="T170" s="54"/>
      <c r="AT170" s="18" t="s">
        <v>341</v>
      </c>
      <c r="AU170" s="18" t="s">
        <v>83</v>
      </c>
    </row>
    <row r="171" spans="2:65" s="1" customFormat="1" ht="16.5" customHeight="1">
      <c r="B171" s="33"/>
      <c r="C171" s="122" t="s">
        <v>316</v>
      </c>
      <c r="D171" s="122" t="s">
        <v>267</v>
      </c>
      <c r="E171" s="123" t="s">
        <v>3302</v>
      </c>
      <c r="F171" s="124" t="s">
        <v>3303</v>
      </c>
      <c r="G171" s="125" t="s">
        <v>2609</v>
      </c>
      <c r="H171" s="126">
        <v>59.685000000000002</v>
      </c>
      <c r="I171" s="127"/>
      <c r="J171" s="128">
        <f>ROUND(I171*H171,2)</f>
        <v>0</v>
      </c>
      <c r="K171" s="124" t="s">
        <v>1066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83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6568</v>
      </c>
    </row>
    <row r="172" spans="2:65" s="1" customFormat="1" ht="11.25">
      <c r="B172" s="33"/>
      <c r="D172" s="186" t="s">
        <v>1068</v>
      </c>
      <c r="F172" s="187" t="s">
        <v>5965</v>
      </c>
      <c r="I172" s="151"/>
      <c r="L172" s="33"/>
      <c r="M172" s="152"/>
      <c r="T172" s="54"/>
      <c r="AT172" s="18" t="s">
        <v>1068</v>
      </c>
      <c r="AU172" s="18" t="s">
        <v>83</v>
      </c>
    </row>
    <row r="173" spans="2:65" s="10" customFormat="1" ht="25.9" customHeight="1">
      <c r="B173" s="112"/>
      <c r="D173" s="113" t="s">
        <v>74</v>
      </c>
      <c r="E173" s="114" t="s">
        <v>285</v>
      </c>
      <c r="F173" s="114" t="s">
        <v>2874</v>
      </c>
      <c r="I173" s="115"/>
      <c r="J173" s="116">
        <f>BK173</f>
        <v>0</v>
      </c>
      <c r="L173" s="112"/>
      <c r="M173" s="117"/>
      <c r="P173" s="118">
        <f>SUM(P174:P200)</f>
        <v>0</v>
      </c>
      <c r="R173" s="118">
        <f>SUM(R174:R200)</f>
        <v>0</v>
      </c>
      <c r="T173" s="119">
        <f>SUM(T174:T200)</f>
        <v>0</v>
      </c>
      <c r="AR173" s="113" t="s">
        <v>83</v>
      </c>
      <c r="AT173" s="120" t="s">
        <v>74</v>
      </c>
      <c r="AU173" s="120" t="s">
        <v>75</v>
      </c>
      <c r="AY173" s="113" t="s">
        <v>266</v>
      </c>
      <c r="BK173" s="121">
        <f>SUM(BK174:BK200)</f>
        <v>0</v>
      </c>
    </row>
    <row r="174" spans="2:65" s="1" customFormat="1" ht="16.5" customHeight="1">
      <c r="B174" s="33"/>
      <c r="C174" s="122" t="s">
        <v>328</v>
      </c>
      <c r="D174" s="122" t="s">
        <v>267</v>
      </c>
      <c r="E174" s="123" t="s">
        <v>2875</v>
      </c>
      <c r="F174" s="124" t="s">
        <v>2876</v>
      </c>
      <c r="G174" s="125" t="s">
        <v>270</v>
      </c>
      <c r="H174" s="126">
        <v>0.9</v>
      </c>
      <c r="I174" s="127"/>
      <c r="J174" s="128">
        <f>ROUND(I174*H174,2)</f>
        <v>0</v>
      </c>
      <c r="K174" s="124" t="s">
        <v>1066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6569</v>
      </c>
    </row>
    <row r="175" spans="2:65" s="1" customFormat="1" ht="11.25">
      <c r="B175" s="33"/>
      <c r="D175" s="186" t="s">
        <v>1068</v>
      </c>
      <c r="F175" s="187" t="s">
        <v>2878</v>
      </c>
      <c r="I175" s="151"/>
      <c r="L175" s="33"/>
      <c r="M175" s="152"/>
      <c r="T175" s="54"/>
      <c r="AT175" s="18" t="s">
        <v>1068</v>
      </c>
      <c r="AU175" s="18" t="s">
        <v>83</v>
      </c>
    </row>
    <row r="176" spans="2:65" s="1" customFormat="1" ht="19.5">
      <c r="B176" s="33"/>
      <c r="D176" s="136" t="s">
        <v>341</v>
      </c>
      <c r="F176" s="150" t="s">
        <v>5175</v>
      </c>
      <c r="I176" s="151"/>
      <c r="L176" s="33"/>
      <c r="M176" s="152"/>
      <c r="T176" s="54"/>
      <c r="AT176" s="18" t="s">
        <v>341</v>
      </c>
      <c r="AU176" s="18" t="s">
        <v>83</v>
      </c>
    </row>
    <row r="177" spans="2:65" s="1" customFormat="1" ht="16.5" customHeight="1">
      <c r="B177" s="33"/>
      <c r="C177" s="122" t="s">
        <v>324</v>
      </c>
      <c r="D177" s="122" t="s">
        <v>267</v>
      </c>
      <c r="E177" s="123" t="s">
        <v>5176</v>
      </c>
      <c r="F177" s="124" t="s">
        <v>5177</v>
      </c>
      <c r="G177" s="125" t="s">
        <v>270</v>
      </c>
      <c r="H177" s="126">
        <v>0.9</v>
      </c>
      <c r="I177" s="127"/>
      <c r="J177" s="128">
        <f>ROUND(I177*H177,2)</f>
        <v>0</v>
      </c>
      <c r="K177" s="124" t="s">
        <v>1066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83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6570</v>
      </c>
    </row>
    <row r="178" spans="2:65" s="1" customFormat="1" ht="11.25">
      <c r="B178" s="33"/>
      <c r="D178" s="186" t="s">
        <v>1068</v>
      </c>
      <c r="F178" s="187" t="s">
        <v>5179</v>
      </c>
      <c r="I178" s="151"/>
      <c r="L178" s="33"/>
      <c r="M178" s="152"/>
      <c r="T178" s="54"/>
      <c r="AT178" s="18" t="s">
        <v>1068</v>
      </c>
      <c r="AU178" s="18" t="s">
        <v>83</v>
      </c>
    </row>
    <row r="179" spans="2:65" s="1" customFormat="1" ht="19.5">
      <c r="B179" s="33"/>
      <c r="D179" s="136" t="s">
        <v>341</v>
      </c>
      <c r="F179" s="150" t="s">
        <v>5180</v>
      </c>
      <c r="I179" s="151"/>
      <c r="L179" s="33"/>
      <c r="M179" s="152"/>
      <c r="T179" s="54"/>
      <c r="AT179" s="18" t="s">
        <v>341</v>
      </c>
      <c r="AU179" s="18" t="s">
        <v>83</v>
      </c>
    </row>
    <row r="180" spans="2:65" s="1" customFormat="1" ht="16.5" customHeight="1">
      <c r="B180" s="33"/>
      <c r="C180" s="122" t="s">
        <v>320</v>
      </c>
      <c r="D180" s="122" t="s">
        <v>267</v>
      </c>
      <c r="E180" s="123" t="s">
        <v>2880</v>
      </c>
      <c r="F180" s="124" t="s">
        <v>2881</v>
      </c>
      <c r="G180" s="125" t="s">
        <v>2609</v>
      </c>
      <c r="H180" s="126">
        <v>5.141</v>
      </c>
      <c r="I180" s="127"/>
      <c r="J180" s="128">
        <f>ROUND(I180*H180,2)</f>
        <v>0</v>
      </c>
      <c r="K180" s="124" t="s">
        <v>1066</v>
      </c>
      <c r="L180" s="33"/>
      <c r="M180" s="129" t="s">
        <v>19</v>
      </c>
      <c r="N180" s="130" t="s">
        <v>46</v>
      </c>
      <c r="P180" s="131">
        <f>O180*H180</f>
        <v>0</v>
      </c>
      <c r="Q180" s="131">
        <v>0</v>
      </c>
      <c r="R180" s="131">
        <f>Q180*H180</f>
        <v>0</v>
      </c>
      <c r="S180" s="131">
        <v>0</v>
      </c>
      <c r="T180" s="132">
        <f>S180*H180</f>
        <v>0</v>
      </c>
      <c r="AR180" s="133" t="s">
        <v>272</v>
      </c>
      <c r="AT180" s="133" t="s">
        <v>267</v>
      </c>
      <c r="AU180" s="133" t="s">
        <v>83</v>
      </c>
      <c r="AY180" s="18" t="s">
        <v>266</v>
      </c>
      <c r="BE180" s="134">
        <f>IF(N180="základní",J180,0)</f>
        <v>0</v>
      </c>
      <c r="BF180" s="134">
        <f>IF(N180="snížená",J180,0)</f>
        <v>0</v>
      </c>
      <c r="BG180" s="134">
        <f>IF(N180="zákl. přenesená",J180,0)</f>
        <v>0</v>
      </c>
      <c r="BH180" s="134">
        <f>IF(N180="sníž. přenesená",J180,0)</f>
        <v>0</v>
      </c>
      <c r="BI180" s="134">
        <f>IF(N180="nulová",J180,0)</f>
        <v>0</v>
      </c>
      <c r="BJ180" s="18" t="s">
        <v>83</v>
      </c>
      <c r="BK180" s="134">
        <f>ROUND(I180*H180,2)</f>
        <v>0</v>
      </c>
      <c r="BL180" s="18" t="s">
        <v>272</v>
      </c>
      <c r="BM180" s="133" t="s">
        <v>6571</v>
      </c>
    </row>
    <row r="181" spans="2:65" s="1" customFormat="1" ht="11.25">
      <c r="B181" s="33"/>
      <c r="D181" s="186" t="s">
        <v>1068</v>
      </c>
      <c r="F181" s="187" t="s">
        <v>2883</v>
      </c>
      <c r="I181" s="151"/>
      <c r="L181" s="33"/>
      <c r="M181" s="152"/>
      <c r="T181" s="54"/>
      <c r="AT181" s="18" t="s">
        <v>1068</v>
      </c>
      <c r="AU181" s="18" t="s">
        <v>83</v>
      </c>
    </row>
    <row r="182" spans="2:65" s="1" customFormat="1" ht="19.5">
      <c r="B182" s="33"/>
      <c r="D182" s="136" t="s">
        <v>341</v>
      </c>
      <c r="F182" s="150" t="s">
        <v>2884</v>
      </c>
      <c r="I182" s="151"/>
      <c r="L182" s="33"/>
      <c r="M182" s="152"/>
      <c r="T182" s="54"/>
      <c r="AT182" s="18" t="s">
        <v>341</v>
      </c>
      <c r="AU182" s="18" t="s">
        <v>83</v>
      </c>
    </row>
    <row r="183" spans="2:65" s="1" customFormat="1" ht="16.5" customHeight="1">
      <c r="B183" s="33"/>
      <c r="C183" s="122" t="s">
        <v>332</v>
      </c>
      <c r="D183" s="122" t="s">
        <v>267</v>
      </c>
      <c r="E183" s="123" t="s">
        <v>2885</v>
      </c>
      <c r="F183" s="124" t="s">
        <v>2886</v>
      </c>
      <c r="G183" s="125" t="s">
        <v>2609</v>
      </c>
      <c r="H183" s="126">
        <v>5.141</v>
      </c>
      <c r="I183" s="127"/>
      <c r="J183" s="128">
        <f>ROUND(I183*H183,2)</f>
        <v>0</v>
      </c>
      <c r="K183" s="124" t="s">
        <v>1066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272</v>
      </c>
      <c r="AT183" s="133" t="s">
        <v>267</v>
      </c>
      <c r="AU183" s="133" t="s">
        <v>83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6572</v>
      </c>
    </row>
    <row r="184" spans="2:65" s="1" customFormat="1" ht="11.25">
      <c r="B184" s="33"/>
      <c r="D184" s="186" t="s">
        <v>1068</v>
      </c>
      <c r="F184" s="187" t="s">
        <v>2888</v>
      </c>
      <c r="I184" s="151"/>
      <c r="L184" s="33"/>
      <c r="M184" s="152"/>
      <c r="T184" s="54"/>
      <c r="AT184" s="18" t="s">
        <v>1068</v>
      </c>
      <c r="AU184" s="18" t="s">
        <v>83</v>
      </c>
    </row>
    <row r="185" spans="2:65" s="1" customFormat="1" ht="19.5">
      <c r="B185" s="33"/>
      <c r="D185" s="136" t="s">
        <v>341</v>
      </c>
      <c r="F185" s="150" t="s">
        <v>2889</v>
      </c>
      <c r="I185" s="151"/>
      <c r="L185" s="33"/>
      <c r="M185" s="152"/>
      <c r="T185" s="54"/>
      <c r="AT185" s="18" t="s">
        <v>341</v>
      </c>
      <c r="AU185" s="18" t="s">
        <v>83</v>
      </c>
    </row>
    <row r="186" spans="2:65" s="1" customFormat="1" ht="16.5" customHeight="1">
      <c r="B186" s="33"/>
      <c r="C186" s="122" t="s">
        <v>417</v>
      </c>
      <c r="D186" s="122" t="s">
        <v>267</v>
      </c>
      <c r="E186" s="123" t="s">
        <v>2890</v>
      </c>
      <c r="F186" s="124" t="s">
        <v>2891</v>
      </c>
      <c r="G186" s="125" t="s">
        <v>2636</v>
      </c>
      <c r="H186" s="126">
        <v>9.2999999999999999E-2</v>
      </c>
      <c r="I186" s="127"/>
      <c r="J186" s="128">
        <f>ROUND(I186*H186,2)</f>
        <v>0</v>
      </c>
      <c r="K186" s="124" t="s">
        <v>1066</v>
      </c>
      <c r="L186" s="33"/>
      <c r="M186" s="129" t="s">
        <v>19</v>
      </c>
      <c r="N186" s="130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272</v>
      </c>
      <c r="AT186" s="133" t="s">
        <v>267</v>
      </c>
      <c r="AU186" s="133" t="s">
        <v>83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6573</v>
      </c>
    </row>
    <row r="187" spans="2:65" s="1" customFormat="1" ht="11.25">
      <c r="B187" s="33"/>
      <c r="D187" s="186" t="s">
        <v>1068</v>
      </c>
      <c r="F187" s="187" t="s">
        <v>2893</v>
      </c>
      <c r="I187" s="151"/>
      <c r="L187" s="33"/>
      <c r="M187" s="152"/>
      <c r="T187" s="54"/>
      <c r="AT187" s="18" t="s">
        <v>1068</v>
      </c>
      <c r="AU187" s="18" t="s">
        <v>83</v>
      </c>
    </row>
    <row r="188" spans="2:65" s="1" customFormat="1" ht="19.5">
      <c r="B188" s="33"/>
      <c r="D188" s="136" t="s">
        <v>341</v>
      </c>
      <c r="F188" s="150" t="s">
        <v>2894</v>
      </c>
      <c r="I188" s="151"/>
      <c r="L188" s="33"/>
      <c r="M188" s="152"/>
      <c r="T188" s="54"/>
      <c r="AT188" s="18" t="s">
        <v>341</v>
      </c>
      <c r="AU188" s="18" t="s">
        <v>83</v>
      </c>
    </row>
    <row r="189" spans="2:65" s="1" customFormat="1" ht="16.5" customHeight="1">
      <c r="B189" s="33"/>
      <c r="C189" s="122" t="s">
        <v>421</v>
      </c>
      <c r="D189" s="122" t="s">
        <v>267</v>
      </c>
      <c r="E189" s="123" t="s">
        <v>2895</v>
      </c>
      <c r="F189" s="124" t="s">
        <v>2896</v>
      </c>
      <c r="G189" s="125" t="s">
        <v>270</v>
      </c>
      <c r="H189" s="126">
        <v>4.9000000000000004</v>
      </c>
      <c r="I189" s="127"/>
      <c r="J189" s="128">
        <f>ROUND(I189*H189,2)</f>
        <v>0</v>
      </c>
      <c r="K189" s="124" t="s">
        <v>1066</v>
      </c>
      <c r="L189" s="33"/>
      <c r="M189" s="129" t="s">
        <v>19</v>
      </c>
      <c r="N189" s="130" t="s">
        <v>46</v>
      </c>
      <c r="P189" s="131">
        <f>O189*H189</f>
        <v>0</v>
      </c>
      <c r="Q189" s="131">
        <v>0</v>
      </c>
      <c r="R189" s="131">
        <f>Q189*H189</f>
        <v>0</v>
      </c>
      <c r="S189" s="131">
        <v>0</v>
      </c>
      <c r="T189" s="132">
        <f>S189*H189</f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6574</v>
      </c>
    </row>
    <row r="190" spans="2:65" s="1" customFormat="1" ht="11.25">
      <c r="B190" s="33"/>
      <c r="D190" s="186" t="s">
        <v>1068</v>
      </c>
      <c r="F190" s="187" t="s">
        <v>2898</v>
      </c>
      <c r="I190" s="151"/>
      <c r="L190" s="33"/>
      <c r="M190" s="152"/>
      <c r="T190" s="54"/>
      <c r="AT190" s="18" t="s">
        <v>1068</v>
      </c>
      <c r="AU190" s="18" t="s">
        <v>83</v>
      </c>
    </row>
    <row r="191" spans="2:65" s="1" customFormat="1" ht="19.5">
      <c r="B191" s="33"/>
      <c r="D191" s="136" t="s">
        <v>341</v>
      </c>
      <c r="F191" s="150" t="s">
        <v>2899</v>
      </c>
      <c r="I191" s="151"/>
      <c r="L191" s="33"/>
      <c r="M191" s="152"/>
      <c r="T191" s="54"/>
      <c r="AT191" s="18" t="s">
        <v>341</v>
      </c>
      <c r="AU191" s="18" t="s">
        <v>83</v>
      </c>
    </row>
    <row r="192" spans="2:65" s="1" customFormat="1" ht="16.5" customHeight="1">
      <c r="B192" s="33"/>
      <c r="C192" s="122" t="s">
        <v>425</v>
      </c>
      <c r="D192" s="122" t="s">
        <v>267</v>
      </c>
      <c r="E192" s="123" t="s">
        <v>2900</v>
      </c>
      <c r="F192" s="124" t="s">
        <v>2901</v>
      </c>
      <c r="G192" s="125" t="s">
        <v>2609</v>
      </c>
      <c r="H192" s="126">
        <v>36.170999999999999</v>
      </c>
      <c r="I192" s="127"/>
      <c r="J192" s="128">
        <f>ROUND(I192*H192,2)</f>
        <v>0</v>
      </c>
      <c r="K192" s="124" t="s">
        <v>1066</v>
      </c>
      <c r="L192" s="33"/>
      <c r="M192" s="129" t="s">
        <v>19</v>
      </c>
      <c r="N192" s="130" t="s">
        <v>46</v>
      </c>
      <c r="P192" s="131">
        <f>O192*H192</f>
        <v>0</v>
      </c>
      <c r="Q192" s="131">
        <v>0</v>
      </c>
      <c r="R192" s="131">
        <f>Q192*H192</f>
        <v>0</v>
      </c>
      <c r="S192" s="131">
        <v>0</v>
      </c>
      <c r="T192" s="132">
        <f>S192*H192</f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>IF(N192="základní",J192,0)</f>
        <v>0</v>
      </c>
      <c r="BF192" s="134">
        <f>IF(N192="snížená",J192,0)</f>
        <v>0</v>
      </c>
      <c r="BG192" s="134">
        <f>IF(N192="zákl. přenesená",J192,0)</f>
        <v>0</v>
      </c>
      <c r="BH192" s="134">
        <f>IF(N192="sníž. přenesená",J192,0)</f>
        <v>0</v>
      </c>
      <c r="BI192" s="134">
        <f>IF(N192="nulová",J192,0)</f>
        <v>0</v>
      </c>
      <c r="BJ192" s="18" t="s">
        <v>83</v>
      </c>
      <c r="BK192" s="134">
        <f>ROUND(I192*H192,2)</f>
        <v>0</v>
      </c>
      <c r="BL192" s="18" t="s">
        <v>272</v>
      </c>
      <c r="BM192" s="133" t="s">
        <v>6575</v>
      </c>
    </row>
    <row r="193" spans="2:65" s="1" customFormat="1" ht="11.25">
      <c r="B193" s="33"/>
      <c r="D193" s="186" t="s">
        <v>1068</v>
      </c>
      <c r="F193" s="187" t="s">
        <v>2903</v>
      </c>
      <c r="I193" s="151"/>
      <c r="L193" s="33"/>
      <c r="M193" s="152"/>
      <c r="T193" s="54"/>
      <c r="AT193" s="18" t="s">
        <v>1068</v>
      </c>
      <c r="AU193" s="18" t="s">
        <v>83</v>
      </c>
    </row>
    <row r="194" spans="2:65" s="1" customFormat="1" ht="19.5">
      <c r="B194" s="33"/>
      <c r="D194" s="136" t="s">
        <v>341</v>
      </c>
      <c r="F194" s="150" t="s">
        <v>2904</v>
      </c>
      <c r="I194" s="151"/>
      <c r="L194" s="33"/>
      <c r="M194" s="152"/>
      <c r="T194" s="54"/>
      <c r="AT194" s="18" t="s">
        <v>341</v>
      </c>
      <c r="AU194" s="18" t="s">
        <v>83</v>
      </c>
    </row>
    <row r="195" spans="2:65" s="1" customFormat="1" ht="16.5" customHeight="1">
      <c r="B195" s="33"/>
      <c r="C195" s="122" t="s">
        <v>433</v>
      </c>
      <c r="D195" s="122" t="s">
        <v>267</v>
      </c>
      <c r="E195" s="123" t="s">
        <v>2905</v>
      </c>
      <c r="F195" s="124" t="s">
        <v>2906</v>
      </c>
      <c r="G195" s="125" t="s">
        <v>2609</v>
      </c>
      <c r="H195" s="126">
        <v>36.170999999999999</v>
      </c>
      <c r="I195" s="127"/>
      <c r="J195" s="128">
        <f>ROUND(I195*H195,2)</f>
        <v>0</v>
      </c>
      <c r="K195" s="124" t="s">
        <v>1066</v>
      </c>
      <c r="L195" s="33"/>
      <c r="M195" s="129" t="s">
        <v>19</v>
      </c>
      <c r="N195" s="130" t="s">
        <v>46</v>
      </c>
      <c r="P195" s="131">
        <f>O195*H195</f>
        <v>0</v>
      </c>
      <c r="Q195" s="131">
        <v>0</v>
      </c>
      <c r="R195" s="131">
        <f>Q195*H195</f>
        <v>0</v>
      </c>
      <c r="S195" s="131">
        <v>0</v>
      </c>
      <c r="T195" s="132">
        <f>S195*H195</f>
        <v>0</v>
      </c>
      <c r="AR195" s="133" t="s">
        <v>272</v>
      </c>
      <c r="AT195" s="133" t="s">
        <v>267</v>
      </c>
      <c r="AU195" s="133" t="s">
        <v>83</v>
      </c>
      <c r="AY195" s="18" t="s">
        <v>266</v>
      </c>
      <c r="BE195" s="134">
        <f>IF(N195="základní",J195,0)</f>
        <v>0</v>
      </c>
      <c r="BF195" s="134">
        <f>IF(N195="snížená",J195,0)</f>
        <v>0</v>
      </c>
      <c r="BG195" s="134">
        <f>IF(N195="zákl. přenesená",J195,0)</f>
        <v>0</v>
      </c>
      <c r="BH195" s="134">
        <f>IF(N195="sníž. přenesená",J195,0)</f>
        <v>0</v>
      </c>
      <c r="BI195" s="134">
        <f>IF(N195="nulová",J195,0)</f>
        <v>0</v>
      </c>
      <c r="BJ195" s="18" t="s">
        <v>83</v>
      </c>
      <c r="BK195" s="134">
        <f>ROUND(I195*H195,2)</f>
        <v>0</v>
      </c>
      <c r="BL195" s="18" t="s">
        <v>272</v>
      </c>
      <c r="BM195" s="133" t="s">
        <v>6576</v>
      </c>
    </row>
    <row r="196" spans="2:65" s="1" customFormat="1" ht="11.25">
      <c r="B196" s="33"/>
      <c r="D196" s="186" t="s">
        <v>1068</v>
      </c>
      <c r="F196" s="187" t="s">
        <v>2908</v>
      </c>
      <c r="I196" s="151"/>
      <c r="L196" s="33"/>
      <c r="M196" s="152"/>
      <c r="T196" s="54"/>
      <c r="AT196" s="18" t="s">
        <v>1068</v>
      </c>
      <c r="AU196" s="18" t="s">
        <v>83</v>
      </c>
    </row>
    <row r="197" spans="2:65" s="1" customFormat="1" ht="19.5">
      <c r="B197" s="33"/>
      <c r="D197" s="136" t="s">
        <v>341</v>
      </c>
      <c r="F197" s="150" t="s">
        <v>2909</v>
      </c>
      <c r="I197" s="151"/>
      <c r="L197" s="33"/>
      <c r="M197" s="152"/>
      <c r="T197" s="54"/>
      <c r="AT197" s="18" t="s">
        <v>341</v>
      </c>
      <c r="AU197" s="18" t="s">
        <v>83</v>
      </c>
    </row>
    <row r="198" spans="2:65" s="1" customFormat="1" ht="16.5" customHeight="1">
      <c r="B198" s="33"/>
      <c r="C198" s="122" t="s">
        <v>437</v>
      </c>
      <c r="D198" s="122" t="s">
        <v>267</v>
      </c>
      <c r="E198" s="123" t="s">
        <v>2910</v>
      </c>
      <c r="F198" s="124" t="s">
        <v>2911</v>
      </c>
      <c r="G198" s="125" t="s">
        <v>2636</v>
      </c>
      <c r="H198" s="126">
        <v>0.50800000000000001</v>
      </c>
      <c r="I198" s="127"/>
      <c r="J198" s="128">
        <f>ROUND(I198*H198,2)</f>
        <v>0</v>
      </c>
      <c r="K198" s="124" t="s">
        <v>1066</v>
      </c>
      <c r="L198" s="33"/>
      <c r="M198" s="129" t="s">
        <v>19</v>
      </c>
      <c r="N198" s="130" t="s">
        <v>46</v>
      </c>
      <c r="P198" s="131">
        <f>O198*H198</f>
        <v>0</v>
      </c>
      <c r="Q198" s="131">
        <v>0</v>
      </c>
      <c r="R198" s="131">
        <f>Q198*H198</f>
        <v>0</v>
      </c>
      <c r="S198" s="131">
        <v>0</v>
      </c>
      <c r="T198" s="132">
        <f>S198*H198</f>
        <v>0</v>
      </c>
      <c r="AR198" s="133" t="s">
        <v>272</v>
      </c>
      <c r="AT198" s="133" t="s">
        <v>267</v>
      </c>
      <c r="AU198" s="133" t="s">
        <v>83</v>
      </c>
      <c r="AY198" s="18" t="s">
        <v>266</v>
      </c>
      <c r="BE198" s="134">
        <f>IF(N198="základní",J198,0)</f>
        <v>0</v>
      </c>
      <c r="BF198" s="134">
        <f>IF(N198="snížená",J198,0)</f>
        <v>0</v>
      </c>
      <c r="BG198" s="134">
        <f>IF(N198="zákl. přenesená",J198,0)</f>
        <v>0</v>
      </c>
      <c r="BH198" s="134">
        <f>IF(N198="sníž. přenesená",J198,0)</f>
        <v>0</v>
      </c>
      <c r="BI198" s="134">
        <f>IF(N198="nulová",J198,0)</f>
        <v>0</v>
      </c>
      <c r="BJ198" s="18" t="s">
        <v>83</v>
      </c>
      <c r="BK198" s="134">
        <f>ROUND(I198*H198,2)</f>
        <v>0</v>
      </c>
      <c r="BL198" s="18" t="s">
        <v>272</v>
      </c>
      <c r="BM198" s="133" t="s">
        <v>6577</v>
      </c>
    </row>
    <row r="199" spans="2:65" s="1" customFormat="1" ht="11.25">
      <c r="B199" s="33"/>
      <c r="D199" s="186" t="s">
        <v>1068</v>
      </c>
      <c r="F199" s="187" t="s">
        <v>2913</v>
      </c>
      <c r="I199" s="151"/>
      <c r="L199" s="33"/>
      <c r="M199" s="152"/>
      <c r="T199" s="54"/>
      <c r="AT199" s="18" t="s">
        <v>1068</v>
      </c>
      <c r="AU199" s="18" t="s">
        <v>83</v>
      </c>
    </row>
    <row r="200" spans="2:65" s="1" customFormat="1" ht="19.5">
      <c r="B200" s="33"/>
      <c r="D200" s="136" t="s">
        <v>341</v>
      </c>
      <c r="F200" s="150" t="s">
        <v>2914</v>
      </c>
      <c r="I200" s="151"/>
      <c r="L200" s="33"/>
      <c r="M200" s="152"/>
      <c r="T200" s="54"/>
      <c r="AT200" s="18" t="s">
        <v>341</v>
      </c>
      <c r="AU200" s="18" t="s">
        <v>83</v>
      </c>
    </row>
    <row r="201" spans="2:65" s="10" customFormat="1" ht="25.9" customHeight="1">
      <c r="B201" s="112"/>
      <c r="D201" s="113" t="s">
        <v>74</v>
      </c>
      <c r="E201" s="114" t="s">
        <v>272</v>
      </c>
      <c r="F201" s="114" t="s">
        <v>1211</v>
      </c>
      <c r="I201" s="115"/>
      <c r="J201" s="116">
        <f>BK201</f>
        <v>0</v>
      </c>
      <c r="L201" s="112"/>
      <c r="M201" s="117"/>
      <c r="P201" s="118">
        <f>SUM(P202:P225)</f>
        <v>0</v>
      </c>
      <c r="R201" s="118">
        <f>SUM(R202:R225)</f>
        <v>0</v>
      </c>
      <c r="T201" s="119">
        <f>SUM(T202:T225)</f>
        <v>0</v>
      </c>
      <c r="AR201" s="113" t="s">
        <v>83</v>
      </c>
      <c r="AT201" s="120" t="s">
        <v>74</v>
      </c>
      <c r="AU201" s="120" t="s">
        <v>75</v>
      </c>
      <c r="AY201" s="113" t="s">
        <v>266</v>
      </c>
      <c r="BK201" s="121">
        <f>SUM(BK202:BK225)</f>
        <v>0</v>
      </c>
    </row>
    <row r="202" spans="2:65" s="1" customFormat="1" ht="16.5" customHeight="1">
      <c r="B202" s="33"/>
      <c r="C202" s="122" t="s">
        <v>441</v>
      </c>
      <c r="D202" s="122" t="s">
        <v>267</v>
      </c>
      <c r="E202" s="123" t="s">
        <v>6578</v>
      </c>
      <c r="F202" s="124" t="s">
        <v>6579</v>
      </c>
      <c r="G202" s="125" t="s">
        <v>2609</v>
      </c>
      <c r="H202" s="126">
        <v>82.8</v>
      </c>
      <c r="I202" s="127"/>
      <c r="J202" s="128">
        <f>ROUND(I202*H202,2)</f>
        <v>0</v>
      </c>
      <c r="K202" s="124" t="s">
        <v>1066</v>
      </c>
      <c r="L202" s="33"/>
      <c r="M202" s="129" t="s">
        <v>19</v>
      </c>
      <c r="N202" s="130" t="s">
        <v>46</v>
      </c>
      <c r="P202" s="131">
        <f>O202*H202</f>
        <v>0</v>
      </c>
      <c r="Q202" s="131">
        <v>0</v>
      </c>
      <c r="R202" s="131">
        <f>Q202*H202</f>
        <v>0</v>
      </c>
      <c r="S202" s="131">
        <v>0</v>
      </c>
      <c r="T202" s="132">
        <f>S202*H202</f>
        <v>0</v>
      </c>
      <c r="AR202" s="133" t="s">
        <v>272</v>
      </c>
      <c r="AT202" s="133" t="s">
        <v>267</v>
      </c>
      <c r="AU202" s="133" t="s">
        <v>83</v>
      </c>
      <c r="AY202" s="18" t="s">
        <v>266</v>
      </c>
      <c r="BE202" s="134">
        <f>IF(N202="základní",J202,0)</f>
        <v>0</v>
      </c>
      <c r="BF202" s="134">
        <f>IF(N202="snížená",J202,0)</f>
        <v>0</v>
      </c>
      <c r="BG202" s="134">
        <f>IF(N202="zákl. přenesená",J202,0)</f>
        <v>0</v>
      </c>
      <c r="BH202" s="134">
        <f>IF(N202="sníž. přenesená",J202,0)</f>
        <v>0</v>
      </c>
      <c r="BI202" s="134">
        <f>IF(N202="nulová",J202,0)</f>
        <v>0</v>
      </c>
      <c r="BJ202" s="18" t="s">
        <v>83</v>
      </c>
      <c r="BK202" s="134">
        <f>ROUND(I202*H202,2)</f>
        <v>0</v>
      </c>
      <c r="BL202" s="18" t="s">
        <v>272</v>
      </c>
      <c r="BM202" s="133" t="s">
        <v>6580</v>
      </c>
    </row>
    <row r="203" spans="2:65" s="1" customFormat="1" ht="11.25">
      <c r="B203" s="33"/>
      <c r="D203" s="186" t="s">
        <v>1068</v>
      </c>
      <c r="F203" s="187" t="s">
        <v>6581</v>
      </c>
      <c r="I203" s="151"/>
      <c r="L203" s="33"/>
      <c r="M203" s="152"/>
      <c r="T203" s="54"/>
      <c r="AT203" s="18" t="s">
        <v>1068</v>
      </c>
      <c r="AU203" s="18" t="s">
        <v>83</v>
      </c>
    </row>
    <row r="204" spans="2:65" s="1" customFormat="1" ht="19.5">
      <c r="B204" s="33"/>
      <c r="D204" s="136" t="s">
        <v>341</v>
      </c>
      <c r="F204" s="150" t="s">
        <v>6582</v>
      </c>
      <c r="I204" s="151"/>
      <c r="L204" s="33"/>
      <c r="M204" s="152"/>
      <c r="T204" s="54"/>
      <c r="AT204" s="18" t="s">
        <v>341</v>
      </c>
      <c r="AU204" s="18" t="s">
        <v>83</v>
      </c>
    </row>
    <row r="205" spans="2:65" s="1" customFormat="1" ht="21.75" customHeight="1">
      <c r="B205" s="33"/>
      <c r="C205" s="122" t="s">
        <v>445</v>
      </c>
      <c r="D205" s="122" t="s">
        <v>267</v>
      </c>
      <c r="E205" s="123" t="s">
        <v>1217</v>
      </c>
      <c r="F205" s="124" t="s">
        <v>1218</v>
      </c>
      <c r="G205" s="125" t="s">
        <v>270</v>
      </c>
      <c r="H205" s="126">
        <v>2.7989999999999999</v>
      </c>
      <c r="I205" s="127"/>
      <c r="J205" s="128">
        <f>ROUND(I205*H205,2)</f>
        <v>0</v>
      </c>
      <c r="K205" s="124" t="s">
        <v>1066</v>
      </c>
      <c r="L205" s="33"/>
      <c r="M205" s="129" t="s">
        <v>19</v>
      </c>
      <c r="N205" s="130" t="s">
        <v>46</v>
      </c>
      <c r="P205" s="131">
        <f>O205*H205</f>
        <v>0</v>
      </c>
      <c r="Q205" s="131">
        <v>0</v>
      </c>
      <c r="R205" s="131">
        <f>Q205*H205</f>
        <v>0</v>
      </c>
      <c r="S205" s="131">
        <v>0</v>
      </c>
      <c r="T205" s="132">
        <f>S205*H205</f>
        <v>0</v>
      </c>
      <c r="AR205" s="133" t="s">
        <v>272</v>
      </c>
      <c r="AT205" s="133" t="s">
        <v>267</v>
      </c>
      <c r="AU205" s="133" t="s">
        <v>83</v>
      </c>
      <c r="AY205" s="18" t="s">
        <v>266</v>
      </c>
      <c r="BE205" s="134">
        <f>IF(N205="základní",J205,0)</f>
        <v>0</v>
      </c>
      <c r="BF205" s="134">
        <f>IF(N205="snížená",J205,0)</f>
        <v>0</v>
      </c>
      <c r="BG205" s="134">
        <f>IF(N205="zákl. přenesená",J205,0)</f>
        <v>0</v>
      </c>
      <c r="BH205" s="134">
        <f>IF(N205="sníž. přenesená",J205,0)</f>
        <v>0</v>
      </c>
      <c r="BI205" s="134">
        <f>IF(N205="nulová",J205,0)</f>
        <v>0</v>
      </c>
      <c r="BJ205" s="18" t="s">
        <v>83</v>
      </c>
      <c r="BK205" s="134">
        <f>ROUND(I205*H205,2)</f>
        <v>0</v>
      </c>
      <c r="BL205" s="18" t="s">
        <v>272</v>
      </c>
      <c r="BM205" s="133" t="s">
        <v>6583</v>
      </c>
    </row>
    <row r="206" spans="2:65" s="1" customFormat="1" ht="11.25">
      <c r="B206" s="33"/>
      <c r="D206" s="186" t="s">
        <v>1068</v>
      </c>
      <c r="F206" s="187" t="s">
        <v>1220</v>
      </c>
      <c r="I206" s="151"/>
      <c r="L206" s="33"/>
      <c r="M206" s="152"/>
      <c r="T206" s="54"/>
      <c r="AT206" s="18" t="s">
        <v>1068</v>
      </c>
      <c r="AU206" s="18" t="s">
        <v>83</v>
      </c>
    </row>
    <row r="207" spans="2:65" s="1" customFormat="1" ht="29.25">
      <c r="B207" s="33"/>
      <c r="D207" s="136" t="s">
        <v>341</v>
      </c>
      <c r="F207" s="150" t="s">
        <v>5998</v>
      </c>
      <c r="I207" s="151"/>
      <c r="L207" s="33"/>
      <c r="M207" s="152"/>
      <c r="T207" s="54"/>
      <c r="AT207" s="18" t="s">
        <v>341</v>
      </c>
      <c r="AU207" s="18" t="s">
        <v>83</v>
      </c>
    </row>
    <row r="208" spans="2:65" s="1" customFormat="1" ht="16.5" customHeight="1">
      <c r="B208" s="33"/>
      <c r="C208" s="122" t="s">
        <v>449</v>
      </c>
      <c r="D208" s="122" t="s">
        <v>267</v>
      </c>
      <c r="E208" s="123" t="s">
        <v>1222</v>
      </c>
      <c r="F208" s="124" t="s">
        <v>1223</v>
      </c>
      <c r="G208" s="125" t="s">
        <v>2636</v>
      </c>
      <c r="H208" s="126">
        <v>0.25</v>
      </c>
      <c r="I208" s="127"/>
      <c r="J208" s="128">
        <f>ROUND(I208*H208,2)</f>
        <v>0</v>
      </c>
      <c r="K208" s="124" t="s">
        <v>1066</v>
      </c>
      <c r="L208" s="33"/>
      <c r="M208" s="129" t="s">
        <v>19</v>
      </c>
      <c r="N208" s="130" t="s">
        <v>46</v>
      </c>
      <c r="P208" s="131">
        <f>O208*H208</f>
        <v>0</v>
      </c>
      <c r="Q208" s="131">
        <v>0</v>
      </c>
      <c r="R208" s="131">
        <f>Q208*H208</f>
        <v>0</v>
      </c>
      <c r="S208" s="131">
        <v>0</v>
      </c>
      <c r="T208" s="132">
        <f>S208*H208</f>
        <v>0</v>
      </c>
      <c r="AR208" s="133" t="s">
        <v>272</v>
      </c>
      <c r="AT208" s="133" t="s">
        <v>267</v>
      </c>
      <c r="AU208" s="133" t="s">
        <v>83</v>
      </c>
      <c r="AY208" s="18" t="s">
        <v>266</v>
      </c>
      <c r="BE208" s="134">
        <f>IF(N208="základní",J208,0)</f>
        <v>0</v>
      </c>
      <c r="BF208" s="134">
        <f>IF(N208="snížená",J208,0)</f>
        <v>0</v>
      </c>
      <c r="BG208" s="134">
        <f>IF(N208="zákl. přenesená",J208,0)</f>
        <v>0</v>
      </c>
      <c r="BH208" s="134">
        <f>IF(N208="sníž. přenesená",J208,0)</f>
        <v>0</v>
      </c>
      <c r="BI208" s="134">
        <f>IF(N208="nulová",J208,0)</f>
        <v>0</v>
      </c>
      <c r="BJ208" s="18" t="s">
        <v>83</v>
      </c>
      <c r="BK208" s="134">
        <f>ROUND(I208*H208,2)</f>
        <v>0</v>
      </c>
      <c r="BL208" s="18" t="s">
        <v>272</v>
      </c>
      <c r="BM208" s="133" t="s">
        <v>6584</v>
      </c>
    </row>
    <row r="209" spans="2:65" s="1" customFormat="1" ht="11.25">
      <c r="B209" s="33"/>
      <c r="D209" s="186" t="s">
        <v>1068</v>
      </c>
      <c r="F209" s="187" t="s">
        <v>1225</v>
      </c>
      <c r="I209" s="151"/>
      <c r="L209" s="33"/>
      <c r="M209" s="152"/>
      <c r="T209" s="54"/>
      <c r="AT209" s="18" t="s">
        <v>1068</v>
      </c>
      <c r="AU209" s="18" t="s">
        <v>83</v>
      </c>
    </row>
    <row r="210" spans="2:65" s="1" customFormat="1" ht="19.5">
      <c r="B210" s="33"/>
      <c r="D210" s="136" t="s">
        <v>341</v>
      </c>
      <c r="F210" s="150" t="s">
        <v>2943</v>
      </c>
      <c r="I210" s="151"/>
      <c r="L210" s="33"/>
      <c r="M210" s="152"/>
      <c r="T210" s="54"/>
      <c r="AT210" s="18" t="s">
        <v>341</v>
      </c>
      <c r="AU210" s="18" t="s">
        <v>83</v>
      </c>
    </row>
    <row r="211" spans="2:65" s="1" customFormat="1" ht="16.5" customHeight="1">
      <c r="B211" s="33"/>
      <c r="C211" s="122" t="s">
        <v>453</v>
      </c>
      <c r="D211" s="122" t="s">
        <v>267</v>
      </c>
      <c r="E211" s="123" t="s">
        <v>2948</v>
      </c>
      <c r="F211" s="124" t="s">
        <v>2949</v>
      </c>
      <c r="G211" s="125" t="s">
        <v>270</v>
      </c>
      <c r="H211" s="126">
        <v>0.8</v>
      </c>
      <c r="I211" s="127"/>
      <c r="J211" s="128">
        <f>ROUND(I211*H211,2)</f>
        <v>0</v>
      </c>
      <c r="K211" s="124" t="s">
        <v>1066</v>
      </c>
      <c r="L211" s="33"/>
      <c r="M211" s="129" t="s">
        <v>19</v>
      </c>
      <c r="N211" s="130" t="s">
        <v>46</v>
      </c>
      <c r="P211" s="131">
        <f>O211*H211</f>
        <v>0</v>
      </c>
      <c r="Q211" s="131">
        <v>0</v>
      </c>
      <c r="R211" s="131">
        <f>Q211*H211</f>
        <v>0</v>
      </c>
      <c r="S211" s="131">
        <v>0</v>
      </c>
      <c r="T211" s="132">
        <f>S211*H211</f>
        <v>0</v>
      </c>
      <c r="AR211" s="133" t="s">
        <v>272</v>
      </c>
      <c r="AT211" s="133" t="s">
        <v>267</v>
      </c>
      <c r="AU211" s="133" t="s">
        <v>83</v>
      </c>
      <c r="AY211" s="18" t="s">
        <v>266</v>
      </c>
      <c r="BE211" s="134">
        <f>IF(N211="základní",J211,0)</f>
        <v>0</v>
      </c>
      <c r="BF211" s="134">
        <f>IF(N211="snížená",J211,0)</f>
        <v>0</v>
      </c>
      <c r="BG211" s="134">
        <f>IF(N211="zákl. přenesená",J211,0)</f>
        <v>0</v>
      </c>
      <c r="BH211" s="134">
        <f>IF(N211="sníž. přenesená",J211,0)</f>
        <v>0</v>
      </c>
      <c r="BI211" s="134">
        <f>IF(N211="nulová",J211,0)</f>
        <v>0</v>
      </c>
      <c r="BJ211" s="18" t="s">
        <v>83</v>
      </c>
      <c r="BK211" s="134">
        <f>ROUND(I211*H211,2)</f>
        <v>0</v>
      </c>
      <c r="BL211" s="18" t="s">
        <v>272</v>
      </c>
      <c r="BM211" s="133" t="s">
        <v>6585</v>
      </c>
    </row>
    <row r="212" spans="2:65" s="1" customFormat="1" ht="11.25">
      <c r="B212" s="33"/>
      <c r="D212" s="186" t="s">
        <v>1068</v>
      </c>
      <c r="F212" s="187" t="s">
        <v>2951</v>
      </c>
      <c r="I212" s="151"/>
      <c r="L212" s="33"/>
      <c r="M212" s="152"/>
      <c r="T212" s="54"/>
      <c r="AT212" s="18" t="s">
        <v>1068</v>
      </c>
      <c r="AU212" s="18" t="s">
        <v>83</v>
      </c>
    </row>
    <row r="213" spans="2:65" s="1" customFormat="1" ht="19.5">
      <c r="B213" s="33"/>
      <c r="D213" s="136" t="s">
        <v>341</v>
      </c>
      <c r="F213" s="150" t="s">
        <v>2952</v>
      </c>
      <c r="I213" s="151"/>
      <c r="L213" s="33"/>
      <c r="M213" s="152"/>
      <c r="T213" s="54"/>
      <c r="AT213" s="18" t="s">
        <v>341</v>
      </c>
      <c r="AU213" s="18" t="s">
        <v>83</v>
      </c>
    </row>
    <row r="214" spans="2:65" s="1" customFormat="1" ht="21.75" customHeight="1">
      <c r="B214" s="33"/>
      <c r="C214" s="122" t="s">
        <v>457</v>
      </c>
      <c r="D214" s="122" t="s">
        <v>267</v>
      </c>
      <c r="E214" s="123" t="s">
        <v>5206</v>
      </c>
      <c r="F214" s="124" t="s">
        <v>5207</v>
      </c>
      <c r="G214" s="125" t="s">
        <v>270</v>
      </c>
      <c r="H214" s="126">
        <v>4.62</v>
      </c>
      <c r="I214" s="127"/>
      <c r="J214" s="128">
        <f>ROUND(I214*H214,2)</f>
        <v>0</v>
      </c>
      <c r="K214" s="124" t="s">
        <v>1066</v>
      </c>
      <c r="L214" s="33"/>
      <c r="M214" s="129" t="s">
        <v>19</v>
      </c>
      <c r="N214" s="130" t="s">
        <v>46</v>
      </c>
      <c r="P214" s="131">
        <f>O214*H214</f>
        <v>0</v>
      </c>
      <c r="Q214" s="131">
        <v>0</v>
      </c>
      <c r="R214" s="131">
        <f>Q214*H214</f>
        <v>0</v>
      </c>
      <c r="S214" s="131">
        <v>0</v>
      </c>
      <c r="T214" s="132">
        <f>S214*H214</f>
        <v>0</v>
      </c>
      <c r="AR214" s="133" t="s">
        <v>272</v>
      </c>
      <c r="AT214" s="133" t="s">
        <v>267</v>
      </c>
      <c r="AU214" s="133" t="s">
        <v>83</v>
      </c>
      <c r="AY214" s="18" t="s">
        <v>266</v>
      </c>
      <c r="BE214" s="134">
        <f>IF(N214="základní",J214,0)</f>
        <v>0</v>
      </c>
      <c r="BF214" s="134">
        <f>IF(N214="snížená",J214,0)</f>
        <v>0</v>
      </c>
      <c r="BG214" s="134">
        <f>IF(N214="zákl. přenesená",J214,0)</f>
        <v>0</v>
      </c>
      <c r="BH214" s="134">
        <f>IF(N214="sníž. přenesená",J214,0)</f>
        <v>0</v>
      </c>
      <c r="BI214" s="134">
        <f>IF(N214="nulová",J214,0)</f>
        <v>0</v>
      </c>
      <c r="BJ214" s="18" t="s">
        <v>83</v>
      </c>
      <c r="BK214" s="134">
        <f>ROUND(I214*H214,2)</f>
        <v>0</v>
      </c>
      <c r="BL214" s="18" t="s">
        <v>272</v>
      </c>
      <c r="BM214" s="133" t="s">
        <v>6586</v>
      </c>
    </row>
    <row r="215" spans="2:65" s="1" customFormat="1" ht="11.25">
      <c r="B215" s="33"/>
      <c r="D215" s="186" t="s">
        <v>1068</v>
      </c>
      <c r="F215" s="187" t="s">
        <v>5209</v>
      </c>
      <c r="I215" s="151"/>
      <c r="L215" s="33"/>
      <c r="M215" s="152"/>
      <c r="T215" s="54"/>
      <c r="AT215" s="18" t="s">
        <v>1068</v>
      </c>
      <c r="AU215" s="18" t="s">
        <v>83</v>
      </c>
    </row>
    <row r="216" spans="2:65" s="1" customFormat="1" ht="29.25">
      <c r="B216" s="33"/>
      <c r="D216" s="136" t="s">
        <v>341</v>
      </c>
      <c r="F216" s="150" t="s">
        <v>5210</v>
      </c>
      <c r="I216" s="151"/>
      <c r="L216" s="33"/>
      <c r="M216" s="152"/>
      <c r="T216" s="54"/>
      <c r="AT216" s="18" t="s">
        <v>341</v>
      </c>
      <c r="AU216" s="18" t="s">
        <v>83</v>
      </c>
    </row>
    <row r="217" spans="2:65" s="1" customFormat="1" ht="16.5" customHeight="1">
      <c r="B217" s="33"/>
      <c r="C217" s="122" t="s">
        <v>461</v>
      </c>
      <c r="D217" s="122" t="s">
        <v>267</v>
      </c>
      <c r="E217" s="123" t="s">
        <v>5430</v>
      </c>
      <c r="F217" s="124" t="s">
        <v>5431</v>
      </c>
      <c r="G217" s="125" t="s">
        <v>270</v>
      </c>
      <c r="H217" s="126">
        <v>74.2</v>
      </c>
      <c r="I217" s="127"/>
      <c r="J217" s="128">
        <f>ROUND(I217*H217,2)</f>
        <v>0</v>
      </c>
      <c r="K217" s="124" t="s">
        <v>1066</v>
      </c>
      <c r="L217" s="33"/>
      <c r="M217" s="129" t="s">
        <v>19</v>
      </c>
      <c r="N217" s="130" t="s">
        <v>46</v>
      </c>
      <c r="P217" s="131">
        <f>O217*H217</f>
        <v>0</v>
      </c>
      <c r="Q217" s="131">
        <v>0</v>
      </c>
      <c r="R217" s="131">
        <f>Q217*H217</f>
        <v>0</v>
      </c>
      <c r="S217" s="131">
        <v>0</v>
      </c>
      <c r="T217" s="132">
        <f>S217*H217</f>
        <v>0</v>
      </c>
      <c r="AR217" s="133" t="s">
        <v>272</v>
      </c>
      <c r="AT217" s="133" t="s">
        <v>267</v>
      </c>
      <c r="AU217" s="133" t="s">
        <v>83</v>
      </c>
      <c r="AY217" s="18" t="s">
        <v>266</v>
      </c>
      <c r="BE217" s="134">
        <f>IF(N217="základní",J217,0)</f>
        <v>0</v>
      </c>
      <c r="BF217" s="134">
        <f>IF(N217="snížená",J217,0)</f>
        <v>0</v>
      </c>
      <c r="BG217" s="134">
        <f>IF(N217="zákl. přenesená",J217,0)</f>
        <v>0</v>
      </c>
      <c r="BH217" s="134">
        <f>IF(N217="sníž. přenesená",J217,0)</f>
        <v>0</v>
      </c>
      <c r="BI217" s="134">
        <f>IF(N217="nulová",J217,0)</f>
        <v>0</v>
      </c>
      <c r="BJ217" s="18" t="s">
        <v>83</v>
      </c>
      <c r="BK217" s="134">
        <f>ROUND(I217*H217,2)</f>
        <v>0</v>
      </c>
      <c r="BL217" s="18" t="s">
        <v>272</v>
      </c>
      <c r="BM217" s="133" t="s">
        <v>6587</v>
      </c>
    </row>
    <row r="218" spans="2:65" s="1" customFormat="1" ht="11.25">
      <c r="B218" s="33"/>
      <c r="D218" s="186" t="s">
        <v>1068</v>
      </c>
      <c r="F218" s="187" t="s">
        <v>5433</v>
      </c>
      <c r="I218" s="151"/>
      <c r="L218" s="33"/>
      <c r="M218" s="152"/>
      <c r="T218" s="54"/>
      <c r="AT218" s="18" t="s">
        <v>1068</v>
      </c>
      <c r="AU218" s="18" t="s">
        <v>83</v>
      </c>
    </row>
    <row r="219" spans="2:65" s="1" customFormat="1" ht="19.5">
      <c r="B219" s="33"/>
      <c r="D219" s="136" t="s">
        <v>341</v>
      </c>
      <c r="F219" s="150" t="s">
        <v>6003</v>
      </c>
      <c r="I219" s="151"/>
      <c r="L219" s="33"/>
      <c r="M219" s="152"/>
      <c r="T219" s="54"/>
      <c r="AT219" s="18" t="s">
        <v>341</v>
      </c>
      <c r="AU219" s="18" t="s">
        <v>83</v>
      </c>
    </row>
    <row r="220" spans="2:65" s="1" customFormat="1" ht="16.5" customHeight="1">
      <c r="B220" s="33"/>
      <c r="C220" s="122" t="s">
        <v>522</v>
      </c>
      <c r="D220" s="122" t="s">
        <v>267</v>
      </c>
      <c r="E220" s="123" t="s">
        <v>3370</v>
      </c>
      <c r="F220" s="124" t="s">
        <v>3371</v>
      </c>
      <c r="G220" s="125" t="s">
        <v>270</v>
      </c>
      <c r="H220" s="126">
        <v>33.200000000000003</v>
      </c>
      <c r="I220" s="127"/>
      <c r="J220" s="128">
        <f>ROUND(I220*H220,2)</f>
        <v>0</v>
      </c>
      <c r="K220" s="124" t="s">
        <v>1066</v>
      </c>
      <c r="L220" s="33"/>
      <c r="M220" s="129" t="s">
        <v>19</v>
      </c>
      <c r="N220" s="130" t="s">
        <v>46</v>
      </c>
      <c r="P220" s="131">
        <f>O220*H220</f>
        <v>0</v>
      </c>
      <c r="Q220" s="131">
        <v>0</v>
      </c>
      <c r="R220" s="131">
        <f>Q220*H220</f>
        <v>0</v>
      </c>
      <c r="S220" s="131">
        <v>0</v>
      </c>
      <c r="T220" s="132">
        <f>S220*H220</f>
        <v>0</v>
      </c>
      <c r="AR220" s="133" t="s">
        <v>272</v>
      </c>
      <c r="AT220" s="133" t="s">
        <v>267</v>
      </c>
      <c r="AU220" s="133" t="s">
        <v>83</v>
      </c>
      <c r="AY220" s="18" t="s">
        <v>266</v>
      </c>
      <c r="BE220" s="134">
        <f>IF(N220="základní",J220,0)</f>
        <v>0</v>
      </c>
      <c r="BF220" s="134">
        <f>IF(N220="snížená",J220,0)</f>
        <v>0</v>
      </c>
      <c r="BG220" s="134">
        <f>IF(N220="zákl. přenesená",J220,0)</f>
        <v>0</v>
      </c>
      <c r="BH220" s="134">
        <f>IF(N220="sníž. přenesená",J220,0)</f>
        <v>0</v>
      </c>
      <c r="BI220" s="134">
        <f>IF(N220="nulová",J220,0)</f>
        <v>0</v>
      </c>
      <c r="BJ220" s="18" t="s">
        <v>83</v>
      </c>
      <c r="BK220" s="134">
        <f>ROUND(I220*H220,2)</f>
        <v>0</v>
      </c>
      <c r="BL220" s="18" t="s">
        <v>272</v>
      </c>
      <c r="BM220" s="133" t="s">
        <v>6588</v>
      </c>
    </row>
    <row r="221" spans="2:65" s="1" customFormat="1" ht="11.25">
      <c r="B221" s="33"/>
      <c r="D221" s="186" t="s">
        <v>1068</v>
      </c>
      <c r="F221" s="187" t="s">
        <v>3373</v>
      </c>
      <c r="I221" s="151"/>
      <c r="L221" s="33"/>
      <c r="M221" s="152"/>
      <c r="T221" s="54"/>
      <c r="AT221" s="18" t="s">
        <v>1068</v>
      </c>
      <c r="AU221" s="18" t="s">
        <v>83</v>
      </c>
    </row>
    <row r="222" spans="2:65" s="1" customFormat="1" ht="19.5">
      <c r="B222" s="33"/>
      <c r="D222" s="136" t="s">
        <v>341</v>
      </c>
      <c r="F222" s="150" t="s">
        <v>6005</v>
      </c>
      <c r="I222" s="151"/>
      <c r="L222" s="33"/>
      <c r="M222" s="152"/>
      <c r="T222" s="54"/>
      <c r="AT222" s="18" t="s">
        <v>341</v>
      </c>
      <c r="AU222" s="18" t="s">
        <v>83</v>
      </c>
    </row>
    <row r="223" spans="2:65" s="1" customFormat="1" ht="21.75" customHeight="1">
      <c r="B223" s="33"/>
      <c r="C223" s="122" t="s">
        <v>518</v>
      </c>
      <c r="D223" s="122" t="s">
        <v>267</v>
      </c>
      <c r="E223" s="123" t="s">
        <v>3823</v>
      </c>
      <c r="F223" s="124" t="s">
        <v>2964</v>
      </c>
      <c r="G223" s="125" t="s">
        <v>2609</v>
      </c>
      <c r="H223" s="126">
        <v>71.83</v>
      </c>
      <c r="I223" s="127"/>
      <c r="J223" s="128">
        <f>ROUND(I223*H223,2)</f>
        <v>0</v>
      </c>
      <c r="K223" s="124" t="s">
        <v>1066</v>
      </c>
      <c r="L223" s="33"/>
      <c r="M223" s="129" t="s">
        <v>19</v>
      </c>
      <c r="N223" s="130" t="s">
        <v>46</v>
      </c>
      <c r="P223" s="131">
        <f>O223*H223</f>
        <v>0</v>
      </c>
      <c r="Q223" s="131">
        <v>0</v>
      </c>
      <c r="R223" s="131">
        <f>Q223*H223</f>
        <v>0</v>
      </c>
      <c r="S223" s="131">
        <v>0</v>
      </c>
      <c r="T223" s="132">
        <f>S223*H223</f>
        <v>0</v>
      </c>
      <c r="AR223" s="133" t="s">
        <v>272</v>
      </c>
      <c r="AT223" s="133" t="s">
        <v>267</v>
      </c>
      <c r="AU223" s="133" t="s">
        <v>83</v>
      </c>
      <c r="AY223" s="18" t="s">
        <v>266</v>
      </c>
      <c r="BE223" s="134">
        <f>IF(N223="základní",J223,0)</f>
        <v>0</v>
      </c>
      <c r="BF223" s="134">
        <f>IF(N223="snížená",J223,0)</f>
        <v>0</v>
      </c>
      <c r="BG223" s="134">
        <f>IF(N223="zákl. přenesená",J223,0)</f>
        <v>0</v>
      </c>
      <c r="BH223" s="134">
        <f>IF(N223="sníž. přenesená",J223,0)</f>
        <v>0</v>
      </c>
      <c r="BI223" s="134">
        <f>IF(N223="nulová",J223,0)</f>
        <v>0</v>
      </c>
      <c r="BJ223" s="18" t="s">
        <v>83</v>
      </c>
      <c r="BK223" s="134">
        <f>ROUND(I223*H223,2)</f>
        <v>0</v>
      </c>
      <c r="BL223" s="18" t="s">
        <v>272</v>
      </c>
      <c r="BM223" s="133" t="s">
        <v>6589</v>
      </c>
    </row>
    <row r="224" spans="2:65" s="1" customFormat="1" ht="11.25">
      <c r="B224" s="33"/>
      <c r="D224" s="186" t="s">
        <v>1068</v>
      </c>
      <c r="F224" s="187" t="s">
        <v>3826</v>
      </c>
      <c r="I224" s="151"/>
      <c r="L224" s="33"/>
      <c r="M224" s="152"/>
      <c r="T224" s="54"/>
      <c r="AT224" s="18" t="s">
        <v>1068</v>
      </c>
      <c r="AU224" s="18" t="s">
        <v>83</v>
      </c>
    </row>
    <row r="225" spans="2:65" s="1" customFormat="1" ht="29.25">
      <c r="B225" s="33"/>
      <c r="D225" s="136" t="s">
        <v>341</v>
      </c>
      <c r="F225" s="150" t="s">
        <v>6590</v>
      </c>
      <c r="I225" s="151"/>
      <c r="L225" s="33"/>
      <c r="M225" s="152"/>
      <c r="T225" s="54"/>
      <c r="AT225" s="18" t="s">
        <v>341</v>
      </c>
      <c r="AU225" s="18" t="s">
        <v>83</v>
      </c>
    </row>
    <row r="226" spans="2:65" s="10" customFormat="1" ht="25.9" customHeight="1">
      <c r="B226" s="112"/>
      <c r="D226" s="113" t="s">
        <v>74</v>
      </c>
      <c r="E226" s="114" t="s">
        <v>264</v>
      </c>
      <c r="F226" s="114" t="s">
        <v>265</v>
      </c>
      <c r="I226" s="115"/>
      <c r="J226" s="116">
        <f>BK226</f>
        <v>0</v>
      </c>
      <c r="L226" s="112"/>
      <c r="M226" s="117"/>
      <c r="P226" s="118">
        <f>SUM(P227:P234)</f>
        <v>0</v>
      </c>
      <c r="R226" s="118">
        <f>SUM(R227:R234)</f>
        <v>0</v>
      </c>
      <c r="T226" s="119">
        <f>SUM(T227:T234)</f>
        <v>0</v>
      </c>
      <c r="AR226" s="113" t="s">
        <v>83</v>
      </c>
      <c r="AT226" s="120" t="s">
        <v>74</v>
      </c>
      <c r="AU226" s="120" t="s">
        <v>75</v>
      </c>
      <c r="AY226" s="113" t="s">
        <v>266</v>
      </c>
      <c r="BK226" s="121">
        <f>SUM(BK227:BK234)</f>
        <v>0</v>
      </c>
    </row>
    <row r="227" spans="2:65" s="1" customFormat="1" ht="16.5" customHeight="1">
      <c r="B227" s="33"/>
      <c r="C227" s="122" t="s">
        <v>526</v>
      </c>
      <c r="D227" s="122" t="s">
        <v>267</v>
      </c>
      <c r="E227" s="123" t="s">
        <v>2968</v>
      </c>
      <c r="F227" s="124" t="s">
        <v>2969</v>
      </c>
      <c r="G227" s="125" t="s">
        <v>2609</v>
      </c>
      <c r="H227" s="126">
        <v>100</v>
      </c>
      <c r="I227" s="127"/>
      <c r="J227" s="128">
        <f>ROUND(I227*H227,2)</f>
        <v>0</v>
      </c>
      <c r="K227" s="124" t="s">
        <v>1066</v>
      </c>
      <c r="L227" s="33"/>
      <c r="M227" s="129" t="s">
        <v>19</v>
      </c>
      <c r="N227" s="130" t="s">
        <v>46</v>
      </c>
      <c r="P227" s="131">
        <f>O227*H227</f>
        <v>0</v>
      </c>
      <c r="Q227" s="131">
        <v>0</v>
      </c>
      <c r="R227" s="131">
        <f>Q227*H227</f>
        <v>0</v>
      </c>
      <c r="S227" s="131">
        <v>0</v>
      </c>
      <c r="T227" s="132">
        <f>S227*H227</f>
        <v>0</v>
      </c>
      <c r="AR227" s="133" t="s">
        <v>272</v>
      </c>
      <c r="AT227" s="133" t="s">
        <v>267</v>
      </c>
      <c r="AU227" s="133" t="s">
        <v>83</v>
      </c>
      <c r="AY227" s="18" t="s">
        <v>266</v>
      </c>
      <c r="BE227" s="134">
        <f>IF(N227="základní",J227,0)</f>
        <v>0</v>
      </c>
      <c r="BF227" s="134">
        <f>IF(N227="snížená",J227,0)</f>
        <v>0</v>
      </c>
      <c r="BG227" s="134">
        <f>IF(N227="zákl. přenesená",J227,0)</f>
        <v>0</v>
      </c>
      <c r="BH227" s="134">
        <f>IF(N227="sníž. přenesená",J227,0)</f>
        <v>0</v>
      </c>
      <c r="BI227" s="134">
        <f>IF(N227="nulová",J227,0)</f>
        <v>0</v>
      </c>
      <c r="BJ227" s="18" t="s">
        <v>83</v>
      </c>
      <c r="BK227" s="134">
        <f>ROUND(I227*H227,2)</f>
        <v>0</v>
      </c>
      <c r="BL227" s="18" t="s">
        <v>272</v>
      </c>
      <c r="BM227" s="133" t="s">
        <v>6591</v>
      </c>
    </row>
    <row r="228" spans="2:65" s="1" customFormat="1" ht="11.25">
      <c r="B228" s="33"/>
      <c r="D228" s="186" t="s">
        <v>1068</v>
      </c>
      <c r="F228" s="187" t="s">
        <v>2971</v>
      </c>
      <c r="I228" s="151"/>
      <c r="L228" s="33"/>
      <c r="M228" s="152"/>
      <c r="T228" s="54"/>
      <c r="AT228" s="18" t="s">
        <v>1068</v>
      </c>
      <c r="AU228" s="18" t="s">
        <v>83</v>
      </c>
    </row>
    <row r="229" spans="2:65" s="1" customFormat="1" ht="29.25">
      <c r="B229" s="33"/>
      <c r="D229" s="136" t="s">
        <v>341</v>
      </c>
      <c r="F229" s="150" t="s">
        <v>2972</v>
      </c>
      <c r="I229" s="151"/>
      <c r="L229" s="33"/>
      <c r="M229" s="152"/>
      <c r="T229" s="54"/>
      <c r="AT229" s="18" t="s">
        <v>341</v>
      </c>
      <c r="AU229" s="18" t="s">
        <v>83</v>
      </c>
    </row>
    <row r="230" spans="2:65" s="1" customFormat="1" ht="16.5" customHeight="1">
      <c r="B230" s="33"/>
      <c r="C230" s="122" t="s">
        <v>530</v>
      </c>
      <c r="D230" s="122" t="s">
        <v>267</v>
      </c>
      <c r="E230" s="123" t="s">
        <v>2973</v>
      </c>
      <c r="F230" s="124" t="s">
        <v>2974</v>
      </c>
      <c r="G230" s="125" t="s">
        <v>2609</v>
      </c>
      <c r="H230" s="126">
        <v>100</v>
      </c>
      <c r="I230" s="127"/>
      <c r="J230" s="128">
        <f>ROUND(I230*H230,2)</f>
        <v>0</v>
      </c>
      <c r="K230" s="124" t="s">
        <v>1066</v>
      </c>
      <c r="L230" s="33"/>
      <c r="M230" s="129" t="s">
        <v>19</v>
      </c>
      <c r="N230" s="130" t="s">
        <v>46</v>
      </c>
      <c r="P230" s="131">
        <f>O230*H230</f>
        <v>0</v>
      </c>
      <c r="Q230" s="131">
        <v>0</v>
      </c>
      <c r="R230" s="131">
        <f>Q230*H230</f>
        <v>0</v>
      </c>
      <c r="S230" s="131">
        <v>0</v>
      </c>
      <c r="T230" s="132">
        <f>S230*H230</f>
        <v>0</v>
      </c>
      <c r="AR230" s="133" t="s">
        <v>272</v>
      </c>
      <c r="AT230" s="133" t="s">
        <v>267</v>
      </c>
      <c r="AU230" s="133" t="s">
        <v>83</v>
      </c>
      <c r="AY230" s="18" t="s">
        <v>266</v>
      </c>
      <c r="BE230" s="134">
        <f>IF(N230="základní",J230,0)</f>
        <v>0</v>
      </c>
      <c r="BF230" s="134">
        <f>IF(N230="snížená",J230,0)</f>
        <v>0</v>
      </c>
      <c r="BG230" s="134">
        <f>IF(N230="zákl. přenesená",J230,0)</f>
        <v>0</v>
      </c>
      <c r="BH230" s="134">
        <f>IF(N230="sníž. přenesená",J230,0)</f>
        <v>0</v>
      </c>
      <c r="BI230" s="134">
        <f>IF(N230="nulová",J230,0)</f>
        <v>0</v>
      </c>
      <c r="BJ230" s="18" t="s">
        <v>83</v>
      </c>
      <c r="BK230" s="134">
        <f>ROUND(I230*H230,2)</f>
        <v>0</v>
      </c>
      <c r="BL230" s="18" t="s">
        <v>272</v>
      </c>
      <c r="BM230" s="133" t="s">
        <v>6592</v>
      </c>
    </row>
    <row r="231" spans="2:65" s="1" customFormat="1" ht="11.25">
      <c r="B231" s="33"/>
      <c r="D231" s="186" t="s">
        <v>1068</v>
      </c>
      <c r="F231" s="187" t="s">
        <v>2976</v>
      </c>
      <c r="I231" s="151"/>
      <c r="L231" s="33"/>
      <c r="M231" s="152"/>
      <c r="T231" s="54"/>
      <c r="AT231" s="18" t="s">
        <v>1068</v>
      </c>
      <c r="AU231" s="18" t="s">
        <v>83</v>
      </c>
    </row>
    <row r="232" spans="2:65" s="1" customFormat="1" ht="29.25">
      <c r="B232" s="33"/>
      <c r="D232" s="136" t="s">
        <v>341</v>
      </c>
      <c r="F232" s="150" t="s">
        <v>2977</v>
      </c>
      <c r="I232" s="151"/>
      <c r="L232" s="33"/>
      <c r="M232" s="152"/>
      <c r="T232" s="54"/>
      <c r="AT232" s="18" t="s">
        <v>341</v>
      </c>
      <c r="AU232" s="18" t="s">
        <v>83</v>
      </c>
    </row>
    <row r="233" spans="2:65" s="1" customFormat="1" ht="16.5" customHeight="1">
      <c r="B233" s="33"/>
      <c r="C233" s="122" t="s">
        <v>534</v>
      </c>
      <c r="D233" s="122" t="s">
        <v>267</v>
      </c>
      <c r="E233" s="123" t="s">
        <v>2978</v>
      </c>
      <c r="F233" s="124" t="s">
        <v>2979</v>
      </c>
      <c r="G233" s="125" t="s">
        <v>310</v>
      </c>
      <c r="H233" s="126">
        <v>33.332999999999998</v>
      </c>
      <c r="I233" s="127"/>
      <c r="J233" s="128">
        <f>ROUND(I233*H233,2)</f>
        <v>0</v>
      </c>
      <c r="K233" s="124" t="s">
        <v>1066</v>
      </c>
      <c r="L233" s="33"/>
      <c r="M233" s="129" t="s">
        <v>19</v>
      </c>
      <c r="N233" s="130" t="s">
        <v>46</v>
      </c>
      <c r="P233" s="131">
        <f>O233*H233</f>
        <v>0</v>
      </c>
      <c r="Q233" s="131">
        <v>0</v>
      </c>
      <c r="R233" s="131">
        <f>Q233*H233</f>
        <v>0</v>
      </c>
      <c r="S233" s="131">
        <v>0</v>
      </c>
      <c r="T233" s="132">
        <f>S233*H233</f>
        <v>0</v>
      </c>
      <c r="AR233" s="133" t="s">
        <v>272</v>
      </c>
      <c r="AT233" s="133" t="s">
        <v>267</v>
      </c>
      <c r="AU233" s="133" t="s">
        <v>83</v>
      </c>
      <c r="AY233" s="18" t="s">
        <v>266</v>
      </c>
      <c r="BE233" s="134">
        <f>IF(N233="základní",J233,0)</f>
        <v>0</v>
      </c>
      <c r="BF233" s="134">
        <f>IF(N233="snížená",J233,0)</f>
        <v>0</v>
      </c>
      <c r="BG233" s="134">
        <f>IF(N233="zákl. přenesená",J233,0)</f>
        <v>0</v>
      </c>
      <c r="BH233" s="134">
        <f>IF(N233="sníž. přenesená",J233,0)</f>
        <v>0</v>
      </c>
      <c r="BI233" s="134">
        <f>IF(N233="nulová",J233,0)</f>
        <v>0</v>
      </c>
      <c r="BJ233" s="18" t="s">
        <v>83</v>
      </c>
      <c r="BK233" s="134">
        <f>ROUND(I233*H233,2)</f>
        <v>0</v>
      </c>
      <c r="BL233" s="18" t="s">
        <v>272</v>
      </c>
      <c r="BM233" s="133" t="s">
        <v>6593</v>
      </c>
    </row>
    <row r="234" spans="2:65" s="1" customFormat="1" ht="11.25">
      <c r="B234" s="33"/>
      <c r="D234" s="186" t="s">
        <v>1068</v>
      </c>
      <c r="F234" s="187" t="s">
        <v>2981</v>
      </c>
      <c r="I234" s="151"/>
      <c r="L234" s="33"/>
      <c r="M234" s="152"/>
      <c r="T234" s="54"/>
      <c r="AT234" s="18" t="s">
        <v>1068</v>
      </c>
      <c r="AU234" s="18" t="s">
        <v>83</v>
      </c>
    </row>
    <row r="235" spans="2:65" s="10" customFormat="1" ht="25.9" customHeight="1">
      <c r="B235" s="112"/>
      <c r="D235" s="113" t="s">
        <v>74</v>
      </c>
      <c r="E235" s="114" t="s">
        <v>295</v>
      </c>
      <c r="F235" s="114" t="s">
        <v>2982</v>
      </c>
      <c r="I235" s="115"/>
      <c r="J235" s="116">
        <f>BK235</f>
        <v>0</v>
      </c>
      <c r="L235" s="112"/>
      <c r="M235" s="117"/>
      <c r="P235" s="118">
        <f>SUM(P236:P238)</f>
        <v>0</v>
      </c>
      <c r="R235" s="118">
        <f>SUM(R236:R238)</f>
        <v>0</v>
      </c>
      <c r="T235" s="119">
        <f>SUM(T236:T238)</f>
        <v>0</v>
      </c>
      <c r="AR235" s="113" t="s">
        <v>83</v>
      </c>
      <c r="AT235" s="120" t="s">
        <v>74</v>
      </c>
      <c r="AU235" s="120" t="s">
        <v>75</v>
      </c>
      <c r="AY235" s="113" t="s">
        <v>266</v>
      </c>
      <c r="BK235" s="121">
        <f>SUM(BK236:BK238)</f>
        <v>0</v>
      </c>
    </row>
    <row r="236" spans="2:65" s="1" customFormat="1" ht="21.75" customHeight="1">
      <c r="B236" s="33"/>
      <c r="C236" s="122" t="s">
        <v>538</v>
      </c>
      <c r="D236" s="122" t="s">
        <v>267</v>
      </c>
      <c r="E236" s="123" t="s">
        <v>2987</v>
      </c>
      <c r="F236" s="124" t="s">
        <v>2988</v>
      </c>
      <c r="G236" s="125" t="s">
        <v>2609</v>
      </c>
      <c r="H236" s="126">
        <v>14.2</v>
      </c>
      <c r="I236" s="127"/>
      <c r="J236" s="128">
        <f>ROUND(I236*H236,2)</f>
        <v>0</v>
      </c>
      <c r="K236" s="124" t="s">
        <v>1066</v>
      </c>
      <c r="L236" s="33"/>
      <c r="M236" s="129" t="s">
        <v>19</v>
      </c>
      <c r="N236" s="130" t="s">
        <v>46</v>
      </c>
      <c r="P236" s="131">
        <f>O236*H236</f>
        <v>0</v>
      </c>
      <c r="Q236" s="131">
        <v>0</v>
      </c>
      <c r="R236" s="131">
        <f>Q236*H236</f>
        <v>0</v>
      </c>
      <c r="S236" s="131">
        <v>0</v>
      </c>
      <c r="T236" s="132">
        <f>S236*H236</f>
        <v>0</v>
      </c>
      <c r="AR236" s="133" t="s">
        <v>272</v>
      </c>
      <c r="AT236" s="133" t="s">
        <v>267</v>
      </c>
      <c r="AU236" s="133" t="s">
        <v>83</v>
      </c>
      <c r="AY236" s="18" t="s">
        <v>266</v>
      </c>
      <c r="BE236" s="134">
        <f>IF(N236="základní",J236,0)</f>
        <v>0</v>
      </c>
      <c r="BF236" s="134">
        <f>IF(N236="snížená",J236,0)</f>
        <v>0</v>
      </c>
      <c r="BG236" s="134">
        <f>IF(N236="zákl. přenesená",J236,0)</f>
        <v>0</v>
      </c>
      <c r="BH236" s="134">
        <f>IF(N236="sníž. přenesená",J236,0)</f>
        <v>0</v>
      </c>
      <c r="BI236" s="134">
        <f>IF(N236="nulová",J236,0)</f>
        <v>0</v>
      </c>
      <c r="BJ236" s="18" t="s">
        <v>83</v>
      </c>
      <c r="BK236" s="134">
        <f>ROUND(I236*H236,2)</f>
        <v>0</v>
      </c>
      <c r="BL236" s="18" t="s">
        <v>272</v>
      </c>
      <c r="BM236" s="133" t="s">
        <v>6594</v>
      </c>
    </row>
    <row r="237" spans="2:65" s="1" customFormat="1" ht="11.25">
      <c r="B237" s="33"/>
      <c r="D237" s="186" t="s">
        <v>1068</v>
      </c>
      <c r="F237" s="187" t="s">
        <v>2990</v>
      </c>
      <c r="I237" s="151"/>
      <c r="L237" s="33"/>
      <c r="M237" s="152"/>
      <c r="T237" s="54"/>
      <c r="AT237" s="18" t="s">
        <v>1068</v>
      </c>
      <c r="AU237" s="18" t="s">
        <v>83</v>
      </c>
    </row>
    <row r="238" spans="2:65" s="1" customFormat="1" ht="29.25">
      <c r="B238" s="33"/>
      <c r="D238" s="136" t="s">
        <v>341</v>
      </c>
      <c r="F238" s="150" t="s">
        <v>2991</v>
      </c>
      <c r="I238" s="151"/>
      <c r="L238" s="33"/>
      <c r="M238" s="152"/>
      <c r="T238" s="54"/>
      <c r="AT238" s="18" t="s">
        <v>341</v>
      </c>
      <c r="AU238" s="18" t="s">
        <v>83</v>
      </c>
    </row>
    <row r="239" spans="2:65" s="10" customFormat="1" ht="25.9" customHeight="1">
      <c r="B239" s="112"/>
      <c r="D239" s="113" t="s">
        <v>74</v>
      </c>
      <c r="E239" s="114" t="s">
        <v>293</v>
      </c>
      <c r="F239" s="114" t="s">
        <v>294</v>
      </c>
      <c r="I239" s="115"/>
      <c r="J239" s="116">
        <f>BK239</f>
        <v>0</v>
      </c>
      <c r="L239" s="112"/>
      <c r="M239" s="117"/>
      <c r="P239" s="118">
        <f>SUM(P240:P271)</f>
        <v>0</v>
      </c>
      <c r="R239" s="118">
        <f>SUM(R240:R271)</f>
        <v>0</v>
      </c>
      <c r="T239" s="119">
        <f>SUM(T240:T271)</f>
        <v>0</v>
      </c>
      <c r="AR239" s="113" t="s">
        <v>83</v>
      </c>
      <c r="AT239" s="120" t="s">
        <v>74</v>
      </c>
      <c r="AU239" s="120" t="s">
        <v>75</v>
      </c>
      <c r="AY239" s="113" t="s">
        <v>266</v>
      </c>
      <c r="BK239" s="121">
        <f>SUM(BK240:BK271)</f>
        <v>0</v>
      </c>
    </row>
    <row r="240" spans="2:65" s="1" customFormat="1" ht="16.5" customHeight="1">
      <c r="B240" s="33"/>
      <c r="C240" s="122" t="s">
        <v>542</v>
      </c>
      <c r="D240" s="122" t="s">
        <v>267</v>
      </c>
      <c r="E240" s="123" t="s">
        <v>2992</v>
      </c>
      <c r="F240" s="124" t="s">
        <v>2993</v>
      </c>
      <c r="G240" s="125" t="s">
        <v>2636</v>
      </c>
      <c r="H240" s="126">
        <v>3.0000000000000001E-3</v>
      </c>
      <c r="I240" s="127"/>
      <c r="J240" s="128">
        <f>ROUND(I240*H240,2)</f>
        <v>0</v>
      </c>
      <c r="K240" s="124" t="s">
        <v>1066</v>
      </c>
      <c r="L240" s="33"/>
      <c r="M240" s="129" t="s">
        <v>19</v>
      </c>
      <c r="N240" s="130" t="s">
        <v>46</v>
      </c>
      <c r="P240" s="131">
        <f>O240*H240</f>
        <v>0</v>
      </c>
      <c r="Q240" s="131">
        <v>0</v>
      </c>
      <c r="R240" s="131">
        <f>Q240*H240</f>
        <v>0</v>
      </c>
      <c r="S240" s="131">
        <v>0</v>
      </c>
      <c r="T240" s="132">
        <f>S240*H240</f>
        <v>0</v>
      </c>
      <c r="AR240" s="133" t="s">
        <v>272</v>
      </c>
      <c r="AT240" s="133" t="s">
        <v>267</v>
      </c>
      <c r="AU240" s="133" t="s">
        <v>83</v>
      </c>
      <c r="AY240" s="18" t="s">
        <v>266</v>
      </c>
      <c r="BE240" s="134">
        <f>IF(N240="základní",J240,0)</f>
        <v>0</v>
      </c>
      <c r="BF240" s="134">
        <f>IF(N240="snížená",J240,0)</f>
        <v>0</v>
      </c>
      <c r="BG240" s="134">
        <f>IF(N240="zákl. přenesená",J240,0)</f>
        <v>0</v>
      </c>
      <c r="BH240" s="134">
        <f>IF(N240="sníž. přenesená",J240,0)</f>
        <v>0</v>
      </c>
      <c r="BI240" s="134">
        <f>IF(N240="nulová",J240,0)</f>
        <v>0</v>
      </c>
      <c r="BJ240" s="18" t="s">
        <v>83</v>
      </c>
      <c r="BK240" s="134">
        <f>ROUND(I240*H240,2)</f>
        <v>0</v>
      </c>
      <c r="BL240" s="18" t="s">
        <v>272</v>
      </c>
      <c r="BM240" s="133" t="s">
        <v>6595</v>
      </c>
    </row>
    <row r="241" spans="2:65" s="1" customFormat="1" ht="11.25">
      <c r="B241" s="33"/>
      <c r="D241" s="186" t="s">
        <v>1068</v>
      </c>
      <c r="F241" s="187" t="s">
        <v>2995</v>
      </c>
      <c r="I241" s="151"/>
      <c r="L241" s="33"/>
      <c r="M241" s="152"/>
      <c r="T241" s="54"/>
      <c r="AT241" s="18" t="s">
        <v>1068</v>
      </c>
      <c r="AU241" s="18" t="s">
        <v>83</v>
      </c>
    </row>
    <row r="242" spans="2:65" s="1" customFormat="1" ht="16.5" customHeight="1">
      <c r="B242" s="33"/>
      <c r="C242" s="122" t="s">
        <v>546</v>
      </c>
      <c r="D242" s="122" t="s">
        <v>267</v>
      </c>
      <c r="E242" s="123" t="s">
        <v>2996</v>
      </c>
      <c r="F242" s="124" t="s">
        <v>2997</v>
      </c>
      <c r="G242" s="125" t="s">
        <v>2636</v>
      </c>
      <c r="H242" s="126">
        <v>7.0000000000000001E-3</v>
      </c>
      <c r="I242" s="127"/>
      <c r="J242" s="128">
        <f>ROUND(I242*H242,2)</f>
        <v>0</v>
      </c>
      <c r="K242" s="124" t="s">
        <v>1066</v>
      </c>
      <c r="L242" s="33"/>
      <c r="M242" s="129" t="s">
        <v>19</v>
      </c>
      <c r="N242" s="130" t="s">
        <v>46</v>
      </c>
      <c r="P242" s="131">
        <f>O242*H242</f>
        <v>0</v>
      </c>
      <c r="Q242" s="131">
        <v>0</v>
      </c>
      <c r="R242" s="131">
        <f>Q242*H242</f>
        <v>0</v>
      </c>
      <c r="S242" s="131">
        <v>0</v>
      </c>
      <c r="T242" s="132">
        <f>S242*H242</f>
        <v>0</v>
      </c>
      <c r="AR242" s="133" t="s">
        <v>272</v>
      </c>
      <c r="AT242" s="133" t="s">
        <v>267</v>
      </c>
      <c r="AU242" s="133" t="s">
        <v>83</v>
      </c>
      <c r="AY242" s="18" t="s">
        <v>266</v>
      </c>
      <c r="BE242" s="134">
        <f>IF(N242="základní",J242,0)</f>
        <v>0</v>
      </c>
      <c r="BF242" s="134">
        <f>IF(N242="snížená",J242,0)</f>
        <v>0</v>
      </c>
      <c r="BG242" s="134">
        <f>IF(N242="zákl. přenesená",J242,0)</f>
        <v>0</v>
      </c>
      <c r="BH242" s="134">
        <f>IF(N242="sníž. přenesená",J242,0)</f>
        <v>0</v>
      </c>
      <c r="BI242" s="134">
        <f>IF(N242="nulová",J242,0)</f>
        <v>0</v>
      </c>
      <c r="BJ242" s="18" t="s">
        <v>83</v>
      </c>
      <c r="BK242" s="134">
        <f>ROUND(I242*H242,2)</f>
        <v>0</v>
      </c>
      <c r="BL242" s="18" t="s">
        <v>272</v>
      </c>
      <c r="BM242" s="133" t="s">
        <v>6596</v>
      </c>
    </row>
    <row r="243" spans="2:65" s="1" customFormat="1" ht="11.25">
      <c r="B243" s="33"/>
      <c r="D243" s="186" t="s">
        <v>1068</v>
      </c>
      <c r="F243" s="187" t="s">
        <v>2999</v>
      </c>
      <c r="I243" s="151"/>
      <c r="L243" s="33"/>
      <c r="M243" s="152"/>
      <c r="T243" s="54"/>
      <c r="AT243" s="18" t="s">
        <v>1068</v>
      </c>
      <c r="AU243" s="18" t="s">
        <v>83</v>
      </c>
    </row>
    <row r="244" spans="2:65" s="1" customFormat="1" ht="16.5" customHeight="1">
      <c r="B244" s="33"/>
      <c r="C244" s="122" t="s">
        <v>550</v>
      </c>
      <c r="D244" s="122" t="s">
        <v>267</v>
      </c>
      <c r="E244" s="123" t="s">
        <v>3000</v>
      </c>
      <c r="F244" s="124" t="s">
        <v>3001</v>
      </c>
      <c r="G244" s="125" t="s">
        <v>2609</v>
      </c>
      <c r="H244" s="126">
        <v>15.12</v>
      </c>
      <c r="I244" s="127"/>
      <c r="J244" s="128">
        <f>ROUND(I244*H244,2)</f>
        <v>0</v>
      </c>
      <c r="K244" s="124" t="s">
        <v>19</v>
      </c>
      <c r="L244" s="33"/>
      <c r="M244" s="129" t="s">
        <v>19</v>
      </c>
      <c r="N244" s="130" t="s">
        <v>46</v>
      </c>
      <c r="P244" s="131">
        <f>O244*H244</f>
        <v>0</v>
      </c>
      <c r="Q244" s="131">
        <v>0</v>
      </c>
      <c r="R244" s="131">
        <f>Q244*H244</f>
        <v>0</v>
      </c>
      <c r="S244" s="131">
        <v>0</v>
      </c>
      <c r="T244" s="132">
        <f>S244*H244</f>
        <v>0</v>
      </c>
      <c r="AR244" s="133" t="s">
        <v>272</v>
      </c>
      <c r="AT244" s="133" t="s">
        <v>267</v>
      </c>
      <c r="AU244" s="133" t="s">
        <v>83</v>
      </c>
      <c r="AY244" s="18" t="s">
        <v>266</v>
      </c>
      <c r="BE244" s="134">
        <f>IF(N244="základní",J244,0)</f>
        <v>0</v>
      </c>
      <c r="BF244" s="134">
        <f>IF(N244="snížená",J244,0)</f>
        <v>0</v>
      </c>
      <c r="BG244" s="134">
        <f>IF(N244="zákl. přenesená",J244,0)</f>
        <v>0</v>
      </c>
      <c r="BH244" s="134">
        <f>IF(N244="sníž. přenesená",J244,0)</f>
        <v>0</v>
      </c>
      <c r="BI244" s="134">
        <f>IF(N244="nulová",J244,0)</f>
        <v>0</v>
      </c>
      <c r="BJ244" s="18" t="s">
        <v>83</v>
      </c>
      <c r="BK244" s="134">
        <f>ROUND(I244*H244,2)</f>
        <v>0</v>
      </c>
      <c r="BL244" s="18" t="s">
        <v>272</v>
      </c>
      <c r="BM244" s="133" t="s">
        <v>6597</v>
      </c>
    </row>
    <row r="245" spans="2:65" s="1" customFormat="1" ht="24.2" customHeight="1">
      <c r="B245" s="33"/>
      <c r="C245" s="122" t="s">
        <v>554</v>
      </c>
      <c r="D245" s="122" t="s">
        <v>267</v>
      </c>
      <c r="E245" s="123" t="s">
        <v>3003</v>
      </c>
      <c r="F245" s="124" t="s">
        <v>3004</v>
      </c>
      <c r="G245" s="125" t="s">
        <v>2609</v>
      </c>
      <c r="H245" s="126">
        <v>26.04</v>
      </c>
      <c r="I245" s="127"/>
      <c r="J245" s="128">
        <f>ROUND(I245*H245,2)</f>
        <v>0</v>
      </c>
      <c r="K245" s="124" t="s">
        <v>1066</v>
      </c>
      <c r="L245" s="33"/>
      <c r="M245" s="129" t="s">
        <v>19</v>
      </c>
      <c r="N245" s="130" t="s">
        <v>46</v>
      </c>
      <c r="P245" s="131">
        <f>O245*H245</f>
        <v>0</v>
      </c>
      <c r="Q245" s="131">
        <v>0</v>
      </c>
      <c r="R245" s="131">
        <f>Q245*H245</f>
        <v>0</v>
      </c>
      <c r="S245" s="131">
        <v>0</v>
      </c>
      <c r="T245" s="132">
        <f>S245*H245</f>
        <v>0</v>
      </c>
      <c r="AR245" s="133" t="s">
        <v>272</v>
      </c>
      <c r="AT245" s="133" t="s">
        <v>267</v>
      </c>
      <c r="AU245" s="133" t="s">
        <v>83</v>
      </c>
      <c r="AY245" s="18" t="s">
        <v>266</v>
      </c>
      <c r="BE245" s="134">
        <f>IF(N245="základní",J245,0)</f>
        <v>0</v>
      </c>
      <c r="BF245" s="134">
        <f>IF(N245="snížená",J245,0)</f>
        <v>0</v>
      </c>
      <c r="BG245" s="134">
        <f>IF(N245="zákl. přenesená",J245,0)</f>
        <v>0</v>
      </c>
      <c r="BH245" s="134">
        <f>IF(N245="sníž. přenesená",J245,0)</f>
        <v>0</v>
      </c>
      <c r="BI245" s="134">
        <f>IF(N245="nulová",J245,0)</f>
        <v>0</v>
      </c>
      <c r="BJ245" s="18" t="s">
        <v>83</v>
      </c>
      <c r="BK245" s="134">
        <f>ROUND(I245*H245,2)</f>
        <v>0</v>
      </c>
      <c r="BL245" s="18" t="s">
        <v>272</v>
      </c>
      <c r="BM245" s="133" t="s">
        <v>6598</v>
      </c>
    </row>
    <row r="246" spans="2:65" s="1" customFormat="1" ht="11.25">
      <c r="B246" s="33"/>
      <c r="D246" s="186" t="s">
        <v>1068</v>
      </c>
      <c r="F246" s="187" t="s">
        <v>3006</v>
      </c>
      <c r="I246" s="151"/>
      <c r="L246" s="33"/>
      <c r="M246" s="152"/>
      <c r="T246" s="54"/>
      <c r="AT246" s="18" t="s">
        <v>1068</v>
      </c>
      <c r="AU246" s="18" t="s">
        <v>83</v>
      </c>
    </row>
    <row r="247" spans="2:65" s="1" customFormat="1" ht="16.5" customHeight="1">
      <c r="B247" s="33"/>
      <c r="C247" s="122" t="s">
        <v>558</v>
      </c>
      <c r="D247" s="122" t="s">
        <v>267</v>
      </c>
      <c r="E247" s="123" t="s">
        <v>3013</v>
      </c>
      <c r="F247" s="124" t="s">
        <v>3014</v>
      </c>
      <c r="G247" s="125" t="s">
        <v>2609</v>
      </c>
      <c r="H247" s="126">
        <v>10.005000000000001</v>
      </c>
      <c r="I247" s="127"/>
      <c r="J247" s="128">
        <f>ROUND(I247*H247,2)</f>
        <v>0</v>
      </c>
      <c r="K247" s="124" t="s">
        <v>1066</v>
      </c>
      <c r="L247" s="33"/>
      <c r="M247" s="129" t="s">
        <v>19</v>
      </c>
      <c r="N247" s="130" t="s">
        <v>46</v>
      </c>
      <c r="P247" s="131">
        <f>O247*H247</f>
        <v>0</v>
      </c>
      <c r="Q247" s="131">
        <v>0</v>
      </c>
      <c r="R247" s="131">
        <f>Q247*H247</f>
        <v>0</v>
      </c>
      <c r="S247" s="131">
        <v>0</v>
      </c>
      <c r="T247" s="132">
        <f>S247*H247</f>
        <v>0</v>
      </c>
      <c r="AR247" s="133" t="s">
        <v>272</v>
      </c>
      <c r="AT247" s="133" t="s">
        <v>267</v>
      </c>
      <c r="AU247" s="133" t="s">
        <v>83</v>
      </c>
      <c r="AY247" s="18" t="s">
        <v>266</v>
      </c>
      <c r="BE247" s="134">
        <f>IF(N247="základní",J247,0)</f>
        <v>0</v>
      </c>
      <c r="BF247" s="134">
        <f>IF(N247="snížená",J247,0)</f>
        <v>0</v>
      </c>
      <c r="BG247" s="134">
        <f>IF(N247="zákl. přenesená",J247,0)</f>
        <v>0</v>
      </c>
      <c r="BH247" s="134">
        <f>IF(N247="sníž. přenesená",J247,0)</f>
        <v>0</v>
      </c>
      <c r="BI247" s="134">
        <f>IF(N247="nulová",J247,0)</f>
        <v>0</v>
      </c>
      <c r="BJ247" s="18" t="s">
        <v>83</v>
      </c>
      <c r="BK247" s="134">
        <f>ROUND(I247*H247,2)</f>
        <v>0</v>
      </c>
      <c r="BL247" s="18" t="s">
        <v>272</v>
      </c>
      <c r="BM247" s="133" t="s">
        <v>6599</v>
      </c>
    </row>
    <row r="248" spans="2:65" s="1" customFormat="1" ht="11.25">
      <c r="B248" s="33"/>
      <c r="D248" s="186" t="s">
        <v>1068</v>
      </c>
      <c r="F248" s="187" t="s">
        <v>3016</v>
      </c>
      <c r="I248" s="151"/>
      <c r="L248" s="33"/>
      <c r="M248" s="152"/>
      <c r="T248" s="54"/>
      <c r="AT248" s="18" t="s">
        <v>1068</v>
      </c>
      <c r="AU248" s="18" t="s">
        <v>83</v>
      </c>
    </row>
    <row r="249" spans="2:65" s="1" customFormat="1" ht="16.5" customHeight="1">
      <c r="B249" s="33"/>
      <c r="C249" s="122" t="s">
        <v>562</v>
      </c>
      <c r="D249" s="122" t="s">
        <v>267</v>
      </c>
      <c r="E249" s="123" t="s">
        <v>5227</v>
      </c>
      <c r="F249" s="124" t="s">
        <v>5228</v>
      </c>
      <c r="G249" s="125" t="s">
        <v>2609</v>
      </c>
      <c r="H249" s="126">
        <v>41.515000000000001</v>
      </c>
      <c r="I249" s="127"/>
      <c r="J249" s="128">
        <f>ROUND(I249*H249,2)</f>
        <v>0</v>
      </c>
      <c r="K249" s="124" t="s">
        <v>1066</v>
      </c>
      <c r="L249" s="33"/>
      <c r="M249" s="129" t="s">
        <v>19</v>
      </c>
      <c r="N249" s="130" t="s">
        <v>46</v>
      </c>
      <c r="P249" s="131">
        <f>O249*H249</f>
        <v>0</v>
      </c>
      <c r="Q249" s="131">
        <v>0</v>
      </c>
      <c r="R249" s="131">
        <f>Q249*H249</f>
        <v>0</v>
      </c>
      <c r="S249" s="131">
        <v>0</v>
      </c>
      <c r="T249" s="132">
        <f>S249*H249</f>
        <v>0</v>
      </c>
      <c r="AR249" s="133" t="s">
        <v>272</v>
      </c>
      <c r="AT249" s="133" t="s">
        <v>267</v>
      </c>
      <c r="AU249" s="133" t="s">
        <v>83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272</v>
      </c>
      <c r="BM249" s="133" t="s">
        <v>6600</v>
      </c>
    </row>
    <row r="250" spans="2:65" s="1" customFormat="1" ht="11.25">
      <c r="B250" s="33"/>
      <c r="D250" s="186" t="s">
        <v>1068</v>
      </c>
      <c r="F250" s="187" t="s">
        <v>5230</v>
      </c>
      <c r="I250" s="151"/>
      <c r="L250" s="33"/>
      <c r="M250" s="152"/>
      <c r="T250" s="54"/>
      <c r="AT250" s="18" t="s">
        <v>1068</v>
      </c>
      <c r="AU250" s="18" t="s">
        <v>83</v>
      </c>
    </row>
    <row r="251" spans="2:65" s="1" customFormat="1" ht="16.5" customHeight="1">
      <c r="B251" s="33"/>
      <c r="C251" s="122" t="s">
        <v>566</v>
      </c>
      <c r="D251" s="122" t="s">
        <v>267</v>
      </c>
      <c r="E251" s="123" t="s">
        <v>3022</v>
      </c>
      <c r="F251" s="124" t="s">
        <v>3023</v>
      </c>
      <c r="G251" s="125" t="s">
        <v>2609</v>
      </c>
      <c r="H251" s="126">
        <v>10.199999999999999</v>
      </c>
      <c r="I251" s="127"/>
      <c r="J251" s="128">
        <f>ROUND(I251*H251,2)</f>
        <v>0</v>
      </c>
      <c r="K251" s="124" t="s">
        <v>1066</v>
      </c>
      <c r="L251" s="33"/>
      <c r="M251" s="129" t="s">
        <v>19</v>
      </c>
      <c r="N251" s="130" t="s">
        <v>46</v>
      </c>
      <c r="P251" s="131">
        <f>O251*H251</f>
        <v>0</v>
      </c>
      <c r="Q251" s="131">
        <v>0</v>
      </c>
      <c r="R251" s="131">
        <f>Q251*H251</f>
        <v>0</v>
      </c>
      <c r="S251" s="131">
        <v>0</v>
      </c>
      <c r="T251" s="132">
        <f>S251*H251</f>
        <v>0</v>
      </c>
      <c r="AR251" s="133" t="s">
        <v>272</v>
      </c>
      <c r="AT251" s="133" t="s">
        <v>267</v>
      </c>
      <c r="AU251" s="133" t="s">
        <v>83</v>
      </c>
      <c r="AY251" s="18" t="s">
        <v>266</v>
      </c>
      <c r="BE251" s="134">
        <f>IF(N251="základní",J251,0)</f>
        <v>0</v>
      </c>
      <c r="BF251" s="134">
        <f>IF(N251="snížená",J251,0)</f>
        <v>0</v>
      </c>
      <c r="BG251" s="134">
        <f>IF(N251="zákl. přenesená",J251,0)</f>
        <v>0</v>
      </c>
      <c r="BH251" s="134">
        <f>IF(N251="sníž. přenesená",J251,0)</f>
        <v>0</v>
      </c>
      <c r="BI251" s="134">
        <f>IF(N251="nulová",J251,0)</f>
        <v>0</v>
      </c>
      <c r="BJ251" s="18" t="s">
        <v>83</v>
      </c>
      <c r="BK251" s="134">
        <f>ROUND(I251*H251,2)</f>
        <v>0</v>
      </c>
      <c r="BL251" s="18" t="s">
        <v>272</v>
      </c>
      <c r="BM251" s="133" t="s">
        <v>6601</v>
      </c>
    </row>
    <row r="252" spans="2:65" s="1" customFormat="1" ht="11.25">
      <c r="B252" s="33"/>
      <c r="D252" s="186" t="s">
        <v>1068</v>
      </c>
      <c r="F252" s="187" t="s">
        <v>3025</v>
      </c>
      <c r="I252" s="151"/>
      <c r="L252" s="33"/>
      <c r="M252" s="152"/>
      <c r="T252" s="54"/>
      <c r="AT252" s="18" t="s">
        <v>1068</v>
      </c>
      <c r="AU252" s="18" t="s">
        <v>83</v>
      </c>
    </row>
    <row r="253" spans="2:65" s="1" customFormat="1" ht="19.5">
      <c r="B253" s="33"/>
      <c r="D253" s="136" t="s">
        <v>341</v>
      </c>
      <c r="F253" s="150" t="s">
        <v>3026</v>
      </c>
      <c r="I253" s="151"/>
      <c r="L253" s="33"/>
      <c r="M253" s="152"/>
      <c r="T253" s="54"/>
      <c r="AT253" s="18" t="s">
        <v>341</v>
      </c>
      <c r="AU253" s="18" t="s">
        <v>83</v>
      </c>
    </row>
    <row r="254" spans="2:65" s="1" customFormat="1" ht="16.5" customHeight="1">
      <c r="B254" s="33"/>
      <c r="C254" s="122" t="s">
        <v>429</v>
      </c>
      <c r="D254" s="122" t="s">
        <v>267</v>
      </c>
      <c r="E254" s="123" t="s">
        <v>3028</v>
      </c>
      <c r="F254" s="124" t="s">
        <v>3029</v>
      </c>
      <c r="G254" s="125" t="s">
        <v>2609</v>
      </c>
      <c r="H254" s="126">
        <v>20.399999999999999</v>
      </c>
      <c r="I254" s="127"/>
      <c r="J254" s="128">
        <f>ROUND(I254*H254,2)</f>
        <v>0</v>
      </c>
      <c r="K254" s="124" t="s">
        <v>1066</v>
      </c>
      <c r="L254" s="33"/>
      <c r="M254" s="129" t="s">
        <v>19</v>
      </c>
      <c r="N254" s="130" t="s">
        <v>46</v>
      </c>
      <c r="P254" s="131">
        <f>O254*H254</f>
        <v>0</v>
      </c>
      <c r="Q254" s="131">
        <v>0</v>
      </c>
      <c r="R254" s="131">
        <f>Q254*H254</f>
        <v>0</v>
      </c>
      <c r="S254" s="131">
        <v>0</v>
      </c>
      <c r="T254" s="132">
        <f>S254*H254</f>
        <v>0</v>
      </c>
      <c r="AR254" s="133" t="s">
        <v>272</v>
      </c>
      <c r="AT254" s="133" t="s">
        <v>267</v>
      </c>
      <c r="AU254" s="133" t="s">
        <v>83</v>
      </c>
      <c r="AY254" s="18" t="s">
        <v>266</v>
      </c>
      <c r="BE254" s="134">
        <f>IF(N254="základní",J254,0)</f>
        <v>0</v>
      </c>
      <c r="BF254" s="134">
        <f>IF(N254="snížená",J254,0)</f>
        <v>0</v>
      </c>
      <c r="BG254" s="134">
        <f>IF(N254="zákl. přenesená",J254,0)</f>
        <v>0</v>
      </c>
      <c r="BH254" s="134">
        <f>IF(N254="sníž. přenesená",J254,0)</f>
        <v>0</v>
      </c>
      <c r="BI254" s="134">
        <f>IF(N254="nulová",J254,0)</f>
        <v>0</v>
      </c>
      <c r="BJ254" s="18" t="s">
        <v>83</v>
      </c>
      <c r="BK254" s="134">
        <f>ROUND(I254*H254,2)</f>
        <v>0</v>
      </c>
      <c r="BL254" s="18" t="s">
        <v>272</v>
      </c>
      <c r="BM254" s="133" t="s">
        <v>6602</v>
      </c>
    </row>
    <row r="255" spans="2:65" s="1" customFormat="1" ht="11.25">
      <c r="B255" s="33"/>
      <c r="D255" s="186" t="s">
        <v>1068</v>
      </c>
      <c r="F255" s="187" t="s">
        <v>3031</v>
      </c>
      <c r="I255" s="151"/>
      <c r="L255" s="33"/>
      <c r="M255" s="152"/>
      <c r="T255" s="54"/>
      <c r="AT255" s="18" t="s">
        <v>1068</v>
      </c>
      <c r="AU255" s="18" t="s">
        <v>83</v>
      </c>
    </row>
    <row r="256" spans="2:65" s="1" customFormat="1" ht="19.5">
      <c r="B256" s="33"/>
      <c r="D256" s="136" t="s">
        <v>341</v>
      </c>
      <c r="F256" s="150" t="s">
        <v>3032</v>
      </c>
      <c r="I256" s="151"/>
      <c r="L256" s="33"/>
      <c r="M256" s="152"/>
      <c r="T256" s="54"/>
      <c r="AT256" s="18" t="s">
        <v>341</v>
      </c>
      <c r="AU256" s="18" t="s">
        <v>83</v>
      </c>
    </row>
    <row r="257" spans="2:65" s="1" customFormat="1" ht="16.5" customHeight="1">
      <c r="B257" s="33"/>
      <c r="C257" s="122" t="s">
        <v>336</v>
      </c>
      <c r="D257" s="122" t="s">
        <v>267</v>
      </c>
      <c r="E257" s="123" t="s">
        <v>3034</v>
      </c>
      <c r="F257" s="124" t="s">
        <v>3035</v>
      </c>
      <c r="G257" s="125" t="s">
        <v>2609</v>
      </c>
      <c r="H257" s="126">
        <v>12.6</v>
      </c>
      <c r="I257" s="127"/>
      <c r="J257" s="128">
        <f>ROUND(I257*H257,2)</f>
        <v>0</v>
      </c>
      <c r="K257" s="124" t="s">
        <v>1066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83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6603</v>
      </c>
    </row>
    <row r="258" spans="2:65" s="1" customFormat="1" ht="11.25">
      <c r="B258" s="33"/>
      <c r="D258" s="186" t="s">
        <v>1068</v>
      </c>
      <c r="F258" s="187" t="s">
        <v>3037</v>
      </c>
      <c r="I258" s="151"/>
      <c r="L258" s="33"/>
      <c r="M258" s="152"/>
      <c r="T258" s="54"/>
      <c r="AT258" s="18" t="s">
        <v>1068</v>
      </c>
      <c r="AU258" s="18" t="s">
        <v>83</v>
      </c>
    </row>
    <row r="259" spans="2:65" s="1" customFormat="1" ht="19.5">
      <c r="B259" s="33"/>
      <c r="D259" s="136" t="s">
        <v>341</v>
      </c>
      <c r="F259" s="150" t="s">
        <v>3038</v>
      </c>
      <c r="I259" s="151"/>
      <c r="L259" s="33"/>
      <c r="M259" s="152"/>
      <c r="T259" s="54"/>
      <c r="AT259" s="18" t="s">
        <v>341</v>
      </c>
      <c r="AU259" s="18" t="s">
        <v>83</v>
      </c>
    </row>
    <row r="260" spans="2:65" s="1" customFormat="1" ht="16.5" customHeight="1">
      <c r="B260" s="33"/>
      <c r="C260" s="122" t="s">
        <v>343</v>
      </c>
      <c r="D260" s="122" t="s">
        <v>267</v>
      </c>
      <c r="E260" s="123" t="s">
        <v>3045</v>
      </c>
      <c r="F260" s="124" t="s">
        <v>3046</v>
      </c>
      <c r="G260" s="125" t="s">
        <v>2609</v>
      </c>
      <c r="H260" s="126">
        <v>21.7</v>
      </c>
      <c r="I260" s="127"/>
      <c r="J260" s="128">
        <f>ROUND(I260*H260,2)</f>
        <v>0</v>
      </c>
      <c r="K260" s="124" t="s">
        <v>1066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83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6604</v>
      </c>
    </row>
    <row r="261" spans="2:65" s="1" customFormat="1" ht="11.25">
      <c r="B261" s="33"/>
      <c r="D261" s="186" t="s">
        <v>1068</v>
      </c>
      <c r="F261" s="187" t="s">
        <v>3048</v>
      </c>
      <c r="I261" s="151"/>
      <c r="L261" s="33"/>
      <c r="M261" s="152"/>
      <c r="T261" s="54"/>
      <c r="AT261" s="18" t="s">
        <v>1068</v>
      </c>
      <c r="AU261" s="18" t="s">
        <v>83</v>
      </c>
    </row>
    <row r="262" spans="2:65" s="1" customFormat="1" ht="19.5">
      <c r="B262" s="33"/>
      <c r="D262" s="136" t="s">
        <v>341</v>
      </c>
      <c r="F262" s="150" t="s">
        <v>3049</v>
      </c>
      <c r="I262" s="151"/>
      <c r="L262" s="33"/>
      <c r="M262" s="152"/>
      <c r="T262" s="54"/>
      <c r="AT262" s="18" t="s">
        <v>341</v>
      </c>
      <c r="AU262" s="18" t="s">
        <v>83</v>
      </c>
    </row>
    <row r="263" spans="2:65" s="1" customFormat="1" ht="16.5" customHeight="1">
      <c r="B263" s="33"/>
      <c r="C263" s="122" t="s">
        <v>578</v>
      </c>
      <c r="D263" s="122" t="s">
        <v>267</v>
      </c>
      <c r="E263" s="123" t="s">
        <v>6020</v>
      </c>
      <c r="F263" s="124" t="s">
        <v>6021</v>
      </c>
      <c r="G263" s="125" t="s">
        <v>2609</v>
      </c>
      <c r="H263" s="126">
        <v>18.899999999999999</v>
      </c>
      <c r="I263" s="127"/>
      <c r="J263" s="128">
        <f>ROUND(I263*H263,2)</f>
        <v>0</v>
      </c>
      <c r="K263" s="124" t="s">
        <v>1066</v>
      </c>
      <c r="L263" s="33"/>
      <c r="M263" s="129" t="s">
        <v>19</v>
      </c>
      <c r="N263" s="130" t="s">
        <v>46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272</v>
      </c>
      <c r="AT263" s="133" t="s">
        <v>267</v>
      </c>
      <c r="AU263" s="133" t="s">
        <v>83</v>
      </c>
      <c r="AY263" s="18" t="s">
        <v>266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8" t="s">
        <v>83</v>
      </c>
      <c r="BK263" s="134">
        <f>ROUND(I263*H263,2)</f>
        <v>0</v>
      </c>
      <c r="BL263" s="18" t="s">
        <v>272</v>
      </c>
      <c r="BM263" s="133" t="s">
        <v>6605</v>
      </c>
    </row>
    <row r="264" spans="2:65" s="1" customFormat="1" ht="11.25">
      <c r="B264" s="33"/>
      <c r="D264" s="186" t="s">
        <v>1068</v>
      </c>
      <c r="F264" s="187" t="s">
        <v>6023</v>
      </c>
      <c r="I264" s="151"/>
      <c r="L264" s="33"/>
      <c r="M264" s="152"/>
      <c r="T264" s="54"/>
      <c r="AT264" s="18" t="s">
        <v>1068</v>
      </c>
      <c r="AU264" s="18" t="s">
        <v>83</v>
      </c>
    </row>
    <row r="265" spans="2:65" s="1" customFormat="1" ht="19.5">
      <c r="B265" s="33"/>
      <c r="D265" s="136" t="s">
        <v>341</v>
      </c>
      <c r="F265" s="150" t="s">
        <v>6024</v>
      </c>
      <c r="I265" s="151"/>
      <c r="L265" s="33"/>
      <c r="M265" s="152"/>
      <c r="T265" s="54"/>
      <c r="AT265" s="18" t="s">
        <v>341</v>
      </c>
      <c r="AU265" s="18" t="s">
        <v>83</v>
      </c>
    </row>
    <row r="266" spans="2:65" s="1" customFormat="1" ht="16.5" customHeight="1">
      <c r="B266" s="33"/>
      <c r="C266" s="122" t="s">
        <v>582</v>
      </c>
      <c r="D266" s="122" t="s">
        <v>267</v>
      </c>
      <c r="E266" s="123" t="s">
        <v>3051</v>
      </c>
      <c r="F266" s="124" t="s">
        <v>3052</v>
      </c>
      <c r="G266" s="125" t="s">
        <v>2609</v>
      </c>
      <c r="H266" s="126">
        <v>44.8</v>
      </c>
      <c r="I266" s="127"/>
      <c r="J266" s="128">
        <f>ROUND(I266*H266,2)</f>
        <v>0</v>
      </c>
      <c r="K266" s="124" t="s">
        <v>1066</v>
      </c>
      <c r="L266" s="33"/>
      <c r="M266" s="129" t="s">
        <v>19</v>
      </c>
      <c r="N266" s="130" t="s">
        <v>46</v>
      </c>
      <c r="P266" s="131">
        <f>O266*H266</f>
        <v>0</v>
      </c>
      <c r="Q266" s="131">
        <v>0</v>
      </c>
      <c r="R266" s="131">
        <f>Q266*H266</f>
        <v>0</v>
      </c>
      <c r="S266" s="131">
        <v>0</v>
      </c>
      <c r="T266" s="132">
        <f>S266*H266</f>
        <v>0</v>
      </c>
      <c r="AR266" s="133" t="s">
        <v>272</v>
      </c>
      <c r="AT266" s="133" t="s">
        <v>267</v>
      </c>
      <c r="AU266" s="133" t="s">
        <v>83</v>
      </c>
      <c r="AY266" s="18" t="s">
        <v>266</v>
      </c>
      <c r="BE266" s="134">
        <f>IF(N266="základní",J266,0)</f>
        <v>0</v>
      </c>
      <c r="BF266" s="134">
        <f>IF(N266="snížená",J266,0)</f>
        <v>0</v>
      </c>
      <c r="BG266" s="134">
        <f>IF(N266="zákl. přenesená",J266,0)</f>
        <v>0</v>
      </c>
      <c r="BH266" s="134">
        <f>IF(N266="sníž. přenesená",J266,0)</f>
        <v>0</v>
      </c>
      <c r="BI266" s="134">
        <f>IF(N266="nulová",J266,0)</f>
        <v>0</v>
      </c>
      <c r="BJ266" s="18" t="s">
        <v>83</v>
      </c>
      <c r="BK266" s="134">
        <f>ROUND(I266*H266,2)</f>
        <v>0</v>
      </c>
      <c r="BL266" s="18" t="s">
        <v>272</v>
      </c>
      <c r="BM266" s="133" t="s">
        <v>6606</v>
      </c>
    </row>
    <row r="267" spans="2:65" s="1" customFormat="1" ht="11.25">
      <c r="B267" s="33"/>
      <c r="D267" s="186" t="s">
        <v>1068</v>
      </c>
      <c r="F267" s="187" t="s">
        <v>3054</v>
      </c>
      <c r="I267" s="151"/>
      <c r="L267" s="33"/>
      <c r="M267" s="152"/>
      <c r="T267" s="54"/>
      <c r="AT267" s="18" t="s">
        <v>1068</v>
      </c>
      <c r="AU267" s="18" t="s">
        <v>83</v>
      </c>
    </row>
    <row r="268" spans="2:65" s="1" customFormat="1" ht="19.5">
      <c r="B268" s="33"/>
      <c r="D268" s="136" t="s">
        <v>341</v>
      </c>
      <c r="F268" s="150" t="s">
        <v>3055</v>
      </c>
      <c r="I268" s="151"/>
      <c r="L268" s="33"/>
      <c r="M268" s="152"/>
      <c r="T268" s="54"/>
      <c r="AT268" s="18" t="s">
        <v>341</v>
      </c>
      <c r="AU268" s="18" t="s">
        <v>83</v>
      </c>
    </row>
    <row r="269" spans="2:65" s="1" customFormat="1" ht="16.5" customHeight="1">
      <c r="B269" s="33"/>
      <c r="C269" s="122" t="s">
        <v>586</v>
      </c>
      <c r="D269" s="122" t="s">
        <v>267</v>
      </c>
      <c r="E269" s="123" t="s">
        <v>3069</v>
      </c>
      <c r="F269" s="124" t="s">
        <v>3070</v>
      </c>
      <c r="G269" s="125" t="s">
        <v>2636</v>
      </c>
      <c r="H269" s="126">
        <v>1.966</v>
      </c>
      <c r="I269" s="127"/>
      <c r="J269" s="128">
        <f>ROUND(I269*H269,2)</f>
        <v>0</v>
      </c>
      <c r="K269" s="124" t="s">
        <v>1066</v>
      </c>
      <c r="L269" s="33"/>
      <c r="M269" s="129" t="s">
        <v>19</v>
      </c>
      <c r="N269" s="130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272</v>
      </c>
      <c r="AT269" s="133" t="s">
        <v>267</v>
      </c>
      <c r="AU269" s="133" t="s">
        <v>83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272</v>
      </c>
      <c r="BM269" s="133" t="s">
        <v>6607</v>
      </c>
    </row>
    <row r="270" spans="2:65" s="1" customFormat="1" ht="11.25">
      <c r="B270" s="33"/>
      <c r="D270" s="186" t="s">
        <v>1068</v>
      </c>
      <c r="F270" s="187" t="s">
        <v>3072</v>
      </c>
      <c r="I270" s="151"/>
      <c r="L270" s="33"/>
      <c r="M270" s="152"/>
      <c r="T270" s="54"/>
      <c r="AT270" s="18" t="s">
        <v>1068</v>
      </c>
      <c r="AU270" s="18" t="s">
        <v>83</v>
      </c>
    </row>
    <row r="271" spans="2:65" s="1" customFormat="1" ht="29.25">
      <c r="B271" s="33"/>
      <c r="D271" s="136" t="s">
        <v>341</v>
      </c>
      <c r="F271" s="150" t="s">
        <v>3073</v>
      </c>
      <c r="I271" s="151"/>
      <c r="L271" s="33"/>
      <c r="M271" s="152"/>
      <c r="T271" s="54"/>
      <c r="AT271" s="18" t="s">
        <v>341</v>
      </c>
      <c r="AU271" s="18" t="s">
        <v>83</v>
      </c>
    </row>
    <row r="272" spans="2:65" s="10" customFormat="1" ht="25.9" customHeight="1">
      <c r="B272" s="112"/>
      <c r="D272" s="113" t="s">
        <v>74</v>
      </c>
      <c r="E272" s="114" t="s">
        <v>307</v>
      </c>
      <c r="F272" s="114" t="s">
        <v>3080</v>
      </c>
      <c r="I272" s="115"/>
      <c r="J272" s="116">
        <f>BK272</f>
        <v>0</v>
      </c>
      <c r="L272" s="112"/>
      <c r="M272" s="117"/>
      <c r="P272" s="118">
        <f>SUM(P273:P342)</f>
        <v>0</v>
      </c>
      <c r="R272" s="118">
        <f>SUM(R273:R342)</f>
        <v>0</v>
      </c>
      <c r="T272" s="119">
        <f>SUM(T273:T342)</f>
        <v>0</v>
      </c>
      <c r="AR272" s="113" t="s">
        <v>83</v>
      </c>
      <c r="AT272" s="120" t="s">
        <v>74</v>
      </c>
      <c r="AU272" s="120" t="s">
        <v>75</v>
      </c>
      <c r="AY272" s="113" t="s">
        <v>266</v>
      </c>
      <c r="BK272" s="121">
        <f>SUM(BK273:BK342)</f>
        <v>0</v>
      </c>
    </row>
    <row r="273" spans="2:65" s="1" customFormat="1" ht="16.5" customHeight="1">
      <c r="B273" s="33"/>
      <c r="C273" s="122" t="s">
        <v>591</v>
      </c>
      <c r="D273" s="122" t="s">
        <v>267</v>
      </c>
      <c r="E273" s="123" t="s">
        <v>3087</v>
      </c>
      <c r="F273" s="124" t="s">
        <v>3088</v>
      </c>
      <c r="G273" s="125" t="s">
        <v>298</v>
      </c>
      <c r="H273" s="126">
        <v>11</v>
      </c>
      <c r="I273" s="127"/>
      <c r="J273" s="128">
        <f>ROUND(I273*H273,2)</f>
        <v>0</v>
      </c>
      <c r="K273" s="124" t="s">
        <v>1066</v>
      </c>
      <c r="L273" s="33"/>
      <c r="M273" s="129" t="s">
        <v>19</v>
      </c>
      <c r="N273" s="130" t="s">
        <v>46</v>
      </c>
      <c r="P273" s="131">
        <f>O273*H273</f>
        <v>0</v>
      </c>
      <c r="Q273" s="131">
        <v>0</v>
      </c>
      <c r="R273" s="131">
        <f>Q273*H273</f>
        <v>0</v>
      </c>
      <c r="S273" s="131">
        <v>0</v>
      </c>
      <c r="T273" s="132">
        <f>S273*H273</f>
        <v>0</v>
      </c>
      <c r="AR273" s="133" t="s">
        <v>272</v>
      </c>
      <c r="AT273" s="133" t="s">
        <v>267</v>
      </c>
      <c r="AU273" s="133" t="s">
        <v>83</v>
      </c>
      <c r="AY273" s="18" t="s">
        <v>266</v>
      </c>
      <c r="BE273" s="134">
        <f>IF(N273="základní",J273,0)</f>
        <v>0</v>
      </c>
      <c r="BF273" s="134">
        <f>IF(N273="snížená",J273,0)</f>
        <v>0</v>
      </c>
      <c r="BG273" s="134">
        <f>IF(N273="zákl. přenesená",J273,0)</f>
        <v>0</v>
      </c>
      <c r="BH273" s="134">
        <f>IF(N273="sníž. přenesená",J273,0)</f>
        <v>0</v>
      </c>
      <c r="BI273" s="134">
        <f>IF(N273="nulová",J273,0)</f>
        <v>0</v>
      </c>
      <c r="BJ273" s="18" t="s">
        <v>83</v>
      </c>
      <c r="BK273" s="134">
        <f>ROUND(I273*H273,2)</f>
        <v>0</v>
      </c>
      <c r="BL273" s="18" t="s">
        <v>272</v>
      </c>
      <c r="BM273" s="133" t="s">
        <v>6608</v>
      </c>
    </row>
    <row r="274" spans="2:65" s="1" customFormat="1" ht="11.25">
      <c r="B274" s="33"/>
      <c r="D274" s="186" t="s">
        <v>1068</v>
      </c>
      <c r="F274" s="187" t="s">
        <v>3090</v>
      </c>
      <c r="I274" s="151"/>
      <c r="L274" s="33"/>
      <c r="M274" s="152"/>
      <c r="T274" s="54"/>
      <c r="AT274" s="18" t="s">
        <v>1068</v>
      </c>
      <c r="AU274" s="18" t="s">
        <v>83</v>
      </c>
    </row>
    <row r="275" spans="2:65" s="1" customFormat="1" ht="16.5" customHeight="1">
      <c r="B275" s="33"/>
      <c r="C275" s="122" t="s">
        <v>595</v>
      </c>
      <c r="D275" s="122" t="s">
        <v>267</v>
      </c>
      <c r="E275" s="123" t="s">
        <v>3855</v>
      </c>
      <c r="F275" s="124" t="s">
        <v>3856</v>
      </c>
      <c r="G275" s="125" t="s">
        <v>2609</v>
      </c>
      <c r="H275" s="126">
        <v>5.5</v>
      </c>
      <c r="I275" s="127"/>
      <c r="J275" s="128">
        <f>ROUND(I275*H275,2)</f>
        <v>0</v>
      </c>
      <c r="K275" s="124" t="s">
        <v>1066</v>
      </c>
      <c r="L275" s="33"/>
      <c r="M275" s="129" t="s">
        <v>19</v>
      </c>
      <c r="N275" s="130" t="s">
        <v>46</v>
      </c>
      <c r="P275" s="131">
        <f>O275*H275</f>
        <v>0</v>
      </c>
      <c r="Q275" s="131">
        <v>0</v>
      </c>
      <c r="R275" s="131">
        <f>Q275*H275</f>
        <v>0</v>
      </c>
      <c r="S275" s="131">
        <v>0</v>
      </c>
      <c r="T275" s="132">
        <f>S275*H275</f>
        <v>0</v>
      </c>
      <c r="AR275" s="133" t="s">
        <v>272</v>
      </c>
      <c r="AT275" s="133" t="s">
        <v>267</v>
      </c>
      <c r="AU275" s="133" t="s">
        <v>83</v>
      </c>
      <c r="AY275" s="18" t="s">
        <v>266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8" t="s">
        <v>83</v>
      </c>
      <c r="BK275" s="134">
        <f>ROUND(I275*H275,2)</f>
        <v>0</v>
      </c>
      <c r="BL275" s="18" t="s">
        <v>272</v>
      </c>
      <c r="BM275" s="133" t="s">
        <v>6609</v>
      </c>
    </row>
    <row r="276" spans="2:65" s="1" customFormat="1" ht="11.25">
      <c r="B276" s="33"/>
      <c r="D276" s="186" t="s">
        <v>1068</v>
      </c>
      <c r="F276" s="187" t="s">
        <v>3858</v>
      </c>
      <c r="I276" s="151"/>
      <c r="L276" s="33"/>
      <c r="M276" s="152"/>
      <c r="T276" s="54"/>
      <c r="AT276" s="18" t="s">
        <v>1068</v>
      </c>
      <c r="AU276" s="18" t="s">
        <v>83</v>
      </c>
    </row>
    <row r="277" spans="2:65" s="1" customFormat="1" ht="19.5">
      <c r="B277" s="33"/>
      <c r="D277" s="136" t="s">
        <v>341</v>
      </c>
      <c r="F277" s="150" t="s">
        <v>6030</v>
      </c>
      <c r="I277" s="151"/>
      <c r="L277" s="33"/>
      <c r="M277" s="152"/>
      <c r="T277" s="54"/>
      <c r="AT277" s="18" t="s">
        <v>341</v>
      </c>
      <c r="AU277" s="18" t="s">
        <v>83</v>
      </c>
    </row>
    <row r="278" spans="2:65" s="1" customFormat="1" ht="16.5" customHeight="1">
      <c r="B278" s="33"/>
      <c r="C278" s="122" t="s">
        <v>470</v>
      </c>
      <c r="D278" s="122" t="s">
        <v>267</v>
      </c>
      <c r="E278" s="123" t="s">
        <v>5453</v>
      </c>
      <c r="F278" s="124" t="s">
        <v>6031</v>
      </c>
      <c r="G278" s="125" t="s">
        <v>2609</v>
      </c>
      <c r="H278" s="126">
        <v>0.4</v>
      </c>
      <c r="I278" s="127"/>
      <c r="J278" s="128">
        <f>ROUND(I278*H278,2)</f>
        <v>0</v>
      </c>
      <c r="K278" s="124" t="s">
        <v>19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272</v>
      </c>
      <c r="AT278" s="133" t="s">
        <v>267</v>
      </c>
      <c r="AU278" s="133" t="s">
        <v>83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272</v>
      </c>
      <c r="BM278" s="133" t="s">
        <v>6610</v>
      </c>
    </row>
    <row r="279" spans="2:65" s="1" customFormat="1" ht="19.5">
      <c r="B279" s="33"/>
      <c r="D279" s="136" t="s">
        <v>341</v>
      </c>
      <c r="F279" s="150" t="s">
        <v>6033</v>
      </c>
      <c r="I279" s="151"/>
      <c r="L279" s="33"/>
      <c r="M279" s="152"/>
      <c r="T279" s="54"/>
      <c r="AT279" s="18" t="s">
        <v>341</v>
      </c>
      <c r="AU279" s="18" t="s">
        <v>83</v>
      </c>
    </row>
    <row r="280" spans="2:65" s="1" customFormat="1" ht="16.5" customHeight="1">
      <c r="B280" s="33"/>
      <c r="C280" s="122" t="s">
        <v>465</v>
      </c>
      <c r="D280" s="122" t="s">
        <v>267</v>
      </c>
      <c r="E280" s="123" t="s">
        <v>3112</v>
      </c>
      <c r="F280" s="124" t="s">
        <v>3113</v>
      </c>
      <c r="G280" s="125" t="s">
        <v>2609</v>
      </c>
      <c r="H280" s="126">
        <v>1.5249999999999999</v>
      </c>
      <c r="I280" s="127"/>
      <c r="J280" s="128">
        <f>ROUND(I280*H280,2)</f>
        <v>0</v>
      </c>
      <c r="K280" s="124" t="s">
        <v>1066</v>
      </c>
      <c r="L280" s="33"/>
      <c r="M280" s="129" t="s">
        <v>19</v>
      </c>
      <c r="N280" s="130" t="s">
        <v>46</v>
      </c>
      <c r="P280" s="131">
        <f>O280*H280</f>
        <v>0</v>
      </c>
      <c r="Q280" s="131">
        <v>0</v>
      </c>
      <c r="R280" s="131">
        <f>Q280*H280</f>
        <v>0</v>
      </c>
      <c r="S280" s="131">
        <v>0</v>
      </c>
      <c r="T280" s="132">
        <f>S280*H280</f>
        <v>0</v>
      </c>
      <c r="AR280" s="133" t="s">
        <v>272</v>
      </c>
      <c r="AT280" s="133" t="s">
        <v>267</v>
      </c>
      <c r="AU280" s="133" t="s">
        <v>83</v>
      </c>
      <c r="AY280" s="18" t="s">
        <v>266</v>
      </c>
      <c r="BE280" s="134">
        <f>IF(N280="základní",J280,0)</f>
        <v>0</v>
      </c>
      <c r="BF280" s="134">
        <f>IF(N280="snížená",J280,0)</f>
        <v>0</v>
      </c>
      <c r="BG280" s="134">
        <f>IF(N280="zákl. přenesená",J280,0)</f>
        <v>0</v>
      </c>
      <c r="BH280" s="134">
        <f>IF(N280="sníž. přenesená",J280,0)</f>
        <v>0</v>
      </c>
      <c r="BI280" s="134">
        <f>IF(N280="nulová",J280,0)</f>
        <v>0</v>
      </c>
      <c r="BJ280" s="18" t="s">
        <v>83</v>
      </c>
      <c r="BK280" s="134">
        <f>ROUND(I280*H280,2)</f>
        <v>0</v>
      </c>
      <c r="BL280" s="18" t="s">
        <v>272</v>
      </c>
      <c r="BM280" s="133" t="s">
        <v>6611</v>
      </c>
    </row>
    <row r="281" spans="2:65" s="1" customFormat="1" ht="11.25">
      <c r="B281" s="33"/>
      <c r="D281" s="186" t="s">
        <v>1068</v>
      </c>
      <c r="F281" s="187" t="s">
        <v>3115</v>
      </c>
      <c r="I281" s="151"/>
      <c r="L281" s="33"/>
      <c r="M281" s="152"/>
      <c r="T281" s="54"/>
      <c r="AT281" s="18" t="s">
        <v>1068</v>
      </c>
      <c r="AU281" s="18" t="s">
        <v>83</v>
      </c>
    </row>
    <row r="282" spans="2:65" s="1" customFormat="1" ht="19.5">
      <c r="B282" s="33"/>
      <c r="D282" s="136" t="s">
        <v>341</v>
      </c>
      <c r="F282" s="150" t="s">
        <v>3116</v>
      </c>
      <c r="I282" s="151"/>
      <c r="L282" s="33"/>
      <c r="M282" s="152"/>
      <c r="T282" s="54"/>
      <c r="AT282" s="18" t="s">
        <v>341</v>
      </c>
      <c r="AU282" s="18" t="s">
        <v>83</v>
      </c>
    </row>
    <row r="283" spans="2:65" s="1" customFormat="1" ht="16.5" customHeight="1">
      <c r="B283" s="33"/>
      <c r="C283" s="122" t="s">
        <v>574</v>
      </c>
      <c r="D283" s="122" t="s">
        <v>267</v>
      </c>
      <c r="E283" s="123" t="s">
        <v>3118</v>
      </c>
      <c r="F283" s="124" t="s">
        <v>3119</v>
      </c>
      <c r="G283" s="125" t="s">
        <v>2609</v>
      </c>
      <c r="H283" s="126">
        <v>7.6</v>
      </c>
      <c r="I283" s="127"/>
      <c r="J283" s="128">
        <f>ROUND(I283*H283,2)</f>
        <v>0</v>
      </c>
      <c r="K283" s="124" t="s">
        <v>1066</v>
      </c>
      <c r="L283" s="33"/>
      <c r="M283" s="129" t="s">
        <v>19</v>
      </c>
      <c r="N283" s="130" t="s">
        <v>46</v>
      </c>
      <c r="P283" s="131">
        <f>O283*H283</f>
        <v>0</v>
      </c>
      <c r="Q283" s="131">
        <v>0</v>
      </c>
      <c r="R283" s="131">
        <f>Q283*H283</f>
        <v>0</v>
      </c>
      <c r="S283" s="131">
        <v>0</v>
      </c>
      <c r="T283" s="132">
        <f>S283*H283</f>
        <v>0</v>
      </c>
      <c r="AR283" s="133" t="s">
        <v>272</v>
      </c>
      <c r="AT283" s="133" t="s">
        <v>267</v>
      </c>
      <c r="AU283" s="133" t="s">
        <v>83</v>
      </c>
      <c r="AY283" s="18" t="s">
        <v>266</v>
      </c>
      <c r="BE283" s="134">
        <f>IF(N283="základní",J283,0)</f>
        <v>0</v>
      </c>
      <c r="BF283" s="134">
        <f>IF(N283="snížená",J283,0)</f>
        <v>0</v>
      </c>
      <c r="BG283" s="134">
        <f>IF(N283="zákl. přenesená",J283,0)</f>
        <v>0</v>
      </c>
      <c r="BH283" s="134">
        <f>IF(N283="sníž. přenesená",J283,0)</f>
        <v>0</v>
      </c>
      <c r="BI283" s="134">
        <f>IF(N283="nulová",J283,0)</f>
        <v>0</v>
      </c>
      <c r="BJ283" s="18" t="s">
        <v>83</v>
      </c>
      <c r="BK283" s="134">
        <f>ROUND(I283*H283,2)</f>
        <v>0</v>
      </c>
      <c r="BL283" s="18" t="s">
        <v>272</v>
      </c>
      <c r="BM283" s="133" t="s">
        <v>6612</v>
      </c>
    </row>
    <row r="284" spans="2:65" s="1" customFormat="1" ht="11.25">
      <c r="B284" s="33"/>
      <c r="D284" s="186" t="s">
        <v>1068</v>
      </c>
      <c r="F284" s="187" t="s">
        <v>3121</v>
      </c>
      <c r="I284" s="151"/>
      <c r="L284" s="33"/>
      <c r="M284" s="152"/>
      <c r="T284" s="54"/>
      <c r="AT284" s="18" t="s">
        <v>1068</v>
      </c>
      <c r="AU284" s="18" t="s">
        <v>83</v>
      </c>
    </row>
    <row r="285" spans="2:65" s="1" customFormat="1" ht="19.5">
      <c r="B285" s="33"/>
      <c r="D285" s="136" t="s">
        <v>341</v>
      </c>
      <c r="F285" s="150" t="s">
        <v>3122</v>
      </c>
      <c r="I285" s="151"/>
      <c r="L285" s="33"/>
      <c r="M285" s="152"/>
      <c r="T285" s="54"/>
      <c r="AT285" s="18" t="s">
        <v>341</v>
      </c>
      <c r="AU285" s="18" t="s">
        <v>83</v>
      </c>
    </row>
    <row r="286" spans="2:65" s="1" customFormat="1" ht="16.5" customHeight="1">
      <c r="B286" s="33"/>
      <c r="C286" s="122" t="s">
        <v>570</v>
      </c>
      <c r="D286" s="122" t="s">
        <v>267</v>
      </c>
      <c r="E286" s="123" t="s">
        <v>3878</v>
      </c>
      <c r="F286" s="124" t="s">
        <v>3879</v>
      </c>
      <c r="G286" s="125" t="s">
        <v>298</v>
      </c>
      <c r="H286" s="126">
        <v>7.8</v>
      </c>
      <c r="I286" s="127"/>
      <c r="J286" s="128">
        <f>ROUND(I286*H286,2)</f>
        <v>0</v>
      </c>
      <c r="K286" s="124" t="s">
        <v>1066</v>
      </c>
      <c r="L286" s="33"/>
      <c r="M286" s="129" t="s">
        <v>19</v>
      </c>
      <c r="N286" s="130" t="s">
        <v>46</v>
      </c>
      <c r="P286" s="131">
        <f>O286*H286</f>
        <v>0</v>
      </c>
      <c r="Q286" s="131">
        <v>0</v>
      </c>
      <c r="R286" s="131">
        <f>Q286*H286</f>
        <v>0</v>
      </c>
      <c r="S286" s="131">
        <v>0</v>
      </c>
      <c r="T286" s="132">
        <f>S286*H286</f>
        <v>0</v>
      </c>
      <c r="AR286" s="133" t="s">
        <v>272</v>
      </c>
      <c r="AT286" s="133" t="s">
        <v>267</v>
      </c>
      <c r="AU286" s="133" t="s">
        <v>83</v>
      </c>
      <c r="AY286" s="18" t="s">
        <v>266</v>
      </c>
      <c r="BE286" s="134">
        <f>IF(N286="základní",J286,0)</f>
        <v>0</v>
      </c>
      <c r="BF286" s="134">
        <f>IF(N286="snížená",J286,0)</f>
        <v>0</v>
      </c>
      <c r="BG286" s="134">
        <f>IF(N286="zákl. přenesená",J286,0)</f>
        <v>0</v>
      </c>
      <c r="BH286" s="134">
        <f>IF(N286="sníž. přenesená",J286,0)</f>
        <v>0</v>
      </c>
      <c r="BI286" s="134">
        <f>IF(N286="nulová",J286,0)</f>
        <v>0</v>
      </c>
      <c r="BJ286" s="18" t="s">
        <v>83</v>
      </c>
      <c r="BK286" s="134">
        <f>ROUND(I286*H286,2)</f>
        <v>0</v>
      </c>
      <c r="BL286" s="18" t="s">
        <v>272</v>
      </c>
      <c r="BM286" s="133" t="s">
        <v>6613</v>
      </c>
    </row>
    <row r="287" spans="2:65" s="1" customFormat="1" ht="11.25">
      <c r="B287" s="33"/>
      <c r="D287" s="186" t="s">
        <v>1068</v>
      </c>
      <c r="F287" s="187" t="s">
        <v>3881</v>
      </c>
      <c r="I287" s="151"/>
      <c r="L287" s="33"/>
      <c r="M287" s="152"/>
      <c r="T287" s="54"/>
      <c r="AT287" s="18" t="s">
        <v>1068</v>
      </c>
      <c r="AU287" s="18" t="s">
        <v>83</v>
      </c>
    </row>
    <row r="288" spans="2:65" s="1" customFormat="1" ht="19.5">
      <c r="B288" s="33"/>
      <c r="D288" s="136" t="s">
        <v>341</v>
      </c>
      <c r="F288" s="150" t="s">
        <v>6038</v>
      </c>
      <c r="I288" s="151"/>
      <c r="L288" s="33"/>
      <c r="M288" s="152"/>
      <c r="T288" s="54"/>
      <c r="AT288" s="18" t="s">
        <v>341</v>
      </c>
      <c r="AU288" s="18" t="s">
        <v>83</v>
      </c>
    </row>
    <row r="289" spans="2:65" s="1" customFormat="1" ht="16.5" customHeight="1">
      <c r="B289" s="33"/>
      <c r="C289" s="122" t="s">
        <v>474</v>
      </c>
      <c r="D289" s="122" t="s">
        <v>267</v>
      </c>
      <c r="E289" s="123" t="s">
        <v>3130</v>
      </c>
      <c r="F289" s="124" t="s">
        <v>3131</v>
      </c>
      <c r="G289" s="125" t="s">
        <v>298</v>
      </c>
      <c r="H289" s="126">
        <v>7.8</v>
      </c>
      <c r="I289" s="127"/>
      <c r="J289" s="128">
        <f>ROUND(I289*H289,2)</f>
        <v>0</v>
      </c>
      <c r="K289" s="124" t="s">
        <v>1066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272</v>
      </c>
      <c r="AT289" s="133" t="s">
        <v>267</v>
      </c>
      <c r="AU289" s="133" t="s">
        <v>83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272</v>
      </c>
      <c r="BM289" s="133" t="s">
        <v>6614</v>
      </c>
    </row>
    <row r="290" spans="2:65" s="1" customFormat="1" ht="11.25">
      <c r="B290" s="33"/>
      <c r="D290" s="186" t="s">
        <v>1068</v>
      </c>
      <c r="F290" s="187" t="s">
        <v>3133</v>
      </c>
      <c r="I290" s="151"/>
      <c r="L290" s="33"/>
      <c r="M290" s="152"/>
      <c r="T290" s="54"/>
      <c r="AT290" s="18" t="s">
        <v>1068</v>
      </c>
      <c r="AU290" s="18" t="s">
        <v>83</v>
      </c>
    </row>
    <row r="291" spans="2:65" s="1" customFormat="1" ht="19.5">
      <c r="B291" s="33"/>
      <c r="D291" s="136" t="s">
        <v>341</v>
      </c>
      <c r="F291" s="150" t="s">
        <v>3134</v>
      </c>
      <c r="I291" s="151"/>
      <c r="L291" s="33"/>
      <c r="M291" s="152"/>
      <c r="T291" s="54"/>
      <c r="AT291" s="18" t="s">
        <v>341</v>
      </c>
      <c r="AU291" s="18" t="s">
        <v>83</v>
      </c>
    </row>
    <row r="292" spans="2:65" s="1" customFormat="1" ht="16.5" customHeight="1">
      <c r="B292" s="33"/>
      <c r="C292" s="122" t="s">
        <v>347</v>
      </c>
      <c r="D292" s="122" t="s">
        <v>267</v>
      </c>
      <c r="E292" s="123" t="s">
        <v>3146</v>
      </c>
      <c r="F292" s="124" t="s">
        <v>3147</v>
      </c>
      <c r="G292" s="125" t="s">
        <v>298</v>
      </c>
      <c r="H292" s="126">
        <v>11</v>
      </c>
      <c r="I292" s="127"/>
      <c r="J292" s="128">
        <f>ROUND(I292*H292,2)</f>
        <v>0</v>
      </c>
      <c r="K292" s="124" t="s">
        <v>1066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272</v>
      </c>
      <c r="AT292" s="133" t="s">
        <v>267</v>
      </c>
      <c r="AU292" s="133" t="s">
        <v>83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272</v>
      </c>
      <c r="BM292" s="133" t="s">
        <v>6615</v>
      </c>
    </row>
    <row r="293" spans="2:65" s="1" customFormat="1" ht="11.25">
      <c r="B293" s="33"/>
      <c r="D293" s="186" t="s">
        <v>1068</v>
      </c>
      <c r="F293" s="187" t="s">
        <v>3149</v>
      </c>
      <c r="I293" s="151"/>
      <c r="L293" s="33"/>
      <c r="M293" s="152"/>
      <c r="T293" s="54"/>
      <c r="AT293" s="18" t="s">
        <v>1068</v>
      </c>
      <c r="AU293" s="18" t="s">
        <v>83</v>
      </c>
    </row>
    <row r="294" spans="2:65" s="1" customFormat="1" ht="29.25">
      <c r="B294" s="33"/>
      <c r="D294" s="136" t="s">
        <v>341</v>
      </c>
      <c r="F294" s="150" t="s">
        <v>3150</v>
      </c>
      <c r="I294" s="151"/>
      <c r="L294" s="33"/>
      <c r="M294" s="152"/>
      <c r="T294" s="54"/>
      <c r="AT294" s="18" t="s">
        <v>341</v>
      </c>
      <c r="AU294" s="18" t="s">
        <v>83</v>
      </c>
    </row>
    <row r="295" spans="2:65" s="1" customFormat="1" ht="16.5" customHeight="1">
      <c r="B295" s="33"/>
      <c r="C295" s="122" t="s">
        <v>478</v>
      </c>
      <c r="D295" s="122" t="s">
        <v>267</v>
      </c>
      <c r="E295" s="123" t="s">
        <v>3152</v>
      </c>
      <c r="F295" s="124" t="s">
        <v>3153</v>
      </c>
      <c r="G295" s="125" t="s">
        <v>3096</v>
      </c>
      <c r="H295" s="126">
        <v>43.9</v>
      </c>
      <c r="I295" s="127"/>
      <c r="J295" s="128">
        <f>ROUND(I295*H295,2)</f>
        <v>0</v>
      </c>
      <c r="K295" s="124" t="s">
        <v>1066</v>
      </c>
      <c r="L295" s="33"/>
      <c r="M295" s="129" t="s">
        <v>19</v>
      </c>
      <c r="N295" s="130" t="s">
        <v>46</v>
      </c>
      <c r="P295" s="131">
        <f>O295*H295</f>
        <v>0</v>
      </c>
      <c r="Q295" s="131">
        <v>0</v>
      </c>
      <c r="R295" s="131">
        <f>Q295*H295</f>
        <v>0</v>
      </c>
      <c r="S295" s="131">
        <v>0</v>
      </c>
      <c r="T295" s="132">
        <f>S295*H295</f>
        <v>0</v>
      </c>
      <c r="AR295" s="133" t="s">
        <v>272</v>
      </c>
      <c r="AT295" s="133" t="s">
        <v>267</v>
      </c>
      <c r="AU295" s="133" t="s">
        <v>83</v>
      </c>
      <c r="AY295" s="18" t="s">
        <v>266</v>
      </c>
      <c r="BE295" s="134">
        <f>IF(N295="základní",J295,0)</f>
        <v>0</v>
      </c>
      <c r="BF295" s="134">
        <f>IF(N295="snížená",J295,0)</f>
        <v>0</v>
      </c>
      <c r="BG295" s="134">
        <f>IF(N295="zákl. přenesená",J295,0)</f>
        <v>0</v>
      </c>
      <c r="BH295" s="134">
        <f>IF(N295="sníž. přenesená",J295,0)</f>
        <v>0</v>
      </c>
      <c r="BI295" s="134">
        <f>IF(N295="nulová",J295,0)</f>
        <v>0</v>
      </c>
      <c r="BJ295" s="18" t="s">
        <v>83</v>
      </c>
      <c r="BK295" s="134">
        <f>ROUND(I295*H295,2)</f>
        <v>0</v>
      </c>
      <c r="BL295" s="18" t="s">
        <v>272</v>
      </c>
      <c r="BM295" s="133" t="s">
        <v>6616</v>
      </c>
    </row>
    <row r="296" spans="2:65" s="1" customFormat="1" ht="11.25">
      <c r="B296" s="33"/>
      <c r="D296" s="186" t="s">
        <v>1068</v>
      </c>
      <c r="F296" s="187" t="s">
        <v>5246</v>
      </c>
      <c r="I296" s="151"/>
      <c r="L296" s="33"/>
      <c r="M296" s="152"/>
      <c r="T296" s="54"/>
      <c r="AT296" s="18" t="s">
        <v>1068</v>
      </c>
      <c r="AU296" s="18" t="s">
        <v>83</v>
      </c>
    </row>
    <row r="297" spans="2:65" s="1" customFormat="1" ht="126.75">
      <c r="B297" s="33"/>
      <c r="D297" s="136" t="s">
        <v>341</v>
      </c>
      <c r="F297" s="150" t="s">
        <v>3155</v>
      </c>
      <c r="I297" s="151"/>
      <c r="L297" s="33"/>
      <c r="M297" s="152"/>
      <c r="T297" s="54"/>
      <c r="AT297" s="18" t="s">
        <v>341</v>
      </c>
      <c r="AU297" s="18" t="s">
        <v>83</v>
      </c>
    </row>
    <row r="298" spans="2:65" s="1" customFormat="1" ht="16.5" customHeight="1">
      <c r="B298" s="33"/>
      <c r="C298" s="122" t="s">
        <v>498</v>
      </c>
      <c r="D298" s="122" t="s">
        <v>267</v>
      </c>
      <c r="E298" s="123" t="s">
        <v>3157</v>
      </c>
      <c r="F298" s="124" t="s">
        <v>3158</v>
      </c>
      <c r="G298" s="125" t="s">
        <v>310</v>
      </c>
      <c r="H298" s="126">
        <v>1</v>
      </c>
      <c r="I298" s="127"/>
      <c r="J298" s="128">
        <f>ROUND(I298*H298,2)</f>
        <v>0</v>
      </c>
      <c r="K298" s="124" t="s">
        <v>1066</v>
      </c>
      <c r="L298" s="33"/>
      <c r="M298" s="129" t="s">
        <v>19</v>
      </c>
      <c r="N298" s="130" t="s">
        <v>46</v>
      </c>
      <c r="P298" s="131">
        <f>O298*H298</f>
        <v>0</v>
      </c>
      <c r="Q298" s="131">
        <v>0</v>
      </c>
      <c r="R298" s="131">
        <f>Q298*H298</f>
        <v>0</v>
      </c>
      <c r="S298" s="131">
        <v>0</v>
      </c>
      <c r="T298" s="132">
        <f>S298*H298</f>
        <v>0</v>
      </c>
      <c r="AR298" s="133" t="s">
        <v>272</v>
      </c>
      <c r="AT298" s="133" t="s">
        <v>267</v>
      </c>
      <c r="AU298" s="133" t="s">
        <v>83</v>
      </c>
      <c r="AY298" s="18" t="s">
        <v>266</v>
      </c>
      <c r="BE298" s="134">
        <f>IF(N298="základní",J298,0)</f>
        <v>0</v>
      </c>
      <c r="BF298" s="134">
        <f>IF(N298="snížená",J298,0)</f>
        <v>0</v>
      </c>
      <c r="BG298" s="134">
        <f>IF(N298="zákl. přenesená",J298,0)</f>
        <v>0</v>
      </c>
      <c r="BH298" s="134">
        <f>IF(N298="sníž. přenesená",J298,0)</f>
        <v>0</v>
      </c>
      <c r="BI298" s="134">
        <f>IF(N298="nulová",J298,0)</f>
        <v>0</v>
      </c>
      <c r="BJ298" s="18" t="s">
        <v>83</v>
      </c>
      <c r="BK298" s="134">
        <f>ROUND(I298*H298,2)</f>
        <v>0</v>
      </c>
      <c r="BL298" s="18" t="s">
        <v>272</v>
      </c>
      <c r="BM298" s="133" t="s">
        <v>6617</v>
      </c>
    </row>
    <row r="299" spans="2:65" s="1" customFormat="1" ht="11.25">
      <c r="B299" s="33"/>
      <c r="D299" s="186" t="s">
        <v>1068</v>
      </c>
      <c r="F299" s="187" t="s">
        <v>3160</v>
      </c>
      <c r="I299" s="151"/>
      <c r="L299" s="33"/>
      <c r="M299" s="152"/>
      <c r="T299" s="54"/>
      <c r="AT299" s="18" t="s">
        <v>1068</v>
      </c>
      <c r="AU299" s="18" t="s">
        <v>83</v>
      </c>
    </row>
    <row r="300" spans="2:65" s="1" customFormat="1" ht="19.5">
      <c r="B300" s="33"/>
      <c r="D300" s="136" t="s">
        <v>341</v>
      </c>
      <c r="F300" s="150" t="s">
        <v>3161</v>
      </c>
      <c r="I300" s="151"/>
      <c r="L300" s="33"/>
      <c r="M300" s="152"/>
      <c r="T300" s="54"/>
      <c r="AT300" s="18" t="s">
        <v>341</v>
      </c>
      <c r="AU300" s="18" t="s">
        <v>83</v>
      </c>
    </row>
    <row r="301" spans="2:65" s="1" customFormat="1" ht="16.5" customHeight="1">
      <c r="B301" s="33"/>
      <c r="C301" s="122" t="s">
        <v>490</v>
      </c>
      <c r="D301" s="122" t="s">
        <v>267</v>
      </c>
      <c r="E301" s="123" t="s">
        <v>3217</v>
      </c>
      <c r="F301" s="124" t="s">
        <v>3218</v>
      </c>
      <c r="G301" s="125" t="s">
        <v>270</v>
      </c>
      <c r="H301" s="126">
        <v>17.399999999999999</v>
      </c>
      <c r="I301" s="127"/>
      <c r="J301" s="128">
        <f>ROUND(I301*H301,2)</f>
        <v>0</v>
      </c>
      <c r="K301" s="124" t="s">
        <v>1066</v>
      </c>
      <c r="L301" s="33"/>
      <c r="M301" s="129" t="s">
        <v>19</v>
      </c>
      <c r="N301" s="130" t="s">
        <v>46</v>
      </c>
      <c r="P301" s="131">
        <f>O301*H301</f>
        <v>0</v>
      </c>
      <c r="Q301" s="131">
        <v>0</v>
      </c>
      <c r="R301" s="131">
        <f>Q301*H301</f>
        <v>0</v>
      </c>
      <c r="S301" s="131">
        <v>0</v>
      </c>
      <c r="T301" s="132">
        <f>S301*H301</f>
        <v>0</v>
      </c>
      <c r="AR301" s="133" t="s">
        <v>272</v>
      </c>
      <c r="AT301" s="133" t="s">
        <v>267</v>
      </c>
      <c r="AU301" s="133" t="s">
        <v>83</v>
      </c>
      <c r="AY301" s="18" t="s">
        <v>266</v>
      </c>
      <c r="BE301" s="134">
        <f>IF(N301="základní",J301,0)</f>
        <v>0</v>
      </c>
      <c r="BF301" s="134">
        <f>IF(N301="snížená",J301,0)</f>
        <v>0</v>
      </c>
      <c r="BG301" s="134">
        <f>IF(N301="zákl. přenesená",J301,0)</f>
        <v>0</v>
      </c>
      <c r="BH301" s="134">
        <f>IF(N301="sníž. přenesená",J301,0)</f>
        <v>0</v>
      </c>
      <c r="BI301" s="134">
        <f>IF(N301="nulová",J301,0)</f>
        <v>0</v>
      </c>
      <c r="BJ301" s="18" t="s">
        <v>83</v>
      </c>
      <c r="BK301" s="134">
        <f>ROUND(I301*H301,2)</f>
        <v>0</v>
      </c>
      <c r="BL301" s="18" t="s">
        <v>272</v>
      </c>
      <c r="BM301" s="133" t="s">
        <v>6618</v>
      </c>
    </row>
    <row r="302" spans="2:65" s="1" customFormat="1" ht="11.25">
      <c r="B302" s="33"/>
      <c r="D302" s="186" t="s">
        <v>1068</v>
      </c>
      <c r="F302" s="187" t="s">
        <v>3220</v>
      </c>
      <c r="I302" s="151"/>
      <c r="L302" s="33"/>
      <c r="M302" s="152"/>
      <c r="T302" s="54"/>
      <c r="AT302" s="18" t="s">
        <v>1068</v>
      </c>
      <c r="AU302" s="18" t="s">
        <v>83</v>
      </c>
    </row>
    <row r="303" spans="2:65" s="1" customFormat="1" ht="19.5">
      <c r="B303" s="33"/>
      <c r="D303" s="136" t="s">
        <v>341</v>
      </c>
      <c r="F303" s="150" t="s">
        <v>3221</v>
      </c>
      <c r="I303" s="151"/>
      <c r="L303" s="33"/>
      <c r="M303" s="152"/>
      <c r="T303" s="54"/>
      <c r="AT303" s="18" t="s">
        <v>341</v>
      </c>
      <c r="AU303" s="18" t="s">
        <v>83</v>
      </c>
    </row>
    <row r="304" spans="2:65" s="1" customFormat="1" ht="16.5" customHeight="1">
      <c r="B304" s="33"/>
      <c r="C304" s="122" t="s">
        <v>494</v>
      </c>
      <c r="D304" s="122" t="s">
        <v>267</v>
      </c>
      <c r="E304" s="123" t="s">
        <v>6619</v>
      </c>
      <c r="F304" s="124" t="s">
        <v>6620</v>
      </c>
      <c r="G304" s="125" t="s">
        <v>298</v>
      </c>
      <c r="H304" s="126">
        <v>1.9</v>
      </c>
      <c r="I304" s="127"/>
      <c r="J304" s="128">
        <f>ROUND(I304*H304,2)</f>
        <v>0</v>
      </c>
      <c r="K304" s="124" t="s">
        <v>1066</v>
      </c>
      <c r="L304" s="33"/>
      <c r="M304" s="129" t="s">
        <v>19</v>
      </c>
      <c r="N304" s="130" t="s">
        <v>46</v>
      </c>
      <c r="P304" s="131">
        <f>O304*H304</f>
        <v>0</v>
      </c>
      <c r="Q304" s="131">
        <v>0</v>
      </c>
      <c r="R304" s="131">
        <f>Q304*H304</f>
        <v>0</v>
      </c>
      <c r="S304" s="131">
        <v>0</v>
      </c>
      <c r="T304" s="132">
        <f>S304*H304</f>
        <v>0</v>
      </c>
      <c r="AR304" s="133" t="s">
        <v>272</v>
      </c>
      <c r="AT304" s="133" t="s">
        <v>267</v>
      </c>
      <c r="AU304" s="133" t="s">
        <v>83</v>
      </c>
      <c r="AY304" s="18" t="s">
        <v>266</v>
      </c>
      <c r="BE304" s="134">
        <f>IF(N304="základní",J304,0)</f>
        <v>0</v>
      </c>
      <c r="BF304" s="134">
        <f>IF(N304="snížená",J304,0)</f>
        <v>0</v>
      </c>
      <c r="BG304" s="134">
        <f>IF(N304="zákl. přenesená",J304,0)</f>
        <v>0</v>
      </c>
      <c r="BH304" s="134">
        <f>IF(N304="sníž. přenesená",J304,0)</f>
        <v>0</v>
      </c>
      <c r="BI304" s="134">
        <f>IF(N304="nulová",J304,0)</f>
        <v>0</v>
      </c>
      <c r="BJ304" s="18" t="s">
        <v>83</v>
      </c>
      <c r="BK304" s="134">
        <f>ROUND(I304*H304,2)</f>
        <v>0</v>
      </c>
      <c r="BL304" s="18" t="s">
        <v>272</v>
      </c>
      <c r="BM304" s="133" t="s">
        <v>6621</v>
      </c>
    </row>
    <row r="305" spans="2:65" s="1" customFormat="1" ht="11.25">
      <c r="B305" s="33"/>
      <c r="D305" s="186" t="s">
        <v>1068</v>
      </c>
      <c r="F305" s="187" t="s">
        <v>6622</v>
      </c>
      <c r="I305" s="151"/>
      <c r="L305" s="33"/>
      <c r="M305" s="152"/>
      <c r="T305" s="54"/>
      <c r="AT305" s="18" t="s">
        <v>1068</v>
      </c>
      <c r="AU305" s="18" t="s">
        <v>83</v>
      </c>
    </row>
    <row r="306" spans="2:65" s="1" customFormat="1" ht="29.25">
      <c r="B306" s="33"/>
      <c r="D306" s="136" t="s">
        <v>341</v>
      </c>
      <c r="F306" s="150" t="s">
        <v>6623</v>
      </c>
      <c r="I306" s="151"/>
      <c r="L306" s="33"/>
      <c r="M306" s="152"/>
      <c r="T306" s="54"/>
      <c r="AT306" s="18" t="s">
        <v>341</v>
      </c>
      <c r="AU306" s="18" t="s">
        <v>83</v>
      </c>
    </row>
    <row r="307" spans="2:65" s="1" customFormat="1" ht="16.5" customHeight="1">
      <c r="B307" s="33"/>
      <c r="C307" s="122" t="s">
        <v>482</v>
      </c>
      <c r="D307" s="122" t="s">
        <v>267</v>
      </c>
      <c r="E307" s="123" t="s">
        <v>1087</v>
      </c>
      <c r="F307" s="124" t="s">
        <v>1088</v>
      </c>
      <c r="G307" s="125" t="s">
        <v>2609</v>
      </c>
      <c r="H307" s="126">
        <v>20</v>
      </c>
      <c r="I307" s="127"/>
      <c r="J307" s="128">
        <f>ROUND(I307*H307,2)</f>
        <v>0</v>
      </c>
      <c r="K307" s="124" t="s">
        <v>1066</v>
      </c>
      <c r="L307" s="33"/>
      <c r="M307" s="129" t="s">
        <v>19</v>
      </c>
      <c r="N307" s="130" t="s">
        <v>46</v>
      </c>
      <c r="P307" s="131">
        <f>O307*H307</f>
        <v>0</v>
      </c>
      <c r="Q307" s="131">
        <v>0</v>
      </c>
      <c r="R307" s="131">
        <f>Q307*H307</f>
        <v>0</v>
      </c>
      <c r="S307" s="131">
        <v>0</v>
      </c>
      <c r="T307" s="132">
        <f>S307*H307</f>
        <v>0</v>
      </c>
      <c r="AR307" s="133" t="s">
        <v>272</v>
      </c>
      <c r="AT307" s="133" t="s">
        <v>267</v>
      </c>
      <c r="AU307" s="133" t="s">
        <v>83</v>
      </c>
      <c r="AY307" s="18" t="s">
        <v>266</v>
      </c>
      <c r="BE307" s="134">
        <f>IF(N307="základní",J307,0)</f>
        <v>0</v>
      </c>
      <c r="BF307" s="134">
        <f>IF(N307="snížená",J307,0)</f>
        <v>0</v>
      </c>
      <c r="BG307" s="134">
        <f>IF(N307="zákl. přenesená",J307,0)</f>
        <v>0</v>
      </c>
      <c r="BH307" s="134">
        <f>IF(N307="sníž. přenesená",J307,0)</f>
        <v>0</v>
      </c>
      <c r="BI307" s="134">
        <f>IF(N307="nulová",J307,0)</f>
        <v>0</v>
      </c>
      <c r="BJ307" s="18" t="s">
        <v>83</v>
      </c>
      <c r="BK307" s="134">
        <f>ROUND(I307*H307,2)</f>
        <v>0</v>
      </c>
      <c r="BL307" s="18" t="s">
        <v>272</v>
      </c>
      <c r="BM307" s="133" t="s">
        <v>6624</v>
      </c>
    </row>
    <row r="308" spans="2:65" s="1" customFormat="1" ht="11.25">
      <c r="B308" s="33"/>
      <c r="D308" s="186" t="s">
        <v>1068</v>
      </c>
      <c r="F308" s="187" t="s">
        <v>1090</v>
      </c>
      <c r="I308" s="151"/>
      <c r="L308" s="33"/>
      <c r="M308" s="152"/>
      <c r="T308" s="54"/>
      <c r="AT308" s="18" t="s">
        <v>1068</v>
      </c>
      <c r="AU308" s="18" t="s">
        <v>83</v>
      </c>
    </row>
    <row r="309" spans="2:65" s="1" customFormat="1" ht="19.5">
      <c r="B309" s="33"/>
      <c r="D309" s="136" t="s">
        <v>341</v>
      </c>
      <c r="F309" s="150" t="s">
        <v>3224</v>
      </c>
      <c r="I309" s="151"/>
      <c r="L309" s="33"/>
      <c r="M309" s="152"/>
      <c r="T309" s="54"/>
      <c r="AT309" s="18" t="s">
        <v>341</v>
      </c>
      <c r="AU309" s="18" t="s">
        <v>83</v>
      </c>
    </row>
    <row r="310" spans="2:65" s="1" customFormat="1" ht="16.5" customHeight="1">
      <c r="B310" s="33"/>
      <c r="C310" s="122" t="s">
        <v>486</v>
      </c>
      <c r="D310" s="122" t="s">
        <v>267</v>
      </c>
      <c r="E310" s="123" t="s">
        <v>1094</v>
      </c>
      <c r="F310" s="124" t="s">
        <v>1095</v>
      </c>
      <c r="G310" s="125" t="s">
        <v>2609</v>
      </c>
      <c r="H310" s="126">
        <v>2.8</v>
      </c>
      <c r="I310" s="127"/>
      <c r="J310" s="128">
        <f>ROUND(I310*H310,2)</f>
        <v>0</v>
      </c>
      <c r="K310" s="124" t="s">
        <v>1066</v>
      </c>
      <c r="L310" s="33"/>
      <c r="M310" s="129" t="s">
        <v>19</v>
      </c>
      <c r="N310" s="130" t="s">
        <v>46</v>
      </c>
      <c r="P310" s="131">
        <f>O310*H310</f>
        <v>0</v>
      </c>
      <c r="Q310" s="131">
        <v>0</v>
      </c>
      <c r="R310" s="131">
        <f>Q310*H310</f>
        <v>0</v>
      </c>
      <c r="S310" s="131">
        <v>0</v>
      </c>
      <c r="T310" s="132">
        <f>S310*H310</f>
        <v>0</v>
      </c>
      <c r="AR310" s="133" t="s">
        <v>272</v>
      </c>
      <c r="AT310" s="133" t="s">
        <v>267</v>
      </c>
      <c r="AU310" s="133" t="s">
        <v>83</v>
      </c>
      <c r="AY310" s="18" t="s">
        <v>266</v>
      </c>
      <c r="BE310" s="134">
        <f>IF(N310="základní",J310,0)</f>
        <v>0</v>
      </c>
      <c r="BF310" s="134">
        <f>IF(N310="snížená",J310,0)</f>
        <v>0</v>
      </c>
      <c r="BG310" s="134">
        <f>IF(N310="zákl. přenesená",J310,0)</f>
        <v>0</v>
      </c>
      <c r="BH310" s="134">
        <f>IF(N310="sníž. přenesená",J310,0)</f>
        <v>0</v>
      </c>
      <c r="BI310" s="134">
        <f>IF(N310="nulová",J310,0)</f>
        <v>0</v>
      </c>
      <c r="BJ310" s="18" t="s">
        <v>83</v>
      </c>
      <c r="BK310" s="134">
        <f>ROUND(I310*H310,2)</f>
        <v>0</v>
      </c>
      <c r="BL310" s="18" t="s">
        <v>272</v>
      </c>
      <c r="BM310" s="133" t="s">
        <v>6625</v>
      </c>
    </row>
    <row r="311" spans="2:65" s="1" customFormat="1" ht="11.25">
      <c r="B311" s="33"/>
      <c r="D311" s="186" t="s">
        <v>1068</v>
      </c>
      <c r="F311" s="187" t="s">
        <v>1097</v>
      </c>
      <c r="I311" s="151"/>
      <c r="L311" s="33"/>
      <c r="M311" s="152"/>
      <c r="T311" s="54"/>
      <c r="AT311" s="18" t="s">
        <v>1068</v>
      </c>
      <c r="AU311" s="18" t="s">
        <v>83</v>
      </c>
    </row>
    <row r="312" spans="2:65" s="1" customFormat="1" ht="19.5">
      <c r="B312" s="33"/>
      <c r="D312" s="136" t="s">
        <v>341</v>
      </c>
      <c r="F312" s="150" t="s">
        <v>3485</v>
      </c>
      <c r="I312" s="151"/>
      <c r="L312" s="33"/>
      <c r="M312" s="152"/>
      <c r="T312" s="54"/>
      <c r="AT312" s="18" t="s">
        <v>341</v>
      </c>
      <c r="AU312" s="18" t="s">
        <v>83</v>
      </c>
    </row>
    <row r="313" spans="2:65" s="1" customFormat="1" ht="16.5" customHeight="1">
      <c r="B313" s="33"/>
      <c r="C313" s="122" t="s">
        <v>506</v>
      </c>
      <c r="D313" s="122" t="s">
        <v>267</v>
      </c>
      <c r="E313" s="123" t="s">
        <v>1104</v>
      </c>
      <c r="F313" s="124" t="s">
        <v>1105</v>
      </c>
      <c r="G313" s="125" t="s">
        <v>2609</v>
      </c>
      <c r="H313" s="126">
        <v>2.8</v>
      </c>
      <c r="I313" s="127"/>
      <c r="J313" s="128">
        <f>ROUND(I313*H313,2)</f>
        <v>0</v>
      </c>
      <c r="K313" s="124" t="s">
        <v>1066</v>
      </c>
      <c r="L313" s="33"/>
      <c r="M313" s="129" t="s">
        <v>19</v>
      </c>
      <c r="N313" s="130" t="s">
        <v>46</v>
      </c>
      <c r="P313" s="131">
        <f>O313*H313</f>
        <v>0</v>
      </c>
      <c r="Q313" s="131">
        <v>0</v>
      </c>
      <c r="R313" s="131">
        <f>Q313*H313</f>
        <v>0</v>
      </c>
      <c r="S313" s="131">
        <v>0</v>
      </c>
      <c r="T313" s="132">
        <f>S313*H313</f>
        <v>0</v>
      </c>
      <c r="AR313" s="133" t="s">
        <v>272</v>
      </c>
      <c r="AT313" s="133" t="s">
        <v>267</v>
      </c>
      <c r="AU313" s="133" t="s">
        <v>83</v>
      </c>
      <c r="AY313" s="18" t="s">
        <v>266</v>
      </c>
      <c r="BE313" s="134">
        <f>IF(N313="základní",J313,0)</f>
        <v>0</v>
      </c>
      <c r="BF313" s="134">
        <f>IF(N313="snížená",J313,0)</f>
        <v>0</v>
      </c>
      <c r="BG313" s="134">
        <f>IF(N313="zákl. přenesená",J313,0)</f>
        <v>0</v>
      </c>
      <c r="BH313" s="134">
        <f>IF(N313="sníž. přenesená",J313,0)</f>
        <v>0</v>
      </c>
      <c r="BI313" s="134">
        <f>IF(N313="nulová",J313,0)</f>
        <v>0</v>
      </c>
      <c r="BJ313" s="18" t="s">
        <v>83</v>
      </c>
      <c r="BK313" s="134">
        <f>ROUND(I313*H313,2)</f>
        <v>0</v>
      </c>
      <c r="BL313" s="18" t="s">
        <v>272</v>
      </c>
      <c r="BM313" s="133" t="s">
        <v>6626</v>
      </c>
    </row>
    <row r="314" spans="2:65" s="1" customFormat="1" ht="11.25">
      <c r="B314" s="33"/>
      <c r="D314" s="186" t="s">
        <v>1068</v>
      </c>
      <c r="F314" s="187" t="s">
        <v>1107</v>
      </c>
      <c r="I314" s="151"/>
      <c r="L314" s="33"/>
      <c r="M314" s="152"/>
      <c r="T314" s="54"/>
      <c r="AT314" s="18" t="s">
        <v>1068</v>
      </c>
      <c r="AU314" s="18" t="s">
        <v>83</v>
      </c>
    </row>
    <row r="315" spans="2:65" s="1" customFormat="1" ht="19.5">
      <c r="B315" s="33"/>
      <c r="D315" s="136" t="s">
        <v>341</v>
      </c>
      <c r="F315" s="150" t="s">
        <v>3487</v>
      </c>
      <c r="I315" s="151"/>
      <c r="L315" s="33"/>
      <c r="M315" s="152"/>
      <c r="T315" s="54"/>
      <c r="AT315" s="18" t="s">
        <v>341</v>
      </c>
      <c r="AU315" s="18" t="s">
        <v>83</v>
      </c>
    </row>
    <row r="316" spans="2:65" s="1" customFormat="1" ht="21.75" customHeight="1">
      <c r="B316" s="33"/>
      <c r="C316" s="122" t="s">
        <v>502</v>
      </c>
      <c r="D316" s="122" t="s">
        <v>267</v>
      </c>
      <c r="E316" s="123" t="s">
        <v>3226</v>
      </c>
      <c r="F316" s="124" t="s">
        <v>3227</v>
      </c>
      <c r="G316" s="125" t="s">
        <v>2636</v>
      </c>
      <c r="H316" s="126">
        <v>45.24</v>
      </c>
      <c r="I316" s="127"/>
      <c r="J316" s="128">
        <f>ROUND(I316*H316,2)</f>
        <v>0</v>
      </c>
      <c r="K316" s="124" t="s">
        <v>1066</v>
      </c>
      <c r="L316" s="33"/>
      <c r="M316" s="129" t="s">
        <v>19</v>
      </c>
      <c r="N316" s="130" t="s">
        <v>46</v>
      </c>
      <c r="P316" s="131">
        <f>O316*H316</f>
        <v>0</v>
      </c>
      <c r="Q316" s="131">
        <v>0</v>
      </c>
      <c r="R316" s="131">
        <f>Q316*H316</f>
        <v>0</v>
      </c>
      <c r="S316" s="131">
        <v>0</v>
      </c>
      <c r="T316" s="132">
        <f>S316*H316</f>
        <v>0</v>
      </c>
      <c r="AR316" s="133" t="s">
        <v>272</v>
      </c>
      <c r="AT316" s="133" t="s">
        <v>267</v>
      </c>
      <c r="AU316" s="133" t="s">
        <v>83</v>
      </c>
      <c r="AY316" s="18" t="s">
        <v>266</v>
      </c>
      <c r="BE316" s="134">
        <f>IF(N316="základní",J316,0)</f>
        <v>0</v>
      </c>
      <c r="BF316" s="134">
        <f>IF(N316="snížená",J316,0)</f>
        <v>0</v>
      </c>
      <c r="BG316" s="134">
        <f>IF(N316="zákl. přenesená",J316,0)</f>
        <v>0</v>
      </c>
      <c r="BH316" s="134">
        <f>IF(N316="sníž. přenesená",J316,0)</f>
        <v>0</v>
      </c>
      <c r="BI316" s="134">
        <f>IF(N316="nulová",J316,0)</f>
        <v>0</v>
      </c>
      <c r="BJ316" s="18" t="s">
        <v>83</v>
      </c>
      <c r="BK316" s="134">
        <f>ROUND(I316*H316,2)</f>
        <v>0</v>
      </c>
      <c r="BL316" s="18" t="s">
        <v>272</v>
      </c>
      <c r="BM316" s="133" t="s">
        <v>6627</v>
      </c>
    </row>
    <row r="317" spans="2:65" s="1" customFormat="1" ht="11.25">
      <c r="B317" s="33"/>
      <c r="D317" s="186" t="s">
        <v>1068</v>
      </c>
      <c r="F317" s="187" t="s">
        <v>3229</v>
      </c>
      <c r="I317" s="151"/>
      <c r="L317" s="33"/>
      <c r="M317" s="152"/>
      <c r="T317" s="54"/>
      <c r="AT317" s="18" t="s">
        <v>1068</v>
      </c>
      <c r="AU317" s="18" t="s">
        <v>83</v>
      </c>
    </row>
    <row r="318" spans="2:65" s="1" customFormat="1" ht="39">
      <c r="B318" s="33"/>
      <c r="D318" s="136" t="s">
        <v>341</v>
      </c>
      <c r="F318" s="150" t="s">
        <v>3230</v>
      </c>
      <c r="I318" s="151"/>
      <c r="L318" s="33"/>
      <c r="M318" s="152"/>
      <c r="T318" s="54"/>
      <c r="AT318" s="18" t="s">
        <v>341</v>
      </c>
      <c r="AU318" s="18" t="s">
        <v>83</v>
      </c>
    </row>
    <row r="319" spans="2:65" s="1" customFormat="1" ht="24.2" customHeight="1">
      <c r="B319" s="33"/>
      <c r="C319" s="122" t="s">
        <v>514</v>
      </c>
      <c r="D319" s="122" t="s">
        <v>267</v>
      </c>
      <c r="E319" s="123" t="s">
        <v>3232</v>
      </c>
      <c r="F319" s="124" t="s">
        <v>3233</v>
      </c>
      <c r="G319" s="125" t="s">
        <v>2636</v>
      </c>
      <c r="H319" s="126">
        <v>30</v>
      </c>
      <c r="I319" s="127"/>
      <c r="J319" s="128">
        <f>ROUND(I319*H319,2)</f>
        <v>0</v>
      </c>
      <c r="K319" s="124" t="s">
        <v>1066</v>
      </c>
      <c r="L319" s="33"/>
      <c r="M319" s="129" t="s">
        <v>19</v>
      </c>
      <c r="N319" s="130" t="s">
        <v>46</v>
      </c>
      <c r="P319" s="131">
        <f>O319*H319</f>
        <v>0</v>
      </c>
      <c r="Q319" s="131">
        <v>0</v>
      </c>
      <c r="R319" s="131">
        <f>Q319*H319</f>
        <v>0</v>
      </c>
      <c r="S319" s="131">
        <v>0</v>
      </c>
      <c r="T319" s="132">
        <f>S319*H319</f>
        <v>0</v>
      </c>
      <c r="AR319" s="133" t="s">
        <v>272</v>
      </c>
      <c r="AT319" s="133" t="s">
        <v>267</v>
      </c>
      <c r="AU319" s="133" t="s">
        <v>83</v>
      </c>
      <c r="AY319" s="18" t="s">
        <v>266</v>
      </c>
      <c r="BE319" s="134">
        <f>IF(N319="základní",J319,0)</f>
        <v>0</v>
      </c>
      <c r="BF319" s="134">
        <f>IF(N319="snížená",J319,0)</f>
        <v>0</v>
      </c>
      <c r="BG319" s="134">
        <f>IF(N319="zákl. přenesená",J319,0)</f>
        <v>0</v>
      </c>
      <c r="BH319" s="134">
        <f>IF(N319="sníž. přenesená",J319,0)</f>
        <v>0</v>
      </c>
      <c r="BI319" s="134">
        <f>IF(N319="nulová",J319,0)</f>
        <v>0</v>
      </c>
      <c r="BJ319" s="18" t="s">
        <v>83</v>
      </c>
      <c r="BK319" s="134">
        <f>ROUND(I319*H319,2)</f>
        <v>0</v>
      </c>
      <c r="BL319" s="18" t="s">
        <v>272</v>
      </c>
      <c r="BM319" s="133" t="s">
        <v>6628</v>
      </c>
    </row>
    <row r="320" spans="2:65" s="1" customFormat="1" ht="11.25">
      <c r="B320" s="33"/>
      <c r="D320" s="186" t="s">
        <v>1068</v>
      </c>
      <c r="F320" s="187" t="s">
        <v>3235</v>
      </c>
      <c r="I320" s="151"/>
      <c r="L320" s="33"/>
      <c r="M320" s="152"/>
      <c r="T320" s="54"/>
      <c r="AT320" s="18" t="s">
        <v>1068</v>
      </c>
      <c r="AU320" s="18" t="s">
        <v>83</v>
      </c>
    </row>
    <row r="321" spans="2:65" s="1" customFormat="1" ht="29.25">
      <c r="B321" s="33"/>
      <c r="D321" s="136" t="s">
        <v>341</v>
      </c>
      <c r="F321" s="150" t="s">
        <v>6629</v>
      </c>
      <c r="I321" s="151"/>
      <c r="L321" s="33"/>
      <c r="M321" s="152"/>
      <c r="T321" s="54"/>
      <c r="AT321" s="18" t="s">
        <v>341</v>
      </c>
      <c r="AU321" s="18" t="s">
        <v>83</v>
      </c>
    </row>
    <row r="322" spans="2:65" s="1" customFormat="1" ht="16.5" customHeight="1">
      <c r="B322" s="33"/>
      <c r="C322" s="122" t="s">
        <v>616</v>
      </c>
      <c r="D322" s="122" t="s">
        <v>267</v>
      </c>
      <c r="E322" s="123" t="s">
        <v>1111</v>
      </c>
      <c r="F322" s="124" t="s">
        <v>1112</v>
      </c>
      <c r="G322" s="125" t="s">
        <v>2636</v>
      </c>
      <c r="H322" s="126">
        <v>30</v>
      </c>
      <c r="I322" s="127"/>
      <c r="J322" s="128">
        <f>ROUND(I322*H322,2)</f>
        <v>0</v>
      </c>
      <c r="K322" s="124" t="s">
        <v>1066</v>
      </c>
      <c r="L322" s="33"/>
      <c r="M322" s="129" t="s">
        <v>19</v>
      </c>
      <c r="N322" s="130" t="s">
        <v>46</v>
      </c>
      <c r="P322" s="131">
        <f>O322*H322</f>
        <v>0</v>
      </c>
      <c r="Q322" s="131">
        <v>0</v>
      </c>
      <c r="R322" s="131">
        <f>Q322*H322</f>
        <v>0</v>
      </c>
      <c r="S322" s="131">
        <v>0</v>
      </c>
      <c r="T322" s="132">
        <f>S322*H322</f>
        <v>0</v>
      </c>
      <c r="AR322" s="133" t="s">
        <v>272</v>
      </c>
      <c r="AT322" s="133" t="s">
        <v>267</v>
      </c>
      <c r="AU322" s="133" t="s">
        <v>83</v>
      </c>
      <c r="AY322" s="18" t="s">
        <v>266</v>
      </c>
      <c r="BE322" s="134">
        <f>IF(N322="základní",J322,0)</f>
        <v>0</v>
      </c>
      <c r="BF322" s="134">
        <f>IF(N322="snížená",J322,0)</f>
        <v>0</v>
      </c>
      <c r="BG322" s="134">
        <f>IF(N322="zákl. přenesená",J322,0)</f>
        <v>0</v>
      </c>
      <c r="BH322" s="134">
        <f>IF(N322="sníž. přenesená",J322,0)</f>
        <v>0</v>
      </c>
      <c r="BI322" s="134">
        <f>IF(N322="nulová",J322,0)</f>
        <v>0</v>
      </c>
      <c r="BJ322" s="18" t="s">
        <v>83</v>
      </c>
      <c r="BK322" s="134">
        <f>ROUND(I322*H322,2)</f>
        <v>0</v>
      </c>
      <c r="BL322" s="18" t="s">
        <v>272</v>
      </c>
      <c r="BM322" s="133" t="s">
        <v>6630</v>
      </c>
    </row>
    <row r="323" spans="2:65" s="1" customFormat="1" ht="11.25">
      <c r="B323" s="33"/>
      <c r="D323" s="186" t="s">
        <v>1068</v>
      </c>
      <c r="F323" s="187" t="s">
        <v>1114</v>
      </c>
      <c r="I323" s="151"/>
      <c r="L323" s="33"/>
      <c r="M323" s="152"/>
      <c r="T323" s="54"/>
      <c r="AT323" s="18" t="s">
        <v>1068</v>
      </c>
      <c r="AU323" s="18" t="s">
        <v>83</v>
      </c>
    </row>
    <row r="324" spans="2:65" s="1" customFormat="1" ht="19.5">
      <c r="B324" s="33"/>
      <c r="D324" s="136" t="s">
        <v>341</v>
      </c>
      <c r="F324" s="150" t="s">
        <v>3238</v>
      </c>
      <c r="I324" s="151"/>
      <c r="L324" s="33"/>
      <c r="M324" s="152"/>
      <c r="T324" s="54"/>
      <c r="AT324" s="18" t="s">
        <v>341</v>
      </c>
      <c r="AU324" s="18" t="s">
        <v>83</v>
      </c>
    </row>
    <row r="325" spans="2:65" s="1" customFormat="1" ht="16.5" customHeight="1">
      <c r="B325" s="33"/>
      <c r="C325" s="122" t="s">
        <v>510</v>
      </c>
      <c r="D325" s="122" t="s">
        <v>267</v>
      </c>
      <c r="E325" s="123" t="s">
        <v>1115</v>
      </c>
      <c r="F325" s="124" t="s">
        <v>1116</v>
      </c>
      <c r="G325" s="125" t="s">
        <v>2636</v>
      </c>
      <c r="H325" s="126">
        <v>600</v>
      </c>
      <c r="I325" s="127"/>
      <c r="J325" s="128">
        <f>ROUND(I325*H325,2)</f>
        <v>0</v>
      </c>
      <c r="K325" s="124" t="s">
        <v>1066</v>
      </c>
      <c r="L325" s="33"/>
      <c r="M325" s="129" t="s">
        <v>19</v>
      </c>
      <c r="N325" s="130" t="s">
        <v>46</v>
      </c>
      <c r="P325" s="131">
        <f>O325*H325</f>
        <v>0</v>
      </c>
      <c r="Q325" s="131">
        <v>0</v>
      </c>
      <c r="R325" s="131">
        <f>Q325*H325</f>
        <v>0</v>
      </c>
      <c r="S325" s="131">
        <v>0</v>
      </c>
      <c r="T325" s="132">
        <f>S325*H325</f>
        <v>0</v>
      </c>
      <c r="AR325" s="133" t="s">
        <v>272</v>
      </c>
      <c r="AT325" s="133" t="s">
        <v>267</v>
      </c>
      <c r="AU325" s="133" t="s">
        <v>83</v>
      </c>
      <c r="AY325" s="18" t="s">
        <v>266</v>
      </c>
      <c r="BE325" s="134">
        <f>IF(N325="základní",J325,0)</f>
        <v>0</v>
      </c>
      <c r="BF325" s="134">
        <f>IF(N325="snížená",J325,0)</f>
        <v>0</v>
      </c>
      <c r="BG325" s="134">
        <f>IF(N325="zákl. přenesená",J325,0)</f>
        <v>0</v>
      </c>
      <c r="BH325" s="134">
        <f>IF(N325="sníž. přenesená",J325,0)</f>
        <v>0</v>
      </c>
      <c r="BI325" s="134">
        <f>IF(N325="nulová",J325,0)</f>
        <v>0</v>
      </c>
      <c r="BJ325" s="18" t="s">
        <v>83</v>
      </c>
      <c r="BK325" s="134">
        <f>ROUND(I325*H325,2)</f>
        <v>0</v>
      </c>
      <c r="BL325" s="18" t="s">
        <v>272</v>
      </c>
      <c r="BM325" s="133" t="s">
        <v>6631</v>
      </c>
    </row>
    <row r="326" spans="2:65" s="1" customFormat="1" ht="11.25">
      <c r="B326" s="33"/>
      <c r="D326" s="186" t="s">
        <v>1068</v>
      </c>
      <c r="F326" s="187" t="s">
        <v>1118</v>
      </c>
      <c r="I326" s="151"/>
      <c r="L326" s="33"/>
      <c r="M326" s="152"/>
      <c r="T326" s="54"/>
      <c r="AT326" s="18" t="s">
        <v>1068</v>
      </c>
      <c r="AU326" s="18" t="s">
        <v>83</v>
      </c>
    </row>
    <row r="327" spans="2:65" s="1" customFormat="1" ht="29.25">
      <c r="B327" s="33"/>
      <c r="D327" s="136" t="s">
        <v>341</v>
      </c>
      <c r="F327" s="150" t="s">
        <v>3241</v>
      </c>
      <c r="I327" s="151"/>
      <c r="L327" s="33"/>
      <c r="M327" s="152"/>
      <c r="T327" s="54"/>
      <c r="AT327" s="18" t="s">
        <v>341</v>
      </c>
      <c r="AU327" s="18" t="s">
        <v>83</v>
      </c>
    </row>
    <row r="328" spans="2:65" s="1" customFormat="1" ht="16.5" customHeight="1">
      <c r="B328" s="33"/>
      <c r="C328" s="122" t="s">
        <v>608</v>
      </c>
      <c r="D328" s="122" t="s">
        <v>267</v>
      </c>
      <c r="E328" s="123" t="s">
        <v>3243</v>
      </c>
      <c r="F328" s="124" t="s">
        <v>3244</v>
      </c>
      <c r="G328" s="125" t="s">
        <v>2636</v>
      </c>
      <c r="H328" s="126">
        <v>95.772999999999996</v>
      </c>
      <c r="I328" s="127"/>
      <c r="J328" s="128">
        <f>ROUND(I328*H328,2)</f>
        <v>0</v>
      </c>
      <c r="K328" s="124" t="s">
        <v>1066</v>
      </c>
      <c r="L328" s="33"/>
      <c r="M328" s="129" t="s">
        <v>19</v>
      </c>
      <c r="N328" s="130" t="s">
        <v>46</v>
      </c>
      <c r="P328" s="131">
        <f>O328*H328</f>
        <v>0</v>
      </c>
      <c r="Q328" s="131">
        <v>0</v>
      </c>
      <c r="R328" s="131">
        <f>Q328*H328</f>
        <v>0</v>
      </c>
      <c r="S328" s="131">
        <v>0</v>
      </c>
      <c r="T328" s="132">
        <f>S328*H328</f>
        <v>0</v>
      </c>
      <c r="AR328" s="133" t="s">
        <v>272</v>
      </c>
      <c r="AT328" s="133" t="s">
        <v>267</v>
      </c>
      <c r="AU328" s="133" t="s">
        <v>83</v>
      </c>
      <c r="AY328" s="18" t="s">
        <v>266</v>
      </c>
      <c r="BE328" s="134">
        <f>IF(N328="základní",J328,0)</f>
        <v>0</v>
      </c>
      <c r="BF328" s="134">
        <f>IF(N328="snížená",J328,0)</f>
        <v>0</v>
      </c>
      <c r="BG328" s="134">
        <f>IF(N328="zákl. přenesená",J328,0)</f>
        <v>0</v>
      </c>
      <c r="BH328" s="134">
        <f>IF(N328="sníž. přenesená",J328,0)</f>
        <v>0</v>
      </c>
      <c r="BI328" s="134">
        <f>IF(N328="nulová",J328,0)</f>
        <v>0</v>
      </c>
      <c r="BJ328" s="18" t="s">
        <v>83</v>
      </c>
      <c r="BK328" s="134">
        <f>ROUND(I328*H328,2)</f>
        <v>0</v>
      </c>
      <c r="BL328" s="18" t="s">
        <v>272</v>
      </c>
      <c r="BM328" s="133" t="s">
        <v>6632</v>
      </c>
    </row>
    <row r="329" spans="2:65" s="1" customFormat="1" ht="11.25">
      <c r="B329" s="33"/>
      <c r="D329" s="186" t="s">
        <v>1068</v>
      </c>
      <c r="F329" s="187" t="s">
        <v>3246</v>
      </c>
      <c r="I329" s="151"/>
      <c r="L329" s="33"/>
      <c r="M329" s="152"/>
      <c r="T329" s="54"/>
      <c r="AT329" s="18" t="s">
        <v>1068</v>
      </c>
      <c r="AU329" s="18" t="s">
        <v>83</v>
      </c>
    </row>
    <row r="330" spans="2:65" s="1" customFormat="1" ht="19.5">
      <c r="B330" s="33"/>
      <c r="D330" s="136" t="s">
        <v>341</v>
      </c>
      <c r="F330" s="150" t="s">
        <v>3247</v>
      </c>
      <c r="I330" s="151"/>
      <c r="L330" s="33"/>
      <c r="M330" s="152"/>
      <c r="T330" s="54"/>
      <c r="AT330" s="18" t="s">
        <v>341</v>
      </c>
      <c r="AU330" s="18" t="s">
        <v>83</v>
      </c>
    </row>
    <row r="331" spans="2:65" s="1" customFormat="1" ht="16.5" customHeight="1">
      <c r="B331" s="33"/>
      <c r="C331" s="122" t="s">
        <v>612</v>
      </c>
      <c r="D331" s="122" t="s">
        <v>267</v>
      </c>
      <c r="E331" s="123" t="s">
        <v>3249</v>
      </c>
      <c r="F331" s="124" t="s">
        <v>3250</v>
      </c>
      <c r="G331" s="125" t="s">
        <v>2636</v>
      </c>
      <c r="H331" s="126">
        <v>3386.21</v>
      </c>
      <c r="I331" s="127"/>
      <c r="J331" s="128">
        <f>ROUND(I331*H331,2)</f>
        <v>0</v>
      </c>
      <c r="K331" s="124" t="s">
        <v>1066</v>
      </c>
      <c r="L331" s="33"/>
      <c r="M331" s="129" t="s">
        <v>19</v>
      </c>
      <c r="N331" s="130" t="s">
        <v>46</v>
      </c>
      <c r="P331" s="131">
        <f>O331*H331</f>
        <v>0</v>
      </c>
      <c r="Q331" s="131">
        <v>0</v>
      </c>
      <c r="R331" s="131">
        <f>Q331*H331</f>
        <v>0</v>
      </c>
      <c r="S331" s="131">
        <v>0</v>
      </c>
      <c r="T331" s="132">
        <f>S331*H331</f>
        <v>0</v>
      </c>
      <c r="AR331" s="133" t="s">
        <v>272</v>
      </c>
      <c r="AT331" s="133" t="s">
        <v>267</v>
      </c>
      <c r="AU331" s="133" t="s">
        <v>83</v>
      </c>
      <c r="AY331" s="18" t="s">
        <v>266</v>
      </c>
      <c r="BE331" s="134">
        <f>IF(N331="základní",J331,0)</f>
        <v>0</v>
      </c>
      <c r="BF331" s="134">
        <f>IF(N331="snížená",J331,0)</f>
        <v>0</v>
      </c>
      <c r="BG331" s="134">
        <f>IF(N331="zákl. přenesená",J331,0)</f>
        <v>0</v>
      </c>
      <c r="BH331" s="134">
        <f>IF(N331="sníž. přenesená",J331,0)</f>
        <v>0</v>
      </c>
      <c r="BI331" s="134">
        <f>IF(N331="nulová",J331,0)</f>
        <v>0</v>
      </c>
      <c r="BJ331" s="18" t="s">
        <v>83</v>
      </c>
      <c r="BK331" s="134">
        <f>ROUND(I331*H331,2)</f>
        <v>0</v>
      </c>
      <c r="BL331" s="18" t="s">
        <v>272</v>
      </c>
      <c r="BM331" s="133" t="s">
        <v>6633</v>
      </c>
    </row>
    <row r="332" spans="2:65" s="1" customFormat="1" ht="11.25">
      <c r="B332" s="33"/>
      <c r="D332" s="186" t="s">
        <v>1068</v>
      </c>
      <c r="F332" s="187" t="s">
        <v>3252</v>
      </c>
      <c r="I332" s="151"/>
      <c r="L332" s="33"/>
      <c r="M332" s="152"/>
      <c r="T332" s="54"/>
      <c r="AT332" s="18" t="s">
        <v>1068</v>
      </c>
      <c r="AU332" s="18" t="s">
        <v>83</v>
      </c>
    </row>
    <row r="333" spans="2:65" s="1" customFormat="1" ht="29.25">
      <c r="B333" s="33"/>
      <c r="D333" s="136" t="s">
        <v>341</v>
      </c>
      <c r="F333" s="150" t="s">
        <v>3253</v>
      </c>
      <c r="I333" s="151"/>
      <c r="L333" s="33"/>
      <c r="M333" s="152"/>
      <c r="T333" s="54"/>
      <c r="AT333" s="18" t="s">
        <v>341</v>
      </c>
      <c r="AU333" s="18" t="s">
        <v>83</v>
      </c>
    </row>
    <row r="334" spans="2:65" s="1" customFormat="1" ht="16.5" customHeight="1">
      <c r="B334" s="33"/>
      <c r="C334" s="122" t="s">
        <v>600</v>
      </c>
      <c r="D334" s="122" t="s">
        <v>267</v>
      </c>
      <c r="E334" s="123" t="s">
        <v>1120</v>
      </c>
      <c r="F334" s="124" t="s">
        <v>1121</v>
      </c>
      <c r="G334" s="125" t="s">
        <v>2636</v>
      </c>
      <c r="H334" s="126">
        <v>30</v>
      </c>
      <c r="I334" s="127"/>
      <c r="J334" s="128">
        <f>ROUND(I334*H334,2)</f>
        <v>0</v>
      </c>
      <c r="K334" s="124" t="s">
        <v>1066</v>
      </c>
      <c r="L334" s="33"/>
      <c r="M334" s="129" t="s">
        <v>19</v>
      </c>
      <c r="N334" s="130" t="s">
        <v>46</v>
      </c>
      <c r="P334" s="131">
        <f>O334*H334</f>
        <v>0</v>
      </c>
      <c r="Q334" s="131">
        <v>0</v>
      </c>
      <c r="R334" s="131">
        <f>Q334*H334</f>
        <v>0</v>
      </c>
      <c r="S334" s="131">
        <v>0</v>
      </c>
      <c r="T334" s="132">
        <f>S334*H334</f>
        <v>0</v>
      </c>
      <c r="AR334" s="133" t="s">
        <v>272</v>
      </c>
      <c r="AT334" s="133" t="s">
        <v>267</v>
      </c>
      <c r="AU334" s="133" t="s">
        <v>83</v>
      </c>
      <c r="AY334" s="18" t="s">
        <v>266</v>
      </c>
      <c r="BE334" s="134">
        <f>IF(N334="základní",J334,0)</f>
        <v>0</v>
      </c>
      <c r="BF334" s="134">
        <f>IF(N334="snížená",J334,0)</f>
        <v>0</v>
      </c>
      <c r="BG334" s="134">
        <f>IF(N334="zákl. přenesená",J334,0)</f>
        <v>0</v>
      </c>
      <c r="BH334" s="134">
        <f>IF(N334="sníž. přenesená",J334,0)</f>
        <v>0</v>
      </c>
      <c r="BI334" s="134">
        <f>IF(N334="nulová",J334,0)</f>
        <v>0</v>
      </c>
      <c r="BJ334" s="18" t="s">
        <v>83</v>
      </c>
      <c r="BK334" s="134">
        <f>ROUND(I334*H334,2)</f>
        <v>0</v>
      </c>
      <c r="BL334" s="18" t="s">
        <v>272</v>
      </c>
      <c r="BM334" s="133" t="s">
        <v>6634</v>
      </c>
    </row>
    <row r="335" spans="2:65" s="1" customFormat="1" ht="11.25">
      <c r="B335" s="33"/>
      <c r="D335" s="186" t="s">
        <v>1068</v>
      </c>
      <c r="F335" s="187" t="s">
        <v>1123</v>
      </c>
      <c r="I335" s="151"/>
      <c r="L335" s="33"/>
      <c r="M335" s="152"/>
      <c r="T335" s="54"/>
      <c r="AT335" s="18" t="s">
        <v>1068</v>
      </c>
      <c r="AU335" s="18" t="s">
        <v>83</v>
      </c>
    </row>
    <row r="336" spans="2:65" s="1" customFormat="1" ht="19.5">
      <c r="B336" s="33"/>
      <c r="D336" s="136" t="s">
        <v>341</v>
      </c>
      <c r="F336" s="150" t="s">
        <v>3256</v>
      </c>
      <c r="I336" s="151"/>
      <c r="L336" s="33"/>
      <c r="M336" s="152"/>
      <c r="T336" s="54"/>
      <c r="AT336" s="18" t="s">
        <v>341</v>
      </c>
      <c r="AU336" s="18" t="s">
        <v>83</v>
      </c>
    </row>
    <row r="337" spans="2:65" s="1" customFormat="1" ht="16.5" customHeight="1">
      <c r="B337" s="33"/>
      <c r="C337" s="122" t="s">
        <v>604</v>
      </c>
      <c r="D337" s="122" t="s">
        <v>267</v>
      </c>
      <c r="E337" s="123" t="s">
        <v>3258</v>
      </c>
      <c r="F337" s="124" t="s">
        <v>3259</v>
      </c>
      <c r="G337" s="125" t="s">
        <v>2636</v>
      </c>
      <c r="H337" s="126">
        <v>95.772999999999996</v>
      </c>
      <c r="I337" s="127"/>
      <c r="J337" s="128">
        <f>ROUND(I337*H337,2)</f>
        <v>0</v>
      </c>
      <c r="K337" s="124" t="s">
        <v>1066</v>
      </c>
      <c r="L337" s="33"/>
      <c r="M337" s="129" t="s">
        <v>19</v>
      </c>
      <c r="N337" s="130" t="s">
        <v>46</v>
      </c>
      <c r="P337" s="131">
        <f>O337*H337</f>
        <v>0</v>
      </c>
      <c r="Q337" s="131">
        <v>0</v>
      </c>
      <c r="R337" s="131">
        <f>Q337*H337</f>
        <v>0</v>
      </c>
      <c r="S337" s="131">
        <v>0</v>
      </c>
      <c r="T337" s="132">
        <f>S337*H337</f>
        <v>0</v>
      </c>
      <c r="AR337" s="133" t="s">
        <v>272</v>
      </c>
      <c r="AT337" s="133" t="s">
        <v>267</v>
      </c>
      <c r="AU337" s="133" t="s">
        <v>83</v>
      </c>
      <c r="AY337" s="18" t="s">
        <v>266</v>
      </c>
      <c r="BE337" s="134">
        <f>IF(N337="základní",J337,0)</f>
        <v>0</v>
      </c>
      <c r="BF337" s="134">
        <f>IF(N337="snížená",J337,0)</f>
        <v>0</v>
      </c>
      <c r="BG337" s="134">
        <f>IF(N337="zákl. přenesená",J337,0)</f>
        <v>0</v>
      </c>
      <c r="BH337" s="134">
        <f>IF(N337="sníž. přenesená",J337,0)</f>
        <v>0</v>
      </c>
      <c r="BI337" s="134">
        <f>IF(N337="nulová",J337,0)</f>
        <v>0</v>
      </c>
      <c r="BJ337" s="18" t="s">
        <v>83</v>
      </c>
      <c r="BK337" s="134">
        <f>ROUND(I337*H337,2)</f>
        <v>0</v>
      </c>
      <c r="BL337" s="18" t="s">
        <v>272</v>
      </c>
      <c r="BM337" s="133" t="s">
        <v>6635</v>
      </c>
    </row>
    <row r="338" spans="2:65" s="1" customFormat="1" ht="11.25">
      <c r="B338" s="33"/>
      <c r="D338" s="186" t="s">
        <v>1068</v>
      </c>
      <c r="F338" s="187" t="s">
        <v>3261</v>
      </c>
      <c r="I338" s="151"/>
      <c r="L338" s="33"/>
      <c r="M338" s="152"/>
      <c r="T338" s="54"/>
      <c r="AT338" s="18" t="s">
        <v>1068</v>
      </c>
      <c r="AU338" s="18" t="s">
        <v>83</v>
      </c>
    </row>
    <row r="339" spans="2:65" s="1" customFormat="1" ht="19.5">
      <c r="B339" s="33"/>
      <c r="D339" s="136" t="s">
        <v>341</v>
      </c>
      <c r="F339" s="150" t="s">
        <v>3262</v>
      </c>
      <c r="I339" s="151"/>
      <c r="L339" s="33"/>
      <c r="M339" s="152"/>
      <c r="T339" s="54"/>
      <c r="AT339" s="18" t="s">
        <v>341</v>
      </c>
      <c r="AU339" s="18" t="s">
        <v>83</v>
      </c>
    </row>
    <row r="340" spans="2:65" s="1" customFormat="1" ht="16.5" customHeight="1">
      <c r="B340" s="33"/>
      <c r="C340" s="122" t="s">
        <v>620</v>
      </c>
      <c r="D340" s="122" t="s">
        <v>267</v>
      </c>
      <c r="E340" s="123" t="s">
        <v>1126</v>
      </c>
      <c r="F340" s="124" t="s">
        <v>1127</v>
      </c>
      <c r="G340" s="125" t="s">
        <v>2636</v>
      </c>
      <c r="H340" s="126">
        <v>474.42500000000001</v>
      </c>
      <c r="I340" s="127"/>
      <c r="J340" s="128">
        <f>ROUND(I340*H340,2)</f>
        <v>0</v>
      </c>
      <c r="K340" s="124" t="s">
        <v>1066</v>
      </c>
      <c r="L340" s="33"/>
      <c r="M340" s="129" t="s">
        <v>19</v>
      </c>
      <c r="N340" s="130" t="s">
        <v>46</v>
      </c>
      <c r="P340" s="131">
        <f>O340*H340</f>
        <v>0</v>
      </c>
      <c r="Q340" s="131">
        <v>0</v>
      </c>
      <c r="R340" s="131">
        <f>Q340*H340</f>
        <v>0</v>
      </c>
      <c r="S340" s="131">
        <v>0</v>
      </c>
      <c r="T340" s="132">
        <f>S340*H340</f>
        <v>0</v>
      </c>
      <c r="AR340" s="133" t="s">
        <v>272</v>
      </c>
      <c r="AT340" s="133" t="s">
        <v>267</v>
      </c>
      <c r="AU340" s="133" t="s">
        <v>83</v>
      </c>
      <c r="AY340" s="18" t="s">
        <v>266</v>
      </c>
      <c r="BE340" s="134">
        <f>IF(N340="základní",J340,0)</f>
        <v>0</v>
      </c>
      <c r="BF340" s="134">
        <f>IF(N340="snížená",J340,0)</f>
        <v>0</v>
      </c>
      <c r="BG340" s="134">
        <f>IF(N340="zákl. přenesená",J340,0)</f>
        <v>0</v>
      </c>
      <c r="BH340" s="134">
        <f>IF(N340="sníž. přenesená",J340,0)</f>
        <v>0</v>
      </c>
      <c r="BI340" s="134">
        <f>IF(N340="nulová",J340,0)</f>
        <v>0</v>
      </c>
      <c r="BJ340" s="18" t="s">
        <v>83</v>
      </c>
      <c r="BK340" s="134">
        <f>ROUND(I340*H340,2)</f>
        <v>0</v>
      </c>
      <c r="BL340" s="18" t="s">
        <v>272</v>
      </c>
      <c r="BM340" s="133" t="s">
        <v>6636</v>
      </c>
    </row>
    <row r="341" spans="2:65" s="1" customFormat="1" ht="11.25">
      <c r="B341" s="33"/>
      <c r="D341" s="186" t="s">
        <v>1068</v>
      </c>
      <c r="F341" s="187" t="s">
        <v>1129</v>
      </c>
      <c r="I341" s="151"/>
      <c r="L341" s="33"/>
      <c r="M341" s="152"/>
      <c r="T341" s="54"/>
      <c r="AT341" s="18" t="s">
        <v>1068</v>
      </c>
      <c r="AU341" s="18" t="s">
        <v>83</v>
      </c>
    </row>
    <row r="342" spans="2:65" s="1" customFormat="1" ht="29.25">
      <c r="B342" s="33"/>
      <c r="D342" s="136" t="s">
        <v>341</v>
      </c>
      <c r="F342" s="150" t="s">
        <v>3265</v>
      </c>
      <c r="I342" s="151"/>
      <c r="L342" s="33"/>
      <c r="M342" s="188"/>
      <c r="N342" s="155"/>
      <c r="O342" s="155"/>
      <c r="P342" s="155"/>
      <c r="Q342" s="155"/>
      <c r="R342" s="155"/>
      <c r="S342" s="155"/>
      <c r="T342" s="189"/>
      <c r="AT342" s="18" t="s">
        <v>341</v>
      </c>
      <c r="AU342" s="18" t="s">
        <v>83</v>
      </c>
    </row>
    <row r="343" spans="2:65" s="1" customFormat="1" ht="6.95" customHeight="1">
      <c r="B343" s="42"/>
      <c r="C343" s="43"/>
      <c r="D343" s="43"/>
      <c r="E343" s="43"/>
      <c r="F343" s="43"/>
      <c r="G343" s="43"/>
      <c r="H343" s="43"/>
      <c r="I343" s="43"/>
      <c r="J343" s="43"/>
      <c r="K343" s="43"/>
      <c r="L343" s="33"/>
    </row>
  </sheetData>
  <sheetProtection algorithmName="SHA-512" hashValue="wILyZmGMXX7FAJpVdcuEYLWBSX5ba/hAbwy+33/6Sp8VgOOH1qtfvBn5HPi4fb1XATkhCy6eSaKXtfo/Qk2iHg==" saltValue="4wYxgzwNO7QB9F3z3DWPIRfH2eQrXYBXCVZrqkA3ZRWRXYOXeTMbQgeB+vz7khtq1Jj06b6qmJbcED8Ov1a02Q==" spinCount="100000" sheet="1" objects="1" scenarios="1" formatColumns="0" formatRows="0" autoFilter="0"/>
  <autoFilter ref="C87:K342" xr:uid="{00000000-0009-0000-0000-000030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3000-000000000000}"/>
    <hyperlink ref="F94" r:id="rId2" xr:uid="{00000000-0004-0000-3000-000001000000}"/>
    <hyperlink ref="F98" r:id="rId3" xr:uid="{00000000-0004-0000-3000-000002000000}"/>
    <hyperlink ref="F101" r:id="rId4" xr:uid="{00000000-0004-0000-3000-000003000000}"/>
    <hyperlink ref="F104" r:id="rId5" xr:uid="{00000000-0004-0000-3000-000004000000}"/>
    <hyperlink ref="F107" r:id="rId6" xr:uid="{00000000-0004-0000-3000-000005000000}"/>
    <hyperlink ref="F110" r:id="rId7" xr:uid="{00000000-0004-0000-3000-000006000000}"/>
    <hyperlink ref="F113" r:id="rId8" xr:uid="{00000000-0004-0000-3000-000007000000}"/>
    <hyperlink ref="F116" r:id="rId9" xr:uid="{00000000-0004-0000-3000-000008000000}"/>
    <hyperlink ref="F119" r:id="rId10" xr:uid="{00000000-0004-0000-3000-000009000000}"/>
    <hyperlink ref="F122" r:id="rId11" xr:uid="{00000000-0004-0000-3000-00000A000000}"/>
    <hyperlink ref="F125" r:id="rId12" xr:uid="{00000000-0004-0000-3000-00000B000000}"/>
    <hyperlink ref="F128" r:id="rId13" xr:uid="{00000000-0004-0000-3000-00000C000000}"/>
    <hyperlink ref="F131" r:id="rId14" xr:uid="{00000000-0004-0000-3000-00000D000000}"/>
    <hyperlink ref="F134" r:id="rId15" xr:uid="{00000000-0004-0000-3000-00000E000000}"/>
    <hyperlink ref="F137" r:id="rId16" xr:uid="{00000000-0004-0000-3000-00000F000000}"/>
    <hyperlink ref="F140" r:id="rId17" xr:uid="{00000000-0004-0000-3000-000010000000}"/>
    <hyperlink ref="F143" r:id="rId18" xr:uid="{00000000-0004-0000-3000-000011000000}"/>
    <hyperlink ref="F146" r:id="rId19" xr:uid="{00000000-0004-0000-3000-000012000000}"/>
    <hyperlink ref="F149" r:id="rId20" xr:uid="{00000000-0004-0000-3000-000013000000}"/>
    <hyperlink ref="F154" r:id="rId21" xr:uid="{00000000-0004-0000-3000-000014000000}"/>
    <hyperlink ref="F157" r:id="rId22" xr:uid="{00000000-0004-0000-3000-000015000000}"/>
    <hyperlink ref="F160" r:id="rId23" xr:uid="{00000000-0004-0000-3000-000016000000}"/>
    <hyperlink ref="F163" r:id="rId24" xr:uid="{00000000-0004-0000-3000-000017000000}"/>
    <hyperlink ref="F166" r:id="rId25" xr:uid="{00000000-0004-0000-3000-000018000000}"/>
    <hyperlink ref="F169" r:id="rId26" xr:uid="{00000000-0004-0000-3000-000019000000}"/>
    <hyperlink ref="F172" r:id="rId27" xr:uid="{00000000-0004-0000-3000-00001A000000}"/>
    <hyperlink ref="F175" r:id="rId28" xr:uid="{00000000-0004-0000-3000-00001B000000}"/>
    <hyperlink ref="F178" r:id="rId29" xr:uid="{00000000-0004-0000-3000-00001C000000}"/>
    <hyperlink ref="F181" r:id="rId30" xr:uid="{00000000-0004-0000-3000-00001D000000}"/>
    <hyperlink ref="F184" r:id="rId31" xr:uid="{00000000-0004-0000-3000-00001E000000}"/>
    <hyperlink ref="F187" r:id="rId32" xr:uid="{00000000-0004-0000-3000-00001F000000}"/>
    <hyperlink ref="F190" r:id="rId33" xr:uid="{00000000-0004-0000-3000-000020000000}"/>
    <hyperlink ref="F193" r:id="rId34" xr:uid="{00000000-0004-0000-3000-000021000000}"/>
    <hyperlink ref="F196" r:id="rId35" xr:uid="{00000000-0004-0000-3000-000022000000}"/>
    <hyperlink ref="F199" r:id="rId36" xr:uid="{00000000-0004-0000-3000-000023000000}"/>
    <hyperlink ref="F203" r:id="rId37" xr:uid="{00000000-0004-0000-3000-000024000000}"/>
    <hyperlink ref="F206" r:id="rId38" xr:uid="{00000000-0004-0000-3000-000025000000}"/>
    <hyperlink ref="F209" r:id="rId39" xr:uid="{00000000-0004-0000-3000-000026000000}"/>
    <hyperlink ref="F212" r:id="rId40" xr:uid="{00000000-0004-0000-3000-000027000000}"/>
    <hyperlink ref="F215" r:id="rId41" xr:uid="{00000000-0004-0000-3000-000028000000}"/>
    <hyperlink ref="F218" r:id="rId42" xr:uid="{00000000-0004-0000-3000-000029000000}"/>
    <hyperlink ref="F221" r:id="rId43" xr:uid="{00000000-0004-0000-3000-00002A000000}"/>
    <hyperlink ref="F224" r:id="rId44" xr:uid="{00000000-0004-0000-3000-00002B000000}"/>
    <hyperlink ref="F228" r:id="rId45" xr:uid="{00000000-0004-0000-3000-00002C000000}"/>
    <hyperlink ref="F231" r:id="rId46" xr:uid="{00000000-0004-0000-3000-00002D000000}"/>
    <hyperlink ref="F234" r:id="rId47" xr:uid="{00000000-0004-0000-3000-00002E000000}"/>
    <hyperlink ref="F237" r:id="rId48" xr:uid="{00000000-0004-0000-3000-00002F000000}"/>
    <hyperlink ref="F241" r:id="rId49" xr:uid="{00000000-0004-0000-3000-000030000000}"/>
    <hyperlink ref="F243" r:id="rId50" xr:uid="{00000000-0004-0000-3000-000031000000}"/>
    <hyperlink ref="F246" r:id="rId51" xr:uid="{00000000-0004-0000-3000-000032000000}"/>
    <hyperlink ref="F248" r:id="rId52" xr:uid="{00000000-0004-0000-3000-000033000000}"/>
    <hyperlink ref="F250" r:id="rId53" xr:uid="{00000000-0004-0000-3000-000034000000}"/>
    <hyperlink ref="F252" r:id="rId54" xr:uid="{00000000-0004-0000-3000-000035000000}"/>
    <hyperlink ref="F255" r:id="rId55" xr:uid="{00000000-0004-0000-3000-000036000000}"/>
    <hyperlink ref="F258" r:id="rId56" xr:uid="{00000000-0004-0000-3000-000037000000}"/>
    <hyperlink ref="F261" r:id="rId57" xr:uid="{00000000-0004-0000-3000-000038000000}"/>
    <hyperlink ref="F264" r:id="rId58" xr:uid="{00000000-0004-0000-3000-000039000000}"/>
    <hyperlink ref="F267" r:id="rId59" xr:uid="{00000000-0004-0000-3000-00003A000000}"/>
    <hyperlink ref="F270" r:id="rId60" xr:uid="{00000000-0004-0000-3000-00003B000000}"/>
    <hyperlink ref="F274" r:id="rId61" xr:uid="{00000000-0004-0000-3000-00003C000000}"/>
    <hyperlink ref="F276" r:id="rId62" xr:uid="{00000000-0004-0000-3000-00003D000000}"/>
    <hyperlink ref="F281" r:id="rId63" xr:uid="{00000000-0004-0000-3000-00003E000000}"/>
    <hyperlink ref="F284" r:id="rId64" xr:uid="{00000000-0004-0000-3000-00003F000000}"/>
    <hyperlink ref="F287" r:id="rId65" xr:uid="{00000000-0004-0000-3000-000040000000}"/>
    <hyperlink ref="F290" r:id="rId66" xr:uid="{00000000-0004-0000-3000-000041000000}"/>
    <hyperlink ref="F293" r:id="rId67" xr:uid="{00000000-0004-0000-3000-000042000000}"/>
    <hyperlink ref="F296" r:id="rId68" xr:uid="{00000000-0004-0000-3000-000043000000}"/>
    <hyperlink ref="F299" r:id="rId69" xr:uid="{00000000-0004-0000-3000-000044000000}"/>
    <hyperlink ref="F302" r:id="rId70" xr:uid="{00000000-0004-0000-3000-000045000000}"/>
    <hyperlink ref="F305" r:id="rId71" xr:uid="{00000000-0004-0000-3000-000046000000}"/>
    <hyperlink ref="F308" r:id="rId72" xr:uid="{00000000-0004-0000-3000-000047000000}"/>
    <hyperlink ref="F311" r:id="rId73" xr:uid="{00000000-0004-0000-3000-000048000000}"/>
    <hyperlink ref="F314" r:id="rId74" xr:uid="{00000000-0004-0000-3000-000049000000}"/>
    <hyperlink ref="F317" r:id="rId75" xr:uid="{00000000-0004-0000-3000-00004A000000}"/>
    <hyperlink ref="F320" r:id="rId76" xr:uid="{00000000-0004-0000-3000-00004B000000}"/>
    <hyperlink ref="F323" r:id="rId77" xr:uid="{00000000-0004-0000-3000-00004C000000}"/>
    <hyperlink ref="F326" r:id="rId78" xr:uid="{00000000-0004-0000-3000-00004D000000}"/>
    <hyperlink ref="F329" r:id="rId79" xr:uid="{00000000-0004-0000-3000-00004E000000}"/>
    <hyperlink ref="F332" r:id="rId80" xr:uid="{00000000-0004-0000-3000-00004F000000}"/>
    <hyperlink ref="F335" r:id="rId81" xr:uid="{00000000-0004-0000-3000-000050000000}"/>
    <hyperlink ref="F338" r:id="rId82" xr:uid="{00000000-0004-0000-3000-000051000000}"/>
    <hyperlink ref="F341" r:id="rId83" xr:uid="{00000000-0004-0000-3000-000052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8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0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94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824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ROUND((SUM(BE82:BE101)),  2)</f>
        <v>0</v>
      </c>
      <c r="I33" s="90">
        <v>0.21</v>
      </c>
      <c r="J33" s="89">
        <f>ROUND(((SUM(BE82:BE101))*I33),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ROUND((SUM(BF82:BF101)),  2)</f>
        <v>0</v>
      </c>
      <c r="I34" s="90">
        <v>0.12</v>
      </c>
      <c r="J34" s="89">
        <f>ROUND(((SUM(BF82:BF101))*I34),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ROUND((SUM(BG82:BG101)),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ROUND((SUM(BH82:BH101)),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ROUND((SUM(BI82:BI101)),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00-10-01 - Úprava GPK v úseku Velká Kraš - Bernatice - Javorník ve Slezsku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J96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00-10-01 - Úprava GPK v úseku Velká Kraš - Bernatice - Javorník ve Slezsku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P83+P96</f>
        <v>0</v>
      </c>
      <c r="Q82" s="51"/>
      <c r="R82" s="109">
        <f>R83+R96</f>
        <v>1340.8420000000001</v>
      </c>
      <c r="S82" s="51"/>
      <c r="T82" s="110">
        <f>T83+T96</f>
        <v>0</v>
      </c>
      <c r="AT82" s="18" t="s">
        <v>74</v>
      </c>
      <c r="AU82" s="18" t="s">
        <v>248</v>
      </c>
      <c r="BK82" s="111">
        <f>BK83+BK96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1340.8420000000001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SUM(P85:P95)</f>
        <v>0</v>
      </c>
      <c r="R84" s="118">
        <f>SUM(R85:R95)</f>
        <v>1340.8420000000001</v>
      </c>
      <c r="T84" s="119">
        <f>SUM(T85:T95)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SUM(BK85:BK95)</f>
        <v>0</v>
      </c>
    </row>
    <row r="85" spans="2:65" s="1" customFormat="1" ht="90" customHeight="1">
      <c r="B85" s="33"/>
      <c r="C85" s="122" t="s">
        <v>83</v>
      </c>
      <c r="D85" s="122" t="s">
        <v>267</v>
      </c>
      <c r="E85" s="123" t="s">
        <v>831</v>
      </c>
      <c r="F85" s="124" t="s">
        <v>832</v>
      </c>
      <c r="G85" s="125" t="s">
        <v>833</v>
      </c>
      <c r="H85" s="126">
        <v>10.346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834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835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836</v>
      </c>
      <c r="H87" s="139">
        <v>5.6159999999999997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837</v>
      </c>
      <c r="H88" s="139">
        <v>4.7300000000000004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>
      <c r="B89" s="143"/>
      <c r="D89" s="136" t="s">
        <v>274</v>
      </c>
      <c r="E89" s="144" t="s">
        <v>19</v>
      </c>
      <c r="F89" s="145" t="s">
        <v>276</v>
      </c>
      <c r="H89" s="146">
        <v>10.346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37.9" customHeight="1">
      <c r="B90" s="33"/>
      <c r="C90" s="122" t="s">
        <v>85</v>
      </c>
      <c r="D90" s="122" t="s">
        <v>267</v>
      </c>
      <c r="E90" s="123" t="s">
        <v>838</v>
      </c>
      <c r="F90" s="124" t="s">
        <v>839</v>
      </c>
      <c r="G90" s="125" t="s">
        <v>279</v>
      </c>
      <c r="H90" s="126">
        <v>744.91200000000003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840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841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842</v>
      </c>
      <c r="H92" s="139">
        <v>744.91200000000003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83</v>
      </c>
      <c r="AY92" s="137" t="s">
        <v>266</v>
      </c>
    </row>
    <row r="93" spans="2:65" s="1" customFormat="1" ht="16.5" customHeight="1">
      <c r="B93" s="33"/>
      <c r="C93" s="170" t="s">
        <v>285</v>
      </c>
      <c r="D93" s="170" t="s">
        <v>298</v>
      </c>
      <c r="E93" s="171" t="s">
        <v>843</v>
      </c>
      <c r="F93" s="172" t="s">
        <v>844</v>
      </c>
      <c r="G93" s="173" t="s">
        <v>845</v>
      </c>
      <c r="H93" s="174">
        <v>1340.8420000000001</v>
      </c>
      <c r="I93" s="175"/>
      <c r="J93" s="176">
        <f>ROUND(I93*H93,2)</f>
        <v>0</v>
      </c>
      <c r="K93" s="172" t="s">
        <v>271</v>
      </c>
      <c r="L93" s="177"/>
      <c r="M93" s="178" t="s">
        <v>19</v>
      </c>
      <c r="N93" s="179" t="s">
        <v>46</v>
      </c>
      <c r="P93" s="131">
        <f>O93*H93</f>
        <v>0</v>
      </c>
      <c r="Q93" s="131">
        <v>1</v>
      </c>
      <c r="R93" s="131">
        <f>Q93*H93</f>
        <v>1340.8420000000001</v>
      </c>
      <c r="S93" s="131">
        <v>0</v>
      </c>
      <c r="T93" s="132">
        <f>S93*H93</f>
        <v>0</v>
      </c>
      <c r="AR93" s="133" t="s">
        <v>303</v>
      </c>
      <c r="AT93" s="133" t="s">
        <v>298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846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847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848</v>
      </c>
      <c r="H95" s="139">
        <v>1340.8420000000001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83</v>
      </c>
      <c r="AY95" s="137" t="s">
        <v>266</v>
      </c>
    </row>
    <row r="96" spans="2:65" s="10" customFormat="1" ht="25.9" customHeight="1">
      <c r="B96" s="112"/>
      <c r="D96" s="113" t="s">
        <v>74</v>
      </c>
      <c r="E96" s="114" t="s">
        <v>849</v>
      </c>
      <c r="F96" s="114" t="s">
        <v>850</v>
      </c>
      <c r="I96" s="115"/>
      <c r="J96" s="116">
        <f>BK96</f>
        <v>0</v>
      </c>
      <c r="L96" s="112"/>
      <c r="M96" s="117"/>
      <c r="P96" s="118">
        <f>SUM(P97:P101)</f>
        <v>0</v>
      </c>
      <c r="R96" s="118">
        <f>SUM(R97:R101)</f>
        <v>0</v>
      </c>
      <c r="T96" s="119">
        <f>SUM(T97:T101)</f>
        <v>0</v>
      </c>
      <c r="AR96" s="113" t="s">
        <v>272</v>
      </c>
      <c r="AT96" s="120" t="s">
        <v>74</v>
      </c>
      <c r="AU96" s="120" t="s">
        <v>75</v>
      </c>
      <c r="AY96" s="113" t="s">
        <v>266</v>
      </c>
      <c r="BK96" s="121">
        <f>SUM(BK97:BK101)</f>
        <v>0</v>
      </c>
    </row>
    <row r="97" spans="2:65" s="1" customFormat="1" ht="55.5" customHeight="1">
      <c r="B97" s="33"/>
      <c r="C97" s="122" t="s">
        <v>272</v>
      </c>
      <c r="D97" s="122" t="s">
        <v>267</v>
      </c>
      <c r="E97" s="123" t="s">
        <v>851</v>
      </c>
      <c r="F97" s="124" t="s">
        <v>852</v>
      </c>
      <c r="G97" s="125" t="s">
        <v>845</v>
      </c>
      <c r="H97" s="126">
        <v>1340.8420000000001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853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853</v>
      </c>
      <c r="BM97" s="133" t="s">
        <v>854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855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83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856</v>
      </c>
      <c r="H99" s="139">
        <v>1340.8420000000001</v>
      </c>
      <c r="I99" s="140"/>
      <c r="L99" s="135"/>
      <c r="M99" s="141"/>
      <c r="T99" s="142"/>
      <c r="AT99" s="137" t="s">
        <v>274</v>
      </c>
      <c r="AU99" s="137" t="s">
        <v>83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55.5" customHeight="1">
      <c r="B100" s="33"/>
      <c r="C100" s="122" t="s">
        <v>264</v>
      </c>
      <c r="D100" s="122" t="s">
        <v>267</v>
      </c>
      <c r="E100" s="123" t="s">
        <v>857</v>
      </c>
      <c r="F100" s="124" t="s">
        <v>858</v>
      </c>
      <c r="G100" s="125" t="s">
        <v>845</v>
      </c>
      <c r="H100" s="126">
        <v>10726.736000000001</v>
      </c>
      <c r="I100" s="127"/>
      <c r="J100" s="128">
        <f>ROUND(I100*H100,2)</f>
        <v>0</v>
      </c>
      <c r="K100" s="124" t="s">
        <v>271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853</v>
      </c>
      <c r="AT100" s="133" t="s">
        <v>267</v>
      </c>
      <c r="AU100" s="133" t="s">
        <v>83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853</v>
      </c>
      <c r="BM100" s="133" t="s">
        <v>859</v>
      </c>
    </row>
    <row r="101" spans="2:65" s="11" customFormat="1" ht="11.25">
      <c r="B101" s="135"/>
      <c r="D101" s="136" t="s">
        <v>274</v>
      </c>
      <c r="E101" s="137" t="s">
        <v>19</v>
      </c>
      <c r="F101" s="138" t="s">
        <v>860</v>
      </c>
      <c r="H101" s="139">
        <v>10726.736000000001</v>
      </c>
      <c r="I101" s="140"/>
      <c r="L101" s="135"/>
      <c r="M101" s="180"/>
      <c r="N101" s="181"/>
      <c r="O101" s="181"/>
      <c r="P101" s="181"/>
      <c r="Q101" s="181"/>
      <c r="R101" s="181"/>
      <c r="S101" s="181"/>
      <c r="T101" s="182"/>
      <c r="AT101" s="137" t="s">
        <v>274</v>
      </c>
      <c r="AU101" s="137" t="s">
        <v>83</v>
      </c>
      <c r="AV101" s="11" t="s">
        <v>85</v>
      </c>
      <c r="AW101" s="11" t="s">
        <v>37</v>
      </c>
      <c r="AX101" s="11" t="s">
        <v>83</v>
      </c>
      <c r="AY101" s="137" t="s">
        <v>266</v>
      </c>
    </row>
    <row r="102" spans="2:65" s="1" customFormat="1" ht="6.95" customHeight="1">
      <c r="B102" s="42"/>
      <c r="C102" s="43"/>
      <c r="D102" s="43"/>
      <c r="E102" s="43"/>
      <c r="F102" s="43"/>
      <c r="G102" s="43"/>
      <c r="H102" s="43"/>
      <c r="I102" s="43"/>
      <c r="J102" s="43"/>
      <c r="K102" s="43"/>
      <c r="L102" s="33"/>
    </row>
  </sheetData>
  <sheetProtection algorithmName="SHA-512" hashValue="LJUiuMP+Ye9Rk688NI4NmFrDau/nN1VJyZ8W5BWO82eCHHNKl0uA3LZdD2NyYTKfjcbg2u2M9D6kybPQHnlBaw==" saltValue="S+gGPht6/3UXeD2tBwGqa/PNmHZPuZH5muANlmuNKDP3w4ayENhF6C+MrkHiGiSVzG7DvDdrtrMh7SF4PMZzgg==" spinCount="100000" sheet="1" objects="1" scenarios="1" formatColumns="0" formatRows="0" autoFilter="0"/>
  <autoFilter ref="C81:K101" xr:uid="{00000000-0009-0000-0000-000004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B2:BM37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229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6637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ROUND(J88,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ROUND((SUM(BE88:BE372)),  2)</f>
        <v>0</v>
      </c>
      <c r="I33" s="90">
        <v>0.21</v>
      </c>
      <c r="J33" s="89">
        <f>ROUND(((SUM(BE88:BE372))*I33),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ROUND((SUM(BF88:BF372)),  2)</f>
        <v>0</v>
      </c>
      <c r="I34" s="90">
        <v>0.12</v>
      </c>
      <c r="J34" s="89">
        <f>ROUND(((SUM(BF88:BF372))*I34),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ROUND((SUM(BG88:BG372)),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ROUND((SUM(BH88:BH372)),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ROUND((SUM(BI88:BI372)),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14-21-01 - Obnova propustku, evid. km 1,166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J88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2579</v>
      </c>
      <c r="E60" s="102"/>
      <c r="F60" s="102"/>
      <c r="G60" s="102"/>
      <c r="H60" s="102"/>
      <c r="I60" s="102"/>
      <c r="J60" s="103">
        <f>J89</f>
        <v>0</v>
      </c>
      <c r="L60" s="100"/>
    </row>
    <row r="61" spans="2:47" s="8" customFormat="1" ht="24.95" customHeight="1">
      <c r="B61" s="100"/>
      <c r="D61" s="101" t="s">
        <v>2580</v>
      </c>
      <c r="E61" s="102"/>
      <c r="F61" s="102"/>
      <c r="G61" s="102"/>
      <c r="H61" s="102"/>
      <c r="I61" s="102"/>
      <c r="J61" s="103">
        <f>J96</f>
        <v>0</v>
      </c>
      <c r="L61" s="100"/>
    </row>
    <row r="62" spans="2:47" s="8" customFormat="1" ht="24.95" customHeight="1">
      <c r="B62" s="100"/>
      <c r="D62" s="101" t="s">
        <v>2581</v>
      </c>
      <c r="E62" s="102"/>
      <c r="F62" s="102"/>
      <c r="G62" s="102"/>
      <c r="H62" s="102"/>
      <c r="I62" s="102"/>
      <c r="J62" s="103">
        <f>J144</f>
        <v>0</v>
      </c>
      <c r="L62" s="100"/>
    </row>
    <row r="63" spans="2:47" s="8" customFormat="1" ht="24.95" customHeight="1">
      <c r="B63" s="100"/>
      <c r="D63" s="101" t="s">
        <v>2582</v>
      </c>
      <c r="E63" s="102"/>
      <c r="F63" s="102"/>
      <c r="G63" s="102"/>
      <c r="H63" s="102"/>
      <c r="I63" s="102"/>
      <c r="J63" s="103">
        <f>J188</f>
        <v>0</v>
      </c>
      <c r="L63" s="100"/>
    </row>
    <row r="64" spans="2:47" s="8" customFormat="1" ht="24.95" customHeight="1">
      <c r="B64" s="100"/>
      <c r="D64" s="101" t="s">
        <v>2583</v>
      </c>
      <c r="E64" s="102"/>
      <c r="F64" s="102"/>
      <c r="G64" s="102"/>
      <c r="H64" s="102"/>
      <c r="I64" s="102"/>
      <c r="J64" s="103">
        <f>J225</f>
        <v>0</v>
      </c>
      <c r="L64" s="100"/>
    </row>
    <row r="65" spans="2:12" s="8" customFormat="1" ht="24.95" customHeight="1">
      <c r="B65" s="100"/>
      <c r="D65" s="101" t="s">
        <v>249</v>
      </c>
      <c r="E65" s="102"/>
      <c r="F65" s="102"/>
      <c r="G65" s="102"/>
      <c r="H65" s="102"/>
      <c r="I65" s="102"/>
      <c r="J65" s="103">
        <f>J256</f>
        <v>0</v>
      </c>
      <c r="L65" s="100"/>
    </row>
    <row r="66" spans="2:12" s="8" customFormat="1" ht="24.95" customHeight="1">
      <c r="B66" s="100"/>
      <c r="D66" s="101" t="s">
        <v>2584</v>
      </c>
      <c r="E66" s="102"/>
      <c r="F66" s="102"/>
      <c r="G66" s="102"/>
      <c r="H66" s="102"/>
      <c r="I66" s="102"/>
      <c r="J66" s="103">
        <f>J265</f>
        <v>0</v>
      </c>
      <c r="L66" s="100"/>
    </row>
    <row r="67" spans="2:12" s="8" customFormat="1" ht="24.95" customHeight="1">
      <c r="B67" s="100"/>
      <c r="D67" s="101" t="s">
        <v>250</v>
      </c>
      <c r="E67" s="102"/>
      <c r="F67" s="102"/>
      <c r="G67" s="102"/>
      <c r="H67" s="102"/>
      <c r="I67" s="102"/>
      <c r="J67" s="103">
        <f>J269</f>
        <v>0</v>
      </c>
      <c r="L67" s="100"/>
    </row>
    <row r="68" spans="2:12" s="8" customFormat="1" ht="24.95" customHeight="1">
      <c r="B68" s="100"/>
      <c r="D68" s="101" t="s">
        <v>2586</v>
      </c>
      <c r="E68" s="102"/>
      <c r="F68" s="102"/>
      <c r="G68" s="102"/>
      <c r="H68" s="102"/>
      <c r="I68" s="102"/>
      <c r="J68" s="103">
        <f>J298</f>
        <v>0</v>
      </c>
      <c r="L68" s="100"/>
    </row>
    <row r="69" spans="2:12" s="1" customFormat="1" ht="21.75" customHeight="1">
      <c r="B69" s="33"/>
      <c r="L69" s="33"/>
    </row>
    <row r="70" spans="2:12" s="1" customFormat="1" ht="6.95" customHeight="1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>
      <c r="B75" s="33"/>
      <c r="C75" s="22" t="s">
        <v>251</v>
      </c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16</v>
      </c>
      <c r="L77" s="33"/>
    </row>
    <row r="78" spans="2:12" s="1" customFormat="1" ht="26.25" customHeight="1">
      <c r="B78" s="33"/>
      <c r="E78" s="319" t="str">
        <f>E7</f>
        <v>Odstranění havarijního stavu po povodních 2024 - komplexní oprava trati v úseku Vápenná - Javorník ve Slezsku - PD</v>
      </c>
      <c r="F78" s="320"/>
      <c r="G78" s="320"/>
      <c r="H78" s="320"/>
      <c r="L78" s="33"/>
    </row>
    <row r="79" spans="2:12" s="1" customFormat="1" ht="12" customHeight="1">
      <c r="B79" s="33"/>
      <c r="C79" s="28" t="s">
        <v>243</v>
      </c>
      <c r="L79" s="33"/>
    </row>
    <row r="80" spans="2:12" s="1" customFormat="1" ht="16.5" customHeight="1">
      <c r="B80" s="33"/>
      <c r="E80" s="315" t="str">
        <f>E9</f>
        <v>SO 14-21-01 - Obnova propustku, evid. km 1,166</v>
      </c>
      <c r="F80" s="321"/>
      <c r="G80" s="321"/>
      <c r="H80" s="321"/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21</v>
      </c>
      <c r="F82" s="26" t="str">
        <f>F12</f>
        <v xml:space="preserve"> </v>
      </c>
      <c r="I82" s="28" t="s">
        <v>23</v>
      </c>
      <c r="J82" s="50" t="str">
        <f>IF(J12="","",J12)</f>
        <v>10. 4. 2025</v>
      </c>
      <c r="L82" s="33"/>
    </row>
    <row r="83" spans="2:65" s="1" customFormat="1" ht="6.95" customHeight="1">
      <c r="B83" s="33"/>
      <c r="L83" s="33"/>
    </row>
    <row r="84" spans="2:65" s="1" customFormat="1" ht="15.2" customHeight="1">
      <c r="B84" s="33"/>
      <c r="C84" s="28" t="s">
        <v>25</v>
      </c>
      <c r="F84" s="26" t="str">
        <f>E15</f>
        <v xml:space="preserve">Správa železnic, státní organizace </v>
      </c>
      <c r="I84" s="28" t="s">
        <v>33</v>
      </c>
      <c r="J84" s="31" t="str">
        <f>E21</f>
        <v>Prodin a.s.</v>
      </c>
      <c r="L84" s="33"/>
    </row>
    <row r="85" spans="2:65" s="1" customFormat="1" ht="15.2" customHeight="1">
      <c r="B85" s="33"/>
      <c r="C85" s="28" t="s">
        <v>31</v>
      </c>
      <c r="F85" s="26" t="str">
        <f>IF(E18="","",E18)</f>
        <v>Vyplň údaj</v>
      </c>
      <c r="I85" s="28" t="s">
        <v>38</v>
      </c>
      <c r="J85" s="31" t="str">
        <f>E24</f>
        <v xml:space="preserve"> </v>
      </c>
      <c r="L85" s="33"/>
    </row>
    <row r="86" spans="2:65" s="1" customFormat="1" ht="10.35" customHeight="1">
      <c r="B86" s="33"/>
      <c r="L86" s="33"/>
    </row>
    <row r="87" spans="2:65" s="9" customFormat="1" ht="29.25" customHeight="1">
      <c r="B87" s="104"/>
      <c r="C87" s="105" t="s">
        <v>252</v>
      </c>
      <c r="D87" s="106" t="s">
        <v>60</v>
      </c>
      <c r="E87" s="106" t="s">
        <v>56</v>
      </c>
      <c r="F87" s="106" t="s">
        <v>57</v>
      </c>
      <c r="G87" s="106" t="s">
        <v>253</v>
      </c>
      <c r="H87" s="106" t="s">
        <v>254</v>
      </c>
      <c r="I87" s="106" t="s">
        <v>255</v>
      </c>
      <c r="J87" s="106" t="s">
        <v>247</v>
      </c>
      <c r="K87" s="107" t="s">
        <v>256</v>
      </c>
      <c r="L87" s="104"/>
      <c r="M87" s="57" t="s">
        <v>19</v>
      </c>
      <c r="N87" s="58" t="s">
        <v>45</v>
      </c>
      <c r="O87" s="58" t="s">
        <v>257</v>
      </c>
      <c r="P87" s="58" t="s">
        <v>258</v>
      </c>
      <c r="Q87" s="58" t="s">
        <v>259</v>
      </c>
      <c r="R87" s="58" t="s">
        <v>260</v>
      </c>
      <c r="S87" s="58" t="s">
        <v>261</v>
      </c>
      <c r="T87" s="59" t="s">
        <v>262</v>
      </c>
    </row>
    <row r="88" spans="2:65" s="1" customFormat="1" ht="22.9" customHeight="1">
      <c r="B88" s="33"/>
      <c r="C88" s="62" t="s">
        <v>263</v>
      </c>
      <c r="J88" s="108">
        <f>BK88</f>
        <v>0</v>
      </c>
      <c r="L88" s="33"/>
      <c r="M88" s="60"/>
      <c r="N88" s="51"/>
      <c r="O88" s="51"/>
      <c r="P88" s="109">
        <f>P89+P96+P144+P188+P225+P256+P265+P269+P298</f>
        <v>0</v>
      </c>
      <c r="Q88" s="51"/>
      <c r="R88" s="109">
        <f>R89+R96+R144+R188+R225+R256+R265+R269+R298</f>
        <v>0</v>
      </c>
      <c r="S88" s="51"/>
      <c r="T88" s="110">
        <f>T89+T96+T144+T188+T225+T256+T265+T269+T298</f>
        <v>0</v>
      </c>
      <c r="AT88" s="18" t="s">
        <v>74</v>
      </c>
      <c r="AU88" s="18" t="s">
        <v>248</v>
      </c>
      <c r="BK88" s="111">
        <f>BK89+BK96+BK144+BK188+BK225+BK256+BK265+BK269+BK298</f>
        <v>0</v>
      </c>
    </row>
    <row r="89" spans="2:65" s="10" customFormat="1" ht="25.9" customHeight="1">
      <c r="B89" s="112"/>
      <c r="D89" s="113" t="s">
        <v>74</v>
      </c>
      <c r="E89" s="114" t="s">
        <v>75</v>
      </c>
      <c r="F89" s="114" t="s">
        <v>2587</v>
      </c>
      <c r="I89" s="115"/>
      <c r="J89" s="116">
        <f>BK89</f>
        <v>0</v>
      </c>
      <c r="L89" s="112"/>
      <c r="M89" s="117"/>
      <c r="P89" s="118">
        <f>SUM(P90:P95)</f>
        <v>0</v>
      </c>
      <c r="R89" s="118">
        <f>SUM(R90:R95)</f>
        <v>0</v>
      </c>
      <c r="T89" s="119">
        <f>SUM(T90:T95)</f>
        <v>0</v>
      </c>
      <c r="AR89" s="113" t="s">
        <v>83</v>
      </c>
      <c r="AT89" s="120" t="s">
        <v>74</v>
      </c>
      <c r="AU89" s="120" t="s">
        <v>75</v>
      </c>
      <c r="AY89" s="113" t="s">
        <v>266</v>
      </c>
      <c r="BK89" s="121">
        <f>SUM(BK90:BK95)</f>
        <v>0</v>
      </c>
    </row>
    <row r="90" spans="2:65" s="1" customFormat="1" ht="16.5" customHeight="1">
      <c r="B90" s="33"/>
      <c r="C90" s="122" t="s">
        <v>83</v>
      </c>
      <c r="D90" s="122" t="s">
        <v>267</v>
      </c>
      <c r="E90" s="123" t="s">
        <v>2593</v>
      </c>
      <c r="F90" s="124" t="s">
        <v>2594</v>
      </c>
      <c r="G90" s="125" t="s">
        <v>2595</v>
      </c>
      <c r="H90" s="126">
        <v>1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6638</v>
      </c>
    </row>
    <row r="91" spans="2:65" s="1" customFormat="1" ht="11.25">
      <c r="B91" s="33"/>
      <c r="D91" s="186" t="s">
        <v>1068</v>
      </c>
      <c r="F91" s="187" t="s">
        <v>2597</v>
      </c>
      <c r="I91" s="151"/>
      <c r="L91" s="33"/>
      <c r="M91" s="152"/>
      <c r="T91" s="54"/>
      <c r="AT91" s="18" t="s">
        <v>1068</v>
      </c>
      <c r="AU91" s="18" t="s">
        <v>83</v>
      </c>
    </row>
    <row r="92" spans="2:65" s="1" customFormat="1" ht="19.5">
      <c r="B92" s="33"/>
      <c r="D92" s="136" t="s">
        <v>341</v>
      </c>
      <c r="F92" s="150" t="s">
        <v>2598</v>
      </c>
      <c r="I92" s="151"/>
      <c r="L92" s="33"/>
      <c r="M92" s="152"/>
      <c r="T92" s="54"/>
      <c r="AT92" s="18" t="s">
        <v>341</v>
      </c>
      <c r="AU92" s="18" t="s">
        <v>83</v>
      </c>
    </row>
    <row r="93" spans="2:65" s="1" customFormat="1" ht="16.5" customHeight="1">
      <c r="B93" s="33"/>
      <c r="C93" s="122" t="s">
        <v>85</v>
      </c>
      <c r="D93" s="122" t="s">
        <v>267</v>
      </c>
      <c r="E93" s="123" t="s">
        <v>2602</v>
      </c>
      <c r="F93" s="124" t="s">
        <v>2603</v>
      </c>
      <c r="G93" s="125" t="s">
        <v>310</v>
      </c>
      <c r="H93" s="126">
        <v>1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6639</v>
      </c>
    </row>
    <row r="94" spans="2:65" s="1" customFormat="1" ht="11.25">
      <c r="B94" s="33"/>
      <c r="D94" s="186" t="s">
        <v>1068</v>
      </c>
      <c r="F94" s="187" t="s">
        <v>2605</v>
      </c>
      <c r="I94" s="151"/>
      <c r="L94" s="33"/>
      <c r="M94" s="152"/>
      <c r="T94" s="54"/>
      <c r="AT94" s="18" t="s">
        <v>1068</v>
      </c>
      <c r="AU94" s="18" t="s">
        <v>83</v>
      </c>
    </row>
    <row r="95" spans="2:65" s="1" customFormat="1" ht="19.5">
      <c r="B95" s="33"/>
      <c r="D95" s="136" t="s">
        <v>341</v>
      </c>
      <c r="F95" s="150" t="s">
        <v>2606</v>
      </c>
      <c r="I95" s="151"/>
      <c r="L95" s="33"/>
      <c r="M95" s="152"/>
      <c r="T95" s="54"/>
      <c r="AT95" s="18" t="s">
        <v>341</v>
      </c>
      <c r="AU95" s="18" t="s">
        <v>83</v>
      </c>
    </row>
    <row r="96" spans="2:65" s="10" customFormat="1" ht="25.9" customHeight="1">
      <c r="B96" s="112"/>
      <c r="D96" s="113" t="s">
        <v>74</v>
      </c>
      <c r="E96" s="114" t="s">
        <v>83</v>
      </c>
      <c r="F96" s="114" t="s">
        <v>1143</v>
      </c>
      <c r="I96" s="115"/>
      <c r="J96" s="116">
        <f>BK96</f>
        <v>0</v>
      </c>
      <c r="L96" s="112"/>
      <c r="M96" s="117"/>
      <c r="P96" s="118">
        <f>SUM(P97:P143)</f>
        <v>0</v>
      </c>
      <c r="R96" s="118">
        <f>SUM(R97:R143)</f>
        <v>0</v>
      </c>
      <c r="T96" s="119">
        <f>SUM(T97:T143)</f>
        <v>0</v>
      </c>
      <c r="AR96" s="113" t="s">
        <v>83</v>
      </c>
      <c r="AT96" s="120" t="s">
        <v>74</v>
      </c>
      <c r="AU96" s="120" t="s">
        <v>75</v>
      </c>
      <c r="AY96" s="113" t="s">
        <v>266</v>
      </c>
      <c r="BK96" s="121">
        <f>SUM(BK97:BK143)</f>
        <v>0</v>
      </c>
    </row>
    <row r="97" spans="2:65" s="1" customFormat="1" ht="16.5" customHeight="1">
      <c r="B97" s="33"/>
      <c r="C97" s="122" t="s">
        <v>285</v>
      </c>
      <c r="D97" s="122" t="s">
        <v>267</v>
      </c>
      <c r="E97" s="123" t="s">
        <v>2607</v>
      </c>
      <c r="F97" s="124" t="s">
        <v>2608</v>
      </c>
      <c r="G97" s="125" t="s">
        <v>2609</v>
      </c>
      <c r="H97" s="126">
        <v>100</v>
      </c>
      <c r="I97" s="127"/>
      <c r="J97" s="128">
        <f>ROUND(I97*H97,2)</f>
        <v>0</v>
      </c>
      <c r="K97" s="124" t="s">
        <v>1066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6640</v>
      </c>
    </row>
    <row r="98" spans="2:65" s="1" customFormat="1" ht="11.25">
      <c r="B98" s="33"/>
      <c r="D98" s="186" t="s">
        <v>1068</v>
      </c>
      <c r="F98" s="187" t="s">
        <v>2611</v>
      </c>
      <c r="I98" s="151"/>
      <c r="L98" s="33"/>
      <c r="M98" s="152"/>
      <c r="T98" s="54"/>
      <c r="AT98" s="18" t="s">
        <v>1068</v>
      </c>
      <c r="AU98" s="18" t="s">
        <v>83</v>
      </c>
    </row>
    <row r="99" spans="2:65" s="1" customFormat="1" ht="29.25">
      <c r="B99" s="33"/>
      <c r="D99" s="136" t="s">
        <v>341</v>
      </c>
      <c r="F99" s="150" t="s">
        <v>2612</v>
      </c>
      <c r="I99" s="151"/>
      <c r="L99" s="33"/>
      <c r="M99" s="152"/>
      <c r="T99" s="54"/>
      <c r="AT99" s="18" t="s">
        <v>341</v>
      </c>
      <c r="AU99" s="18" t="s">
        <v>83</v>
      </c>
    </row>
    <row r="100" spans="2:65" s="1" customFormat="1" ht="16.5" customHeight="1">
      <c r="B100" s="33"/>
      <c r="C100" s="122" t="s">
        <v>272</v>
      </c>
      <c r="D100" s="122" t="s">
        <v>267</v>
      </c>
      <c r="E100" s="123" t="s">
        <v>2613</v>
      </c>
      <c r="F100" s="124" t="s">
        <v>2614</v>
      </c>
      <c r="G100" s="125" t="s">
        <v>270</v>
      </c>
      <c r="H100" s="126">
        <v>15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6641</v>
      </c>
    </row>
    <row r="101" spans="2:65" s="1" customFormat="1" ht="11.25">
      <c r="B101" s="33"/>
      <c r="D101" s="186" t="s">
        <v>1068</v>
      </c>
      <c r="F101" s="187" t="s">
        <v>2616</v>
      </c>
      <c r="I101" s="151"/>
      <c r="L101" s="33"/>
      <c r="M101" s="152"/>
      <c r="T101" s="54"/>
      <c r="AT101" s="18" t="s">
        <v>1068</v>
      </c>
      <c r="AU101" s="18" t="s">
        <v>83</v>
      </c>
    </row>
    <row r="102" spans="2:65" s="1" customFormat="1" ht="29.25">
      <c r="B102" s="33"/>
      <c r="D102" s="136" t="s">
        <v>341</v>
      </c>
      <c r="F102" s="150" t="s">
        <v>2617</v>
      </c>
      <c r="I102" s="151"/>
      <c r="L102" s="33"/>
      <c r="M102" s="152"/>
      <c r="T102" s="54"/>
      <c r="AT102" s="18" t="s">
        <v>341</v>
      </c>
      <c r="AU102" s="18" t="s">
        <v>83</v>
      </c>
    </row>
    <row r="103" spans="2:65" s="1" customFormat="1" ht="16.5" customHeight="1">
      <c r="B103" s="33"/>
      <c r="C103" s="122" t="s">
        <v>264</v>
      </c>
      <c r="D103" s="122" t="s">
        <v>267</v>
      </c>
      <c r="E103" s="123" t="s">
        <v>1154</v>
      </c>
      <c r="F103" s="124" t="s">
        <v>1155</v>
      </c>
      <c r="G103" s="125" t="s">
        <v>339</v>
      </c>
      <c r="H103" s="126">
        <v>720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6642</v>
      </c>
    </row>
    <row r="104" spans="2:65" s="1" customFormat="1" ht="11.25">
      <c r="B104" s="33"/>
      <c r="D104" s="186" t="s">
        <v>1068</v>
      </c>
      <c r="F104" s="187" t="s">
        <v>1157</v>
      </c>
      <c r="I104" s="151"/>
      <c r="L104" s="33"/>
      <c r="M104" s="152"/>
      <c r="T104" s="54"/>
      <c r="AT104" s="18" t="s">
        <v>1068</v>
      </c>
      <c r="AU104" s="18" t="s">
        <v>83</v>
      </c>
    </row>
    <row r="105" spans="2:65" s="1" customFormat="1" ht="19.5">
      <c r="B105" s="33"/>
      <c r="D105" s="136" t="s">
        <v>341</v>
      </c>
      <c r="F105" s="150" t="s">
        <v>5914</v>
      </c>
      <c r="I105" s="151"/>
      <c r="L105" s="33"/>
      <c r="M105" s="152"/>
      <c r="T105" s="54"/>
      <c r="AT105" s="18" t="s">
        <v>341</v>
      </c>
      <c r="AU105" s="18" t="s">
        <v>83</v>
      </c>
    </row>
    <row r="106" spans="2:65" s="1" customFormat="1" ht="16.5" customHeight="1">
      <c r="B106" s="33"/>
      <c r="C106" s="122" t="s">
        <v>295</v>
      </c>
      <c r="D106" s="122" t="s">
        <v>267</v>
      </c>
      <c r="E106" s="123" t="s">
        <v>1159</v>
      </c>
      <c r="F106" s="124" t="s">
        <v>1160</v>
      </c>
      <c r="G106" s="125" t="s">
        <v>2625</v>
      </c>
      <c r="H106" s="126">
        <v>30</v>
      </c>
      <c r="I106" s="127"/>
      <c r="J106" s="128">
        <f>ROUND(I106*H106,2)</f>
        <v>0</v>
      </c>
      <c r="K106" s="124" t="s">
        <v>1066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83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6643</v>
      </c>
    </row>
    <row r="107" spans="2:65" s="1" customFormat="1" ht="11.25">
      <c r="B107" s="33"/>
      <c r="D107" s="186" t="s">
        <v>1068</v>
      </c>
      <c r="F107" s="187" t="s">
        <v>1163</v>
      </c>
      <c r="I107" s="151"/>
      <c r="L107" s="33"/>
      <c r="M107" s="152"/>
      <c r="T107" s="54"/>
      <c r="AT107" s="18" t="s">
        <v>1068</v>
      </c>
      <c r="AU107" s="18" t="s">
        <v>83</v>
      </c>
    </row>
    <row r="108" spans="2:65" s="1" customFormat="1" ht="19.5">
      <c r="B108" s="33"/>
      <c r="D108" s="136" t="s">
        <v>341</v>
      </c>
      <c r="F108" s="150" t="s">
        <v>5916</v>
      </c>
      <c r="I108" s="151"/>
      <c r="L108" s="33"/>
      <c r="M108" s="152"/>
      <c r="T108" s="54"/>
      <c r="AT108" s="18" t="s">
        <v>341</v>
      </c>
      <c r="AU108" s="18" t="s">
        <v>83</v>
      </c>
    </row>
    <row r="109" spans="2:65" s="1" customFormat="1" ht="21.75" customHeight="1">
      <c r="B109" s="33"/>
      <c r="C109" s="122" t="s">
        <v>293</v>
      </c>
      <c r="D109" s="122" t="s">
        <v>267</v>
      </c>
      <c r="E109" s="123" t="s">
        <v>2629</v>
      </c>
      <c r="F109" s="124" t="s">
        <v>2630</v>
      </c>
      <c r="G109" s="125" t="s">
        <v>270</v>
      </c>
      <c r="H109" s="126">
        <v>13</v>
      </c>
      <c r="I109" s="127"/>
      <c r="J109" s="128">
        <f>ROUND(I109*H109,2)</f>
        <v>0</v>
      </c>
      <c r="K109" s="124" t="s">
        <v>1066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83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6644</v>
      </c>
    </row>
    <row r="110" spans="2:65" s="1" customFormat="1" ht="11.25">
      <c r="B110" s="33"/>
      <c r="D110" s="186" t="s">
        <v>1068</v>
      </c>
      <c r="F110" s="187" t="s">
        <v>2632</v>
      </c>
      <c r="I110" s="151"/>
      <c r="L110" s="33"/>
      <c r="M110" s="152"/>
      <c r="T110" s="54"/>
      <c r="AT110" s="18" t="s">
        <v>1068</v>
      </c>
      <c r="AU110" s="18" t="s">
        <v>83</v>
      </c>
    </row>
    <row r="111" spans="2:65" s="1" customFormat="1" ht="29.25">
      <c r="B111" s="33"/>
      <c r="D111" s="136" t="s">
        <v>341</v>
      </c>
      <c r="F111" s="150" t="s">
        <v>2633</v>
      </c>
      <c r="I111" s="151"/>
      <c r="L111" s="33"/>
      <c r="M111" s="152"/>
      <c r="T111" s="54"/>
      <c r="AT111" s="18" t="s">
        <v>341</v>
      </c>
      <c r="AU111" s="18" t="s">
        <v>83</v>
      </c>
    </row>
    <row r="112" spans="2:65" s="1" customFormat="1" ht="16.5" customHeight="1">
      <c r="B112" s="33"/>
      <c r="C112" s="122" t="s">
        <v>303</v>
      </c>
      <c r="D112" s="122" t="s">
        <v>267</v>
      </c>
      <c r="E112" s="123" t="s">
        <v>2642</v>
      </c>
      <c r="F112" s="124" t="s">
        <v>2643</v>
      </c>
      <c r="G112" s="125" t="s">
        <v>270</v>
      </c>
      <c r="H112" s="126">
        <v>444.3</v>
      </c>
      <c r="I112" s="127"/>
      <c r="J112" s="128">
        <f>ROUND(I112*H112,2)</f>
        <v>0</v>
      </c>
      <c r="K112" s="124" t="s">
        <v>1066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6645</v>
      </c>
    </row>
    <row r="113" spans="2:65" s="1" customFormat="1" ht="11.25">
      <c r="B113" s="33"/>
      <c r="D113" s="186" t="s">
        <v>1068</v>
      </c>
      <c r="F113" s="187" t="s">
        <v>2645</v>
      </c>
      <c r="I113" s="151"/>
      <c r="L113" s="33"/>
      <c r="M113" s="152"/>
      <c r="T113" s="54"/>
      <c r="AT113" s="18" t="s">
        <v>1068</v>
      </c>
      <c r="AU113" s="18" t="s">
        <v>83</v>
      </c>
    </row>
    <row r="114" spans="2:65" s="1" customFormat="1" ht="29.25">
      <c r="B114" s="33"/>
      <c r="D114" s="136" t="s">
        <v>341</v>
      </c>
      <c r="F114" s="150" t="s">
        <v>2646</v>
      </c>
      <c r="I114" s="151"/>
      <c r="L114" s="33"/>
      <c r="M114" s="152"/>
      <c r="T114" s="54"/>
      <c r="AT114" s="18" t="s">
        <v>341</v>
      </c>
      <c r="AU114" s="18" t="s">
        <v>83</v>
      </c>
    </row>
    <row r="115" spans="2:65" s="1" customFormat="1" ht="21.75" customHeight="1">
      <c r="B115" s="33"/>
      <c r="C115" s="122" t="s">
        <v>307</v>
      </c>
      <c r="D115" s="122" t="s">
        <v>267</v>
      </c>
      <c r="E115" s="123" t="s">
        <v>2706</v>
      </c>
      <c r="F115" s="124" t="s">
        <v>2707</v>
      </c>
      <c r="G115" s="125" t="s">
        <v>270</v>
      </c>
      <c r="H115" s="126">
        <v>23.2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6646</v>
      </c>
    </row>
    <row r="116" spans="2:65" s="1" customFormat="1" ht="11.25">
      <c r="B116" s="33"/>
      <c r="D116" s="186" t="s">
        <v>1068</v>
      </c>
      <c r="F116" s="187" t="s">
        <v>2709</v>
      </c>
      <c r="I116" s="151"/>
      <c r="L116" s="33"/>
      <c r="M116" s="152"/>
      <c r="T116" s="54"/>
      <c r="AT116" s="18" t="s">
        <v>1068</v>
      </c>
      <c r="AU116" s="18" t="s">
        <v>83</v>
      </c>
    </row>
    <row r="117" spans="2:65" s="1" customFormat="1" ht="29.25">
      <c r="B117" s="33"/>
      <c r="D117" s="136" t="s">
        <v>341</v>
      </c>
      <c r="F117" s="150" t="s">
        <v>2710</v>
      </c>
      <c r="I117" s="151"/>
      <c r="L117" s="33"/>
      <c r="M117" s="152"/>
      <c r="T117" s="54"/>
      <c r="AT117" s="18" t="s">
        <v>341</v>
      </c>
      <c r="AU117" s="18" t="s">
        <v>83</v>
      </c>
    </row>
    <row r="118" spans="2:65" s="1" customFormat="1" ht="21.75" customHeight="1">
      <c r="B118" s="33"/>
      <c r="C118" s="122" t="s">
        <v>312</v>
      </c>
      <c r="D118" s="122" t="s">
        <v>267</v>
      </c>
      <c r="E118" s="123" t="s">
        <v>1296</v>
      </c>
      <c r="F118" s="124" t="s">
        <v>1297</v>
      </c>
      <c r="G118" s="125" t="s">
        <v>270</v>
      </c>
      <c r="H118" s="126">
        <v>445.7</v>
      </c>
      <c r="I118" s="127"/>
      <c r="J118" s="128">
        <f>ROUND(I118*H118,2)</f>
        <v>0</v>
      </c>
      <c r="K118" s="124" t="s">
        <v>1066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83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6647</v>
      </c>
    </row>
    <row r="119" spans="2:65" s="1" customFormat="1" ht="11.25">
      <c r="B119" s="33"/>
      <c r="D119" s="186" t="s">
        <v>1068</v>
      </c>
      <c r="F119" s="187" t="s">
        <v>1299</v>
      </c>
      <c r="I119" s="151"/>
      <c r="L119" s="33"/>
      <c r="M119" s="152"/>
      <c r="T119" s="54"/>
      <c r="AT119" s="18" t="s">
        <v>1068</v>
      </c>
      <c r="AU119" s="18" t="s">
        <v>83</v>
      </c>
    </row>
    <row r="120" spans="2:65" s="1" customFormat="1" ht="29.25">
      <c r="B120" s="33"/>
      <c r="D120" s="136" t="s">
        <v>341</v>
      </c>
      <c r="F120" s="150" t="s">
        <v>2712</v>
      </c>
      <c r="I120" s="151"/>
      <c r="L120" s="33"/>
      <c r="M120" s="152"/>
      <c r="T120" s="54"/>
      <c r="AT120" s="18" t="s">
        <v>341</v>
      </c>
      <c r="AU120" s="18" t="s">
        <v>83</v>
      </c>
    </row>
    <row r="121" spans="2:65" s="1" customFormat="1" ht="24.2" customHeight="1">
      <c r="B121" s="33"/>
      <c r="C121" s="122" t="s">
        <v>351</v>
      </c>
      <c r="D121" s="122" t="s">
        <v>267</v>
      </c>
      <c r="E121" s="123" t="s">
        <v>1300</v>
      </c>
      <c r="F121" s="124" t="s">
        <v>1301</v>
      </c>
      <c r="G121" s="125" t="s">
        <v>270</v>
      </c>
      <c r="H121" s="126">
        <v>4457</v>
      </c>
      <c r="I121" s="127"/>
      <c r="J121" s="128">
        <f>ROUND(I121*H121,2)</f>
        <v>0</v>
      </c>
      <c r="K121" s="124" t="s">
        <v>1066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83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6648</v>
      </c>
    </row>
    <row r="122" spans="2:65" s="1" customFormat="1" ht="11.25">
      <c r="B122" s="33"/>
      <c r="D122" s="186" t="s">
        <v>1068</v>
      </c>
      <c r="F122" s="187" t="s">
        <v>1303</v>
      </c>
      <c r="I122" s="151"/>
      <c r="L122" s="33"/>
      <c r="M122" s="152"/>
      <c r="T122" s="54"/>
      <c r="AT122" s="18" t="s">
        <v>1068</v>
      </c>
      <c r="AU122" s="18" t="s">
        <v>83</v>
      </c>
    </row>
    <row r="123" spans="2:65" s="1" customFormat="1" ht="39">
      <c r="B123" s="33"/>
      <c r="D123" s="136" t="s">
        <v>341</v>
      </c>
      <c r="F123" s="150" t="s">
        <v>2714</v>
      </c>
      <c r="I123" s="151"/>
      <c r="L123" s="33"/>
      <c r="M123" s="152"/>
      <c r="T123" s="54"/>
      <c r="AT123" s="18" t="s">
        <v>341</v>
      </c>
      <c r="AU123" s="18" t="s">
        <v>83</v>
      </c>
    </row>
    <row r="124" spans="2:65" s="1" customFormat="1" ht="16.5" customHeight="1">
      <c r="B124" s="33"/>
      <c r="C124" s="122" t="s">
        <v>8</v>
      </c>
      <c r="D124" s="122" t="s">
        <v>267</v>
      </c>
      <c r="E124" s="123" t="s">
        <v>2715</v>
      </c>
      <c r="F124" s="124" t="s">
        <v>2716</v>
      </c>
      <c r="G124" s="125" t="s">
        <v>270</v>
      </c>
      <c r="H124" s="126">
        <v>11.6</v>
      </c>
      <c r="I124" s="127"/>
      <c r="J124" s="128">
        <f>ROUND(I124*H124,2)</f>
        <v>0</v>
      </c>
      <c r="K124" s="124" t="s">
        <v>1066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83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6649</v>
      </c>
    </row>
    <row r="125" spans="2:65" s="1" customFormat="1" ht="11.25">
      <c r="B125" s="33"/>
      <c r="D125" s="186" t="s">
        <v>1068</v>
      </c>
      <c r="F125" s="187" t="s">
        <v>2718</v>
      </c>
      <c r="I125" s="151"/>
      <c r="L125" s="33"/>
      <c r="M125" s="152"/>
      <c r="T125" s="54"/>
      <c r="AT125" s="18" t="s">
        <v>1068</v>
      </c>
      <c r="AU125" s="18" t="s">
        <v>83</v>
      </c>
    </row>
    <row r="126" spans="2:65" s="1" customFormat="1" ht="29.25">
      <c r="B126" s="33"/>
      <c r="D126" s="136" t="s">
        <v>341</v>
      </c>
      <c r="F126" s="150" t="s">
        <v>2719</v>
      </c>
      <c r="I126" s="151"/>
      <c r="L126" s="33"/>
      <c r="M126" s="152"/>
      <c r="T126" s="54"/>
      <c r="AT126" s="18" t="s">
        <v>341</v>
      </c>
      <c r="AU126" s="18" t="s">
        <v>83</v>
      </c>
    </row>
    <row r="127" spans="2:65" s="1" customFormat="1" ht="16.5" customHeight="1">
      <c r="B127" s="33"/>
      <c r="C127" s="122" t="s">
        <v>358</v>
      </c>
      <c r="D127" s="122" t="s">
        <v>267</v>
      </c>
      <c r="E127" s="123" t="s">
        <v>2720</v>
      </c>
      <c r="F127" s="124" t="s">
        <v>2721</v>
      </c>
      <c r="G127" s="125" t="s">
        <v>2636</v>
      </c>
      <c r="H127" s="126">
        <v>891.4</v>
      </c>
      <c r="I127" s="127"/>
      <c r="J127" s="128">
        <f>ROUND(I127*H127,2)</f>
        <v>0</v>
      </c>
      <c r="K127" s="124" t="s">
        <v>1066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83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6650</v>
      </c>
    </row>
    <row r="128" spans="2:65" s="1" customFormat="1" ht="11.25">
      <c r="B128" s="33"/>
      <c r="D128" s="186" t="s">
        <v>1068</v>
      </c>
      <c r="F128" s="187" t="s">
        <v>2723</v>
      </c>
      <c r="I128" s="151"/>
      <c r="L128" s="33"/>
      <c r="M128" s="152"/>
      <c r="T128" s="54"/>
      <c r="AT128" s="18" t="s">
        <v>1068</v>
      </c>
      <c r="AU128" s="18" t="s">
        <v>83</v>
      </c>
    </row>
    <row r="129" spans="2:65" s="1" customFormat="1" ht="39">
      <c r="B129" s="33"/>
      <c r="D129" s="136" t="s">
        <v>341</v>
      </c>
      <c r="F129" s="150" t="s">
        <v>2724</v>
      </c>
      <c r="I129" s="151"/>
      <c r="L129" s="33"/>
      <c r="M129" s="152"/>
      <c r="T129" s="54"/>
      <c r="AT129" s="18" t="s">
        <v>341</v>
      </c>
      <c r="AU129" s="18" t="s">
        <v>83</v>
      </c>
    </row>
    <row r="130" spans="2:65" s="1" customFormat="1" ht="16.5" customHeight="1">
      <c r="B130" s="33"/>
      <c r="C130" s="122" t="s">
        <v>362</v>
      </c>
      <c r="D130" s="122" t="s">
        <v>267</v>
      </c>
      <c r="E130" s="123" t="s">
        <v>2725</v>
      </c>
      <c r="F130" s="124" t="s">
        <v>2726</v>
      </c>
      <c r="G130" s="125" t="s">
        <v>270</v>
      </c>
      <c r="H130" s="126">
        <v>457.3</v>
      </c>
      <c r="I130" s="127"/>
      <c r="J130" s="128">
        <f>ROUND(I130*H130,2)</f>
        <v>0</v>
      </c>
      <c r="K130" s="124" t="s">
        <v>1066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6651</v>
      </c>
    </row>
    <row r="131" spans="2:65" s="1" customFormat="1" ht="11.25">
      <c r="B131" s="33"/>
      <c r="D131" s="186" t="s">
        <v>1068</v>
      </c>
      <c r="F131" s="187" t="s">
        <v>2728</v>
      </c>
      <c r="I131" s="151"/>
      <c r="L131" s="33"/>
      <c r="M131" s="152"/>
      <c r="T131" s="54"/>
      <c r="AT131" s="18" t="s">
        <v>1068</v>
      </c>
      <c r="AU131" s="18" t="s">
        <v>83</v>
      </c>
    </row>
    <row r="132" spans="2:65" s="1" customFormat="1" ht="19.5">
      <c r="B132" s="33"/>
      <c r="D132" s="136" t="s">
        <v>341</v>
      </c>
      <c r="F132" s="150" t="s">
        <v>2729</v>
      </c>
      <c r="I132" s="151"/>
      <c r="L132" s="33"/>
      <c r="M132" s="152"/>
      <c r="T132" s="54"/>
      <c r="AT132" s="18" t="s">
        <v>341</v>
      </c>
      <c r="AU132" s="18" t="s">
        <v>83</v>
      </c>
    </row>
    <row r="133" spans="2:65" s="1" customFormat="1" ht="16.5" customHeight="1">
      <c r="B133" s="33"/>
      <c r="C133" s="122" t="s">
        <v>370</v>
      </c>
      <c r="D133" s="122" t="s">
        <v>267</v>
      </c>
      <c r="E133" s="123" t="s">
        <v>5925</v>
      </c>
      <c r="F133" s="124" t="s">
        <v>5926</v>
      </c>
      <c r="G133" s="125" t="s">
        <v>270</v>
      </c>
      <c r="H133" s="126">
        <v>11.6</v>
      </c>
      <c r="I133" s="127"/>
      <c r="J133" s="128">
        <f>ROUND(I133*H133,2)</f>
        <v>0</v>
      </c>
      <c r="K133" s="124" t="s">
        <v>1066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83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6652</v>
      </c>
    </row>
    <row r="134" spans="2:65" s="1" customFormat="1" ht="11.25">
      <c r="B134" s="33"/>
      <c r="D134" s="186" t="s">
        <v>1068</v>
      </c>
      <c r="F134" s="187" t="s">
        <v>5928</v>
      </c>
      <c r="I134" s="151"/>
      <c r="L134" s="33"/>
      <c r="M134" s="152"/>
      <c r="T134" s="54"/>
      <c r="AT134" s="18" t="s">
        <v>1068</v>
      </c>
      <c r="AU134" s="18" t="s">
        <v>83</v>
      </c>
    </row>
    <row r="135" spans="2:65" s="1" customFormat="1" ht="19.5">
      <c r="B135" s="33"/>
      <c r="D135" s="136" t="s">
        <v>341</v>
      </c>
      <c r="F135" s="150" t="s">
        <v>5929</v>
      </c>
      <c r="I135" s="151"/>
      <c r="L135" s="33"/>
      <c r="M135" s="152"/>
      <c r="T135" s="54"/>
      <c r="AT135" s="18" t="s">
        <v>341</v>
      </c>
      <c r="AU135" s="18" t="s">
        <v>83</v>
      </c>
    </row>
    <row r="136" spans="2:65" s="1" customFormat="1" ht="16.5" customHeight="1">
      <c r="B136" s="33"/>
      <c r="C136" s="122" t="s">
        <v>366</v>
      </c>
      <c r="D136" s="122" t="s">
        <v>267</v>
      </c>
      <c r="E136" s="123" t="s">
        <v>2730</v>
      </c>
      <c r="F136" s="124" t="s">
        <v>2731</v>
      </c>
      <c r="G136" s="125" t="s">
        <v>270</v>
      </c>
      <c r="H136" s="126">
        <v>23</v>
      </c>
      <c r="I136" s="127"/>
      <c r="J136" s="128">
        <f>ROUND(I136*H136,2)</f>
        <v>0</v>
      </c>
      <c r="K136" s="124" t="s">
        <v>1066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272</v>
      </c>
      <c r="AT136" s="133" t="s">
        <v>267</v>
      </c>
      <c r="AU136" s="133" t="s">
        <v>83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6653</v>
      </c>
    </row>
    <row r="137" spans="2:65" s="1" customFormat="1" ht="11.25">
      <c r="B137" s="33"/>
      <c r="D137" s="186" t="s">
        <v>1068</v>
      </c>
      <c r="F137" s="187" t="s">
        <v>2733</v>
      </c>
      <c r="I137" s="151"/>
      <c r="L137" s="33"/>
      <c r="M137" s="152"/>
      <c r="T137" s="54"/>
      <c r="AT137" s="18" t="s">
        <v>1068</v>
      </c>
      <c r="AU137" s="18" t="s">
        <v>83</v>
      </c>
    </row>
    <row r="138" spans="2:65" s="1" customFormat="1" ht="29.25">
      <c r="B138" s="33"/>
      <c r="D138" s="136" t="s">
        <v>341</v>
      </c>
      <c r="F138" s="150" t="s">
        <v>2734</v>
      </c>
      <c r="I138" s="151"/>
      <c r="L138" s="33"/>
      <c r="M138" s="152"/>
      <c r="T138" s="54"/>
      <c r="AT138" s="18" t="s">
        <v>341</v>
      </c>
      <c r="AU138" s="18" t="s">
        <v>83</v>
      </c>
    </row>
    <row r="139" spans="2:65" s="1" customFormat="1" ht="16.5" customHeight="1">
      <c r="B139" s="33"/>
      <c r="C139" s="122" t="s">
        <v>382</v>
      </c>
      <c r="D139" s="122" t="s">
        <v>267</v>
      </c>
      <c r="E139" s="123" t="s">
        <v>2740</v>
      </c>
      <c r="F139" s="124" t="s">
        <v>2741</v>
      </c>
      <c r="G139" s="125" t="s">
        <v>2609</v>
      </c>
      <c r="H139" s="126">
        <v>172</v>
      </c>
      <c r="I139" s="127"/>
      <c r="J139" s="128">
        <f>ROUND(I139*H139,2)</f>
        <v>0</v>
      </c>
      <c r="K139" s="124" t="s">
        <v>1066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83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6654</v>
      </c>
    </row>
    <row r="140" spans="2:65" s="1" customFormat="1" ht="11.25">
      <c r="B140" s="33"/>
      <c r="D140" s="186" t="s">
        <v>1068</v>
      </c>
      <c r="F140" s="187" t="s">
        <v>2743</v>
      </c>
      <c r="I140" s="151"/>
      <c r="L140" s="33"/>
      <c r="M140" s="152"/>
      <c r="T140" s="54"/>
      <c r="AT140" s="18" t="s">
        <v>1068</v>
      </c>
      <c r="AU140" s="18" t="s">
        <v>83</v>
      </c>
    </row>
    <row r="141" spans="2:65" s="1" customFormat="1" ht="19.5">
      <c r="B141" s="33"/>
      <c r="D141" s="136" t="s">
        <v>341</v>
      </c>
      <c r="F141" s="150" t="s">
        <v>2744</v>
      </c>
      <c r="I141" s="151"/>
      <c r="L141" s="33"/>
      <c r="M141" s="152"/>
      <c r="T141" s="54"/>
      <c r="AT141" s="18" t="s">
        <v>341</v>
      </c>
      <c r="AU141" s="18" t="s">
        <v>83</v>
      </c>
    </row>
    <row r="142" spans="2:65" s="1" customFormat="1" ht="16.5" customHeight="1">
      <c r="B142" s="33"/>
      <c r="C142" s="122" t="s">
        <v>374</v>
      </c>
      <c r="D142" s="122" t="s">
        <v>267</v>
      </c>
      <c r="E142" s="123" t="s">
        <v>5161</v>
      </c>
      <c r="F142" s="124" t="s">
        <v>5162</v>
      </c>
      <c r="G142" s="125" t="s">
        <v>2636</v>
      </c>
      <c r="H142" s="126">
        <v>52.9</v>
      </c>
      <c r="I142" s="127"/>
      <c r="J142" s="128">
        <f>ROUND(I142*H142,2)</f>
        <v>0</v>
      </c>
      <c r="K142" s="124" t="s">
        <v>1066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83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6655</v>
      </c>
    </row>
    <row r="143" spans="2:65" s="1" customFormat="1" ht="11.25">
      <c r="B143" s="33"/>
      <c r="D143" s="186" t="s">
        <v>1068</v>
      </c>
      <c r="F143" s="187" t="s">
        <v>5164</v>
      </c>
      <c r="I143" s="151"/>
      <c r="L143" s="33"/>
      <c r="M143" s="152"/>
      <c r="T143" s="54"/>
      <c r="AT143" s="18" t="s">
        <v>1068</v>
      </c>
      <c r="AU143" s="18" t="s">
        <v>83</v>
      </c>
    </row>
    <row r="144" spans="2:65" s="10" customFormat="1" ht="25.9" customHeight="1">
      <c r="B144" s="112"/>
      <c r="D144" s="113" t="s">
        <v>74</v>
      </c>
      <c r="E144" s="114" t="s">
        <v>85</v>
      </c>
      <c r="F144" s="114" t="s">
        <v>2753</v>
      </c>
      <c r="I144" s="115"/>
      <c r="J144" s="116">
        <f>BK144</f>
        <v>0</v>
      </c>
      <c r="L144" s="112"/>
      <c r="M144" s="117"/>
      <c r="P144" s="118">
        <f>SUM(P145:P187)</f>
        <v>0</v>
      </c>
      <c r="R144" s="118">
        <f>SUM(R145:R187)</f>
        <v>0</v>
      </c>
      <c r="T144" s="119">
        <f>SUM(T145:T187)</f>
        <v>0</v>
      </c>
      <c r="AR144" s="113" t="s">
        <v>83</v>
      </c>
      <c r="AT144" s="120" t="s">
        <v>74</v>
      </c>
      <c r="AU144" s="120" t="s">
        <v>75</v>
      </c>
      <c r="AY144" s="113" t="s">
        <v>266</v>
      </c>
      <c r="BK144" s="121">
        <f>SUM(BK145:BK187)</f>
        <v>0</v>
      </c>
    </row>
    <row r="145" spans="2:65" s="1" customFormat="1" ht="16.5" customHeight="1">
      <c r="B145" s="33"/>
      <c r="C145" s="122" t="s">
        <v>378</v>
      </c>
      <c r="D145" s="122" t="s">
        <v>267</v>
      </c>
      <c r="E145" s="123" t="s">
        <v>5933</v>
      </c>
      <c r="F145" s="124" t="s">
        <v>5934</v>
      </c>
      <c r="G145" s="125" t="s">
        <v>2609</v>
      </c>
      <c r="H145" s="126">
        <v>150</v>
      </c>
      <c r="I145" s="127"/>
      <c r="J145" s="128">
        <f>ROUND(I145*H145,2)</f>
        <v>0</v>
      </c>
      <c r="K145" s="124" t="s">
        <v>1066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83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6656</v>
      </c>
    </row>
    <row r="146" spans="2:65" s="1" customFormat="1" ht="11.25">
      <c r="B146" s="33"/>
      <c r="D146" s="186" t="s">
        <v>1068</v>
      </c>
      <c r="F146" s="187" t="s">
        <v>5936</v>
      </c>
      <c r="I146" s="151"/>
      <c r="L146" s="33"/>
      <c r="M146" s="152"/>
      <c r="T146" s="54"/>
      <c r="AT146" s="18" t="s">
        <v>1068</v>
      </c>
      <c r="AU146" s="18" t="s">
        <v>83</v>
      </c>
    </row>
    <row r="147" spans="2:65" s="1" customFormat="1" ht="19.5">
      <c r="B147" s="33"/>
      <c r="D147" s="136" t="s">
        <v>341</v>
      </c>
      <c r="F147" s="150" t="s">
        <v>5937</v>
      </c>
      <c r="I147" s="151"/>
      <c r="L147" s="33"/>
      <c r="M147" s="152"/>
      <c r="T147" s="54"/>
      <c r="AT147" s="18" t="s">
        <v>341</v>
      </c>
      <c r="AU147" s="18" t="s">
        <v>83</v>
      </c>
    </row>
    <row r="148" spans="2:65" s="1" customFormat="1" ht="16.5" customHeight="1">
      <c r="B148" s="33"/>
      <c r="C148" s="122" t="s">
        <v>386</v>
      </c>
      <c r="D148" s="122" t="s">
        <v>267</v>
      </c>
      <c r="E148" s="123" t="s">
        <v>2754</v>
      </c>
      <c r="F148" s="124" t="s">
        <v>2755</v>
      </c>
      <c r="G148" s="125" t="s">
        <v>298</v>
      </c>
      <c r="H148" s="126">
        <v>12</v>
      </c>
      <c r="I148" s="127"/>
      <c r="J148" s="128">
        <f>ROUND(I148*H148,2)</f>
        <v>0</v>
      </c>
      <c r="K148" s="124" t="s">
        <v>1066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83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6657</v>
      </c>
    </row>
    <row r="149" spans="2:65" s="1" customFormat="1" ht="11.25">
      <c r="B149" s="33"/>
      <c r="D149" s="186" t="s">
        <v>1068</v>
      </c>
      <c r="F149" s="187" t="s">
        <v>2757</v>
      </c>
      <c r="I149" s="151"/>
      <c r="L149" s="33"/>
      <c r="M149" s="152"/>
      <c r="T149" s="54"/>
      <c r="AT149" s="18" t="s">
        <v>1068</v>
      </c>
      <c r="AU149" s="18" t="s">
        <v>83</v>
      </c>
    </row>
    <row r="150" spans="2:65" s="1" customFormat="1" ht="19.5">
      <c r="B150" s="33"/>
      <c r="D150" s="136" t="s">
        <v>341</v>
      </c>
      <c r="F150" s="150" t="s">
        <v>2758</v>
      </c>
      <c r="I150" s="151"/>
      <c r="L150" s="33"/>
      <c r="M150" s="152"/>
      <c r="T150" s="54"/>
      <c r="AT150" s="18" t="s">
        <v>341</v>
      </c>
      <c r="AU150" s="18" t="s">
        <v>83</v>
      </c>
    </row>
    <row r="151" spans="2:65" s="1" customFormat="1" ht="16.5" customHeight="1">
      <c r="B151" s="33"/>
      <c r="C151" s="122" t="s">
        <v>7</v>
      </c>
      <c r="D151" s="122" t="s">
        <v>267</v>
      </c>
      <c r="E151" s="123" t="s">
        <v>2794</v>
      </c>
      <c r="F151" s="124" t="s">
        <v>6658</v>
      </c>
      <c r="G151" s="125" t="s">
        <v>310</v>
      </c>
      <c r="H151" s="126">
        <v>4</v>
      </c>
      <c r="I151" s="127"/>
      <c r="J151" s="128">
        <f>ROUND(I151*H151,2)</f>
        <v>0</v>
      </c>
      <c r="K151" s="124" t="s">
        <v>19</v>
      </c>
      <c r="L151" s="33"/>
      <c r="M151" s="129" t="s">
        <v>19</v>
      </c>
      <c r="N151" s="130" t="s">
        <v>46</v>
      </c>
      <c r="P151" s="131">
        <f>O151*H151</f>
        <v>0</v>
      </c>
      <c r="Q151" s="131">
        <v>0</v>
      </c>
      <c r="R151" s="131">
        <f>Q151*H151</f>
        <v>0</v>
      </c>
      <c r="S151" s="131">
        <v>0</v>
      </c>
      <c r="T151" s="132">
        <f>S151*H151</f>
        <v>0</v>
      </c>
      <c r="AR151" s="133" t="s">
        <v>272</v>
      </c>
      <c r="AT151" s="133" t="s">
        <v>267</v>
      </c>
      <c r="AU151" s="133" t="s">
        <v>83</v>
      </c>
      <c r="AY151" s="18" t="s">
        <v>266</v>
      </c>
      <c r="BE151" s="134">
        <f>IF(N151="základní",J151,0)</f>
        <v>0</v>
      </c>
      <c r="BF151" s="134">
        <f>IF(N151="snížená",J151,0)</f>
        <v>0</v>
      </c>
      <c r="BG151" s="134">
        <f>IF(N151="zákl. přenesená",J151,0)</f>
        <v>0</v>
      </c>
      <c r="BH151" s="134">
        <f>IF(N151="sníž. přenesená",J151,0)</f>
        <v>0</v>
      </c>
      <c r="BI151" s="134">
        <f>IF(N151="nulová",J151,0)</f>
        <v>0</v>
      </c>
      <c r="BJ151" s="18" t="s">
        <v>83</v>
      </c>
      <c r="BK151" s="134">
        <f>ROUND(I151*H151,2)</f>
        <v>0</v>
      </c>
      <c r="BL151" s="18" t="s">
        <v>272</v>
      </c>
      <c r="BM151" s="133" t="s">
        <v>6659</v>
      </c>
    </row>
    <row r="152" spans="2:65" s="1" customFormat="1" ht="29.25">
      <c r="B152" s="33"/>
      <c r="D152" s="136" t="s">
        <v>341</v>
      </c>
      <c r="F152" s="150" t="s">
        <v>2797</v>
      </c>
      <c r="I152" s="151"/>
      <c r="L152" s="33"/>
      <c r="M152" s="152"/>
      <c r="T152" s="54"/>
      <c r="AT152" s="18" t="s">
        <v>341</v>
      </c>
      <c r="AU152" s="18" t="s">
        <v>83</v>
      </c>
    </row>
    <row r="153" spans="2:65" s="1" customFormat="1" ht="16.5" customHeight="1">
      <c r="B153" s="33"/>
      <c r="C153" s="122" t="s">
        <v>393</v>
      </c>
      <c r="D153" s="122" t="s">
        <v>267</v>
      </c>
      <c r="E153" s="123" t="s">
        <v>3305</v>
      </c>
      <c r="F153" s="124" t="s">
        <v>3306</v>
      </c>
      <c r="G153" s="125" t="s">
        <v>270</v>
      </c>
      <c r="H153" s="126">
        <v>18.5</v>
      </c>
      <c r="I153" s="127"/>
      <c r="J153" s="128">
        <f>ROUND(I153*H153,2)</f>
        <v>0</v>
      </c>
      <c r="K153" s="124" t="s">
        <v>1066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6660</v>
      </c>
    </row>
    <row r="154" spans="2:65" s="1" customFormat="1" ht="11.25">
      <c r="B154" s="33"/>
      <c r="D154" s="186" t="s">
        <v>1068</v>
      </c>
      <c r="F154" s="187" t="s">
        <v>3308</v>
      </c>
      <c r="I154" s="151"/>
      <c r="L154" s="33"/>
      <c r="M154" s="152"/>
      <c r="T154" s="54"/>
      <c r="AT154" s="18" t="s">
        <v>1068</v>
      </c>
      <c r="AU154" s="18" t="s">
        <v>83</v>
      </c>
    </row>
    <row r="155" spans="2:65" s="1" customFormat="1" ht="19.5">
      <c r="B155" s="33"/>
      <c r="D155" s="136" t="s">
        <v>341</v>
      </c>
      <c r="F155" s="150" t="s">
        <v>5942</v>
      </c>
      <c r="I155" s="151"/>
      <c r="L155" s="33"/>
      <c r="M155" s="152"/>
      <c r="T155" s="54"/>
      <c r="AT155" s="18" t="s">
        <v>341</v>
      </c>
      <c r="AU155" s="18" t="s">
        <v>83</v>
      </c>
    </row>
    <row r="156" spans="2:65" s="1" customFormat="1" ht="16.5" customHeight="1">
      <c r="B156" s="33"/>
      <c r="C156" s="122" t="s">
        <v>397</v>
      </c>
      <c r="D156" s="122" t="s">
        <v>267</v>
      </c>
      <c r="E156" s="123" t="s">
        <v>2816</v>
      </c>
      <c r="F156" s="124" t="s">
        <v>2817</v>
      </c>
      <c r="G156" s="125" t="s">
        <v>270</v>
      </c>
      <c r="H156" s="126">
        <v>26.9</v>
      </c>
      <c r="I156" s="127"/>
      <c r="J156" s="128">
        <f>ROUND(I156*H156,2)</f>
        <v>0</v>
      </c>
      <c r="K156" s="124" t="s">
        <v>1066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6661</v>
      </c>
    </row>
    <row r="157" spans="2:65" s="1" customFormat="1" ht="11.25">
      <c r="B157" s="33"/>
      <c r="D157" s="186" t="s">
        <v>1068</v>
      </c>
      <c r="F157" s="187" t="s">
        <v>2819</v>
      </c>
      <c r="I157" s="151"/>
      <c r="L157" s="33"/>
      <c r="M157" s="152"/>
      <c r="T157" s="54"/>
      <c r="AT157" s="18" t="s">
        <v>1068</v>
      </c>
      <c r="AU157" s="18" t="s">
        <v>83</v>
      </c>
    </row>
    <row r="158" spans="2:65" s="1" customFormat="1" ht="19.5">
      <c r="B158" s="33"/>
      <c r="D158" s="136" t="s">
        <v>341</v>
      </c>
      <c r="F158" s="150" t="s">
        <v>2820</v>
      </c>
      <c r="I158" s="151"/>
      <c r="L158" s="33"/>
      <c r="M158" s="152"/>
      <c r="T158" s="54"/>
      <c r="AT158" s="18" t="s">
        <v>341</v>
      </c>
      <c r="AU158" s="18" t="s">
        <v>83</v>
      </c>
    </row>
    <row r="159" spans="2:65" s="1" customFormat="1" ht="16.5" customHeight="1">
      <c r="B159" s="33"/>
      <c r="C159" s="122" t="s">
        <v>401</v>
      </c>
      <c r="D159" s="122" t="s">
        <v>267</v>
      </c>
      <c r="E159" s="123" t="s">
        <v>3320</v>
      </c>
      <c r="F159" s="124" t="s">
        <v>3321</v>
      </c>
      <c r="G159" s="125" t="s">
        <v>2609</v>
      </c>
      <c r="H159" s="126">
        <v>44</v>
      </c>
      <c r="I159" s="127"/>
      <c r="J159" s="128">
        <f>ROUND(I159*H159,2)</f>
        <v>0</v>
      </c>
      <c r="K159" s="124" t="s">
        <v>1066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83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6662</v>
      </c>
    </row>
    <row r="160" spans="2:65" s="1" customFormat="1" ht="11.25">
      <c r="B160" s="33"/>
      <c r="D160" s="186" t="s">
        <v>1068</v>
      </c>
      <c r="F160" s="187" t="s">
        <v>3323</v>
      </c>
      <c r="I160" s="151"/>
      <c r="L160" s="33"/>
      <c r="M160" s="152"/>
      <c r="T160" s="54"/>
      <c r="AT160" s="18" t="s">
        <v>1068</v>
      </c>
      <c r="AU160" s="18" t="s">
        <v>83</v>
      </c>
    </row>
    <row r="161" spans="2:65" s="1" customFormat="1" ht="19.5">
      <c r="B161" s="33"/>
      <c r="D161" s="136" t="s">
        <v>341</v>
      </c>
      <c r="F161" s="150" t="s">
        <v>5945</v>
      </c>
      <c r="I161" s="151"/>
      <c r="L161" s="33"/>
      <c r="M161" s="152"/>
      <c r="T161" s="54"/>
      <c r="AT161" s="18" t="s">
        <v>341</v>
      </c>
      <c r="AU161" s="18" t="s">
        <v>83</v>
      </c>
    </row>
    <row r="162" spans="2:65" s="1" customFormat="1" ht="16.5" customHeight="1">
      <c r="B162" s="33"/>
      <c r="C162" s="122" t="s">
        <v>405</v>
      </c>
      <c r="D162" s="122" t="s">
        <v>267</v>
      </c>
      <c r="E162" s="123" t="s">
        <v>3330</v>
      </c>
      <c r="F162" s="124" t="s">
        <v>3331</v>
      </c>
      <c r="G162" s="125" t="s">
        <v>2609</v>
      </c>
      <c r="H162" s="126">
        <v>44</v>
      </c>
      <c r="I162" s="127"/>
      <c r="J162" s="128">
        <f>ROUND(I162*H162,2)</f>
        <v>0</v>
      </c>
      <c r="K162" s="124" t="s">
        <v>1066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6663</v>
      </c>
    </row>
    <row r="163" spans="2:65" s="1" customFormat="1" ht="11.25">
      <c r="B163" s="33"/>
      <c r="D163" s="186" t="s">
        <v>1068</v>
      </c>
      <c r="F163" s="187" t="s">
        <v>3333</v>
      </c>
      <c r="I163" s="151"/>
      <c r="L163" s="33"/>
      <c r="M163" s="152"/>
      <c r="T163" s="54"/>
      <c r="AT163" s="18" t="s">
        <v>1068</v>
      </c>
      <c r="AU163" s="18" t="s">
        <v>83</v>
      </c>
    </row>
    <row r="164" spans="2:65" s="1" customFormat="1" ht="19.5">
      <c r="B164" s="33"/>
      <c r="D164" s="136" t="s">
        <v>341</v>
      </c>
      <c r="F164" s="150" t="s">
        <v>5947</v>
      </c>
      <c r="I164" s="151"/>
      <c r="L164" s="33"/>
      <c r="M164" s="152"/>
      <c r="T164" s="54"/>
      <c r="AT164" s="18" t="s">
        <v>341</v>
      </c>
      <c r="AU164" s="18" t="s">
        <v>83</v>
      </c>
    </row>
    <row r="165" spans="2:65" s="1" customFormat="1" ht="16.5" customHeight="1">
      <c r="B165" s="33"/>
      <c r="C165" s="122" t="s">
        <v>409</v>
      </c>
      <c r="D165" s="122" t="s">
        <v>267</v>
      </c>
      <c r="E165" s="123" t="s">
        <v>2821</v>
      </c>
      <c r="F165" s="124" t="s">
        <v>2822</v>
      </c>
      <c r="G165" s="125" t="s">
        <v>2636</v>
      </c>
      <c r="H165" s="126">
        <v>1.2370000000000001</v>
      </c>
      <c r="I165" s="127"/>
      <c r="J165" s="128">
        <f>ROUND(I165*H165,2)</f>
        <v>0</v>
      </c>
      <c r="K165" s="124" t="s">
        <v>1066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6664</v>
      </c>
    </row>
    <row r="166" spans="2:65" s="1" customFormat="1" ht="11.25">
      <c r="B166" s="33"/>
      <c r="D166" s="186" t="s">
        <v>1068</v>
      </c>
      <c r="F166" s="187" t="s">
        <v>2824</v>
      </c>
      <c r="I166" s="151"/>
      <c r="L166" s="33"/>
      <c r="M166" s="152"/>
      <c r="T166" s="54"/>
      <c r="AT166" s="18" t="s">
        <v>1068</v>
      </c>
      <c r="AU166" s="18" t="s">
        <v>83</v>
      </c>
    </row>
    <row r="167" spans="2:65" s="1" customFormat="1" ht="19.5">
      <c r="B167" s="33"/>
      <c r="D167" s="136" t="s">
        <v>341</v>
      </c>
      <c r="F167" s="150" t="s">
        <v>2825</v>
      </c>
      <c r="I167" s="151"/>
      <c r="L167" s="33"/>
      <c r="M167" s="152"/>
      <c r="T167" s="54"/>
      <c r="AT167" s="18" t="s">
        <v>341</v>
      </c>
      <c r="AU167" s="18" t="s">
        <v>83</v>
      </c>
    </row>
    <row r="168" spans="2:65" s="1" customFormat="1" ht="16.5" customHeight="1">
      <c r="B168" s="33"/>
      <c r="C168" s="122" t="s">
        <v>413</v>
      </c>
      <c r="D168" s="122" t="s">
        <v>267</v>
      </c>
      <c r="E168" s="123" t="s">
        <v>3336</v>
      </c>
      <c r="F168" s="124" t="s">
        <v>3337</v>
      </c>
      <c r="G168" s="125" t="s">
        <v>270</v>
      </c>
      <c r="H168" s="126">
        <v>13.1</v>
      </c>
      <c r="I168" s="127"/>
      <c r="J168" s="128">
        <f>ROUND(I168*H168,2)</f>
        <v>0</v>
      </c>
      <c r="K168" s="124" t="s">
        <v>1066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83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6665</v>
      </c>
    </row>
    <row r="169" spans="2:65" s="1" customFormat="1" ht="11.25">
      <c r="B169" s="33"/>
      <c r="D169" s="186" t="s">
        <v>1068</v>
      </c>
      <c r="F169" s="187" t="s">
        <v>3339</v>
      </c>
      <c r="I169" s="151"/>
      <c r="L169" s="33"/>
      <c r="M169" s="152"/>
      <c r="T169" s="54"/>
      <c r="AT169" s="18" t="s">
        <v>1068</v>
      </c>
      <c r="AU169" s="18" t="s">
        <v>83</v>
      </c>
    </row>
    <row r="170" spans="2:65" s="1" customFormat="1" ht="19.5">
      <c r="B170" s="33"/>
      <c r="D170" s="136" t="s">
        <v>341</v>
      </c>
      <c r="F170" s="150" t="s">
        <v>3468</v>
      </c>
      <c r="I170" s="151"/>
      <c r="L170" s="33"/>
      <c r="M170" s="152"/>
      <c r="T170" s="54"/>
      <c r="AT170" s="18" t="s">
        <v>341</v>
      </c>
      <c r="AU170" s="18" t="s">
        <v>83</v>
      </c>
    </row>
    <row r="171" spans="2:65" s="1" customFormat="1" ht="16.5" customHeight="1">
      <c r="B171" s="33"/>
      <c r="C171" s="122" t="s">
        <v>316</v>
      </c>
      <c r="D171" s="122" t="s">
        <v>267</v>
      </c>
      <c r="E171" s="123" t="s">
        <v>3341</v>
      </c>
      <c r="F171" s="124" t="s">
        <v>3342</v>
      </c>
      <c r="G171" s="125" t="s">
        <v>270</v>
      </c>
      <c r="H171" s="126">
        <v>13.1</v>
      </c>
      <c r="I171" s="127"/>
      <c r="J171" s="128">
        <f>ROUND(I171*H171,2)</f>
        <v>0</v>
      </c>
      <c r="K171" s="124" t="s">
        <v>1066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83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6666</v>
      </c>
    </row>
    <row r="172" spans="2:65" s="1" customFormat="1" ht="11.25">
      <c r="B172" s="33"/>
      <c r="D172" s="186" t="s">
        <v>1068</v>
      </c>
      <c r="F172" s="187" t="s">
        <v>3344</v>
      </c>
      <c r="I172" s="151"/>
      <c r="L172" s="33"/>
      <c r="M172" s="152"/>
      <c r="T172" s="54"/>
      <c r="AT172" s="18" t="s">
        <v>1068</v>
      </c>
      <c r="AU172" s="18" t="s">
        <v>83</v>
      </c>
    </row>
    <row r="173" spans="2:65" s="1" customFormat="1" ht="19.5">
      <c r="B173" s="33"/>
      <c r="D173" s="136" t="s">
        <v>341</v>
      </c>
      <c r="F173" s="150" t="s">
        <v>5951</v>
      </c>
      <c r="I173" s="151"/>
      <c r="L173" s="33"/>
      <c r="M173" s="152"/>
      <c r="T173" s="54"/>
      <c r="AT173" s="18" t="s">
        <v>341</v>
      </c>
      <c r="AU173" s="18" t="s">
        <v>83</v>
      </c>
    </row>
    <row r="174" spans="2:65" s="1" customFormat="1" ht="16.5" customHeight="1">
      <c r="B174" s="33"/>
      <c r="C174" s="122" t="s">
        <v>328</v>
      </c>
      <c r="D174" s="122" t="s">
        <v>267</v>
      </c>
      <c r="E174" s="123" t="s">
        <v>5952</v>
      </c>
      <c r="F174" s="124" t="s">
        <v>5953</v>
      </c>
      <c r="G174" s="125" t="s">
        <v>270</v>
      </c>
      <c r="H174" s="126">
        <v>16.8</v>
      </c>
      <c r="I174" s="127"/>
      <c r="J174" s="128">
        <f>ROUND(I174*H174,2)</f>
        <v>0</v>
      </c>
      <c r="K174" s="124" t="s">
        <v>1066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6667</v>
      </c>
    </row>
    <row r="175" spans="2:65" s="1" customFormat="1" ht="11.25">
      <c r="B175" s="33"/>
      <c r="D175" s="186" t="s">
        <v>1068</v>
      </c>
      <c r="F175" s="187" t="s">
        <v>5955</v>
      </c>
      <c r="I175" s="151"/>
      <c r="L175" s="33"/>
      <c r="M175" s="152"/>
      <c r="T175" s="54"/>
      <c r="AT175" s="18" t="s">
        <v>1068</v>
      </c>
      <c r="AU175" s="18" t="s">
        <v>83</v>
      </c>
    </row>
    <row r="176" spans="2:65" s="1" customFormat="1" ht="19.5">
      <c r="B176" s="33"/>
      <c r="D176" s="136" t="s">
        <v>341</v>
      </c>
      <c r="F176" s="150" t="s">
        <v>5956</v>
      </c>
      <c r="I176" s="151"/>
      <c r="L176" s="33"/>
      <c r="M176" s="152"/>
      <c r="T176" s="54"/>
      <c r="AT176" s="18" t="s">
        <v>341</v>
      </c>
      <c r="AU176" s="18" t="s">
        <v>83</v>
      </c>
    </row>
    <row r="177" spans="2:65" s="1" customFormat="1" ht="24.2" customHeight="1">
      <c r="B177" s="33"/>
      <c r="C177" s="122" t="s">
        <v>324</v>
      </c>
      <c r="D177" s="122" t="s">
        <v>267</v>
      </c>
      <c r="E177" s="123" t="s">
        <v>5957</v>
      </c>
      <c r="F177" s="124" t="s">
        <v>5958</v>
      </c>
      <c r="G177" s="125" t="s">
        <v>270</v>
      </c>
      <c r="H177" s="126">
        <v>16.8</v>
      </c>
      <c r="I177" s="127"/>
      <c r="J177" s="128">
        <f>ROUND(I177*H177,2)</f>
        <v>0</v>
      </c>
      <c r="K177" s="124" t="s">
        <v>1066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83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6668</v>
      </c>
    </row>
    <row r="178" spans="2:65" s="1" customFormat="1" ht="11.25">
      <c r="B178" s="33"/>
      <c r="D178" s="186" t="s">
        <v>1068</v>
      </c>
      <c r="F178" s="187" t="s">
        <v>5960</v>
      </c>
      <c r="I178" s="151"/>
      <c r="L178" s="33"/>
      <c r="M178" s="152"/>
      <c r="T178" s="54"/>
      <c r="AT178" s="18" t="s">
        <v>1068</v>
      </c>
      <c r="AU178" s="18" t="s">
        <v>83</v>
      </c>
    </row>
    <row r="179" spans="2:65" s="1" customFormat="1" ht="19.5">
      <c r="B179" s="33"/>
      <c r="D179" s="136" t="s">
        <v>341</v>
      </c>
      <c r="F179" s="150" t="s">
        <v>5961</v>
      </c>
      <c r="I179" s="151"/>
      <c r="L179" s="33"/>
      <c r="M179" s="152"/>
      <c r="T179" s="54"/>
      <c r="AT179" s="18" t="s">
        <v>341</v>
      </c>
      <c r="AU179" s="18" t="s">
        <v>83</v>
      </c>
    </row>
    <row r="180" spans="2:65" s="1" customFormat="1" ht="16.5" customHeight="1">
      <c r="B180" s="33"/>
      <c r="C180" s="122" t="s">
        <v>320</v>
      </c>
      <c r="D180" s="122" t="s">
        <v>267</v>
      </c>
      <c r="E180" s="123" t="s">
        <v>2841</v>
      </c>
      <c r="F180" s="124" t="s">
        <v>2842</v>
      </c>
      <c r="G180" s="125" t="s">
        <v>2609</v>
      </c>
      <c r="H180" s="126">
        <v>19.8</v>
      </c>
      <c r="I180" s="127"/>
      <c r="J180" s="128">
        <f>ROUND(I180*H180,2)</f>
        <v>0</v>
      </c>
      <c r="K180" s="124" t="s">
        <v>1066</v>
      </c>
      <c r="L180" s="33"/>
      <c r="M180" s="129" t="s">
        <v>19</v>
      </c>
      <c r="N180" s="130" t="s">
        <v>46</v>
      </c>
      <c r="P180" s="131">
        <f>O180*H180</f>
        <v>0</v>
      </c>
      <c r="Q180" s="131">
        <v>0</v>
      </c>
      <c r="R180" s="131">
        <f>Q180*H180</f>
        <v>0</v>
      </c>
      <c r="S180" s="131">
        <v>0</v>
      </c>
      <c r="T180" s="132">
        <f>S180*H180</f>
        <v>0</v>
      </c>
      <c r="AR180" s="133" t="s">
        <v>272</v>
      </c>
      <c r="AT180" s="133" t="s">
        <v>267</v>
      </c>
      <c r="AU180" s="133" t="s">
        <v>83</v>
      </c>
      <c r="AY180" s="18" t="s">
        <v>266</v>
      </c>
      <c r="BE180" s="134">
        <f>IF(N180="základní",J180,0)</f>
        <v>0</v>
      </c>
      <c r="BF180" s="134">
        <f>IF(N180="snížená",J180,0)</f>
        <v>0</v>
      </c>
      <c r="BG180" s="134">
        <f>IF(N180="zákl. přenesená",J180,0)</f>
        <v>0</v>
      </c>
      <c r="BH180" s="134">
        <f>IF(N180="sníž. přenesená",J180,0)</f>
        <v>0</v>
      </c>
      <c r="BI180" s="134">
        <f>IF(N180="nulová",J180,0)</f>
        <v>0</v>
      </c>
      <c r="BJ180" s="18" t="s">
        <v>83</v>
      </c>
      <c r="BK180" s="134">
        <f>ROUND(I180*H180,2)</f>
        <v>0</v>
      </c>
      <c r="BL180" s="18" t="s">
        <v>272</v>
      </c>
      <c r="BM180" s="133" t="s">
        <v>6669</v>
      </c>
    </row>
    <row r="181" spans="2:65" s="1" customFormat="1" ht="11.25">
      <c r="B181" s="33"/>
      <c r="D181" s="186" t="s">
        <v>1068</v>
      </c>
      <c r="F181" s="187" t="s">
        <v>2844</v>
      </c>
      <c r="I181" s="151"/>
      <c r="L181" s="33"/>
      <c r="M181" s="152"/>
      <c r="T181" s="54"/>
      <c r="AT181" s="18" t="s">
        <v>1068</v>
      </c>
      <c r="AU181" s="18" t="s">
        <v>83</v>
      </c>
    </row>
    <row r="182" spans="2:65" s="1" customFormat="1" ht="19.5">
      <c r="B182" s="33"/>
      <c r="D182" s="136" t="s">
        <v>341</v>
      </c>
      <c r="F182" s="150" t="s">
        <v>2845</v>
      </c>
      <c r="I182" s="151"/>
      <c r="L182" s="33"/>
      <c r="M182" s="152"/>
      <c r="T182" s="54"/>
      <c r="AT182" s="18" t="s">
        <v>341</v>
      </c>
      <c r="AU182" s="18" t="s">
        <v>83</v>
      </c>
    </row>
    <row r="183" spans="2:65" s="1" customFormat="1" ht="16.5" customHeight="1">
      <c r="B183" s="33"/>
      <c r="C183" s="122" t="s">
        <v>332</v>
      </c>
      <c r="D183" s="122" t="s">
        <v>267</v>
      </c>
      <c r="E183" s="123" t="s">
        <v>2846</v>
      </c>
      <c r="F183" s="124" t="s">
        <v>2847</v>
      </c>
      <c r="G183" s="125" t="s">
        <v>2609</v>
      </c>
      <c r="H183" s="126">
        <v>19.8</v>
      </c>
      <c r="I183" s="127"/>
      <c r="J183" s="128">
        <f>ROUND(I183*H183,2)</f>
        <v>0</v>
      </c>
      <c r="K183" s="124" t="s">
        <v>1066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272</v>
      </c>
      <c r="AT183" s="133" t="s">
        <v>267</v>
      </c>
      <c r="AU183" s="133" t="s">
        <v>83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6670</v>
      </c>
    </row>
    <row r="184" spans="2:65" s="1" customFormat="1" ht="11.25">
      <c r="B184" s="33"/>
      <c r="D184" s="186" t="s">
        <v>1068</v>
      </c>
      <c r="F184" s="187" t="s">
        <v>2849</v>
      </c>
      <c r="I184" s="151"/>
      <c r="L184" s="33"/>
      <c r="M184" s="152"/>
      <c r="T184" s="54"/>
      <c r="AT184" s="18" t="s">
        <v>1068</v>
      </c>
      <c r="AU184" s="18" t="s">
        <v>83</v>
      </c>
    </row>
    <row r="185" spans="2:65" s="1" customFormat="1" ht="19.5">
      <c r="B185" s="33"/>
      <c r="D185" s="136" t="s">
        <v>341</v>
      </c>
      <c r="F185" s="150" t="s">
        <v>2850</v>
      </c>
      <c r="I185" s="151"/>
      <c r="L185" s="33"/>
      <c r="M185" s="152"/>
      <c r="T185" s="54"/>
      <c r="AT185" s="18" t="s">
        <v>341</v>
      </c>
      <c r="AU185" s="18" t="s">
        <v>83</v>
      </c>
    </row>
    <row r="186" spans="2:65" s="1" customFormat="1" ht="16.5" customHeight="1">
      <c r="B186" s="33"/>
      <c r="C186" s="122" t="s">
        <v>417</v>
      </c>
      <c r="D186" s="122" t="s">
        <v>267</v>
      </c>
      <c r="E186" s="123" t="s">
        <v>3302</v>
      </c>
      <c r="F186" s="124" t="s">
        <v>3303</v>
      </c>
      <c r="G186" s="125" t="s">
        <v>2609</v>
      </c>
      <c r="H186" s="126">
        <v>172.5</v>
      </c>
      <c r="I186" s="127"/>
      <c r="J186" s="128">
        <f>ROUND(I186*H186,2)</f>
        <v>0</v>
      </c>
      <c r="K186" s="124" t="s">
        <v>1066</v>
      </c>
      <c r="L186" s="33"/>
      <c r="M186" s="129" t="s">
        <v>19</v>
      </c>
      <c r="N186" s="130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272</v>
      </c>
      <c r="AT186" s="133" t="s">
        <v>267</v>
      </c>
      <c r="AU186" s="133" t="s">
        <v>83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6671</v>
      </c>
    </row>
    <row r="187" spans="2:65" s="1" customFormat="1" ht="11.25">
      <c r="B187" s="33"/>
      <c r="D187" s="186" t="s">
        <v>1068</v>
      </c>
      <c r="F187" s="187" t="s">
        <v>5965</v>
      </c>
      <c r="I187" s="151"/>
      <c r="L187" s="33"/>
      <c r="M187" s="152"/>
      <c r="T187" s="54"/>
      <c r="AT187" s="18" t="s">
        <v>1068</v>
      </c>
      <c r="AU187" s="18" t="s">
        <v>83</v>
      </c>
    </row>
    <row r="188" spans="2:65" s="10" customFormat="1" ht="25.9" customHeight="1">
      <c r="B188" s="112"/>
      <c r="D188" s="113" t="s">
        <v>74</v>
      </c>
      <c r="E188" s="114" t="s">
        <v>285</v>
      </c>
      <c r="F188" s="114" t="s">
        <v>2874</v>
      </c>
      <c r="I188" s="115"/>
      <c r="J188" s="116">
        <f>BK188</f>
        <v>0</v>
      </c>
      <c r="L188" s="112"/>
      <c r="M188" s="117"/>
      <c r="P188" s="118">
        <f>SUM(P189:P224)</f>
        <v>0</v>
      </c>
      <c r="R188" s="118">
        <f>SUM(R189:R224)</f>
        <v>0</v>
      </c>
      <c r="T188" s="119">
        <f>SUM(T189:T224)</f>
        <v>0</v>
      </c>
      <c r="AR188" s="113" t="s">
        <v>83</v>
      </c>
      <c r="AT188" s="120" t="s">
        <v>74</v>
      </c>
      <c r="AU188" s="120" t="s">
        <v>75</v>
      </c>
      <c r="AY188" s="113" t="s">
        <v>266</v>
      </c>
      <c r="BK188" s="121">
        <f>SUM(BK189:BK224)</f>
        <v>0</v>
      </c>
    </row>
    <row r="189" spans="2:65" s="1" customFormat="1" ht="16.5" customHeight="1">
      <c r="B189" s="33"/>
      <c r="C189" s="122" t="s">
        <v>421</v>
      </c>
      <c r="D189" s="122" t="s">
        <v>267</v>
      </c>
      <c r="E189" s="123" t="s">
        <v>2875</v>
      </c>
      <c r="F189" s="124" t="s">
        <v>2876</v>
      </c>
      <c r="G189" s="125" t="s">
        <v>270</v>
      </c>
      <c r="H189" s="126">
        <v>3</v>
      </c>
      <c r="I189" s="127"/>
      <c r="J189" s="128">
        <f>ROUND(I189*H189,2)</f>
        <v>0</v>
      </c>
      <c r="K189" s="124" t="s">
        <v>1066</v>
      </c>
      <c r="L189" s="33"/>
      <c r="M189" s="129" t="s">
        <v>19</v>
      </c>
      <c r="N189" s="130" t="s">
        <v>46</v>
      </c>
      <c r="P189" s="131">
        <f>O189*H189</f>
        <v>0</v>
      </c>
      <c r="Q189" s="131">
        <v>0</v>
      </c>
      <c r="R189" s="131">
        <f>Q189*H189</f>
        <v>0</v>
      </c>
      <c r="S189" s="131">
        <v>0</v>
      </c>
      <c r="T189" s="132">
        <f>S189*H189</f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6672</v>
      </c>
    </row>
    <row r="190" spans="2:65" s="1" customFormat="1" ht="11.25">
      <c r="B190" s="33"/>
      <c r="D190" s="186" t="s">
        <v>1068</v>
      </c>
      <c r="F190" s="187" t="s">
        <v>2878</v>
      </c>
      <c r="I190" s="151"/>
      <c r="L190" s="33"/>
      <c r="M190" s="152"/>
      <c r="T190" s="54"/>
      <c r="AT190" s="18" t="s">
        <v>1068</v>
      </c>
      <c r="AU190" s="18" t="s">
        <v>83</v>
      </c>
    </row>
    <row r="191" spans="2:65" s="1" customFormat="1" ht="19.5">
      <c r="B191" s="33"/>
      <c r="D191" s="136" t="s">
        <v>341</v>
      </c>
      <c r="F191" s="150" t="s">
        <v>5175</v>
      </c>
      <c r="I191" s="151"/>
      <c r="L191" s="33"/>
      <c r="M191" s="152"/>
      <c r="T191" s="54"/>
      <c r="AT191" s="18" t="s">
        <v>341</v>
      </c>
      <c r="AU191" s="18" t="s">
        <v>83</v>
      </c>
    </row>
    <row r="192" spans="2:65" s="1" customFormat="1" ht="16.5" customHeight="1">
      <c r="B192" s="33"/>
      <c r="C192" s="122" t="s">
        <v>425</v>
      </c>
      <c r="D192" s="122" t="s">
        <v>267</v>
      </c>
      <c r="E192" s="123" t="s">
        <v>5176</v>
      </c>
      <c r="F192" s="124" t="s">
        <v>5177</v>
      </c>
      <c r="G192" s="125" t="s">
        <v>270</v>
      </c>
      <c r="H192" s="126">
        <v>3</v>
      </c>
      <c r="I192" s="127"/>
      <c r="J192" s="128">
        <f>ROUND(I192*H192,2)</f>
        <v>0</v>
      </c>
      <c r="K192" s="124" t="s">
        <v>1066</v>
      </c>
      <c r="L192" s="33"/>
      <c r="M192" s="129" t="s">
        <v>19</v>
      </c>
      <c r="N192" s="130" t="s">
        <v>46</v>
      </c>
      <c r="P192" s="131">
        <f>O192*H192</f>
        <v>0</v>
      </c>
      <c r="Q192" s="131">
        <v>0</v>
      </c>
      <c r="R192" s="131">
        <f>Q192*H192</f>
        <v>0</v>
      </c>
      <c r="S192" s="131">
        <v>0</v>
      </c>
      <c r="T192" s="132">
        <f>S192*H192</f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>IF(N192="základní",J192,0)</f>
        <v>0</v>
      </c>
      <c r="BF192" s="134">
        <f>IF(N192="snížená",J192,0)</f>
        <v>0</v>
      </c>
      <c r="BG192" s="134">
        <f>IF(N192="zákl. přenesená",J192,0)</f>
        <v>0</v>
      </c>
      <c r="BH192" s="134">
        <f>IF(N192="sníž. přenesená",J192,0)</f>
        <v>0</v>
      </c>
      <c r="BI192" s="134">
        <f>IF(N192="nulová",J192,0)</f>
        <v>0</v>
      </c>
      <c r="BJ192" s="18" t="s">
        <v>83</v>
      </c>
      <c r="BK192" s="134">
        <f>ROUND(I192*H192,2)</f>
        <v>0</v>
      </c>
      <c r="BL192" s="18" t="s">
        <v>272</v>
      </c>
      <c r="BM192" s="133" t="s">
        <v>6673</v>
      </c>
    </row>
    <row r="193" spans="2:65" s="1" customFormat="1" ht="11.25">
      <c r="B193" s="33"/>
      <c r="D193" s="186" t="s">
        <v>1068</v>
      </c>
      <c r="F193" s="187" t="s">
        <v>5179</v>
      </c>
      <c r="I193" s="151"/>
      <c r="L193" s="33"/>
      <c r="M193" s="152"/>
      <c r="T193" s="54"/>
      <c r="AT193" s="18" t="s">
        <v>1068</v>
      </c>
      <c r="AU193" s="18" t="s">
        <v>83</v>
      </c>
    </row>
    <row r="194" spans="2:65" s="1" customFormat="1" ht="19.5">
      <c r="B194" s="33"/>
      <c r="D194" s="136" t="s">
        <v>341</v>
      </c>
      <c r="F194" s="150" t="s">
        <v>5180</v>
      </c>
      <c r="I194" s="151"/>
      <c r="L194" s="33"/>
      <c r="M194" s="152"/>
      <c r="T194" s="54"/>
      <c r="AT194" s="18" t="s">
        <v>341</v>
      </c>
      <c r="AU194" s="18" t="s">
        <v>83</v>
      </c>
    </row>
    <row r="195" spans="2:65" s="1" customFormat="1" ht="16.5" customHeight="1">
      <c r="B195" s="33"/>
      <c r="C195" s="122" t="s">
        <v>433</v>
      </c>
      <c r="D195" s="122" t="s">
        <v>267</v>
      </c>
      <c r="E195" s="123" t="s">
        <v>2880</v>
      </c>
      <c r="F195" s="124" t="s">
        <v>2881</v>
      </c>
      <c r="G195" s="125" t="s">
        <v>2609</v>
      </c>
      <c r="H195" s="126">
        <v>20.04</v>
      </c>
      <c r="I195" s="127"/>
      <c r="J195" s="128">
        <f>ROUND(I195*H195,2)</f>
        <v>0</v>
      </c>
      <c r="K195" s="124" t="s">
        <v>1066</v>
      </c>
      <c r="L195" s="33"/>
      <c r="M195" s="129" t="s">
        <v>19</v>
      </c>
      <c r="N195" s="130" t="s">
        <v>46</v>
      </c>
      <c r="P195" s="131">
        <f>O195*H195</f>
        <v>0</v>
      </c>
      <c r="Q195" s="131">
        <v>0</v>
      </c>
      <c r="R195" s="131">
        <f>Q195*H195</f>
        <v>0</v>
      </c>
      <c r="S195" s="131">
        <v>0</v>
      </c>
      <c r="T195" s="132">
        <f>S195*H195</f>
        <v>0</v>
      </c>
      <c r="AR195" s="133" t="s">
        <v>272</v>
      </c>
      <c r="AT195" s="133" t="s">
        <v>267</v>
      </c>
      <c r="AU195" s="133" t="s">
        <v>83</v>
      </c>
      <c r="AY195" s="18" t="s">
        <v>266</v>
      </c>
      <c r="BE195" s="134">
        <f>IF(N195="základní",J195,0)</f>
        <v>0</v>
      </c>
      <c r="BF195" s="134">
        <f>IF(N195="snížená",J195,0)</f>
        <v>0</v>
      </c>
      <c r="BG195" s="134">
        <f>IF(N195="zákl. přenesená",J195,0)</f>
        <v>0</v>
      </c>
      <c r="BH195" s="134">
        <f>IF(N195="sníž. přenesená",J195,0)</f>
        <v>0</v>
      </c>
      <c r="BI195" s="134">
        <f>IF(N195="nulová",J195,0)</f>
        <v>0</v>
      </c>
      <c r="BJ195" s="18" t="s">
        <v>83</v>
      </c>
      <c r="BK195" s="134">
        <f>ROUND(I195*H195,2)</f>
        <v>0</v>
      </c>
      <c r="BL195" s="18" t="s">
        <v>272</v>
      </c>
      <c r="BM195" s="133" t="s">
        <v>6674</v>
      </c>
    </row>
    <row r="196" spans="2:65" s="1" customFormat="1" ht="11.25">
      <c r="B196" s="33"/>
      <c r="D196" s="186" t="s">
        <v>1068</v>
      </c>
      <c r="F196" s="187" t="s">
        <v>2883</v>
      </c>
      <c r="I196" s="151"/>
      <c r="L196" s="33"/>
      <c r="M196" s="152"/>
      <c r="T196" s="54"/>
      <c r="AT196" s="18" t="s">
        <v>1068</v>
      </c>
      <c r="AU196" s="18" t="s">
        <v>83</v>
      </c>
    </row>
    <row r="197" spans="2:65" s="1" customFormat="1" ht="19.5">
      <c r="B197" s="33"/>
      <c r="D197" s="136" t="s">
        <v>341</v>
      </c>
      <c r="F197" s="150" t="s">
        <v>2884</v>
      </c>
      <c r="I197" s="151"/>
      <c r="L197" s="33"/>
      <c r="M197" s="152"/>
      <c r="T197" s="54"/>
      <c r="AT197" s="18" t="s">
        <v>341</v>
      </c>
      <c r="AU197" s="18" t="s">
        <v>83</v>
      </c>
    </row>
    <row r="198" spans="2:65" s="1" customFormat="1" ht="16.5" customHeight="1">
      <c r="B198" s="33"/>
      <c r="C198" s="122" t="s">
        <v>437</v>
      </c>
      <c r="D198" s="122" t="s">
        <v>267</v>
      </c>
      <c r="E198" s="123" t="s">
        <v>2885</v>
      </c>
      <c r="F198" s="124" t="s">
        <v>2886</v>
      </c>
      <c r="G198" s="125" t="s">
        <v>2609</v>
      </c>
      <c r="H198" s="126">
        <v>20.04</v>
      </c>
      <c r="I198" s="127"/>
      <c r="J198" s="128">
        <f>ROUND(I198*H198,2)</f>
        <v>0</v>
      </c>
      <c r="K198" s="124" t="s">
        <v>1066</v>
      </c>
      <c r="L198" s="33"/>
      <c r="M198" s="129" t="s">
        <v>19</v>
      </c>
      <c r="N198" s="130" t="s">
        <v>46</v>
      </c>
      <c r="P198" s="131">
        <f>O198*H198</f>
        <v>0</v>
      </c>
      <c r="Q198" s="131">
        <v>0</v>
      </c>
      <c r="R198" s="131">
        <f>Q198*H198</f>
        <v>0</v>
      </c>
      <c r="S198" s="131">
        <v>0</v>
      </c>
      <c r="T198" s="132">
        <f>S198*H198</f>
        <v>0</v>
      </c>
      <c r="AR198" s="133" t="s">
        <v>272</v>
      </c>
      <c r="AT198" s="133" t="s">
        <v>267</v>
      </c>
      <c r="AU198" s="133" t="s">
        <v>83</v>
      </c>
      <c r="AY198" s="18" t="s">
        <v>266</v>
      </c>
      <c r="BE198" s="134">
        <f>IF(N198="základní",J198,0)</f>
        <v>0</v>
      </c>
      <c r="BF198" s="134">
        <f>IF(N198="snížená",J198,0)</f>
        <v>0</v>
      </c>
      <c r="BG198" s="134">
        <f>IF(N198="zákl. přenesená",J198,0)</f>
        <v>0</v>
      </c>
      <c r="BH198" s="134">
        <f>IF(N198="sníž. přenesená",J198,0)</f>
        <v>0</v>
      </c>
      <c r="BI198" s="134">
        <f>IF(N198="nulová",J198,0)</f>
        <v>0</v>
      </c>
      <c r="BJ198" s="18" t="s">
        <v>83</v>
      </c>
      <c r="BK198" s="134">
        <f>ROUND(I198*H198,2)</f>
        <v>0</v>
      </c>
      <c r="BL198" s="18" t="s">
        <v>272</v>
      </c>
      <c r="BM198" s="133" t="s">
        <v>6675</v>
      </c>
    </row>
    <row r="199" spans="2:65" s="1" customFormat="1" ht="11.25">
      <c r="B199" s="33"/>
      <c r="D199" s="186" t="s">
        <v>1068</v>
      </c>
      <c r="F199" s="187" t="s">
        <v>2888</v>
      </c>
      <c r="I199" s="151"/>
      <c r="L199" s="33"/>
      <c r="M199" s="152"/>
      <c r="T199" s="54"/>
      <c r="AT199" s="18" t="s">
        <v>1068</v>
      </c>
      <c r="AU199" s="18" t="s">
        <v>83</v>
      </c>
    </row>
    <row r="200" spans="2:65" s="1" customFormat="1" ht="19.5">
      <c r="B200" s="33"/>
      <c r="D200" s="136" t="s">
        <v>341</v>
      </c>
      <c r="F200" s="150" t="s">
        <v>2889</v>
      </c>
      <c r="I200" s="151"/>
      <c r="L200" s="33"/>
      <c r="M200" s="152"/>
      <c r="T200" s="54"/>
      <c r="AT200" s="18" t="s">
        <v>341</v>
      </c>
      <c r="AU200" s="18" t="s">
        <v>83</v>
      </c>
    </row>
    <row r="201" spans="2:65" s="1" customFormat="1" ht="16.5" customHeight="1">
      <c r="B201" s="33"/>
      <c r="C201" s="122" t="s">
        <v>441</v>
      </c>
      <c r="D201" s="122" t="s">
        <v>267</v>
      </c>
      <c r="E201" s="123" t="s">
        <v>2890</v>
      </c>
      <c r="F201" s="124" t="s">
        <v>2891</v>
      </c>
      <c r="G201" s="125" t="s">
        <v>2636</v>
      </c>
      <c r="H201" s="126">
        <v>0.16600000000000001</v>
      </c>
      <c r="I201" s="127"/>
      <c r="J201" s="128">
        <f>ROUND(I201*H201,2)</f>
        <v>0</v>
      </c>
      <c r="K201" s="124" t="s">
        <v>1066</v>
      </c>
      <c r="L201" s="33"/>
      <c r="M201" s="129" t="s">
        <v>19</v>
      </c>
      <c r="N201" s="130" t="s">
        <v>46</v>
      </c>
      <c r="P201" s="131">
        <f>O201*H201</f>
        <v>0</v>
      </c>
      <c r="Q201" s="131">
        <v>0</v>
      </c>
      <c r="R201" s="131">
        <f>Q201*H201</f>
        <v>0</v>
      </c>
      <c r="S201" s="131">
        <v>0</v>
      </c>
      <c r="T201" s="132">
        <f>S201*H201</f>
        <v>0</v>
      </c>
      <c r="AR201" s="133" t="s">
        <v>272</v>
      </c>
      <c r="AT201" s="133" t="s">
        <v>267</v>
      </c>
      <c r="AU201" s="133" t="s">
        <v>83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6676</v>
      </c>
    </row>
    <row r="202" spans="2:65" s="1" customFormat="1" ht="11.25">
      <c r="B202" s="33"/>
      <c r="D202" s="186" t="s">
        <v>1068</v>
      </c>
      <c r="F202" s="187" t="s">
        <v>2893</v>
      </c>
      <c r="I202" s="151"/>
      <c r="L202" s="33"/>
      <c r="M202" s="152"/>
      <c r="T202" s="54"/>
      <c r="AT202" s="18" t="s">
        <v>1068</v>
      </c>
      <c r="AU202" s="18" t="s">
        <v>83</v>
      </c>
    </row>
    <row r="203" spans="2:65" s="1" customFormat="1" ht="19.5">
      <c r="B203" s="33"/>
      <c r="D203" s="136" t="s">
        <v>341</v>
      </c>
      <c r="F203" s="150" t="s">
        <v>2894</v>
      </c>
      <c r="I203" s="151"/>
      <c r="L203" s="33"/>
      <c r="M203" s="152"/>
      <c r="T203" s="54"/>
      <c r="AT203" s="18" t="s">
        <v>341</v>
      </c>
      <c r="AU203" s="18" t="s">
        <v>83</v>
      </c>
    </row>
    <row r="204" spans="2:65" s="1" customFormat="1" ht="16.5" customHeight="1">
      <c r="B204" s="33"/>
      <c r="C204" s="122" t="s">
        <v>445</v>
      </c>
      <c r="D204" s="122" t="s">
        <v>267</v>
      </c>
      <c r="E204" s="123" t="s">
        <v>5363</v>
      </c>
      <c r="F204" s="124" t="s">
        <v>5364</v>
      </c>
      <c r="G204" s="125" t="s">
        <v>270</v>
      </c>
      <c r="H204" s="126">
        <v>11.3</v>
      </c>
      <c r="I204" s="127"/>
      <c r="J204" s="128">
        <f>ROUND(I204*H204,2)</f>
        <v>0</v>
      </c>
      <c r="K204" s="124" t="s">
        <v>1066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83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6677</v>
      </c>
    </row>
    <row r="205" spans="2:65" s="1" customFormat="1" ht="11.25">
      <c r="B205" s="33"/>
      <c r="D205" s="186" t="s">
        <v>1068</v>
      </c>
      <c r="F205" s="187" t="s">
        <v>5366</v>
      </c>
      <c r="I205" s="151"/>
      <c r="L205" s="33"/>
      <c r="M205" s="152"/>
      <c r="T205" s="54"/>
      <c r="AT205" s="18" t="s">
        <v>1068</v>
      </c>
      <c r="AU205" s="18" t="s">
        <v>83</v>
      </c>
    </row>
    <row r="206" spans="2:65" s="1" customFormat="1" ht="19.5">
      <c r="B206" s="33"/>
      <c r="D206" s="136" t="s">
        <v>341</v>
      </c>
      <c r="F206" s="150" t="s">
        <v>5972</v>
      </c>
      <c r="I206" s="151"/>
      <c r="L206" s="33"/>
      <c r="M206" s="152"/>
      <c r="T206" s="54"/>
      <c r="AT206" s="18" t="s">
        <v>341</v>
      </c>
      <c r="AU206" s="18" t="s">
        <v>83</v>
      </c>
    </row>
    <row r="207" spans="2:65" s="1" customFormat="1" ht="16.5" customHeight="1">
      <c r="B207" s="33"/>
      <c r="C207" s="122" t="s">
        <v>449</v>
      </c>
      <c r="D207" s="122" t="s">
        <v>267</v>
      </c>
      <c r="E207" s="123" t="s">
        <v>5973</v>
      </c>
      <c r="F207" s="124" t="s">
        <v>5974</v>
      </c>
      <c r="G207" s="125" t="s">
        <v>270</v>
      </c>
      <c r="H207" s="126">
        <v>19.2</v>
      </c>
      <c r="I207" s="127"/>
      <c r="J207" s="128">
        <f>ROUND(I207*H207,2)</f>
        <v>0</v>
      </c>
      <c r="K207" s="124" t="s">
        <v>1066</v>
      </c>
      <c r="L207" s="33"/>
      <c r="M207" s="129" t="s">
        <v>19</v>
      </c>
      <c r="N207" s="130" t="s">
        <v>46</v>
      </c>
      <c r="P207" s="131">
        <f>O207*H207</f>
        <v>0</v>
      </c>
      <c r="Q207" s="131">
        <v>0</v>
      </c>
      <c r="R207" s="131">
        <f>Q207*H207</f>
        <v>0</v>
      </c>
      <c r="S207" s="131">
        <v>0</v>
      </c>
      <c r="T207" s="132">
        <f>S207*H207</f>
        <v>0</v>
      </c>
      <c r="AR207" s="133" t="s">
        <v>272</v>
      </c>
      <c r="AT207" s="133" t="s">
        <v>267</v>
      </c>
      <c r="AU207" s="133" t="s">
        <v>83</v>
      </c>
      <c r="AY207" s="18" t="s">
        <v>266</v>
      </c>
      <c r="BE207" s="134">
        <f>IF(N207="základní",J207,0)</f>
        <v>0</v>
      </c>
      <c r="BF207" s="134">
        <f>IF(N207="snížená",J207,0)</f>
        <v>0</v>
      </c>
      <c r="BG207" s="134">
        <f>IF(N207="zákl. přenesená",J207,0)</f>
        <v>0</v>
      </c>
      <c r="BH207" s="134">
        <f>IF(N207="sníž. přenesená",J207,0)</f>
        <v>0</v>
      </c>
      <c r="BI207" s="134">
        <f>IF(N207="nulová",J207,0)</f>
        <v>0</v>
      </c>
      <c r="BJ207" s="18" t="s">
        <v>83</v>
      </c>
      <c r="BK207" s="134">
        <f>ROUND(I207*H207,2)</f>
        <v>0</v>
      </c>
      <c r="BL207" s="18" t="s">
        <v>272</v>
      </c>
      <c r="BM207" s="133" t="s">
        <v>6678</v>
      </c>
    </row>
    <row r="208" spans="2:65" s="1" customFormat="1" ht="11.25">
      <c r="B208" s="33"/>
      <c r="D208" s="186" t="s">
        <v>1068</v>
      </c>
      <c r="F208" s="187" t="s">
        <v>5976</v>
      </c>
      <c r="I208" s="151"/>
      <c r="L208" s="33"/>
      <c r="M208" s="152"/>
      <c r="T208" s="54"/>
      <c r="AT208" s="18" t="s">
        <v>1068</v>
      </c>
      <c r="AU208" s="18" t="s">
        <v>83</v>
      </c>
    </row>
    <row r="209" spans="2:65" s="1" customFormat="1" ht="19.5">
      <c r="B209" s="33"/>
      <c r="D209" s="136" t="s">
        <v>341</v>
      </c>
      <c r="F209" s="150" t="s">
        <v>5977</v>
      </c>
      <c r="I209" s="151"/>
      <c r="L209" s="33"/>
      <c r="M209" s="152"/>
      <c r="T209" s="54"/>
      <c r="AT209" s="18" t="s">
        <v>341</v>
      </c>
      <c r="AU209" s="18" t="s">
        <v>83</v>
      </c>
    </row>
    <row r="210" spans="2:65" s="1" customFormat="1" ht="16.5" customHeight="1">
      <c r="B210" s="33"/>
      <c r="C210" s="122" t="s">
        <v>453</v>
      </c>
      <c r="D210" s="122" t="s">
        <v>267</v>
      </c>
      <c r="E210" s="123" t="s">
        <v>5978</v>
      </c>
      <c r="F210" s="124" t="s">
        <v>5979</v>
      </c>
      <c r="G210" s="125" t="s">
        <v>270</v>
      </c>
      <c r="H210" s="126">
        <v>19.2</v>
      </c>
      <c r="I210" s="127"/>
      <c r="J210" s="128">
        <f>ROUND(I210*H210,2)</f>
        <v>0</v>
      </c>
      <c r="K210" s="124" t="s">
        <v>1066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83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6679</v>
      </c>
    </row>
    <row r="211" spans="2:65" s="1" customFormat="1" ht="11.25">
      <c r="B211" s="33"/>
      <c r="D211" s="186" t="s">
        <v>1068</v>
      </c>
      <c r="F211" s="187" t="s">
        <v>5981</v>
      </c>
      <c r="I211" s="151"/>
      <c r="L211" s="33"/>
      <c r="M211" s="152"/>
      <c r="T211" s="54"/>
      <c r="AT211" s="18" t="s">
        <v>1068</v>
      </c>
      <c r="AU211" s="18" t="s">
        <v>83</v>
      </c>
    </row>
    <row r="212" spans="2:65" s="1" customFormat="1" ht="19.5">
      <c r="B212" s="33"/>
      <c r="D212" s="136" t="s">
        <v>341</v>
      </c>
      <c r="F212" s="150" t="s">
        <v>5982</v>
      </c>
      <c r="I212" s="151"/>
      <c r="L212" s="33"/>
      <c r="M212" s="152"/>
      <c r="T212" s="54"/>
      <c r="AT212" s="18" t="s">
        <v>341</v>
      </c>
      <c r="AU212" s="18" t="s">
        <v>83</v>
      </c>
    </row>
    <row r="213" spans="2:65" s="1" customFormat="1" ht="16.5" customHeight="1">
      <c r="B213" s="33"/>
      <c r="C213" s="122" t="s">
        <v>457</v>
      </c>
      <c r="D213" s="122" t="s">
        <v>267</v>
      </c>
      <c r="E213" s="123" t="s">
        <v>5384</v>
      </c>
      <c r="F213" s="124" t="s">
        <v>5385</v>
      </c>
      <c r="G213" s="125" t="s">
        <v>2609</v>
      </c>
      <c r="H213" s="126">
        <v>95.36</v>
      </c>
      <c r="I213" s="127"/>
      <c r="J213" s="128">
        <f>ROUND(I213*H213,2)</f>
        <v>0</v>
      </c>
      <c r="K213" s="124" t="s">
        <v>1066</v>
      </c>
      <c r="L213" s="33"/>
      <c r="M213" s="129" t="s">
        <v>19</v>
      </c>
      <c r="N213" s="130" t="s">
        <v>46</v>
      </c>
      <c r="P213" s="131">
        <f>O213*H213</f>
        <v>0</v>
      </c>
      <c r="Q213" s="131">
        <v>0</v>
      </c>
      <c r="R213" s="131">
        <f>Q213*H213</f>
        <v>0</v>
      </c>
      <c r="S213" s="131">
        <v>0</v>
      </c>
      <c r="T213" s="132">
        <f>S213*H213</f>
        <v>0</v>
      </c>
      <c r="AR213" s="133" t="s">
        <v>272</v>
      </c>
      <c r="AT213" s="133" t="s">
        <v>267</v>
      </c>
      <c r="AU213" s="133" t="s">
        <v>83</v>
      </c>
      <c r="AY213" s="18" t="s">
        <v>266</v>
      </c>
      <c r="BE213" s="134">
        <f>IF(N213="základní",J213,0)</f>
        <v>0</v>
      </c>
      <c r="BF213" s="134">
        <f>IF(N213="snížená",J213,0)</f>
        <v>0</v>
      </c>
      <c r="BG213" s="134">
        <f>IF(N213="zákl. přenesená",J213,0)</f>
        <v>0</v>
      </c>
      <c r="BH213" s="134">
        <f>IF(N213="sníž. přenesená",J213,0)</f>
        <v>0</v>
      </c>
      <c r="BI213" s="134">
        <f>IF(N213="nulová",J213,0)</f>
        <v>0</v>
      </c>
      <c r="BJ213" s="18" t="s">
        <v>83</v>
      </c>
      <c r="BK213" s="134">
        <f>ROUND(I213*H213,2)</f>
        <v>0</v>
      </c>
      <c r="BL213" s="18" t="s">
        <v>272</v>
      </c>
      <c r="BM213" s="133" t="s">
        <v>6680</v>
      </c>
    </row>
    <row r="214" spans="2:65" s="1" customFormat="1" ht="11.25">
      <c r="B214" s="33"/>
      <c r="D214" s="186" t="s">
        <v>1068</v>
      </c>
      <c r="F214" s="187" t="s">
        <v>5387</v>
      </c>
      <c r="I214" s="151"/>
      <c r="L214" s="33"/>
      <c r="M214" s="152"/>
      <c r="T214" s="54"/>
      <c r="AT214" s="18" t="s">
        <v>1068</v>
      </c>
      <c r="AU214" s="18" t="s">
        <v>83</v>
      </c>
    </row>
    <row r="215" spans="2:65" s="1" customFormat="1" ht="19.5">
      <c r="B215" s="33"/>
      <c r="D215" s="136" t="s">
        <v>341</v>
      </c>
      <c r="F215" s="150" t="s">
        <v>5984</v>
      </c>
      <c r="I215" s="151"/>
      <c r="L215" s="33"/>
      <c r="M215" s="152"/>
      <c r="T215" s="54"/>
      <c r="AT215" s="18" t="s">
        <v>341</v>
      </c>
      <c r="AU215" s="18" t="s">
        <v>83</v>
      </c>
    </row>
    <row r="216" spans="2:65" s="1" customFormat="1" ht="21.75" customHeight="1">
      <c r="B216" s="33"/>
      <c r="C216" s="122" t="s">
        <v>461</v>
      </c>
      <c r="D216" s="122" t="s">
        <v>267</v>
      </c>
      <c r="E216" s="123" t="s">
        <v>5392</v>
      </c>
      <c r="F216" s="124" t="s">
        <v>5393</v>
      </c>
      <c r="G216" s="125" t="s">
        <v>2609</v>
      </c>
      <c r="H216" s="126">
        <v>95.36</v>
      </c>
      <c r="I216" s="127"/>
      <c r="J216" s="128">
        <f>ROUND(I216*H216,2)</f>
        <v>0</v>
      </c>
      <c r="K216" s="124" t="s">
        <v>1066</v>
      </c>
      <c r="L216" s="33"/>
      <c r="M216" s="129" t="s">
        <v>19</v>
      </c>
      <c r="N216" s="130" t="s">
        <v>46</v>
      </c>
      <c r="P216" s="131">
        <f>O216*H216</f>
        <v>0</v>
      </c>
      <c r="Q216" s="131">
        <v>0</v>
      </c>
      <c r="R216" s="131">
        <f>Q216*H216</f>
        <v>0</v>
      </c>
      <c r="S216" s="131">
        <v>0</v>
      </c>
      <c r="T216" s="132">
        <f>S216*H216</f>
        <v>0</v>
      </c>
      <c r="AR216" s="133" t="s">
        <v>272</v>
      </c>
      <c r="AT216" s="133" t="s">
        <v>267</v>
      </c>
      <c r="AU216" s="133" t="s">
        <v>83</v>
      </c>
      <c r="AY216" s="18" t="s">
        <v>266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8" t="s">
        <v>83</v>
      </c>
      <c r="BK216" s="134">
        <f>ROUND(I216*H216,2)</f>
        <v>0</v>
      </c>
      <c r="BL216" s="18" t="s">
        <v>272</v>
      </c>
      <c r="BM216" s="133" t="s">
        <v>6681</v>
      </c>
    </row>
    <row r="217" spans="2:65" s="1" customFormat="1" ht="11.25">
      <c r="B217" s="33"/>
      <c r="D217" s="186" t="s">
        <v>1068</v>
      </c>
      <c r="F217" s="187" t="s">
        <v>5395</v>
      </c>
      <c r="I217" s="151"/>
      <c r="L217" s="33"/>
      <c r="M217" s="152"/>
      <c r="T217" s="54"/>
      <c r="AT217" s="18" t="s">
        <v>1068</v>
      </c>
      <c r="AU217" s="18" t="s">
        <v>83</v>
      </c>
    </row>
    <row r="218" spans="2:65" s="1" customFormat="1" ht="19.5">
      <c r="B218" s="33"/>
      <c r="D218" s="136" t="s">
        <v>341</v>
      </c>
      <c r="F218" s="150" t="s">
        <v>5986</v>
      </c>
      <c r="I218" s="151"/>
      <c r="L218" s="33"/>
      <c r="M218" s="152"/>
      <c r="T218" s="54"/>
      <c r="AT218" s="18" t="s">
        <v>341</v>
      </c>
      <c r="AU218" s="18" t="s">
        <v>83</v>
      </c>
    </row>
    <row r="219" spans="2:65" s="1" customFormat="1" ht="16.5" customHeight="1">
      <c r="B219" s="33"/>
      <c r="C219" s="122" t="s">
        <v>522</v>
      </c>
      <c r="D219" s="122" t="s">
        <v>267</v>
      </c>
      <c r="E219" s="123" t="s">
        <v>5396</v>
      </c>
      <c r="F219" s="124" t="s">
        <v>5397</v>
      </c>
      <c r="G219" s="125" t="s">
        <v>2636</v>
      </c>
      <c r="H219" s="126">
        <v>3.8239999999999998</v>
      </c>
      <c r="I219" s="127"/>
      <c r="J219" s="128">
        <f>ROUND(I219*H219,2)</f>
        <v>0</v>
      </c>
      <c r="K219" s="124" t="s">
        <v>1066</v>
      </c>
      <c r="L219" s="33"/>
      <c r="M219" s="129" t="s">
        <v>19</v>
      </c>
      <c r="N219" s="130" t="s">
        <v>46</v>
      </c>
      <c r="P219" s="131">
        <f>O219*H219</f>
        <v>0</v>
      </c>
      <c r="Q219" s="131">
        <v>0</v>
      </c>
      <c r="R219" s="131">
        <f>Q219*H219</f>
        <v>0</v>
      </c>
      <c r="S219" s="131">
        <v>0</v>
      </c>
      <c r="T219" s="132">
        <f>S219*H219</f>
        <v>0</v>
      </c>
      <c r="AR219" s="133" t="s">
        <v>272</v>
      </c>
      <c r="AT219" s="133" t="s">
        <v>267</v>
      </c>
      <c r="AU219" s="133" t="s">
        <v>83</v>
      </c>
      <c r="AY219" s="18" t="s">
        <v>266</v>
      </c>
      <c r="BE219" s="134">
        <f>IF(N219="základní",J219,0)</f>
        <v>0</v>
      </c>
      <c r="BF219" s="134">
        <f>IF(N219="snížená",J219,0)</f>
        <v>0</v>
      </c>
      <c r="BG219" s="134">
        <f>IF(N219="zákl. přenesená",J219,0)</f>
        <v>0</v>
      </c>
      <c r="BH219" s="134">
        <f>IF(N219="sníž. přenesená",J219,0)</f>
        <v>0</v>
      </c>
      <c r="BI219" s="134">
        <f>IF(N219="nulová",J219,0)</f>
        <v>0</v>
      </c>
      <c r="BJ219" s="18" t="s">
        <v>83</v>
      </c>
      <c r="BK219" s="134">
        <f>ROUND(I219*H219,2)</f>
        <v>0</v>
      </c>
      <c r="BL219" s="18" t="s">
        <v>272</v>
      </c>
      <c r="BM219" s="133" t="s">
        <v>6682</v>
      </c>
    </row>
    <row r="220" spans="2:65" s="1" customFormat="1" ht="11.25">
      <c r="B220" s="33"/>
      <c r="D220" s="186" t="s">
        <v>1068</v>
      </c>
      <c r="F220" s="187" t="s">
        <v>5399</v>
      </c>
      <c r="I220" s="151"/>
      <c r="L220" s="33"/>
      <c r="M220" s="152"/>
      <c r="T220" s="54"/>
      <c r="AT220" s="18" t="s">
        <v>1068</v>
      </c>
      <c r="AU220" s="18" t="s">
        <v>83</v>
      </c>
    </row>
    <row r="221" spans="2:65" s="1" customFormat="1" ht="29.25">
      <c r="B221" s="33"/>
      <c r="D221" s="136" t="s">
        <v>341</v>
      </c>
      <c r="F221" s="150" t="s">
        <v>5988</v>
      </c>
      <c r="I221" s="151"/>
      <c r="L221" s="33"/>
      <c r="M221" s="152"/>
      <c r="T221" s="54"/>
      <c r="AT221" s="18" t="s">
        <v>341</v>
      </c>
      <c r="AU221" s="18" t="s">
        <v>83</v>
      </c>
    </row>
    <row r="222" spans="2:65" s="1" customFormat="1" ht="16.5" customHeight="1">
      <c r="B222" s="33"/>
      <c r="C222" s="122" t="s">
        <v>518</v>
      </c>
      <c r="D222" s="122" t="s">
        <v>267</v>
      </c>
      <c r="E222" s="123" t="s">
        <v>5989</v>
      </c>
      <c r="F222" s="124" t="s">
        <v>5990</v>
      </c>
      <c r="G222" s="125" t="s">
        <v>310</v>
      </c>
      <c r="H222" s="126">
        <v>3</v>
      </c>
      <c r="I222" s="127"/>
      <c r="J222" s="128">
        <f>ROUND(I222*H222,2)</f>
        <v>0</v>
      </c>
      <c r="K222" s="124" t="s">
        <v>1066</v>
      </c>
      <c r="L222" s="33"/>
      <c r="M222" s="129" t="s">
        <v>19</v>
      </c>
      <c r="N222" s="130" t="s">
        <v>46</v>
      </c>
      <c r="P222" s="131">
        <f>O222*H222</f>
        <v>0</v>
      </c>
      <c r="Q222" s="131">
        <v>0</v>
      </c>
      <c r="R222" s="131">
        <f>Q222*H222</f>
        <v>0</v>
      </c>
      <c r="S222" s="131">
        <v>0</v>
      </c>
      <c r="T222" s="132">
        <f>S222*H222</f>
        <v>0</v>
      </c>
      <c r="AR222" s="133" t="s">
        <v>272</v>
      </c>
      <c r="AT222" s="133" t="s">
        <v>267</v>
      </c>
      <c r="AU222" s="133" t="s">
        <v>83</v>
      </c>
      <c r="AY222" s="18" t="s">
        <v>266</v>
      </c>
      <c r="BE222" s="134">
        <f>IF(N222="základní",J222,0)</f>
        <v>0</v>
      </c>
      <c r="BF222" s="134">
        <f>IF(N222="snížená",J222,0)</f>
        <v>0</v>
      </c>
      <c r="BG222" s="134">
        <f>IF(N222="zákl. přenesená",J222,0)</f>
        <v>0</v>
      </c>
      <c r="BH222" s="134">
        <f>IF(N222="sníž. přenesená",J222,0)</f>
        <v>0</v>
      </c>
      <c r="BI222" s="134">
        <f>IF(N222="nulová",J222,0)</f>
        <v>0</v>
      </c>
      <c r="BJ222" s="18" t="s">
        <v>83</v>
      </c>
      <c r="BK222" s="134">
        <f>ROUND(I222*H222,2)</f>
        <v>0</v>
      </c>
      <c r="BL222" s="18" t="s">
        <v>272</v>
      </c>
      <c r="BM222" s="133" t="s">
        <v>6683</v>
      </c>
    </row>
    <row r="223" spans="2:65" s="1" customFormat="1" ht="11.25">
      <c r="B223" s="33"/>
      <c r="D223" s="186" t="s">
        <v>1068</v>
      </c>
      <c r="F223" s="187" t="s">
        <v>5992</v>
      </c>
      <c r="I223" s="151"/>
      <c r="L223" s="33"/>
      <c r="M223" s="152"/>
      <c r="T223" s="54"/>
      <c r="AT223" s="18" t="s">
        <v>1068</v>
      </c>
      <c r="AU223" s="18" t="s">
        <v>83</v>
      </c>
    </row>
    <row r="224" spans="2:65" s="1" customFormat="1" ht="29.25">
      <c r="B224" s="33"/>
      <c r="D224" s="136" t="s">
        <v>341</v>
      </c>
      <c r="F224" s="150" t="s">
        <v>5993</v>
      </c>
      <c r="I224" s="151"/>
      <c r="L224" s="33"/>
      <c r="M224" s="152"/>
      <c r="T224" s="54"/>
      <c r="AT224" s="18" t="s">
        <v>341</v>
      </c>
      <c r="AU224" s="18" t="s">
        <v>83</v>
      </c>
    </row>
    <row r="225" spans="2:65" s="10" customFormat="1" ht="25.9" customHeight="1">
      <c r="B225" s="112"/>
      <c r="D225" s="113" t="s">
        <v>74</v>
      </c>
      <c r="E225" s="114" t="s">
        <v>272</v>
      </c>
      <c r="F225" s="114" t="s">
        <v>1211</v>
      </c>
      <c r="I225" s="115"/>
      <c r="J225" s="116">
        <f>BK225</f>
        <v>0</v>
      </c>
      <c r="L225" s="112"/>
      <c r="M225" s="117"/>
      <c r="P225" s="118">
        <f>SUM(P226:P255)</f>
        <v>0</v>
      </c>
      <c r="R225" s="118">
        <f>SUM(R226:R255)</f>
        <v>0</v>
      </c>
      <c r="T225" s="119">
        <f>SUM(T226:T255)</f>
        <v>0</v>
      </c>
      <c r="AR225" s="113" t="s">
        <v>83</v>
      </c>
      <c r="AT225" s="120" t="s">
        <v>74</v>
      </c>
      <c r="AU225" s="120" t="s">
        <v>75</v>
      </c>
      <c r="AY225" s="113" t="s">
        <v>266</v>
      </c>
      <c r="BK225" s="121">
        <f>SUM(BK226:BK255)</f>
        <v>0</v>
      </c>
    </row>
    <row r="226" spans="2:65" s="1" customFormat="1" ht="16.5" customHeight="1">
      <c r="B226" s="33"/>
      <c r="C226" s="122" t="s">
        <v>526</v>
      </c>
      <c r="D226" s="122" t="s">
        <v>267</v>
      </c>
      <c r="E226" s="123" t="s">
        <v>2920</v>
      </c>
      <c r="F226" s="124" t="s">
        <v>2921</v>
      </c>
      <c r="G226" s="125" t="s">
        <v>2609</v>
      </c>
      <c r="H226" s="126">
        <v>120.8</v>
      </c>
      <c r="I226" s="127"/>
      <c r="J226" s="128">
        <f>ROUND(I226*H226,2)</f>
        <v>0</v>
      </c>
      <c r="K226" s="124" t="s">
        <v>1066</v>
      </c>
      <c r="L226" s="33"/>
      <c r="M226" s="129" t="s">
        <v>19</v>
      </c>
      <c r="N226" s="130" t="s">
        <v>46</v>
      </c>
      <c r="P226" s="131">
        <f>O226*H226</f>
        <v>0</v>
      </c>
      <c r="Q226" s="131">
        <v>0</v>
      </c>
      <c r="R226" s="131">
        <f>Q226*H226</f>
        <v>0</v>
      </c>
      <c r="S226" s="131">
        <v>0</v>
      </c>
      <c r="T226" s="132">
        <f>S226*H226</f>
        <v>0</v>
      </c>
      <c r="AR226" s="133" t="s">
        <v>272</v>
      </c>
      <c r="AT226" s="133" t="s">
        <v>267</v>
      </c>
      <c r="AU226" s="133" t="s">
        <v>83</v>
      </c>
      <c r="AY226" s="18" t="s">
        <v>266</v>
      </c>
      <c r="BE226" s="134">
        <f>IF(N226="základní",J226,0)</f>
        <v>0</v>
      </c>
      <c r="BF226" s="134">
        <f>IF(N226="snížená",J226,0)</f>
        <v>0</v>
      </c>
      <c r="BG226" s="134">
        <f>IF(N226="zákl. přenesená",J226,0)</f>
        <v>0</v>
      </c>
      <c r="BH226" s="134">
        <f>IF(N226="sníž. přenesená",J226,0)</f>
        <v>0</v>
      </c>
      <c r="BI226" s="134">
        <f>IF(N226="nulová",J226,0)</f>
        <v>0</v>
      </c>
      <c r="BJ226" s="18" t="s">
        <v>83</v>
      </c>
      <c r="BK226" s="134">
        <f>ROUND(I226*H226,2)</f>
        <v>0</v>
      </c>
      <c r="BL226" s="18" t="s">
        <v>272</v>
      </c>
      <c r="BM226" s="133" t="s">
        <v>6684</v>
      </c>
    </row>
    <row r="227" spans="2:65" s="1" customFormat="1" ht="11.25">
      <c r="B227" s="33"/>
      <c r="D227" s="186" t="s">
        <v>1068</v>
      </c>
      <c r="F227" s="187" t="s">
        <v>2923</v>
      </c>
      <c r="I227" s="151"/>
      <c r="L227" s="33"/>
      <c r="M227" s="152"/>
      <c r="T227" s="54"/>
      <c r="AT227" s="18" t="s">
        <v>1068</v>
      </c>
      <c r="AU227" s="18" t="s">
        <v>83</v>
      </c>
    </row>
    <row r="228" spans="2:65" s="1" customFormat="1" ht="19.5">
      <c r="B228" s="33"/>
      <c r="D228" s="136" t="s">
        <v>341</v>
      </c>
      <c r="F228" s="150" t="s">
        <v>2924</v>
      </c>
      <c r="I228" s="151"/>
      <c r="L228" s="33"/>
      <c r="M228" s="152"/>
      <c r="T228" s="54"/>
      <c r="AT228" s="18" t="s">
        <v>341</v>
      </c>
      <c r="AU228" s="18" t="s">
        <v>83</v>
      </c>
    </row>
    <row r="229" spans="2:65" s="1" customFormat="1" ht="16.5" customHeight="1">
      <c r="B229" s="33"/>
      <c r="C229" s="122" t="s">
        <v>530</v>
      </c>
      <c r="D229" s="122" t="s">
        <v>267</v>
      </c>
      <c r="E229" s="123" t="s">
        <v>2925</v>
      </c>
      <c r="F229" s="124" t="s">
        <v>2926</v>
      </c>
      <c r="G229" s="125" t="s">
        <v>2609</v>
      </c>
      <c r="H229" s="126">
        <v>0.91500000000000004</v>
      </c>
      <c r="I229" s="127"/>
      <c r="J229" s="128">
        <f>ROUND(I229*H229,2)</f>
        <v>0</v>
      </c>
      <c r="K229" s="124" t="s">
        <v>1066</v>
      </c>
      <c r="L229" s="33"/>
      <c r="M229" s="129" t="s">
        <v>19</v>
      </c>
      <c r="N229" s="130" t="s">
        <v>46</v>
      </c>
      <c r="P229" s="131">
        <f>O229*H229</f>
        <v>0</v>
      </c>
      <c r="Q229" s="131">
        <v>0</v>
      </c>
      <c r="R229" s="131">
        <f>Q229*H229</f>
        <v>0</v>
      </c>
      <c r="S229" s="131">
        <v>0</v>
      </c>
      <c r="T229" s="132">
        <f>S229*H229</f>
        <v>0</v>
      </c>
      <c r="AR229" s="133" t="s">
        <v>272</v>
      </c>
      <c r="AT229" s="133" t="s">
        <v>267</v>
      </c>
      <c r="AU229" s="133" t="s">
        <v>83</v>
      </c>
      <c r="AY229" s="18" t="s">
        <v>266</v>
      </c>
      <c r="BE229" s="134">
        <f>IF(N229="základní",J229,0)</f>
        <v>0</v>
      </c>
      <c r="BF229" s="134">
        <f>IF(N229="snížená",J229,0)</f>
        <v>0</v>
      </c>
      <c r="BG229" s="134">
        <f>IF(N229="zákl. přenesená",J229,0)</f>
        <v>0</v>
      </c>
      <c r="BH229" s="134">
        <f>IF(N229="sníž. přenesená",J229,0)</f>
        <v>0</v>
      </c>
      <c r="BI229" s="134">
        <f>IF(N229="nulová",J229,0)</f>
        <v>0</v>
      </c>
      <c r="BJ229" s="18" t="s">
        <v>83</v>
      </c>
      <c r="BK229" s="134">
        <f>ROUND(I229*H229,2)</f>
        <v>0</v>
      </c>
      <c r="BL229" s="18" t="s">
        <v>272</v>
      </c>
      <c r="BM229" s="133" t="s">
        <v>6685</v>
      </c>
    </row>
    <row r="230" spans="2:65" s="1" customFormat="1" ht="11.25">
      <c r="B230" s="33"/>
      <c r="D230" s="186" t="s">
        <v>1068</v>
      </c>
      <c r="F230" s="187" t="s">
        <v>2928</v>
      </c>
      <c r="I230" s="151"/>
      <c r="L230" s="33"/>
      <c r="M230" s="152"/>
      <c r="T230" s="54"/>
      <c r="AT230" s="18" t="s">
        <v>1068</v>
      </c>
      <c r="AU230" s="18" t="s">
        <v>83</v>
      </c>
    </row>
    <row r="231" spans="2:65" s="1" customFormat="1" ht="19.5">
      <c r="B231" s="33"/>
      <c r="D231" s="136" t="s">
        <v>341</v>
      </c>
      <c r="F231" s="150" t="s">
        <v>2929</v>
      </c>
      <c r="I231" s="151"/>
      <c r="L231" s="33"/>
      <c r="M231" s="152"/>
      <c r="T231" s="54"/>
      <c r="AT231" s="18" t="s">
        <v>341</v>
      </c>
      <c r="AU231" s="18" t="s">
        <v>83</v>
      </c>
    </row>
    <row r="232" spans="2:65" s="1" customFormat="1" ht="16.5" customHeight="1">
      <c r="B232" s="33"/>
      <c r="C232" s="122" t="s">
        <v>534</v>
      </c>
      <c r="D232" s="122" t="s">
        <v>267</v>
      </c>
      <c r="E232" s="123" t="s">
        <v>2930</v>
      </c>
      <c r="F232" s="124" t="s">
        <v>2931</v>
      </c>
      <c r="G232" s="125" t="s">
        <v>2609</v>
      </c>
      <c r="H232" s="126">
        <v>0.91500000000000004</v>
      </c>
      <c r="I232" s="127"/>
      <c r="J232" s="128">
        <f>ROUND(I232*H232,2)</f>
        <v>0</v>
      </c>
      <c r="K232" s="124" t="s">
        <v>1066</v>
      </c>
      <c r="L232" s="33"/>
      <c r="M232" s="129" t="s">
        <v>19</v>
      </c>
      <c r="N232" s="130" t="s">
        <v>46</v>
      </c>
      <c r="P232" s="131">
        <f>O232*H232</f>
        <v>0</v>
      </c>
      <c r="Q232" s="131">
        <v>0</v>
      </c>
      <c r="R232" s="131">
        <f>Q232*H232</f>
        <v>0</v>
      </c>
      <c r="S232" s="131">
        <v>0</v>
      </c>
      <c r="T232" s="132">
        <f>S232*H232</f>
        <v>0</v>
      </c>
      <c r="AR232" s="133" t="s">
        <v>272</v>
      </c>
      <c r="AT232" s="133" t="s">
        <v>267</v>
      </c>
      <c r="AU232" s="133" t="s">
        <v>83</v>
      </c>
      <c r="AY232" s="18" t="s">
        <v>266</v>
      </c>
      <c r="BE232" s="134">
        <f>IF(N232="základní",J232,0)</f>
        <v>0</v>
      </c>
      <c r="BF232" s="134">
        <f>IF(N232="snížená",J232,0)</f>
        <v>0</v>
      </c>
      <c r="BG232" s="134">
        <f>IF(N232="zákl. přenesená",J232,0)</f>
        <v>0</v>
      </c>
      <c r="BH232" s="134">
        <f>IF(N232="sníž. přenesená",J232,0)</f>
        <v>0</v>
      </c>
      <c r="BI232" s="134">
        <f>IF(N232="nulová",J232,0)</f>
        <v>0</v>
      </c>
      <c r="BJ232" s="18" t="s">
        <v>83</v>
      </c>
      <c r="BK232" s="134">
        <f>ROUND(I232*H232,2)</f>
        <v>0</v>
      </c>
      <c r="BL232" s="18" t="s">
        <v>272</v>
      </c>
      <c r="BM232" s="133" t="s">
        <v>6686</v>
      </c>
    </row>
    <row r="233" spans="2:65" s="1" customFormat="1" ht="11.25">
      <c r="B233" s="33"/>
      <c r="D233" s="186" t="s">
        <v>1068</v>
      </c>
      <c r="F233" s="187" t="s">
        <v>2933</v>
      </c>
      <c r="I233" s="151"/>
      <c r="L233" s="33"/>
      <c r="M233" s="152"/>
      <c r="T233" s="54"/>
      <c r="AT233" s="18" t="s">
        <v>1068</v>
      </c>
      <c r="AU233" s="18" t="s">
        <v>83</v>
      </c>
    </row>
    <row r="234" spans="2:65" s="1" customFormat="1" ht="19.5">
      <c r="B234" s="33"/>
      <c r="D234" s="136" t="s">
        <v>341</v>
      </c>
      <c r="F234" s="150" t="s">
        <v>2934</v>
      </c>
      <c r="I234" s="151"/>
      <c r="L234" s="33"/>
      <c r="M234" s="152"/>
      <c r="T234" s="54"/>
      <c r="AT234" s="18" t="s">
        <v>341</v>
      </c>
      <c r="AU234" s="18" t="s">
        <v>83</v>
      </c>
    </row>
    <row r="235" spans="2:65" s="1" customFormat="1" ht="21.75" customHeight="1">
      <c r="B235" s="33"/>
      <c r="C235" s="122" t="s">
        <v>538</v>
      </c>
      <c r="D235" s="122" t="s">
        <v>267</v>
      </c>
      <c r="E235" s="123" t="s">
        <v>1217</v>
      </c>
      <c r="F235" s="124" t="s">
        <v>1218</v>
      </c>
      <c r="G235" s="125" t="s">
        <v>270</v>
      </c>
      <c r="H235" s="126">
        <v>7.2</v>
      </c>
      <c r="I235" s="127"/>
      <c r="J235" s="128">
        <f>ROUND(I235*H235,2)</f>
        <v>0</v>
      </c>
      <c r="K235" s="124" t="s">
        <v>1066</v>
      </c>
      <c r="L235" s="33"/>
      <c r="M235" s="129" t="s">
        <v>19</v>
      </c>
      <c r="N235" s="130" t="s">
        <v>46</v>
      </c>
      <c r="P235" s="131">
        <f>O235*H235</f>
        <v>0</v>
      </c>
      <c r="Q235" s="131">
        <v>0</v>
      </c>
      <c r="R235" s="131">
        <f>Q235*H235</f>
        <v>0</v>
      </c>
      <c r="S235" s="131">
        <v>0</v>
      </c>
      <c r="T235" s="132">
        <f>S235*H235</f>
        <v>0</v>
      </c>
      <c r="AR235" s="133" t="s">
        <v>272</v>
      </c>
      <c r="AT235" s="133" t="s">
        <v>267</v>
      </c>
      <c r="AU235" s="133" t="s">
        <v>83</v>
      </c>
      <c r="AY235" s="18" t="s">
        <v>266</v>
      </c>
      <c r="BE235" s="134">
        <f>IF(N235="základní",J235,0)</f>
        <v>0</v>
      </c>
      <c r="BF235" s="134">
        <f>IF(N235="snížená",J235,0)</f>
        <v>0</v>
      </c>
      <c r="BG235" s="134">
        <f>IF(N235="zákl. přenesená",J235,0)</f>
        <v>0</v>
      </c>
      <c r="BH235" s="134">
        <f>IF(N235="sníž. přenesená",J235,0)</f>
        <v>0</v>
      </c>
      <c r="BI235" s="134">
        <f>IF(N235="nulová",J235,0)</f>
        <v>0</v>
      </c>
      <c r="BJ235" s="18" t="s">
        <v>83</v>
      </c>
      <c r="BK235" s="134">
        <f>ROUND(I235*H235,2)</f>
        <v>0</v>
      </c>
      <c r="BL235" s="18" t="s">
        <v>272</v>
      </c>
      <c r="BM235" s="133" t="s">
        <v>6687</v>
      </c>
    </row>
    <row r="236" spans="2:65" s="1" customFormat="1" ht="11.25">
      <c r="B236" s="33"/>
      <c r="D236" s="186" t="s">
        <v>1068</v>
      </c>
      <c r="F236" s="187" t="s">
        <v>1220</v>
      </c>
      <c r="I236" s="151"/>
      <c r="L236" s="33"/>
      <c r="M236" s="152"/>
      <c r="T236" s="54"/>
      <c r="AT236" s="18" t="s">
        <v>1068</v>
      </c>
      <c r="AU236" s="18" t="s">
        <v>83</v>
      </c>
    </row>
    <row r="237" spans="2:65" s="1" customFormat="1" ht="29.25">
      <c r="B237" s="33"/>
      <c r="D237" s="136" t="s">
        <v>341</v>
      </c>
      <c r="F237" s="150" t="s">
        <v>5998</v>
      </c>
      <c r="I237" s="151"/>
      <c r="L237" s="33"/>
      <c r="M237" s="152"/>
      <c r="T237" s="54"/>
      <c r="AT237" s="18" t="s">
        <v>341</v>
      </c>
      <c r="AU237" s="18" t="s">
        <v>83</v>
      </c>
    </row>
    <row r="238" spans="2:65" s="1" customFormat="1" ht="16.5" customHeight="1">
      <c r="B238" s="33"/>
      <c r="C238" s="122" t="s">
        <v>542</v>
      </c>
      <c r="D238" s="122" t="s">
        <v>267</v>
      </c>
      <c r="E238" s="123" t="s">
        <v>1222</v>
      </c>
      <c r="F238" s="124" t="s">
        <v>1223</v>
      </c>
      <c r="G238" s="125" t="s">
        <v>2636</v>
      </c>
      <c r="H238" s="126">
        <v>0.36899999999999999</v>
      </c>
      <c r="I238" s="127"/>
      <c r="J238" s="128">
        <f>ROUND(I238*H238,2)</f>
        <v>0</v>
      </c>
      <c r="K238" s="124" t="s">
        <v>1066</v>
      </c>
      <c r="L238" s="33"/>
      <c r="M238" s="129" t="s">
        <v>19</v>
      </c>
      <c r="N238" s="130" t="s">
        <v>46</v>
      </c>
      <c r="P238" s="131">
        <f>O238*H238</f>
        <v>0</v>
      </c>
      <c r="Q238" s="131">
        <v>0</v>
      </c>
      <c r="R238" s="131">
        <f>Q238*H238</f>
        <v>0</v>
      </c>
      <c r="S238" s="131">
        <v>0</v>
      </c>
      <c r="T238" s="132">
        <f>S238*H238</f>
        <v>0</v>
      </c>
      <c r="AR238" s="133" t="s">
        <v>272</v>
      </c>
      <c r="AT238" s="133" t="s">
        <v>267</v>
      </c>
      <c r="AU238" s="133" t="s">
        <v>83</v>
      </c>
      <c r="AY238" s="18" t="s">
        <v>266</v>
      </c>
      <c r="BE238" s="134">
        <f>IF(N238="základní",J238,0)</f>
        <v>0</v>
      </c>
      <c r="BF238" s="134">
        <f>IF(N238="snížená",J238,0)</f>
        <v>0</v>
      </c>
      <c r="BG238" s="134">
        <f>IF(N238="zákl. přenesená",J238,0)</f>
        <v>0</v>
      </c>
      <c r="BH238" s="134">
        <f>IF(N238="sníž. přenesená",J238,0)</f>
        <v>0</v>
      </c>
      <c r="BI238" s="134">
        <f>IF(N238="nulová",J238,0)</f>
        <v>0</v>
      </c>
      <c r="BJ238" s="18" t="s">
        <v>83</v>
      </c>
      <c r="BK238" s="134">
        <f>ROUND(I238*H238,2)</f>
        <v>0</v>
      </c>
      <c r="BL238" s="18" t="s">
        <v>272</v>
      </c>
      <c r="BM238" s="133" t="s">
        <v>6688</v>
      </c>
    </row>
    <row r="239" spans="2:65" s="1" customFormat="1" ht="11.25">
      <c r="B239" s="33"/>
      <c r="D239" s="186" t="s">
        <v>1068</v>
      </c>
      <c r="F239" s="187" t="s">
        <v>1225</v>
      </c>
      <c r="I239" s="151"/>
      <c r="L239" s="33"/>
      <c r="M239" s="152"/>
      <c r="T239" s="54"/>
      <c r="AT239" s="18" t="s">
        <v>1068</v>
      </c>
      <c r="AU239" s="18" t="s">
        <v>83</v>
      </c>
    </row>
    <row r="240" spans="2:65" s="1" customFormat="1" ht="19.5">
      <c r="B240" s="33"/>
      <c r="D240" s="136" t="s">
        <v>341</v>
      </c>
      <c r="F240" s="150" t="s">
        <v>2943</v>
      </c>
      <c r="I240" s="151"/>
      <c r="L240" s="33"/>
      <c r="M240" s="152"/>
      <c r="T240" s="54"/>
      <c r="AT240" s="18" t="s">
        <v>341</v>
      </c>
      <c r="AU240" s="18" t="s">
        <v>83</v>
      </c>
    </row>
    <row r="241" spans="2:65" s="1" customFormat="1" ht="16.5" customHeight="1">
      <c r="B241" s="33"/>
      <c r="C241" s="122" t="s">
        <v>546</v>
      </c>
      <c r="D241" s="122" t="s">
        <v>267</v>
      </c>
      <c r="E241" s="123" t="s">
        <v>2948</v>
      </c>
      <c r="F241" s="124" t="s">
        <v>2949</v>
      </c>
      <c r="G241" s="125" t="s">
        <v>270</v>
      </c>
      <c r="H241" s="126">
        <v>1.6</v>
      </c>
      <c r="I241" s="127"/>
      <c r="J241" s="128">
        <f>ROUND(I241*H241,2)</f>
        <v>0</v>
      </c>
      <c r="K241" s="124" t="s">
        <v>1066</v>
      </c>
      <c r="L241" s="33"/>
      <c r="M241" s="129" t="s">
        <v>19</v>
      </c>
      <c r="N241" s="130" t="s">
        <v>46</v>
      </c>
      <c r="P241" s="131">
        <f>O241*H241</f>
        <v>0</v>
      </c>
      <c r="Q241" s="131">
        <v>0</v>
      </c>
      <c r="R241" s="131">
        <f>Q241*H241</f>
        <v>0</v>
      </c>
      <c r="S241" s="131">
        <v>0</v>
      </c>
      <c r="T241" s="132">
        <f>S241*H241</f>
        <v>0</v>
      </c>
      <c r="AR241" s="133" t="s">
        <v>272</v>
      </c>
      <c r="AT241" s="133" t="s">
        <v>267</v>
      </c>
      <c r="AU241" s="133" t="s">
        <v>83</v>
      </c>
      <c r="AY241" s="18" t="s">
        <v>266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8" t="s">
        <v>83</v>
      </c>
      <c r="BK241" s="134">
        <f>ROUND(I241*H241,2)</f>
        <v>0</v>
      </c>
      <c r="BL241" s="18" t="s">
        <v>272</v>
      </c>
      <c r="BM241" s="133" t="s">
        <v>6689</v>
      </c>
    </row>
    <row r="242" spans="2:65" s="1" customFormat="1" ht="11.25">
      <c r="B242" s="33"/>
      <c r="D242" s="186" t="s">
        <v>1068</v>
      </c>
      <c r="F242" s="187" t="s">
        <v>2951</v>
      </c>
      <c r="I242" s="151"/>
      <c r="L242" s="33"/>
      <c r="M242" s="152"/>
      <c r="T242" s="54"/>
      <c r="AT242" s="18" t="s">
        <v>1068</v>
      </c>
      <c r="AU242" s="18" t="s">
        <v>83</v>
      </c>
    </row>
    <row r="243" spans="2:65" s="1" customFormat="1" ht="19.5">
      <c r="B243" s="33"/>
      <c r="D243" s="136" t="s">
        <v>341</v>
      </c>
      <c r="F243" s="150" t="s">
        <v>2952</v>
      </c>
      <c r="I243" s="151"/>
      <c r="L243" s="33"/>
      <c r="M243" s="152"/>
      <c r="T243" s="54"/>
      <c r="AT243" s="18" t="s">
        <v>341</v>
      </c>
      <c r="AU243" s="18" t="s">
        <v>83</v>
      </c>
    </row>
    <row r="244" spans="2:65" s="1" customFormat="1" ht="21.75" customHeight="1">
      <c r="B244" s="33"/>
      <c r="C244" s="122" t="s">
        <v>550</v>
      </c>
      <c r="D244" s="122" t="s">
        <v>267</v>
      </c>
      <c r="E244" s="123" t="s">
        <v>5206</v>
      </c>
      <c r="F244" s="124" t="s">
        <v>5207</v>
      </c>
      <c r="G244" s="125" t="s">
        <v>270</v>
      </c>
      <c r="H244" s="126">
        <v>3.5</v>
      </c>
      <c r="I244" s="127"/>
      <c r="J244" s="128">
        <f>ROUND(I244*H244,2)</f>
        <v>0</v>
      </c>
      <c r="K244" s="124" t="s">
        <v>1066</v>
      </c>
      <c r="L244" s="33"/>
      <c r="M244" s="129" t="s">
        <v>19</v>
      </c>
      <c r="N244" s="130" t="s">
        <v>46</v>
      </c>
      <c r="P244" s="131">
        <f>O244*H244</f>
        <v>0</v>
      </c>
      <c r="Q244" s="131">
        <v>0</v>
      </c>
      <c r="R244" s="131">
        <f>Q244*H244</f>
        <v>0</v>
      </c>
      <c r="S244" s="131">
        <v>0</v>
      </c>
      <c r="T244" s="132">
        <f>S244*H244</f>
        <v>0</v>
      </c>
      <c r="AR244" s="133" t="s">
        <v>272</v>
      </c>
      <c r="AT244" s="133" t="s">
        <v>267</v>
      </c>
      <c r="AU244" s="133" t="s">
        <v>83</v>
      </c>
      <c r="AY244" s="18" t="s">
        <v>266</v>
      </c>
      <c r="BE244" s="134">
        <f>IF(N244="základní",J244,0)</f>
        <v>0</v>
      </c>
      <c r="BF244" s="134">
        <f>IF(N244="snížená",J244,0)</f>
        <v>0</v>
      </c>
      <c r="BG244" s="134">
        <f>IF(N244="zákl. přenesená",J244,0)</f>
        <v>0</v>
      </c>
      <c r="BH244" s="134">
        <f>IF(N244="sníž. přenesená",J244,0)</f>
        <v>0</v>
      </c>
      <c r="BI244" s="134">
        <f>IF(N244="nulová",J244,0)</f>
        <v>0</v>
      </c>
      <c r="BJ244" s="18" t="s">
        <v>83</v>
      </c>
      <c r="BK244" s="134">
        <f>ROUND(I244*H244,2)</f>
        <v>0</v>
      </c>
      <c r="BL244" s="18" t="s">
        <v>272</v>
      </c>
      <c r="BM244" s="133" t="s">
        <v>6690</v>
      </c>
    </row>
    <row r="245" spans="2:65" s="1" customFormat="1" ht="11.25">
      <c r="B245" s="33"/>
      <c r="D245" s="186" t="s">
        <v>1068</v>
      </c>
      <c r="F245" s="187" t="s">
        <v>5209</v>
      </c>
      <c r="I245" s="151"/>
      <c r="L245" s="33"/>
      <c r="M245" s="152"/>
      <c r="T245" s="54"/>
      <c r="AT245" s="18" t="s">
        <v>1068</v>
      </c>
      <c r="AU245" s="18" t="s">
        <v>83</v>
      </c>
    </row>
    <row r="246" spans="2:65" s="1" customFormat="1" ht="29.25">
      <c r="B246" s="33"/>
      <c r="D246" s="136" t="s">
        <v>341</v>
      </c>
      <c r="F246" s="150" t="s">
        <v>5210</v>
      </c>
      <c r="I246" s="151"/>
      <c r="L246" s="33"/>
      <c r="M246" s="152"/>
      <c r="T246" s="54"/>
      <c r="AT246" s="18" t="s">
        <v>341</v>
      </c>
      <c r="AU246" s="18" t="s">
        <v>83</v>
      </c>
    </row>
    <row r="247" spans="2:65" s="1" customFormat="1" ht="16.5" customHeight="1">
      <c r="B247" s="33"/>
      <c r="C247" s="122" t="s">
        <v>554</v>
      </c>
      <c r="D247" s="122" t="s">
        <v>267</v>
      </c>
      <c r="E247" s="123" t="s">
        <v>5430</v>
      </c>
      <c r="F247" s="124" t="s">
        <v>5431</v>
      </c>
      <c r="G247" s="125" t="s">
        <v>270</v>
      </c>
      <c r="H247" s="126">
        <v>124.8</v>
      </c>
      <c r="I247" s="127"/>
      <c r="J247" s="128">
        <f>ROUND(I247*H247,2)</f>
        <v>0</v>
      </c>
      <c r="K247" s="124" t="s">
        <v>1066</v>
      </c>
      <c r="L247" s="33"/>
      <c r="M247" s="129" t="s">
        <v>19</v>
      </c>
      <c r="N247" s="130" t="s">
        <v>46</v>
      </c>
      <c r="P247" s="131">
        <f>O247*H247</f>
        <v>0</v>
      </c>
      <c r="Q247" s="131">
        <v>0</v>
      </c>
      <c r="R247" s="131">
        <f>Q247*H247</f>
        <v>0</v>
      </c>
      <c r="S247" s="131">
        <v>0</v>
      </c>
      <c r="T247" s="132">
        <f>S247*H247</f>
        <v>0</v>
      </c>
      <c r="AR247" s="133" t="s">
        <v>272</v>
      </c>
      <c r="AT247" s="133" t="s">
        <v>267</v>
      </c>
      <c r="AU247" s="133" t="s">
        <v>83</v>
      </c>
      <c r="AY247" s="18" t="s">
        <v>266</v>
      </c>
      <c r="BE247" s="134">
        <f>IF(N247="základní",J247,0)</f>
        <v>0</v>
      </c>
      <c r="BF247" s="134">
        <f>IF(N247="snížená",J247,0)</f>
        <v>0</v>
      </c>
      <c r="BG247" s="134">
        <f>IF(N247="zákl. přenesená",J247,0)</f>
        <v>0</v>
      </c>
      <c r="BH247" s="134">
        <f>IF(N247="sníž. přenesená",J247,0)</f>
        <v>0</v>
      </c>
      <c r="BI247" s="134">
        <f>IF(N247="nulová",J247,0)</f>
        <v>0</v>
      </c>
      <c r="BJ247" s="18" t="s">
        <v>83</v>
      </c>
      <c r="BK247" s="134">
        <f>ROUND(I247*H247,2)</f>
        <v>0</v>
      </c>
      <c r="BL247" s="18" t="s">
        <v>272</v>
      </c>
      <c r="BM247" s="133" t="s">
        <v>6691</v>
      </c>
    </row>
    <row r="248" spans="2:65" s="1" customFormat="1" ht="11.25">
      <c r="B248" s="33"/>
      <c r="D248" s="186" t="s">
        <v>1068</v>
      </c>
      <c r="F248" s="187" t="s">
        <v>5433</v>
      </c>
      <c r="I248" s="151"/>
      <c r="L248" s="33"/>
      <c r="M248" s="152"/>
      <c r="T248" s="54"/>
      <c r="AT248" s="18" t="s">
        <v>1068</v>
      </c>
      <c r="AU248" s="18" t="s">
        <v>83</v>
      </c>
    </row>
    <row r="249" spans="2:65" s="1" customFormat="1" ht="19.5">
      <c r="B249" s="33"/>
      <c r="D249" s="136" t="s">
        <v>341</v>
      </c>
      <c r="F249" s="150" t="s">
        <v>6003</v>
      </c>
      <c r="I249" s="151"/>
      <c r="L249" s="33"/>
      <c r="M249" s="152"/>
      <c r="T249" s="54"/>
      <c r="AT249" s="18" t="s">
        <v>341</v>
      </c>
      <c r="AU249" s="18" t="s">
        <v>83</v>
      </c>
    </row>
    <row r="250" spans="2:65" s="1" customFormat="1" ht="16.5" customHeight="1">
      <c r="B250" s="33"/>
      <c r="C250" s="122" t="s">
        <v>558</v>
      </c>
      <c r="D250" s="122" t="s">
        <v>267</v>
      </c>
      <c r="E250" s="123" t="s">
        <v>3370</v>
      </c>
      <c r="F250" s="124" t="s">
        <v>3371</v>
      </c>
      <c r="G250" s="125" t="s">
        <v>270</v>
      </c>
      <c r="H250" s="126">
        <v>4.8</v>
      </c>
      <c r="I250" s="127"/>
      <c r="J250" s="128">
        <f>ROUND(I250*H250,2)</f>
        <v>0</v>
      </c>
      <c r="K250" s="124" t="s">
        <v>1066</v>
      </c>
      <c r="L250" s="33"/>
      <c r="M250" s="129" t="s">
        <v>19</v>
      </c>
      <c r="N250" s="130" t="s">
        <v>46</v>
      </c>
      <c r="P250" s="131">
        <f>O250*H250</f>
        <v>0</v>
      </c>
      <c r="Q250" s="131">
        <v>0</v>
      </c>
      <c r="R250" s="131">
        <f>Q250*H250</f>
        <v>0</v>
      </c>
      <c r="S250" s="131">
        <v>0</v>
      </c>
      <c r="T250" s="132">
        <f>S250*H250</f>
        <v>0</v>
      </c>
      <c r="AR250" s="133" t="s">
        <v>272</v>
      </c>
      <c r="AT250" s="133" t="s">
        <v>267</v>
      </c>
      <c r="AU250" s="133" t="s">
        <v>83</v>
      </c>
      <c r="AY250" s="18" t="s">
        <v>266</v>
      </c>
      <c r="BE250" s="134">
        <f>IF(N250="základní",J250,0)</f>
        <v>0</v>
      </c>
      <c r="BF250" s="134">
        <f>IF(N250="snížená",J250,0)</f>
        <v>0</v>
      </c>
      <c r="BG250" s="134">
        <f>IF(N250="zákl. přenesená",J250,0)</f>
        <v>0</v>
      </c>
      <c r="BH250" s="134">
        <f>IF(N250="sníž. přenesená",J250,0)</f>
        <v>0</v>
      </c>
      <c r="BI250" s="134">
        <f>IF(N250="nulová",J250,0)</f>
        <v>0</v>
      </c>
      <c r="BJ250" s="18" t="s">
        <v>83</v>
      </c>
      <c r="BK250" s="134">
        <f>ROUND(I250*H250,2)</f>
        <v>0</v>
      </c>
      <c r="BL250" s="18" t="s">
        <v>272</v>
      </c>
      <c r="BM250" s="133" t="s">
        <v>6692</v>
      </c>
    </row>
    <row r="251" spans="2:65" s="1" customFormat="1" ht="11.25">
      <c r="B251" s="33"/>
      <c r="D251" s="186" t="s">
        <v>1068</v>
      </c>
      <c r="F251" s="187" t="s">
        <v>3373</v>
      </c>
      <c r="I251" s="151"/>
      <c r="L251" s="33"/>
      <c r="M251" s="152"/>
      <c r="T251" s="54"/>
      <c r="AT251" s="18" t="s">
        <v>1068</v>
      </c>
      <c r="AU251" s="18" t="s">
        <v>83</v>
      </c>
    </row>
    <row r="252" spans="2:65" s="1" customFormat="1" ht="19.5">
      <c r="B252" s="33"/>
      <c r="D252" s="136" t="s">
        <v>341</v>
      </c>
      <c r="F252" s="150" t="s">
        <v>6005</v>
      </c>
      <c r="I252" s="151"/>
      <c r="L252" s="33"/>
      <c r="M252" s="152"/>
      <c r="T252" s="54"/>
      <c r="AT252" s="18" t="s">
        <v>341</v>
      </c>
      <c r="AU252" s="18" t="s">
        <v>83</v>
      </c>
    </row>
    <row r="253" spans="2:65" s="1" customFormat="1" ht="21.75" customHeight="1">
      <c r="B253" s="33"/>
      <c r="C253" s="122" t="s">
        <v>562</v>
      </c>
      <c r="D253" s="122" t="s">
        <v>267</v>
      </c>
      <c r="E253" s="123" t="s">
        <v>2963</v>
      </c>
      <c r="F253" s="124" t="s">
        <v>2964</v>
      </c>
      <c r="G253" s="125" t="s">
        <v>2609</v>
      </c>
      <c r="H253" s="126">
        <v>105.78</v>
      </c>
      <c r="I253" s="127"/>
      <c r="J253" s="128">
        <f>ROUND(I253*H253,2)</f>
        <v>0</v>
      </c>
      <c r="K253" s="124" t="s">
        <v>1066</v>
      </c>
      <c r="L253" s="33"/>
      <c r="M253" s="129" t="s">
        <v>19</v>
      </c>
      <c r="N253" s="130" t="s">
        <v>46</v>
      </c>
      <c r="P253" s="131">
        <f>O253*H253</f>
        <v>0</v>
      </c>
      <c r="Q253" s="131">
        <v>0</v>
      </c>
      <c r="R253" s="131">
        <f>Q253*H253</f>
        <v>0</v>
      </c>
      <c r="S253" s="131">
        <v>0</v>
      </c>
      <c r="T253" s="132">
        <f>S253*H253</f>
        <v>0</v>
      </c>
      <c r="AR253" s="133" t="s">
        <v>272</v>
      </c>
      <c r="AT253" s="133" t="s">
        <v>267</v>
      </c>
      <c r="AU253" s="133" t="s">
        <v>83</v>
      </c>
      <c r="AY253" s="18" t="s">
        <v>266</v>
      </c>
      <c r="BE253" s="134">
        <f>IF(N253="základní",J253,0)</f>
        <v>0</v>
      </c>
      <c r="BF253" s="134">
        <f>IF(N253="snížená",J253,0)</f>
        <v>0</v>
      </c>
      <c r="BG253" s="134">
        <f>IF(N253="zákl. přenesená",J253,0)</f>
        <v>0</v>
      </c>
      <c r="BH253" s="134">
        <f>IF(N253="sníž. přenesená",J253,0)</f>
        <v>0</v>
      </c>
      <c r="BI253" s="134">
        <f>IF(N253="nulová",J253,0)</f>
        <v>0</v>
      </c>
      <c r="BJ253" s="18" t="s">
        <v>83</v>
      </c>
      <c r="BK253" s="134">
        <f>ROUND(I253*H253,2)</f>
        <v>0</v>
      </c>
      <c r="BL253" s="18" t="s">
        <v>272</v>
      </c>
      <c r="BM253" s="133" t="s">
        <v>6693</v>
      </c>
    </row>
    <row r="254" spans="2:65" s="1" customFormat="1" ht="11.25">
      <c r="B254" s="33"/>
      <c r="D254" s="186" t="s">
        <v>1068</v>
      </c>
      <c r="F254" s="187" t="s">
        <v>2966</v>
      </c>
      <c r="I254" s="151"/>
      <c r="L254" s="33"/>
      <c r="M254" s="152"/>
      <c r="T254" s="54"/>
      <c r="AT254" s="18" t="s">
        <v>1068</v>
      </c>
      <c r="AU254" s="18" t="s">
        <v>83</v>
      </c>
    </row>
    <row r="255" spans="2:65" s="1" customFormat="1" ht="29.25">
      <c r="B255" s="33"/>
      <c r="D255" s="136" t="s">
        <v>341</v>
      </c>
      <c r="F255" s="150" t="s">
        <v>2967</v>
      </c>
      <c r="I255" s="151"/>
      <c r="L255" s="33"/>
      <c r="M255" s="152"/>
      <c r="T255" s="54"/>
      <c r="AT255" s="18" t="s">
        <v>341</v>
      </c>
      <c r="AU255" s="18" t="s">
        <v>83</v>
      </c>
    </row>
    <row r="256" spans="2:65" s="10" customFormat="1" ht="25.9" customHeight="1">
      <c r="B256" s="112"/>
      <c r="D256" s="113" t="s">
        <v>74</v>
      </c>
      <c r="E256" s="114" t="s">
        <v>264</v>
      </c>
      <c r="F256" s="114" t="s">
        <v>265</v>
      </c>
      <c r="I256" s="115"/>
      <c r="J256" s="116">
        <f>BK256</f>
        <v>0</v>
      </c>
      <c r="L256" s="112"/>
      <c r="M256" s="117"/>
      <c r="P256" s="118">
        <f>SUM(P257:P264)</f>
        <v>0</v>
      </c>
      <c r="R256" s="118">
        <f>SUM(R257:R264)</f>
        <v>0</v>
      </c>
      <c r="T256" s="119">
        <f>SUM(T257:T264)</f>
        <v>0</v>
      </c>
      <c r="AR256" s="113" t="s">
        <v>83</v>
      </c>
      <c r="AT256" s="120" t="s">
        <v>74</v>
      </c>
      <c r="AU256" s="120" t="s">
        <v>75</v>
      </c>
      <c r="AY256" s="113" t="s">
        <v>266</v>
      </c>
      <c r="BK256" s="121">
        <f>SUM(BK257:BK264)</f>
        <v>0</v>
      </c>
    </row>
    <row r="257" spans="2:65" s="1" customFormat="1" ht="16.5" customHeight="1">
      <c r="B257" s="33"/>
      <c r="C257" s="122" t="s">
        <v>566</v>
      </c>
      <c r="D257" s="122" t="s">
        <v>267</v>
      </c>
      <c r="E257" s="123" t="s">
        <v>2968</v>
      </c>
      <c r="F257" s="124" t="s">
        <v>2969</v>
      </c>
      <c r="G257" s="125" t="s">
        <v>2609</v>
      </c>
      <c r="H257" s="126">
        <v>100</v>
      </c>
      <c r="I257" s="127"/>
      <c r="J257" s="128">
        <f>ROUND(I257*H257,2)</f>
        <v>0</v>
      </c>
      <c r="K257" s="124" t="s">
        <v>1066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83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6694</v>
      </c>
    </row>
    <row r="258" spans="2:65" s="1" customFormat="1" ht="11.25">
      <c r="B258" s="33"/>
      <c r="D258" s="186" t="s">
        <v>1068</v>
      </c>
      <c r="F258" s="187" t="s">
        <v>2971</v>
      </c>
      <c r="I258" s="151"/>
      <c r="L258" s="33"/>
      <c r="M258" s="152"/>
      <c r="T258" s="54"/>
      <c r="AT258" s="18" t="s">
        <v>1068</v>
      </c>
      <c r="AU258" s="18" t="s">
        <v>83</v>
      </c>
    </row>
    <row r="259" spans="2:65" s="1" customFormat="1" ht="29.25">
      <c r="B259" s="33"/>
      <c r="D259" s="136" t="s">
        <v>341</v>
      </c>
      <c r="F259" s="150" t="s">
        <v>2972</v>
      </c>
      <c r="I259" s="151"/>
      <c r="L259" s="33"/>
      <c r="M259" s="152"/>
      <c r="T259" s="54"/>
      <c r="AT259" s="18" t="s">
        <v>341</v>
      </c>
      <c r="AU259" s="18" t="s">
        <v>83</v>
      </c>
    </row>
    <row r="260" spans="2:65" s="1" customFormat="1" ht="16.5" customHeight="1">
      <c r="B260" s="33"/>
      <c r="C260" s="122" t="s">
        <v>429</v>
      </c>
      <c r="D260" s="122" t="s">
        <v>267</v>
      </c>
      <c r="E260" s="123" t="s">
        <v>2973</v>
      </c>
      <c r="F260" s="124" t="s">
        <v>2974</v>
      </c>
      <c r="G260" s="125" t="s">
        <v>2609</v>
      </c>
      <c r="H260" s="126">
        <v>100</v>
      </c>
      <c r="I260" s="127"/>
      <c r="J260" s="128">
        <f>ROUND(I260*H260,2)</f>
        <v>0</v>
      </c>
      <c r="K260" s="124" t="s">
        <v>1066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83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6695</v>
      </c>
    </row>
    <row r="261" spans="2:65" s="1" customFormat="1" ht="11.25">
      <c r="B261" s="33"/>
      <c r="D261" s="186" t="s">
        <v>1068</v>
      </c>
      <c r="F261" s="187" t="s">
        <v>2976</v>
      </c>
      <c r="I261" s="151"/>
      <c r="L261" s="33"/>
      <c r="M261" s="152"/>
      <c r="T261" s="54"/>
      <c r="AT261" s="18" t="s">
        <v>1068</v>
      </c>
      <c r="AU261" s="18" t="s">
        <v>83</v>
      </c>
    </row>
    <row r="262" spans="2:65" s="1" customFormat="1" ht="29.25">
      <c r="B262" s="33"/>
      <c r="D262" s="136" t="s">
        <v>341</v>
      </c>
      <c r="F262" s="150" t="s">
        <v>2977</v>
      </c>
      <c r="I262" s="151"/>
      <c r="L262" s="33"/>
      <c r="M262" s="152"/>
      <c r="T262" s="54"/>
      <c r="AT262" s="18" t="s">
        <v>341</v>
      </c>
      <c r="AU262" s="18" t="s">
        <v>83</v>
      </c>
    </row>
    <row r="263" spans="2:65" s="1" customFormat="1" ht="16.5" customHeight="1">
      <c r="B263" s="33"/>
      <c r="C263" s="122" t="s">
        <v>336</v>
      </c>
      <c r="D263" s="122" t="s">
        <v>267</v>
      </c>
      <c r="E263" s="123" t="s">
        <v>2978</v>
      </c>
      <c r="F263" s="124" t="s">
        <v>2979</v>
      </c>
      <c r="G263" s="125" t="s">
        <v>310</v>
      </c>
      <c r="H263" s="126">
        <v>33.332999999999998</v>
      </c>
      <c r="I263" s="127"/>
      <c r="J263" s="128">
        <f>ROUND(I263*H263,2)</f>
        <v>0</v>
      </c>
      <c r="K263" s="124" t="s">
        <v>1066</v>
      </c>
      <c r="L263" s="33"/>
      <c r="M263" s="129" t="s">
        <v>19</v>
      </c>
      <c r="N263" s="130" t="s">
        <v>46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272</v>
      </c>
      <c r="AT263" s="133" t="s">
        <v>267</v>
      </c>
      <c r="AU263" s="133" t="s">
        <v>83</v>
      </c>
      <c r="AY263" s="18" t="s">
        <v>266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8" t="s">
        <v>83</v>
      </c>
      <c r="BK263" s="134">
        <f>ROUND(I263*H263,2)</f>
        <v>0</v>
      </c>
      <c r="BL263" s="18" t="s">
        <v>272</v>
      </c>
      <c r="BM263" s="133" t="s">
        <v>6696</v>
      </c>
    </row>
    <row r="264" spans="2:65" s="1" customFormat="1" ht="11.25">
      <c r="B264" s="33"/>
      <c r="D264" s="186" t="s">
        <v>1068</v>
      </c>
      <c r="F264" s="187" t="s">
        <v>2981</v>
      </c>
      <c r="I264" s="151"/>
      <c r="L264" s="33"/>
      <c r="M264" s="152"/>
      <c r="T264" s="54"/>
      <c r="AT264" s="18" t="s">
        <v>1068</v>
      </c>
      <c r="AU264" s="18" t="s">
        <v>83</v>
      </c>
    </row>
    <row r="265" spans="2:65" s="10" customFormat="1" ht="25.9" customHeight="1">
      <c r="B265" s="112"/>
      <c r="D265" s="113" t="s">
        <v>74</v>
      </c>
      <c r="E265" s="114" t="s">
        <v>295</v>
      </c>
      <c r="F265" s="114" t="s">
        <v>2982</v>
      </c>
      <c r="I265" s="115"/>
      <c r="J265" s="116">
        <f>BK265</f>
        <v>0</v>
      </c>
      <c r="L265" s="112"/>
      <c r="M265" s="117"/>
      <c r="P265" s="118">
        <f>SUM(P266:P268)</f>
        <v>0</v>
      </c>
      <c r="R265" s="118">
        <f>SUM(R266:R268)</f>
        <v>0</v>
      </c>
      <c r="T265" s="119">
        <f>SUM(T266:T268)</f>
        <v>0</v>
      </c>
      <c r="AR265" s="113" t="s">
        <v>83</v>
      </c>
      <c r="AT265" s="120" t="s">
        <v>74</v>
      </c>
      <c r="AU265" s="120" t="s">
        <v>75</v>
      </c>
      <c r="AY265" s="113" t="s">
        <v>266</v>
      </c>
      <c r="BK265" s="121">
        <f>SUM(BK266:BK268)</f>
        <v>0</v>
      </c>
    </row>
    <row r="266" spans="2:65" s="1" customFormat="1" ht="16.5" customHeight="1">
      <c r="B266" s="33"/>
      <c r="C266" s="122" t="s">
        <v>343</v>
      </c>
      <c r="D266" s="122" t="s">
        <v>267</v>
      </c>
      <c r="E266" s="123" t="s">
        <v>3380</v>
      </c>
      <c r="F266" s="124" t="s">
        <v>3381</v>
      </c>
      <c r="G266" s="125" t="s">
        <v>298</v>
      </c>
      <c r="H266" s="126">
        <v>31.2</v>
      </c>
      <c r="I266" s="127"/>
      <c r="J266" s="128">
        <f>ROUND(I266*H266,2)</f>
        <v>0</v>
      </c>
      <c r="K266" s="124" t="s">
        <v>1066</v>
      </c>
      <c r="L266" s="33"/>
      <c r="M266" s="129" t="s">
        <v>19</v>
      </c>
      <c r="N266" s="130" t="s">
        <v>46</v>
      </c>
      <c r="P266" s="131">
        <f>O266*H266</f>
        <v>0</v>
      </c>
      <c r="Q266" s="131">
        <v>0</v>
      </c>
      <c r="R266" s="131">
        <f>Q266*H266</f>
        <v>0</v>
      </c>
      <c r="S266" s="131">
        <v>0</v>
      </c>
      <c r="T266" s="132">
        <f>S266*H266</f>
        <v>0</v>
      </c>
      <c r="AR266" s="133" t="s">
        <v>272</v>
      </c>
      <c r="AT266" s="133" t="s">
        <v>267</v>
      </c>
      <c r="AU266" s="133" t="s">
        <v>83</v>
      </c>
      <c r="AY266" s="18" t="s">
        <v>266</v>
      </c>
      <c r="BE266" s="134">
        <f>IF(N266="základní",J266,0)</f>
        <v>0</v>
      </c>
      <c r="BF266" s="134">
        <f>IF(N266="snížená",J266,0)</f>
        <v>0</v>
      </c>
      <c r="BG266" s="134">
        <f>IF(N266="zákl. přenesená",J266,0)</f>
        <v>0</v>
      </c>
      <c r="BH266" s="134">
        <f>IF(N266="sníž. přenesená",J266,0)</f>
        <v>0</v>
      </c>
      <c r="BI266" s="134">
        <f>IF(N266="nulová",J266,0)</f>
        <v>0</v>
      </c>
      <c r="BJ266" s="18" t="s">
        <v>83</v>
      </c>
      <c r="BK266" s="134">
        <f>ROUND(I266*H266,2)</f>
        <v>0</v>
      </c>
      <c r="BL266" s="18" t="s">
        <v>272</v>
      </c>
      <c r="BM266" s="133" t="s">
        <v>6697</v>
      </c>
    </row>
    <row r="267" spans="2:65" s="1" customFormat="1" ht="11.25">
      <c r="B267" s="33"/>
      <c r="D267" s="186" t="s">
        <v>1068</v>
      </c>
      <c r="F267" s="187" t="s">
        <v>3383</v>
      </c>
      <c r="I267" s="151"/>
      <c r="L267" s="33"/>
      <c r="M267" s="152"/>
      <c r="T267" s="54"/>
      <c r="AT267" s="18" t="s">
        <v>1068</v>
      </c>
      <c r="AU267" s="18" t="s">
        <v>83</v>
      </c>
    </row>
    <row r="268" spans="2:65" s="1" customFormat="1" ht="29.25">
      <c r="B268" s="33"/>
      <c r="D268" s="136" t="s">
        <v>341</v>
      </c>
      <c r="F268" s="150" t="s">
        <v>6011</v>
      </c>
      <c r="I268" s="151"/>
      <c r="L268" s="33"/>
      <c r="M268" s="152"/>
      <c r="T268" s="54"/>
      <c r="AT268" s="18" t="s">
        <v>341</v>
      </c>
      <c r="AU268" s="18" t="s">
        <v>83</v>
      </c>
    </row>
    <row r="269" spans="2:65" s="10" customFormat="1" ht="25.9" customHeight="1">
      <c r="B269" s="112"/>
      <c r="D269" s="113" t="s">
        <v>74</v>
      </c>
      <c r="E269" s="114" t="s">
        <v>293</v>
      </c>
      <c r="F269" s="114" t="s">
        <v>294</v>
      </c>
      <c r="I269" s="115"/>
      <c r="J269" s="116">
        <f>BK269</f>
        <v>0</v>
      </c>
      <c r="L269" s="112"/>
      <c r="M269" s="117"/>
      <c r="P269" s="118">
        <f>SUM(P270:P297)</f>
        <v>0</v>
      </c>
      <c r="R269" s="118">
        <f>SUM(R270:R297)</f>
        <v>0</v>
      </c>
      <c r="T269" s="119">
        <f>SUM(T270:T297)</f>
        <v>0</v>
      </c>
      <c r="AR269" s="113" t="s">
        <v>83</v>
      </c>
      <c r="AT269" s="120" t="s">
        <v>74</v>
      </c>
      <c r="AU269" s="120" t="s">
        <v>75</v>
      </c>
      <c r="AY269" s="113" t="s">
        <v>266</v>
      </c>
      <c r="BK269" s="121">
        <f>SUM(BK270:BK297)</f>
        <v>0</v>
      </c>
    </row>
    <row r="270" spans="2:65" s="1" customFormat="1" ht="16.5" customHeight="1">
      <c r="B270" s="33"/>
      <c r="C270" s="122" t="s">
        <v>578</v>
      </c>
      <c r="D270" s="122" t="s">
        <v>267</v>
      </c>
      <c r="E270" s="123" t="s">
        <v>2992</v>
      </c>
      <c r="F270" s="124" t="s">
        <v>2993</v>
      </c>
      <c r="G270" s="125" t="s">
        <v>2636</v>
      </c>
      <c r="H270" s="126">
        <v>3.3000000000000002E-2</v>
      </c>
      <c r="I270" s="127"/>
      <c r="J270" s="128">
        <f>ROUND(I270*H270,2)</f>
        <v>0</v>
      </c>
      <c r="K270" s="124" t="s">
        <v>1066</v>
      </c>
      <c r="L270" s="33"/>
      <c r="M270" s="129" t="s">
        <v>19</v>
      </c>
      <c r="N270" s="130" t="s">
        <v>46</v>
      </c>
      <c r="P270" s="131">
        <f>O270*H270</f>
        <v>0</v>
      </c>
      <c r="Q270" s="131">
        <v>0</v>
      </c>
      <c r="R270" s="131">
        <f>Q270*H270</f>
        <v>0</v>
      </c>
      <c r="S270" s="131">
        <v>0</v>
      </c>
      <c r="T270" s="132">
        <f>S270*H270</f>
        <v>0</v>
      </c>
      <c r="AR270" s="133" t="s">
        <v>272</v>
      </c>
      <c r="AT270" s="133" t="s">
        <v>267</v>
      </c>
      <c r="AU270" s="133" t="s">
        <v>83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272</v>
      </c>
      <c r="BM270" s="133" t="s">
        <v>6698</v>
      </c>
    </row>
    <row r="271" spans="2:65" s="1" customFormat="1" ht="11.25">
      <c r="B271" s="33"/>
      <c r="D271" s="186" t="s">
        <v>1068</v>
      </c>
      <c r="F271" s="187" t="s">
        <v>2995</v>
      </c>
      <c r="I271" s="151"/>
      <c r="L271" s="33"/>
      <c r="M271" s="152"/>
      <c r="T271" s="54"/>
      <c r="AT271" s="18" t="s">
        <v>1068</v>
      </c>
      <c r="AU271" s="18" t="s">
        <v>83</v>
      </c>
    </row>
    <row r="272" spans="2:65" s="1" customFormat="1" ht="16.5" customHeight="1">
      <c r="B272" s="33"/>
      <c r="C272" s="122" t="s">
        <v>582</v>
      </c>
      <c r="D272" s="122" t="s">
        <v>267</v>
      </c>
      <c r="E272" s="123" t="s">
        <v>2996</v>
      </c>
      <c r="F272" s="124" t="s">
        <v>2997</v>
      </c>
      <c r="G272" s="125" t="s">
        <v>2636</v>
      </c>
      <c r="H272" s="126">
        <v>7.5999999999999998E-2</v>
      </c>
      <c r="I272" s="127"/>
      <c r="J272" s="128">
        <f>ROUND(I272*H272,2)</f>
        <v>0</v>
      </c>
      <c r="K272" s="124" t="s">
        <v>1066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272</v>
      </c>
      <c r="AT272" s="133" t="s">
        <v>267</v>
      </c>
      <c r="AU272" s="133" t="s">
        <v>83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272</v>
      </c>
      <c r="BM272" s="133" t="s">
        <v>6699</v>
      </c>
    </row>
    <row r="273" spans="2:65" s="1" customFormat="1" ht="11.25">
      <c r="B273" s="33"/>
      <c r="D273" s="186" t="s">
        <v>1068</v>
      </c>
      <c r="F273" s="187" t="s">
        <v>2999</v>
      </c>
      <c r="I273" s="151"/>
      <c r="L273" s="33"/>
      <c r="M273" s="152"/>
      <c r="T273" s="54"/>
      <c r="AT273" s="18" t="s">
        <v>1068</v>
      </c>
      <c r="AU273" s="18" t="s">
        <v>83</v>
      </c>
    </row>
    <row r="274" spans="2:65" s="1" customFormat="1" ht="24.2" customHeight="1">
      <c r="B274" s="33"/>
      <c r="C274" s="122" t="s">
        <v>586</v>
      </c>
      <c r="D274" s="122" t="s">
        <v>267</v>
      </c>
      <c r="E274" s="123" t="s">
        <v>3003</v>
      </c>
      <c r="F274" s="124" t="s">
        <v>3004</v>
      </c>
      <c r="G274" s="125" t="s">
        <v>2609</v>
      </c>
      <c r="H274" s="126">
        <v>136.08000000000001</v>
      </c>
      <c r="I274" s="127"/>
      <c r="J274" s="128">
        <f>ROUND(I274*H274,2)</f>
        <v>0</v>
      </c>
      <c r="K274" s="124" t="s">
        <v>1066</v>
      </c>
      <c r="L274" s="33"/>
      <c r="M274" s="129" t="s">
        <v>19</v>
      </c>
      <c r="N274" s="130" t="s">
        <v>46</v>
      </c>
      <c r="P274" s="131">
        <f>O274*H274</f>
        <v>0</v>
      </c>
      <c r="Q274" s="131">
        <v>0</v>
      </c>
      <c r="R274" s="131">
        <f>Q274*H274</f>
        <v>0</v>
      </c>
      <c r="S274" s="131">
        <v>0</v>
      </c>
      <c r="T274" s="132">
        <f>S274*H274</f>
        <v>0</v>
      </c>
      <c r="AR274" s="133" t="s">
        <v>272</v>
      </c>
      <c r="AT274" s="133" t="s">
        <v>267</v>
      </c>
      <c r="AU274" s="133" t="s">
        <v>83</v>
      </c>
      <c r="AY274" s="18" t="s">
        <v>266</v>
      </c>
      <c r="BE274" s="134">
        <f>IF(N274="základní",J274,0)</f>
        <v>0</v>
      </c>
      <c r="BF274" s="134">
        <f>IF(N274="snížená",J274,0)</f>
        <v>0</v>
      </c>
      <c r="BG274" s="134">
        <f>IF(N274="zákl. přenesená",J274,0)</f>
        <v>0</v>
      </c>
      <c r="BH274" s="134">
        <f>IF(N274="sníž. přenesená",J274,0)</f>
        <v>0</v>
      </c>
      <c r="BI274" s="134">
        <f>IF(N274="nulová",J274,0)</f>
        <v>0</v>
      </c>
      <c r="BJ274" s="18" t="s">
        <v>83</v>
      </c>
      <c r="BK274" s="134">
        <f>ROUND(I274*H274,2)</f>
        <v>0</v>
      </c>
      <c r="BL274" s="18" t="s">
        <v>272</v>
      </c>
      <c r="BM274" s="133" t="s">
        <v>6700</v>
      </c>
    </row>
    <row r="275" spans="2:65" s="1" customFormat="1" ht="11.25">
      <c r="B275" s="33"/>
      <c r="D275" s="186" t="s">
        <v>1068</v>
      </c>
      <c r="F275" s="187" t="s">
        <v>3006</v>
      </c>
      <c r="I275" s="151"/>
      <c r="L275" s="33"/>
      <c r="M275" s="152"/>
      <c r="T275" s="54"/>
      <c r="AT275" s="18" t="s">
        <v>1068</v>
      </c>
      <c r="AU275" s="18" t="s">
        <v>83</v>
      </c>
    </row>
    <row r="276" spans="2:65" s="1" customFormat="1" ht="16.5" customHeight="1">
      <c r="B276" s="33"/>
      <c r="C276" s="122" t="s">
        <v>591</v>
      </c>
      <c r="D276" s="122" t="s">
        <v>267</v>
      </c>
      <c r="E276" s="123" t="s">
        <v>3013</v>
      </c>
      <c r="F276" s="124" t="s">
        <v>3014</v>
      </c>
      <c r="G276" s="125" t="s">
        <v>2609</v>
      </c>
      <c r="H276" s="126">
        <v>37.950000000000003</v>
      </c>
      <c r="I276" s="127"/>
      <c r="J276" s="128">
        <f>ROUND(I276*H276,2)</f>
        <v>0</v>
      </c>
      <c r="K276" s="124" t="s">
        <v>1066</v>
      </c>
      <c r="L276" s="33"/>
      <c r="M276" s="129" t="s">
        <v>19</v>
      </c>
      <c r="N276" s="130" t="s">
        <v>46</v>
      </c>
      <c r="P276" s="131">
        <f>O276*H276</f>
        <v>0</v>
      </c>
      <c r="Q276" s="131">
        <v>0</v>
      </c>
      <c r="R276" s="131">
        <f>Q276*H276</f>
        <v>0</v>
      </c>
      <c r="S276" s="131">
        <v>0</v>
      </c>
      <c r="T276" s="132">
        <f>S276*H276</f>
        <v>0</v>
      </c>
      <c r="AR276" s="133" t="s">
        <v>272</v>
      </c>
      <c r="AT276" s="133" t="s">
        <v>267</v>
      </c>
      <c r="AU276" s="133" t="s">
        <v>83</v>
      </c>
      <c r="AY276" s="18" t="s">
        <v>266</v>
      </c>
      <c r="BE276" s="134">
        <f>IF(N276="základní",J276,0)</f>
        <v>0</v>
      </c>
      <c r="BF276" s="134">
        <f>IF(N276="snížená",J276,0)</f>
        <v>0</v>
      </c>
      <c r="BG276" s="134">
        <f>IF(N276="zákl. přenesená",J276,0)</f>
        <v>0</v>
      </c>
      <c r="BH276" s="134">
        <f>IF(N276="sníž. přenesená",J276,0)</f>
        <v>0</v>
      </c>
      <c r="BI276" s="134">
        <f>IF(N276="nulová",J276,0)</f>
        <v>0</v>
      </c>
      <c r="BJ276" s="18" t="s">
        <v>83</v>
      </c>
      <c r="BK276" s="134">
        <f>ROUND(I276*H276,2)</f>
        <v>0</v>
      </c>
      <c r="BL276" s="18" t="s">
        <v>272</v>
      </c>
      <c r="BM276" s="133" t="s">
        <v>6701</v>
      </c>
    </row>
    <row r="277" spans="2:65" s="1" customFormat="1" ht="11.25">
      <c r="B277" s="33"/>
      <c r="D277" s="186" t="s">
        <v>1068</v>
      </c>
      <c r="F277" s="187" t="s">
        <v>3016</v>
      </c>
      <c r="I277" s="151"/>
      <c r="L277" s="33"/>
      <c r="M277" s="152"/>
      <c r="T277" s="54"/>
      <c r="AT277" s="18" t="s">
        <v>1068</v>
      </c>
      <c r="AU277" s="18" t="s">
        <v>83</v>
      </c>
    </row>
    <row r="278" spans="2:65" s="1" customFormat="1" ht="16.5" customHeight="1">
      <c r="B278" s="33"/>
      <c r="C278" s="122" t="s">
        <v>595</v>
      </c>
      <c r="D278" s="122" t="s">
        <v>267</v>
      </c>
      <c r="E278" s="123" t="s">
        <v>5227</v>
      </c>
      <c r="F278" s="124" t="s">
        <v>5228</v>
      </c>
      <c r="G278" s="125" t="s">
        <v>2609</v>
      </c>
      <c r="H278" s="126">
        <v>109.71</v>
      </c>
      <c r="I278" s="127"/>
      <c r="J278" s="128">
        <f>ROUND(I278*H278,2)</f>
        <v>0</v>
      </c>
      <c r="K278" s="124" t="s">
        <v>1066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272</v>
      </c>
      <c r="AT278" s="133" t="s">
        <v>267</v>
      </c>
      <c r="AU278" s="133" t="s">
        <v>83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272</v>
      </c>
      <c r="BM278" s="133" t="s">
        <v>6702</v>
      </c>
    </row>
    <row r="279" spans="2:65" s="1" customFormat="1" ht="11.25">
      <c r="B279" s="33"/>
      <c r="D279" s="186" t="s">
        <v>1068</v>
      </c>
      <c r="F279" s="187" t="s">
        <v>5230</v>
      </c>
      <c r="I279" s="151"/>
      <c r="L279" s="33"/>
      <c r="M279" s="152"/>
      <c r="T279" s="54"/>
      <c r="AT279" s="18" t="s">
        <v>1068</v>
      </c>
      <c r="AU279" s="18" t="s">
        <v>83</v>
      </c>
    </row>
    <row r="280" spans="2:65" s="1" customFormat="1" ht="16.5" customHeight="1">
      <c r="B280" s="33"/>
      <c r="C280" s="122" t="s">
        <v>470</v>
      </c>
      <c r="D280" s="122" t="s">
        <v>267</v>
      </c>
      <c r="E280" s="123" t="s">
        <v>3022</v>
      </c>
      <c r="F280" s="124" t="s">
        <v>3023</v>
      </c>
      <c r="G280" s="125" t="s">
        <v>2609</v>
      </c>
      <c r="H280" s="126">
        <v>109.2</v>
      </c>
      <c r="I280" s="127"/>
      <c r="J280" s="128">
        <f>ROUND(I280*H280,2)</f>
        <v>0</v>
      </c>
      <c r="K280" s="124" t="s">
        <v>1066</v>
      </c>
      <c r="L280" s="33"/>
      <c r="M280" s="129" t="s">
        <v>19</v>
      </c>
      <c r="N280" s="130" t="s">
        <v>46</v>
      </c>
      <c r="P280" s="131">
        <f>O280*H280</f>
        <v>0</v>
      </c>
      <c r="Q280" s="131">
        <v>0</v>
      </c>
      <c r="R280" s="131">
        <f>Q280*H280</f>
        <v>0</v>
      </c>
      <c r="S280" s="131">
        <v>0</v>
      </c>
      <c r="T280" s="132">
        <f>S280*H280</f>
        <v>0</v>
      </c>
      <c r="AR280" s="133" t="s">
        <v>272</v>
      </c>
      <c r="AT280" s="133" t="s">
        <v>267</v>
      </c>
      <c r="AU280" s="133" t="s">
        <v>83</v>
      </c>
      <c r="AY280" s="18" t="s">
        <v>266</v>
      </c>
      <c r="BE280" s="134">
        <f>IF(N280="základní",J280,0)</f>
        <v>0</v>
      </c>
      <c r="BF280" s="134">
        <f>IF(N280="snížená",J280,0)</f>
        <v>0</v>
      </c>
      <c r="BG280" s="134">
        <f>IF(N280="zákl. přenesená",J280,0)</f>
        <v>0</v>
      </c>
      <c r="BH280" s="134">
        <f>IF(N280="sníž. přenesená",J280,0)</f>
        <v>0</v>
      </c>
      <c r="BI280" s="134">
        <f>IF(N280="nulová",J280,0)</f>
        <v>0</v>
      </c>
      <c r="BJ280" s="18" t="s">
        <v>83</v>
      </c>
      <c r="BK280" s="134">
        <f>ROUND(I280*H280,2)</f>
        <v>0</v>
      </c>
      <c r="BL280" s="18" t="s">
        <v>272</v>
      </c>
      <c r="BM280" s="133" t="s">
        <v>6703</v>
      </c>
    </row>
    <row r="281" spans="2:65" s="1" customFormat="1" ht="11.25">
      <c r="B281" s="33"/>
      <c r="D281" s="186" t="s">
        <v>1068</v>
      </c>
      <c r="F281" s="187" t="s">
        <v>3025</v>
      </c>
      <c r="I281" s="151"/>
      <c r="L281" s="33"/>
      <c r="M281" s="152"/>
      <c r="T281" s="54"/>
      <c r="AT281" s="18" t="s">
        <v>1068</v>
      </c>
      <c r="AU281" s="18" t="s">
        <v>83</v>
      </c>
    </row>
    <row r="282" spans="2:65" s="1" customFormat="1" ht="19.5">
      <c r="B282" s="33"/>
      <c r="D282" s="136" t="s">
        <v>341</v>
      </c>
      <c r="F282" s="150" t="s">
        <v>3026</v>
      </c>
      <c r="I282" s="151"/>
      <c r="L282" s="33"/>
      <c r="M282" s="152"/>
      <c r="T282" s="54"/>
      <c r="AT282" s="18" t="s">
        <v>341</v>
      </c>
      <c r="AU282" s="18" t="s">
        <v>83</v>
      </c>
    </row>
    <row r="283" spans="2:65" s="1" customFormat="1" ht="16.5" customHeight="1">
      <c r="B283" s="33"/>
      <c r="C283" s="122" t="s">
        <v>465</v>
      </c>
      <c r="D283" s="122" t="s">
        <v>267</v>
      </c>
      <c r="E283" s="123" t="s">
        <v>3028</v>
      </c>
      <c r="F283" s="124" t="s">
        <v>3029</v>
      </c>
      <c r="G283" s="125" t="s">
        <v>2609</v>
      </c>
      <c r="H283" s="126">
        <v>218.3</v>
      </c>
      <c r="I283" s="127"/>
      <c r="J283" s="128">
        <f>ROUND(I283*H283,2)</f>
        <v>0</v>
      </c>
      <c r="K283" s="124" t="s">
        <v>1066</v>
      </c>
      <c r="L283" s="33"/>
      <c r="M283" s="129" t="s">
        <v>19</v>
      </c>
      <c r="N283" s="130" t="s">
        <v>46</v>
      </c>
      <c r="P283" s="131">
        <f>O283*H283</f>
        <v>0</v>
      </c>
      <c r="Q283" s="131">
        <v>0</v>
      </c>
      <c r="R283" s="131">
        <f>Q283*H283</f>
        <v>0</v>
      </c>
      <c r="S283" s="131">
        <v>0</v>
      </c>
      <c r="T283" s="132">
        <f>S283*H283</f>
        <v>0</v>
      </c>
      <c r="AR283" s="133" t="s">
        <v>272</v>
      </c>
      <c r="AT283" s="133" t="s">
        <v>267</v>
      </c>
      <c r="AU283" s="133" t="s">
        <v>83</v>
      </c>
      <c r="AY283" s="18" t="s">
        <v>266</v>
      </c>
      <c r="BE283" s="134">
        <f>IF(N283="základní",J283,0)</f>
        <v>0</v>
      </c>
      <c r="BF283" s="134">
        <f>IF(N283="snížená",J283,0)</f>
        <v>0</v>
      </c>
      <c r="BG283" s="134">
        <f>IF(N283="zákl. přenesená",J283,0)</f>
        <v>0</v>
      </c>
      <c r="BH283" s="134">
        <f>IF(N283="sníž. přenesená",J283,0)</f>
        <v>0</v>
      </c>
      <c r="BI283" s="134">
        <f>IF(N283="nulová",J283,0)</f>
        <v>0</v>
      </c>
      <c r="BJ283" s="18" t="s">
        <v>83</v>
      </c>
      <c r="BK283" s="134">
        <f>ROUND(I283*H283,2)</f>
        <v>0</v>
      </c>
      <c r="BL283" s="18" t="s">
        <v>272</v>
      </c>
      <c r="BM283" s="133" t="s">
        <v>6704</v>
      </c>
    </row>
    <row r="284" spans="2:65" s="1" customFormat="1" ht="11.25">
      <c r="B284" s="33"/>
      <c r="D284" s="186" t="s">
        <v>1068</v>
      </c>
      <c r="F284" s="187" t="s">
        <v>3031</v>
      </c>
      <c r="I284" s="151"/>
      <c r="L284" s="33"/>
      <c r="M284" s="152"/>
      <c r="T284" s="54"/>
      <c r="AT284" s="18" t="s">
        <v>1068</v>
      </c>
      <c r="AU284" s="18" t="s">
        <v>83</v>
      </c>
    </row>
    <row r="285" spans="2:65" s="1" customFormat="1" ht="19.5">
      <c r="B285" s="33"/>
      <c r="D285" s="136" t="s">
        <v>341</v>
      </c>
      <c r="F285" s="150" t="s">
        <v>3032</v>
      </c>
      <c r="I285" s="151"/>
      <c r="L285" s="33"/>
      <c r="M285" s="152"/>
      <c r="T285" s="54"/>
      <c r="AT285" s="18" t="s">
        <v>341</v>
      </c>
      <c r="AU285" s="18" t="s">
        <v>83</v>
      </c>
    </row>
    <row r="286" spans="2:65" s="1" customFormat="1" ht="16.5" customHeight="1">
      <c r="B286" s="33"/>
      <c r="C286" s="122" t="s">
        <v>574</v>
      </c>
      <c r="D286" s="122" t="s">
        <v>267</v>
      </c>
      <c r="E286" s="123" t="s">
        <v>3045</v>
      </c>
      <c r="F286" s="124" t="s">
        <v>3046</v>
      </c>
      <c r="G286" s="125" t="s">
        <v>2609</v>
      </c>
      <c r="H286" s="126">
        <v>113.4</v>
      </c>
      <c r="I286" s="127"/>
      <c r="J286" s="128">
        <f>ROUND(I286*H286,2)</f>
        <v>0</v>
      </c>
      <c r="K286" s="124" t="s">
        <v>1066</v>
      </c>
      <c r="L286" s="33"/>
      <c r="M286" s="129" t="s">
        <v>19</v>
      </c>
      <c r="N286" s="130" t="s">
        <v>46</v>
      </c>
      <c r="P286" s="131">
        <f>O286*H286</f>
        <v>0</v>
      </c>
      <c r="Q286" s="131">
        <v>0</v>
      </c>
      <c r="R286" s="131">
        <f>Q286*H286</f>
        <v>0</v>
      </c>
      <c r="S286" s="131">
        <v>0</v>
      </c>
      <c r="T286" s="132">
        <f>S286*H286</f>
        <v>0</v>
      </c>
      <c r="AR286" s="133" t="s">
        <v>272</v>
      </c>
      <c r="AT286" s="133" t="s">
        <v>267</v>
      </c>
      <c r="AU286" s="133" t="s">
        <v>83</v>
      </c>
      <c r="AY286" s="18" t="s">
        <v>266</v>
      </c>
      <c r="BE286" s="134">
        <f>IF(N286="základní",J286,0)</f>
        <v>0</v>
      </c>
      <c r="BF286" s="134">
        <f>IF(N286="snížená",J286,0)</f>
        <v>0</v>
      </c>
      <c r="BG286" s="134">
        <f>IF(N286="zákl. přenesená",J286,0)</f>
        <v>0</v>
      </c>
      <c r="BH286" s="134">
        <f>IF(N286="sníž. přenesená",J286,0)</f>
        <v>0</v>
      </c>
      <c r="BI286" s="134">
        <f>IF(N286="nulová",J286,0)</f>
        <v>0</v>
      </c>
      <c r="BJ286" s="18" t="s">
        <v>83</v>
      </c>
      <c r="BK286" s="134">
        <f>ROUND(I286*H286,2)</f>
        <v>0</v>
      </c>
      <c r="BL286" s="18" t="s">
        <v>272</v>
      </c>
      <c r="BM286" s="133" t="s">
        <v>6705</v>
      </c>
    </row>
    <row r="287" spans="2:65" s="1" customFormat="1" ht="11.25">
      <c r="B287" s="33"/>
      <c r="D287" s="186" t="s">
        <v>1068</v>
      </c>
      <c r="F287" s="187" t="s">
        <v>3048</v>
      </c>
      <c r="I287" s="151"/>
      <c r="L287" s="33"/>
      <c r="M287" s="152"/>
      <c r="T287" s="54"/>
      <c r="AT287" s="18" t="s">
        <v>1068</v>
      </c>
      <c r="AU287" s="18" t="s">
        <v>83</v>
      </c>
    </row>
    <row r="288" spans="2:65" s="1" customFormat="1" ht="19.5">
      <c r="B288" s="33"/>
      <c r="D288" s="136" t="s">
        <v>341</v>
      </c>
      <c r="F288" s="150" t="s">
        <v>3049</v>
      </c>
      <c r="I288" s="151"/>
      <c r="L288" s="33"/>
      <c r="M288" s="152"/>
      <c r="T288" s="54"/>
      <c r="AT288" s="18" t="s">
        <v>341</v>
      </c>
      <c r="AU288" s="18" t="s">
        <v>83</v>
      </c>
    </row>
    <row r="289" spans="2:65" s="1" customFormat="1" ht="16.5" customHeight="1">
      <c r="B289" s="33"/>
      <c r="C289" s="122" t="s">
        <v>570</v>
      </c>
      <c r="D289" s="122" t="s">
        <v>267</v>
      </c>
      <c r="E289" s="123" t="s">
        <v>6020</v>
      </c>
      <c r="F289" s="124" t="s">
        <v>6021</v>
      </c>
      <c r="G289" s="125" t="s">
        <v>2609</v>
      </c>
      <c r="H289" s="126">
        <v>83.2</v>
      </c>
      <c r="I289" s="127"/>
      <c r="J289" s="128">
        <f>ROUND(I289*H289,2)</f>
        <v>0</v>
      </c>
      <c r="K289" s="124" t="s">
        <v>1066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272</v>
      </c>
      <c r="AT289" s="133" t="s">
        <v>267</v>
      </c>
      <c r="AU289" s="133" t="s">
        <v>83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272</v>
      </c>
      <c r="BM289" s="133" t="s">
        <v>6706</v>
      </c>
    </row>
    <row r="290" spans="2:65" s="1" customFormat="1" ht="11.25">
      <c r="B290" s="33"/>
      <c r="D290" s="186" t="s">
        <v>1068</v>
      </c>
      <c r="F290" s="187" t="s">
        <v>6023</v>
      </c>
      <c r="I290" s="151"/>
      <c r="L290" s="33"/>
      <c r="M290" s="152"/>
      <c r="T290" s="54"/>
      <c r="AT290" s="18" t="s">
        <v>1068</v>
      </c>
      <c r="AU290" s="18" t="s">
        <v>83</v>
      </c>
    </row>
    <row r="291" spans="2:65" s="1" customFormat="1" ht="19.5">
      <c r="B291" s="33"/>
      <c r="D291" s="136" t="s">
        <v>341</v>
      </c>
      <c r="F291" s="150" t="s">
        <v>6024</v>
      </c>
      <c r="I291" s="151"/>
      <c r="L291" s="33"/>
      <c r="M291" s="152"/>
      <c r="T291" s="54"/>
      <c r="AT291" s="18" t="s">
        <v>341</v>
      </c>
      <c r="AU291" s="18" t="s">
        <v>83</v>
      </c>
    </row>
    <row r="292" spans="2:65" s="1" customFormat="1" ht="16.5" customHeight="1">
      <c r="B292" s="33"/>
      <c r="C292" s="122" t="s">
        <v>474</v>
      </c>
      <c r="D292" s="122" t="s">
        <v>267</v>
      </c>
      <c r="E292" s="123" t="s">
        <v>3051</v>
      </c>
      <c r="F292" s="124" t="s">
        <v>3052</v>
      </c>
      <c r="G292" s="125" t="s">
        <v>2609</v>
      </c>
      <c r="H292" s="126">
        <v>128.4</v>
      </c>
      <c r="I292" s="127"/>
      <c r="J292" s="128">
        <f>ROUND(I292*H292,2)</f>
        <v>0</v>
      </c>
      <c r="K292" s="124" t="s">
        <v>1066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272</v>
      </c>
      <c r="AT292" s="133" t="s">
        <v>267</v>
      </c>
      <c r="AU292" s="133" t="s">
        <v>83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272</v>
      </c>
      <c r="BM292" s="133" t="s">
        <v>6707</v>
      </c>
    </row>
    <row r="293" spans="2:65" s="1" customFormat="1" ht="11.25">
      <c r="B293" s="33"/>
      <c r="D293" s="186" t="s">
        <v>1068</v>
      </c>
      <c r="F293" s="187" t="s">
        <v>3054</v>
      </c>
      <c r="I293" s="151"/>
      <c r="L293" s="33"/>
      <c r="M293" s="152"/>
      <c r="T293" s="54"/>
      <c r="AT293" s="18" t="s">
        <v>1068</v>
      </c>
      <c r="AU293" s="18" t="s">
        <v>83</v>
      </c>
    </row>
    <row r="294" spans="2:65" s="1" customFormat="1" ht="19.5">
      <c r="B294" s="33"/>
      <c r="D294" s="136" t="s">
        <v>341</v>
      </c>
      <c r="F294" s="150" t="s">
        <v>3055</v>
      </c>
      <c r="I294" s="151"/>
      <c r="L294" s="33"/>
      <c r="M294" s="152"/>
      <c r="T294" s="54"/>
      <c r="AT294" s="18" t="s">
        <v>341</v>
      </c>
      <c r="AU294" s="18" t="s">
        <v>83</v>
      </c>
    </row>
    <row r="295" spans="2:65" s="1" customFormat="1" ht="16.5" customHeight="1">
      <c r="B295" s="33"/>
      <c r="C295" s="122" t="s">
        <v>347</v>
      </c>
      <c r="D295" s="122" t="s">
        <v>267</v>
      </c>
      <c r="E295" s="123" t="s">
        <v>3069</v>
      </c>
      <c r="F295" s="124" t="s">
        <v>3070</v>
      </c>
      <c r="G295" s="125" t="s">
        <v>2636</v>
      </c>
      <c r="H295" s="126">
        <v>2.0449999999999999</v>
      </c>
      <c r="I295" s="127"/>
      <c r="J295" s="128">
        <f>ROUND(I295*H295,2)</f>
        <v>0</v>
      </c>
      <c r="K295" s="124" t="s">
        <v>1066</v>
      </c>
      <c r="L295" s="33"/>
      <c r="M295" s="129" t="s">
        <v>19</v>
      </c>
      <c r="N295" s="130" t="s">
        <v>46</v>
      </c>
      <c r="P295" s="131">
        <f>O295*H295</f>
        <v>0</v>
      </c>
      <c r="Q295" s="131">
        <v>0</v>
      </c>
      <c r="R295" s="131">
        <f>Q295*H295</f>
        <v>0</v>
      </c>
      <c r="S295" s="131">
        <v>0</v>
      </c>
      <c r="T295" s="132">
        <f>S295*H295</f>
        <v>0</v>
      </c>
      <c r="AR295" s="133" t="s">
        <v>272</v>
      </c>
      <c r="AT295" s="133" t="s">
        <v>267</v>
      </c>
      <c r="AU295" s="133" t="s">
        <v>83</v>
      </c>
      <c r="AY295" s="18" t="s">
        <v>266</v>
      </c>
      <c r="BE295" s="134">
        <f>IF(N295="základní",J295,0)</f>
        <v>0</v>
      </c>
      <c r="BF295" s="134">
        <f>IF(N295="snížená",J295,0)</f>
        <v>0</v>
      </c>
      <c r="BG295" s="134">
        <f>IF(N295="zákl. přenesená",J295,0)</f>
        <v>0</v>
      </c>
      <c r="BH295" s="134">
        <f>IF(N295="sníž. přenesená",J295,0)</f>
        <v>0</v>
      </c>
      <c r="BI295" s="134">
        <f>IF(N295="nulová",J295,0)</f>
        <v>0</v>
      </c>
      <c r="BJ295" s="18" t="s">
        <v>83</v>
      </c>
      <c r="BK295" s="134">
        <f>ROUND(I295*H295,2)</f>
        <v>0</v>
      </c>
      <c r="BL295" s="18" t="s">
        <v>272</v>
      </c>
      <c r="BM295" s="133" t="s">
        <v>6708</v>
      </c>
    </row>
    <row r="296" spans="2:65" s="1" customFormat="1" ht="11.25">
      <c r="B296" s="33"/>
      <c r="D296" s="186" t="s">
        <v>1068</v>
      </c>
      <c r="F296" s="187" t="s">
        <v>3072</v>
      </c>
      <c r="I296" s="151"/>
      <c r="L296" s="33"/>
      <c r="M296" s="152"/>
      <c r="T296" s="54"/>
      <c r="AT296" s="18" t="s">
        <v>1068</v>
      </c>
      <c r="AU296" s="18" t="s">
        <v>83</v>
      </c>
    </row>
    <row r="297" spans="2:65" s="1" customFormat="1" ht="29.25">
      <c r="B297" s="33"/>
      <c r="D297" s="136" t="s">
        <v>341</v>
      </c>
      <c r="F297" s="150" t="s">
        <v>3073</v>
      </c>
      <c r="I297" s="151"/>
      <c r="L297" s="33"/>
      <c r="M297" s="152"/>
      <c r="T297" s="54"/>
      <c r="AT297" s="18" t="s">
        <v>341</v>
      </c>
      <c r="AU297" s="18" t="s">
        <v>83</v>
      </c>
    </row>
    <row r="298" spans="2:65" s="10" customFormat="1" ht="25.9" customHeight="1">
      <c r="B298" s="112"/>
      <c r="D298" s="113" t="s">
        <v>74</v>
      </c>
      <c r="E298" s="114" t="s">
        <v>307</v>
      </c>
      <c r="F298" s="114" t="s">
        <v>3080</v>
      </c>
      <c r="I298" s="115"/>
      <c r="J298" s="116">
        <f>BK298</f>
        <v>0</v>
      </c>
      <c r="L298" s="112"/>
      <c r="M298" s="117"/>
      <c r="P298" s="118">
        <f>SUM(P299:P372)</f>
        <v>0</v>
      </c>
      <c r="R298" s="118">
        <f>SUM(R299:R372)</f>
        <v>0</v>
      </c>
      <c r="T298" s="119">
        <f>SUM(T299:T372)</f>
        <v>0</v>
      </c>
      <c r="AR298" s="113" t="s">
        <v>83</v>
      </c>
      <c r="AT298" s="120" t="s">
        <v>74</v>
      </c>
      <c r="AU298" s="120" t="s">
        <v>75</v>
      </c>
      <c r="AY298" s="113" t="s">
        <v>266</v>
      </c>
      <c r="BK298" s="121">
        <f>SUM(BK299:BK372)</f>
        <v>0</v>
      </c>
    </row>
    <row r="299" spans="2:65" s="1" customFormat="1" ht="16.5" customHeight="1">
      <c r="B299" s="33"/>
      <c r="C299" s="122" t="s">
        <v>478</v>
      </c>
      <c r="D299" s="122" t="s">
        <v>267</v>
      </c>
      <c r="E299" s="123" t="s">
        <v>3087</v>
      </c>
      <c r="F299" s="124" t="s">
        <v>3088</v>
      </c>
      <c r="G299" s="125" t="s">
        <v>298</v>
      </c>
      <c r="H299" s="126">
        <v>15</v>
      </c>
      <c r="I299" s="127"/>
      <c r="J299" s="128">
        <f>ROUND(I299*H299,2)</f>
        <v>0</v>
      </c>
      <c r="K299" s="124" t="s">
        <v>1066</v>
      </c>
      <c r="L299" s="33"/>
      <c r="M299" s="129" t="s">
        <v>19</v>
      </c>
      <c r="N299" s="130" t="s">
        <v>46</v>
      </c>
      <c r="P299" s="131">
        <f>O299*H299</f>
        <v>0</v>
      </c>
      <c r="Q299" s="131">
        <v>0</v>
      </c>
      <c r="R299" s="131">
        <f>Q299*H299</f>
        <v>0</v>
      </c>
      <c r="S299" s="131">
        <v>0</v>
      </c>
      <c r="T299" s="132">
        <f>S299*H299</f>
        <v>0</v>
      </c>
      <c r="AR299" s="133" t="s">
        <v>272</v>
      </c>
      <c r="AT299" s="133" t="s">
        <v>267</v>
      </c>
      <c r="AU299" s="133" t="s">
        <v>83</v>
      </c>
      <c r="AY299" s="18" t="s">
        <v>266</v>
      </c>
      <c r="BE299" s="134">
        <f>IF(N299="základní",J299,0)</f>
        <v>0</v>
      </c>
      <c r="BF299" s="134">
        <f>IF(N299="snížená",J299,0)</f>
        <v>0</v>
      </c>
      <c r="BG299" s="134">
        <f>IF(N299="zákl. přenesená",J299,0)</f>
        <v>0</v>
      </c>
      <c r="BH299" s="134">
        <f>IF(N299="sníž. přenesená",J299,0)</f>
        <v>0</v>
      </c>
      <c r="BI299" s="134">
        <f>IF(N299="nulová",J299,0)</f>
        <v>0</v>
      </c>
      <c r="BJ299" s="18" t="s">
        <v>83</v>
      </c>
      <c r="BK299" s="134">
        <f>ROUND(I299*H299,2)</f>
        <v>0</v>
      </c>
      <c r="BL299" s="18" t="s">
        <v>272</v>
      </c>
      <c r="BM299" s="133" t="s">
        <v>6709</v>
      </c>
    </row>
    <row r="300" spans="2:65" s="1" customFormat="1" ht="11.25">
      <c r="B300" s="33"/>
      <c r="D300" s="186" t="s">
        <v>1068</v>
      </c>
      <c r="F300" s="187" t="s">
        <v>3090</v>
      </c>
      <c r="I300" s="151"/>
      <c r="L300" s="33"/>
      <c r="M300" s="152"/>
      <c r="T300" s="54"/>
      <c r="AT300" s="18" t="s">
        <v>1068</v>
      </c>
      <c r="AU300" s="18" t="s">
        <v>83</v>
      </c>
    </row>
    <row r="301" spans="2:65" s="1" customFormat="1" ht="16.5" customHeight="1">
      <c r="B301" s="33"/>
      <c r="C301" s="122" t="s">
        <v>498</v>
      </c>
      <c r="D301" s="122" t="s">
        <v>267</v>
      </c>
      <c r="E301" s="123" t="s">
        <v>1072</v>
      </c>
      <c r="F301" s="124" t="s">
        <v>3092</v>
      </c>
      <c r="G301" s="125" t="s">
        <v>298</v>
      </c>
      <c r="H301" s="126">
        <v>22.9</v>
      </c>
      <c r="I301" s="127"/>
      <c r="J301" s="128">
        <f>ROUND(I301*H301,2)</f>
        <v>0</v>
      </c>
      <c r="K301" s="124" t="s">
        <v>1066</v>
      </c>
      <c r="L301" s="33"/>
      <c r="M301" s="129" t="s">
        <v>19</v>
      </c>
      <c r="N301" s="130" t="s">
        <v>46</v>
      </c>
      <c r="P301" s="131">
        <f>O301*H301</f>
        <v>0</v>
      </c>
      <c r="Q301" s="131">
        <v>0</v>
      </c>
      <c r="R301" s="131">
        <f>Q301*H301</f>
        <v>0</v>
      </c>
      <c r="S301" s="131">
        <v>0</v>
      </c>
      <c r="T301" s="132">
        <f>S301*H301</f>
        <v>0</v>
      </c>
      <c r="AR301" s="133" t="s">
        <v>272</v>
      </c>
      <c r="AT301" s="133" t="s">
        <v>267</v>
      </c>
      <c r="AU301" s="133" t="s">
        <v>83</v>
      </c>
      <c r="AY301" s="18" t="s">
        <v>266</v>
      </c>
      <c r="BE301" s="134">
        <f>IF(N301="základní",J301,0)</f>
        <v>0</v>
      </c>
      <c r="BF301" s="134">
        <f>IF(N301="snížená",J301,0)</f>
        <v>0</v>
      </c>
      <c r="BG301" s="134">
        <f>IF(N301="zákl. přenesená",J301,0)</f>
        <v>0</v>
      </c>
      <c r="BH301" s="134">
        <f>IF(N301="sníž. přenesená",J301,0)</f>
        <v>0</v>
      </c>
      <c r="BI301" s="134">
        <f>IF(N301="nulová",J301,0)</f>
        <v>0</v>
      </c>
      <c r="BJ301" s="18" t="s">
        <v>83</v>
      </c>
      <c r="BK301" s="134">
        <f>ROUND(I301*H301,2)</f>
        <v>0</v>
      </c>
      <c r="BL301" s="18" t="s">
        <v>272</v>
      </c>
      <c r="BM301" s="133" t="s">
        <v>6710</v>
      </c>
    </row>
    <row r="302" spans="2:65" s="1" customFormat="1" ht="11.25">
      <c r="B302" s="33"/>
      <c r="D302" s="186" t="s">
        <v>1068</v>
      </c>
      <c r="F302" s="187" t="s">
        <v>1075</v>
      </c>
      <c r="I302" s="151"/>
      <c r="L302" s="33"/>
      <c r="M302" s="152"/>
      <c r="T302" s="54"/>
      <c r="AT302" s="18" t="s">
        <v>1068</v>
      </c>
      <c r="AU302" s="18" t="s">
        <v>83</v>
      </c>
    </row>
    <row r="303" spans="2:65" s="1" customFormat="1" ht="19.5">
      <c r="B303" s="33"/>
      <c r="D303" s="136" t="s">
        <v>341</v>
      </c>
      <c r="F303" s="150" t="s">
        <v>3094</v>
      </c>
      <c r="I303" s="151"/>
      <c r="L303" s="33"/>
      <c r="M303" s="152"/>
      <c r="T303" s="54"/>
      <c r="AT303" s="18" t="s">
        <v>341</v>
      </c>
      <c r="AU303" s="18" t="s">
        <v>83</v>
      </c>
    </row>
    <row r="304" spans="2:65" s="1" customFormat="1" ht="16.5" customHeight="1">
      <c r="B304" s="33"/>
      <c r="C304" s="122" t="s">
        <v>490</v>
      </c>
      <c r="D304" s="122" t="s">
        <v>267</v>
      </c>
      <c r="E304" s="123" t="s">
        <v>1077</v>
      </c>
      <c r="F304" s="124" t="s">
        <v>1078</v>
      </c>
      <c r="G304" s="125" t="s">
        <v>3096</v>
      </c>
      <c r="H304" s="126">
        <v>1170.4000000000001</v>
      </c>
      <c r="I304" s="127"/>
      <c r="J304" s="128">
        <f>ROUND(I304*H304,2)</f>
        <v>0</v>
      </c>
      <c r="K304" s="124" t="s">
        <v>19</v>
      </c>
      <c r="L304" s="33"/>
      <c r="M304" s="129" t="s">
        <v>19</v>
      </c>
      <c r="N304" s="130" t="s">
        <v>46</v>
      </c>
      <c r="P304" s="131">
        <f>O304*H304</f>
        <v>0</v>
      </c>
      <c r="Q304" s="131">
        <v>0</v>
      </c>
      <c r="R304" s="131">
        <f>Q304*H304</f>
        <v>0</v>
      </c>
      <c r="S304" s="131">
        <v>0</v>
      </c>
      <c r="T304" s="132">
        <f>S304*H304</f>
        <v>0</v>
      </c>
      <c r="AR304" s="133" t="s">
        <v>272</v>
      </c>
      <c r="AT304" s="133" t="s">
        <v>267</v>
      </c>
      <c r="AU304" s="133" t="s">
        <v>83</v>
      </c>
      <c r="AY304" s="18" t="s">
        <v>266</v>
      </c>
      <c r="BE304" s="134">
        <f>IF(N304="základní",J304,0)</f>
        <v>0</v>
      </c>
      <c r="BF304" s="134">
        <f>IF(N304="snížená",J304,0)</f>
        <v>0</v>
      </c>
      <c r="BG304" s="134">
        <f>IF(N304="zákl. přenesená",J304,0)</f>
        <v>0</v>
      </c>
      <c r="BH304" s="134">
        <f>IF(N304="sníž. přenesená",J304,0)</f>
        <v>0</v>
      </c>
      <c r="BI304" s="134">
        <f>IF(N304="nulová",J304,0)</f>
        <v>0</v>
      </c>
      <c r="BJ304" s="18" t="s">
        <v>83</v>
      </c>
      <c r="BK304" s="134">
        <f>ROUND(I304*H304,2)</f>
        <v>0</v>
      </c>
      <c r="BL304" s="18" t="s">
        <v>272</v>
      </c>
      <c r="BM304" s="133" t="s">
        <v>6711</v>
      </c>
    </row>
    <row r="305" spans="2:65" s="1" customFormat="1" ht="19.5">
      <c r="B305" s="33"/>
      <c r="D305" s="136" t="s">
        <v>341</v>
      </c>
      <c r="F305" s="150" t="s">
        <v>3098</v>
      </c>
      <c r="I305" s="151"/>
      <c r="L305" s="33"/>
      <c r="M305" s="152"/>
      <c r="T305" s="54"/>
      <c r="AT305" s="18" t="s">
        <v>341</v>
      </c>
      <c r="AU305" s="18" t="s">
        <v>83</v>
      </c>
    </row>
    <row r="306" spans="2:65" s="1" customFormat="1" ht="16.5" customHeight="1">
      <c r="B306" s="33"/>
      <c r="C306" s="122" t="s">
        <v>494</v>
      </c>
      <c r="D306" s="122" t="s">
        <v>267</v>
      </c>
      <c r="E306" s="123" t="s">
        <v>3855</v>
      </c>
      <c r="F306" s="124" t="s">
        <v>3856</v>
      </c>
      <c r="G306" s="125" t="s">
        <v>2609</v>
      </c>
      <c r="H306" s="126">
        <v>19.3</v>
      </c>
      <c r="I306" s="127"/>
      <c r="J306" s="128">
        <f>ROUND(I306*H306,2)</f>
        <v>0</v>
      </c>
      <c r="K306" s="124" t="s">
        <v>1066</v>
      </c>
      <c r="L306" s="33"/>
      <c r="M306" s="129" t="s">
        <v>19</v>
      </c>
      <c r="N306" s="130" t="s">
        <v>46</v>
      </c>
      <c r="P306" s="131">
        <f>O306*H306</f>
        <v>0</v>
      </c>
      <c r="Q306" s="131">
        <v>0</v>
      </c>
      <c r="R306" s="131">
        <f>Q306*H306</f>
        <v>0</v>
      </c>
      <c r="S306" s="131">
        <v>0</v>
      </c>
      <c r="T306" s="132">
        <f>S306*H306</f>
        <v>0</v>
      </c>
      <c r="AR306" s="133" t="s">
        <v>272</v>
      </c>
      <c r="AT306" s="133" t="s">
        <v>267</v>
      </c>
      <c r="AU306" s="133" t="s">
        <v>83</v>
      </c>
      <c r="AY306" s="18" t="s">
        <v>266</v>
      </c>
      <c r="BE306" s="134">
        <f>IF(N306="základní",J306,0)</f>
        <v>0</v>
      </c>
      <c r="BF306" s="134">
        <f>IF(N306="snížená",J306,0)</f>
        <v>0</v>
      </c>
      <c r="BG306" s="134">
        <f>IF(N306="zákl. přenesená",J306,0)</f>
        <v>0</v>
      </c>
      <c r="BH306" s="134">
        <f>IF(N306="sníž. přenesená",J306,0)</f>
        <v>0</v>
      </c>
      <c r="BI306" s="134">
        <f>IF(N306="nulová",J306,0)</f>
        <v>0</v>
      </c>
      <c r="BJ306" s="18" t="s">
        <v>83</v>
      </c>
      <c r="BK306" s="134">
        <f>ROUND(I306*H306,2)</f>
        <v>0</v>
      </c>
      <c r="BL306" s="18" t="s">
        <v>272</v>
      </c>
      <c r="BM306" s="133" t="s">
        <v>6712</v>
      </c>
    </row>
    <row r="307" spans="2:65" s="1" customFormat="1" ht="11.25">
      <c r="B307" s="33"/>
      <c r="D307" s="186" t="s">
        <v>1068</v>
      </c>
      <c r="F307" s="187" t="s">
        <v>3858</v>
      </c>
      <c r="I307" s="151"/>
      <c r="L307" s="33"/>
      <c r="M307" s="152"/>
      <c r="T307" s="54"/>
      <c r="AT307" s="18" t="s">
        <v>1068</v>
      </c>
      <c r="AU307" s="18" t="s">
        <v>83</v>
      </c>
    </row>
    <row r="308" spans="2:65" s="1" customFormat="1" ht="19.5">
      <c r="B308" s="33"/>
      <c r="D308" s="136" t="s">
        <v>341</v>
      </c>
      <c r="F308" s="150" t="s">
        <v>6030</v>
      </c>
      <c r="I308" s="151"/>
      <c r="L308" s="33"/>
      <c r="M308" s="152"/>
      <c r="T308" s="54"/>
      <c r="AT308" s="18" t="s">
        <v>341</v>
      </c>
      <c r="AU308" s="18" t="s">
        <v>83</v>
      </c>
    </row>
    <row r="309" spans="2:65" s="1" customFormat="1" ht="16.5" customHeight="1">
      <c r="B309" s="33"/>
      <c r="C309" s="122" t="s">
        <v>482</v>
      </c>
      <c r="D309" s="122" t="s">
        <v>267</v>
      </c>
      <c r="E309" s="123" t="s">
        <v>5453</v>
      </c>
      <c r="F309" s="124" t="s">
        <v>6031</v>
      </c>
      <c r="G309" s="125" t="s">
        <v>2609</v>
      </c>
      <c r="H309" s="126">
        <v>1.5</v>
      </c>
      <c r="I309" s="127"/>
      <c r="J309" s="128">
        <f>ROUND(I309*H309,2)</f>
        <v>0</v>
      </c>
      <c r="K309" s="124" t="s">
        <v>19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83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6713</v>
      </c>
    </row>
    <row r="310" spans="2:65" s="1" customFormat="1" ht="19.5">
      <c r="B310" s="33"/>
      <c r="D310" s="136" t="s">
        <v>341</v>
      </c>
      <c r="F310" s="150" t="s">
        <v>6033</v>
      </c>
      <c r="I310" s="151"/>
      <c r="L310" s="33"/>
      <c r="M310" s="152"/>
      <c r="T310" s="54"/>
      <c r="AT310" s="18" t="s">
        <v>341</v>
      </c>
      <c r="AU310" s="18" t="s">
        <v>83</v>
      </c>
    </row>
    <row r="311" spans="2:65" s="1" customFormat="1" ht="16.5" customHeight="1">
      <c r="B311" s="33"/>
      <c r="C311" s="122" t="s">
        <v>486</v>
      </c>
      <c r="D311" s="122" t="s">
        <v>267</v>
      </c>
      <c r="E311" s="123" t="s">
        <v>3106</v>
      </c>
      <c r="F311" s="124" t="s">
        <v>3107</v>
      </c>
      <c r="G311" s="125" t="s">
        <v>298</v>
      </c>
      <c r="H311" s="126">
        <v>3.6</v>
      </c>
      <c r="I311" s="127"/>
      <c r="J311" s="128">
        <f>ROUND(I311*H311,2)</f>
        <v>0</v>
      </c>
      <c r="K311" s="124" t="s">
        <v>1066</v>
      </c>
      <c r="L311" s="33"/>
      <c r="M311" s="129" t="s">
        <v>19</v>
      </c>
      <c r="N311" s="130" t="s">
        <v>46</v>
      </c>
      <c r="P311" s="131">
        <f>O311*H311</f>
        <v>0</v>
      </c>
      <c r="Q311" s="131">
        <v>0</v>
      </c>
      <c r="R311" s="131">
        <f>Q311*H311</f>
        <v>0</v>
      </c>
      <c r="S311" s="131">
        <v>0</v>
      </c>
      <c r="T311" s="132">
        <f>S311*H311</f>
        <v>0</v>
      </c>
      <c r="AR311" s="133" t="s">
        <v>272</v>
      </c>
      <c r="AT311" s="133" t="s">
        <v>267</v>
      </c>
      <c r="AU311" s="133" t="s">
        <v>83</v>
      </c>
      <c r="AY311" s="18" t="s">
        <v>266</v>
      </c>
      <c r="BE311" s="134">
        <f>IF(N311="základní",J311,0)</f>
        <v>0</v>
      </c>
      <c r="BF311" s="134">
        <f>IF(N311="snížená",J311,0)</f>
        <v>0</v>
      </c>
      <c r="BG311" s="134">
        <f>IF(N311="zákl. přenesená",J311,0)</f>
        <v>0</v>
      </c>
      <c r="BH311" s="134">
        <f>IF(N311="sníž. přenesená",J311,0)</f>
        <v>0</v>
      </c>
      <c r="BI311" s="134">
        <f>IF(N311="nulová",J311,0)</f>
        <v>0</v>
      </c>
      <c r="BJ311" s="18" t="s">
        <v>83</v>
      </c>
      <c r="BK311" s="134">
        <f>ROUND(I311*H311,2)</f>
        <v>0</v>
      </c>
      <c r="BL311" s="18" t="s">
        <v>272</v>
      </c>
      <c r="BM311" s="133" t="s">
        <v>6714</v>
      </c>
    </row>
    <row r="312" spans="2:65" s="1" customFormat="1" ht="11.25">
      <c r="B312" s="33"/>
      <c r="D312" s="186" t="s">
        <v>1068</v>
      </c>
      <c r="F312" s="187" t="s">
        <v>3109</v>
      </c>
      <c r="I312" s="151"/>
      <c r="L312" s="33"/>
      <c r="M312" s="152"/>
      <c r="T312" s="54"/>
      <c r="AT312" s="18" t="s">
        <v>1068</v>
      </c>
      <c r="AU312" s="18" t="s">
        <v>83</v>
      </c>
    </row>
    <row r="313" spans="2:65" s="1" customFormat="1" ht="19.5">
      <c r="B313" s="33"/>
      <c r="D313" s="136" t="s">
        <v>341</v>
      </c>
      <c r="F313" s="150" t="s">
        <v>3110</v>
      </c>
      <c r="I313" s="151"/>
      <c r="L313" s="33"/>
      <c r="M313" s="152"/>
      <c r="T313" s="54"/>
      <c r="AT313" s="18" t="s">
        <v>341</v>
      </c>
      <c r="AU313" s="18" t="s">
        <v>83</v>
      </c>
    </row>
    <row r="314" spans="2:65" s="1" customFormat="1" ht="16.5" customHeight="1">
      <c r="B314" s="33"/>
      <c r="C314" s="122" t="s">
        <v>506</v>
      </c>
      <c r="D314" s="122" t="s">
        <v>267</v>
      </c>
      <c r="E314" s="123" t="s">
        <v>3112</v>
      </c>
      <c r="F314" s="124" t="s">
        <v>3113</v>
      </c>
      <c r="G314" s="125" t="s">
        <v>2609</v>
      </c>
      <c r="H314" s="126">
        <v>9.1999999999999993</v>
      </c>
      <c r="I314" s="127"/>
      <c r="J314" s="128">
        <f>ROUND(I314*H314,2)</f>
        <v>0</v>
      </c>
      <c r="K314" s="124" t="s">
        <v>1066</v>
      </c>
      <c r="L314" s="33"/>
      <c r="M314" s="129" t="s">
        <v>19</v>
      </c>
      <c r="N314" s="130" t="s">
        <v>46</v>
      </c>
      <c r="P314" s="131">
        <f>O314*H314</f>
        <v>0</v>
      </c>
      <c r="Q314" s="131">
        <v>0</v>
      </c>
      <c r="R314" s="131">
        <f>Q314*H314</f>
        <v>0</v>
      </c>
      <c r="S314" s="131">
        <v>0</v>
      </c>
      <c r="T314" s="132">
        <f>S314*H314</f>
        <v>0</v>
      </c>
      <c r="AR314" s="133" t="s">
        <v>272</v>
      </c>
      <c r="AT314" s="133" t="s">
        <v>267</v>
      </c>
      <c r="AU314" s="133" t="s">
        <v>83</v>
      </c>
      <c r="AY314" s="18" t="s">
        <v>266</v>
      </c>
      <c r="BE314" s="134">
        <f>IF(N314="základní",J314,0)</f>
        <v>0</v>
      </c>
      <c r="BF314" s="134">
        <f>IF(N314="snížená",J314,0)</f>
        <v>0</v>
      </c>
      <c r="BG314" s="134">
        <f>IF(N314="zákl. přenesená",J314,0)</f>
        <v>0</v>
      </c>
      <c r="BH314" s="134">
        <f>IF(N314="sníž. přenesená",J314,0)</f>
        <v>0</v>
      </c>
      <c r="BI314" s="134">
        <f>IF(N314="nulová",J314,0)</f>
        <v>0</v>
      </c>
      <c r="BJ314" s="18" t="s">
        <v>83</v>
      </c>
      <c r="BK314" s="134">
        <f>ROUND(I314*H314,2)</f>
        <v>0</v>
      </c>
      <c r="BL314" s="18" t="s">
        <v>272</v>
      </c>
      <c r="BM314" s="133" t="s">
        <v>6715</v>
      </c>
    </row>
    <row r="315" spans="2:65" s="1" customFormat="1" ht="11.25">
      <c r="B315" s="33"/>
      <c r="D315" s="186" t="s">
        <v>1068</v>
      </c>
      <c r="F315" s="187" t="s">
        <v>3115</v>
      </c>
      <c r="I315" s="151"/>
      <c r="L315" s="33"/>
      <c r="M315" s="152"/>
      <c r="T315" s="54"/>
      <c r="AT315" s="18" t="s">
        <v>1068</v>
      </c>
      <c r="AU315" s="18" t="s">
        <v>83</v>
      </c>
    </row>
    <row r="316" spans="2:65" s="1" customFormat="1" ht="19.5">
      <c r="B316" s="33"/>
      <c r="D316" s="136" t="s">
        <v>341</v>
      </c>
      <c r="F316" s="150" t="s">
        <v>3116</v>
      </c>
      <c r="I316" s="151"/>
      <c r="L316" s="33"/>
      <c r="M316" s="152"/>
      <c r="T316" s="54"/>
      <c r="AT316" s="18" t="s">
        <v>341</v>
      </c>
      <c r="AU316" s="18" t="s">
        <v>83</v>
      </c>
    </row>
    <row r="317" spans="2:65" s="1" customFormat="1" ht="16.5" customHeight="1">
      <c r="B317" s="33"/>
      <c r="C317" s="122" t="s">
        <v>502</v>
      </c>
      <c r="D317" s="122" t="s">
        <v>267</v>
      </c>
      <c r="E317" s="123" t="s">
        <v>3118</v>
      </c>
      <c r="F317" s="124" t="s">
        <v>3119</v>
      </c>
      <c r="G317" s="125" t="s">
        <v>2609</v>
      </c>
      <c r="H317" s="126">
        <v>28.7</v>
      </c>
      <c r="I317" s="127"/>
      <c r="J317" s="128">
        <f>ROUND(I317*H317,2)</f>
        <v>0</v>
      </c>
      <c r="K317" s="124" t="s">
        <v>1066</v>
      </c>
      <c r="L317" s="33"/>
      <c r="M317" s="129" t="s">
        <v>19</v>
      </c>
      <c r="N317" s="130" t="s">
        <v>46</v>
      </c>
      <c r="P317" s="131">
        <f>O317*H317</f>
        <v>0</v>
      </c>
      <c r="Q317" s="131">
        <v>0</v>
      </c>
      <c r="R317" s="131">
        <f>Q317*H317</f>
        <v>0</v>
      </c>
      <c r="S317" s="131">
        <v>0</v>
      </c>
      <c r="T317" s="132">
        <f>S317*H317</f>
        <v>0</v>
      </c>
      <c r="AR317" s="133" t="s">
        <v>272</v>
      </c>
      <c r="AT317" s="133" t="s">
        <v>267</v>
      </c>
      <c r="AU317" s="133" t="s">
        <v>83</v>
      </c>
      <c r="AY317" s="18" t="s">
        <v>266</v>
      </c>
      <c r="BE317" s="134">
        <f>IF(N317="základní",J317,0)</f>
        <v>0</v>
      </c>
      <c r="BF317" s="134">
        <f>IF(N317="snížená",J317,0)</f>
        <v>0</v>
      </c>
      <c r="BG317" s="134">
        <f>IF(N317="zákl. přenesená",J317,0)</f>
        <v>0</v>
      </c>
      <c r="BH317" s="134">
        <f>IF(N317="sníž. přenesená",J317,0)</f>
        <v>0</v>
      </c>
      <c r="BI317" s="134">
        <f>IF(N317="nulová",J317,0)</f>
        <v>0</v>
      </c>
      <c r="BJ317" s="18" t="s">
        <v>83</v>
      </c>
      <c r="BK317" s="134">
        <f>ROUND(I317*H317,2)</f>
        <v>0</v>
      </c>
      <c r="BL317" s="18" t="s">
        <v>272</v>
      </c>
      <c r="BM317" s="133" t="s">
        <v>6716</v>
      </c>
    </row>
    <row r="318" spans="2:65" s="1" customFormat="1" ht="11.25">
      <c r="B318" s="33"/>
      <c r="D318" s="186" t="s">
        <v>1068</v>
      </c>
      <c r="F318" s="187" t="s">
        <v>3121</v>
      </c>
      <c r="I318" s="151"/>
      <c r="L318" s="33"/>
      <c r="M318" s="152"/>
      <c r="T318" s="54"/>
      <c r="AT318" s="18" t="s">
        <v>1068</v>
      </c>
      <c r="AU318" s="18" t="s">
        <v>83</v>
      </c>
    </row>
    <row r="319" spans="2:65" s="1" customFormat="1" ht="19.5">
      <c r="B319" s="33"/>
      <c r="D319" s="136" t="s">
        <v>341</v>
      </c>
      <c r="F319" s="150" t="s">
        <v>3122</v>
      </c>
      <c r="I319" s="151"/>
      <c r="L319" s="33"/>
      <c r="M319" s="152"/>
      <c r="T319" s="54"/>
      <c r="AT319" s="18" t="s">
        <v>341</v>
      </c>
      <c r="AU319" s="18" t="s">
        <v>83</v>
      </c>
    </row>
    <row r="320" spans="2:65" s="1" customFormat="1" ht="16.5" customHeight="1">
      <c r="B320" s="33"/>
      <c r="C320" s="122" t="s">
        <v>514</v>
      </c>
      <c r="D320" s="122" t="s">
        <v>267</v>
      </c>
      <c r="E320" s="123" t="s">
        <v>3878</v>
      </c>
      <c r="F320" s="124" t="s">
        <v>3879</v>
      </c>
      <c r="G320" s="125" t="s">
        <v>298</v>
      </c>
      <c r="H320" s="126">
        <v>15</v>
      </c>
      <c r="I320" s="127"/>
      <c r="J320" s="128">
        <f>ROUND(I320*H320,2)</f>
        <v>0</v>
      </c>
      <c r="K320" s="124" t="s">
        <v>1066</v>
      </c>
      <c r="L320" s="33"/>
      <c r="M320" s="129" t="s">
        <v>19</v>
      </c>
      <c r="N320" s="130" t="s">
        <v>46</v>
      </c>
      <c r="P320" s="131">
        <f>O320*H320</f>
        <v>0</v>
      </c>
      <c r="Q320" s="131">
        <v>0</v>
      </c>
      <c r="R320" s="131">
        <f>Q320*H320</f>
        <v>0</v>
      </c>
      <c r="S320" s="131">
        <v>0</v>
      </c>
      <c r="T320" s="132">
        <f>S320*H320</f>
        <v>0</v>
      </c>
      <c r="AR320" s="133" t="s">
        <v>272</v>
      </c>
      <c r="AT320" s="133" t="s">
        <v>267</v>
      </c>
      <c r="AU320" s="133" t="s">
        <v>83</v>
      </c>
      <c r="AY320" s="18" t="s">
        <v>266</v>
      </c>
      <c r="BE320" s="134">
        <f>IF(N320="základní",J320,0)</f>
        <v>0</v>
      </c>
      <c r="BF320" s="134">
        <f>IF(N320="snížená",J320,0)</f>
        <v>0</v>
      </c>
      <c r="BG320" s="134">
        <f>IF(N320="zákl. přenesená",J320,0)</f>
        <v>0</v>
      </c>
      <c r="BH320" s="134">
        <f>IF(N320="sníž. přenesená",J320,0)</f>
        <v>0</v>
      </c>
      <c r="BI320" s="134">
        <f>IF(N320="nulová",J320,0)</f>
        <v>0</v>
      </c>
      <c r="BJ320" s="18" t="s">
        <v>83</v>
      </c>
      <c r="BK320" s="134">
        <f>ROUND(I320*H320,2)</f>
        <v>0</v>
      </c>
      <c r="BL320" s="18" t="s">
        <v>272</v>
      </c>
      <c r="BM320" s="133" t="s">
        <v>6717</v>
      </c>
    </row>
    <row r="321" spans="2:65" s="1" customFormat="1" ht="11.25">
      <c r="B321" s="33"/>
      <c r="D321" s="186" t="s">
        <v>1068</v>
      </c>
      <c r="F321" s="187" t="s">
        <v>3881</v>
      </c>
      <c r="I321" s="151"/>
      <c r="L321" s="33"/>
      <c r="M321" s="152"/>
      <c r="T321" s="54"/>
      <c r="AT321" s="18" t="s">
        <v>1068</v>
      </c>
      <c r="AU321" s="18" t="s">
        <v>83</v>
      </c>
    </row>
    <row r="322" spans="2:65" s="1" customFormat="1" ht="19.5">
      <c r="B322" s="33"/>
      <c r="D322" s="136" t="s">
        <v>341</v>
      </c>
      <c r="F322" s="150" t="s">
        <v>6038</v>
      </c>
      <c r="I322" s="151"/>
      <c r="L322" s="33"/>
      <c r="M322" s="152"/>
      <c r="T322" s="54"/>
      <c r="AT322" s="18" t="s">
        <v>341</v>
      </c>
      <c r="AU322" s="18" t="s">
        <v>83</v>
      </c>
    </row>
    <row r="323" spans="2:65" s="1" customFormat="1" ht="16.5" customHeight="1">
      <c r="B323" s="33"/>
      <c r="C323" s="122" t="s">
        <v>616</v>
      </c>
      <c r="D323" s="122" t="s">
        <v>267</v>
      </c>
      <c r="E323" s="123" t="s">
        <v>3130</v>
      </c>
      <c r="F323" s="124" t="s">
        <v>3131</v>
      </c>
      <c r="G323" s="125" t="s">
        <v>298</v>
      </c>
      <c r="H323" s="126">
        <v>15</v>
      </c>
      <c r="I323" s="127"/>
      <c r="J323" s="128">
        <f>ROUND(I323*H323,2)</f>
        <v>0</v>
      </c>
      <c r="K323" s="124" t="s">
        <v>1066</v>
      </c>
      <c r="L323" s="33"/>
      <c r="M323" s="129" t="s">
        <v>19</v>
      </c>
      <c r="N323" s="130" t="s">
        <v>46</v>
      </c>
      <c r="P323" s="131">
        <f>O323*H323</f>
        <v>0</v>
      </c>
      <c r="Q323" s="131">
        <v>0</v>
      </c>
      <c r="R323" s="131">
        <f>Q323*H323</f>
        <v>0</v>
      </c>
      <c r="S323" s="131">
        <v>0</v>
      </c>
      <c r="T323" s="132">
        <f>S323*H323</f>
        <v>0</v>
      </c>
      <c r="AR323" s="133" t="s">
        <v>272</v>
      </c>
      <c r="AT323" s="133" t="s">
        <v>267</v>
      </c>
      <c r="AU323" s="133" t="s">
        <v>83</v>
      </c>
      <c r="AY323" s="18" t="s">
        <v>266</v>
      </c>
      <c r="BE323" s="134">
        <f>IF(N323="základní",J323,0)</f>
        <v>0</v>
      </c>
      <c r="BF323" s="134">
        <f>IF(N323="snížená",J323,0)</f>
        <v>0</v>
      </c>
      <c r="BG323" s="134">
        <f>IF(N323="zákl. přenesená",J323,0)</f>
        <v>0</v>
      </c>
      <c r="BH323" s="134">
        <f>IF(N323="sníž. přenesená",J323,0)</f>
        <v>0</v>
      </c>
      <c r="BI323" s="134">
        <f>IF(N323="nulová",J323,0)</f>
        <v>0</v>
      </c>
      <c r="BJ323" s="18" t="s">
        <v>83</v>
      </c>
      <c r="BK323" s="134">
        <f>ROUND(I323*H323,2)</f>
        <v>0</v>
      </c>
      <c r="BL323" s="18" t="s">
        <v>272</v>
      </c>
      <c r="BM323" s="133" t="s">
        <v>6718</v>
      </c>
    </row>
    <row r="324" spans="2:65" s="1" customFormat="1" ht="11.25">
      <c r="B324" s="33"/>
      <c r="D324" s="186" t="s">
        <v>1068</v>
      </c>
      <c r="F324" s="187" t="s">
        <v>3133</v>
      </c>
      <c r="I324" s="151"/>
      <c r="L324" s="33"/>
      <c r="M324" s="152"/>
      <c r="T324" s="54"/>
      <c r="AT324" s="18" t="s">
        <v>1068</v>
      </c>
      <c r="AU324" s="18" t="s">
        <v>83</v>
      </c>
    </row>
    <row r="325" spans="2:65" s="1" customFormat="1" ht="19.5">
      <c r="B325" s="33"/>
      <c r="D325" s="136" t="s">
        <v>341</v>
      </c>
      <c r="F325" s="150" t="s">
        <v>3134</v>
      </c>
      <c r="I325" s="151"/>
      <c r="L325" s="33"/>
      <c r="M325" s="152"/>
      <c r="T325" s="54"/>
      <c r="AT325" s="18" t="s">
        <v>341</v>
      </c>
      <c r="AU325" s="18" t="s">
        <v>83</v>
      </c>
    </row>
    <row r="326" spans="2:65" s="1" customFormat="1" ht="16.5" customHeight="1">
      <c r="B326" s="33"/>
      <c r="C326" s="122" t="s">
        <v>510</v>
      </c>
      <c r="D326" s="122" t="s">
        <v>267</v>
      </c>
      <c r="E326" s="123" t="s">
        <v>3146</v>
      </c>
      <c r="F326" s="124" t="s">
        <v>3147</v>
      </c>
      <c r="G326" s="125" t="s">
        <v>298</v>
      </c>
      <c r="H326" s="126">
        <v>15</v>
      </c>
      <c r="I326" s="127"/>
      <c r="J326" s="128">
        <f>ROUND(I326*H326,2)</f>
        <v>0</v>
      </c>
      <c r="K326" s="124" t="s">
        <v>1066</v>
      </c>
      <c r="L326" s="33"/>
      <c r="M326" s="129" t="s">
        <v>19</v>
      </c>
      <c r="N326" s="130" t="s">
        <v>46</v>
      </c>
      <c r="P326" s="131">
        <f>O326*H326</f>
        <v>0</v>
      </c>
      <c r="Q326" s="131">
        <v>0</v>
      </c>
      <c r="R326" s="131">
        <f>Q326*H326</f>
        <v>0</v>
      </c>
      <c r="S326" s="131">
        <v>0</v>
      </c>
      <c r="T326" s="132">
        <f>S326*H326</f>
        <v>0</v>
      </c>
      <c r="AR326" s="133" t="s">
        <v>272</v>
      </c>
      <c r="AT326" s="133" t="s">
        <v>267</v>
      </c>
      <c r="AU326" s="133" t="s">
        <v>83</v>
      </c>
      <c r="AY326" s="18" t="s">
        <v>266</v>
      </c>
      <c r="BE326" s="134">
        <f>IF(N326="základní",J326,0)</f>
        <v>0</v>
      </c>
      <c r="BF326" s="134">
        <f>IF(N326="snížená",J326,0)</f>
        <v>0</v>
      </c>
      <c r="BG326" s="134">
        <f>IF(N326="zákl. přenesená",J326,0)</f>
        <v>0</v>
      </c>
      <c r="BH326" s="134">
        <f>IF(N326="sníž. přenesená",J326,0)</f>
        <v>0</v>
      </c>
      <c r="BI326" s="134">
        <f>IF(N326="nulová",J326,0)</f>
        <v>0</v>
      </c>
      <c r="BJ326" s="18" t="s">
        <v>83</v>
      </c>
      <c r="BK326" s="134">
        <f>ROUND(I326*H326,2)</f>
        <v>0</v>
      </c>
      <c r="BL326" s="18" t="s">
        <v>272</v>
      </c>
      <c r="BM326" s="133" t="s">
        <v>6719</v>
      </c>
    </row>
    <row r="327" spans="2:65" s="1" customFormat="1" ht="11.25">
      <c r="B327" s="33"/>
      <c r="D327" s="186" t="s">
        <v>1068</v>
      </c>
      <c r="F327" s="187" t="s">
        <v>3149</v>
      </c>
      <c r="I327" s="151"/>
      <c r="L327" s="33"/>
      <c r="M327" s="152"/>
      <c r="T327" s="54"/>
      <c r="AT327" s="18" t="s">
        <v>1068</v>
      </c>
      <c r="AU327" s="18" t="s">
        <v>83</v>
      </c>
    </row>
    <row r="328" spans="2:65" s="1" customFormat="1" ht="29.25">
      <c r="B328" s="33"/>
      <c r="D328" s="136" t="s">
        <v>341</v>
      </c>
      <c r="F328" s="150" t="s">
        <v>3150</v>
      </c>
      <c r="I328" s="151"/>
      <c r="L328" s="33"/>
      <c r="M328" s="152"/>
      <c r="T328" s="54"/>
      <c r="AT328" s="18" t="s">
        <v>341</v>
      </c>
      <c r="AU328" s="18" t="s">
        <v>83</v>
      </c>
    </row>
    <row r="329" spans="2:65" s="1" customFormat="1" ht="16.5" customHeight="1">
      <c r="B329" s="33"/>
      <c r="C329" s="122" t="s">
        <v>608</v>
      </c>
      <c r="D329" s="122" t="s">
        <v>267</v>
      </c>
      <c r="E329" s="123" t="s">
        <v>3152</v>
      </c>
      <c r="F329" s="124" t="s">
        <v>3153</v>
      </c>
      <c r="G329" s="125" t="s">
        <v>3096</v>
      </c>
      <c r="H329" s="126">
        <v>70.3</v>
      </c>
      <c r="I329" s="127"/>
      <c r="J329" s="128">
        <f>ROUND(I329*H329,2)</f>
        <v>0</v>
      </c>
      <c r="K329" s="124" t="s">
        <v>2590</v>
      </c>
      <c r="L329" s="33"/>
      <c r="M329" s="129" t="s">
        <v>19</v>
      </c>
      <c r="N329" s="130" t="s">
        <v>46</v>
      </c>
      <c r="P329" s="131">
        <f>O329*H329</f>
        <v>0</v>
      </c>
      <c r="Q329" s="131">
        <v>0</v>
      </c>
      <c r="R329" s="131">
        <f>Q329*H329</f>
        <v>0</v>
      </c>
      <c r="S329" s="131">
        <v>0</v>
      </c>
      <c r="T329" s="132">
        <f>S329*H329</f>
        <v>0</v>
      </c>
      <c r="AR329" s="133" t="s">
        <v>272</v>
      </c>
      <c r="AT329" s="133" t="s">
        <v>267</v>
      </c>
      <c r="AU329" s="133" t="s">
        <v>83</v>
      </c>
      <c r="AY329" s="18" t="s">
        <v>266</v>
      </c>
      <c r="BE329" s="134">
        <f>IF(N329="základní",J329,0)</f>
        <v>0</v>
      </c>
      <c r="BF329" s="134">
        <f>IF(N329="snížená",J329,0)</f>
        <v>0</v>
      </c>
      <c r="BG329" s="134">
        <f>IF(N329="zákl. přenesená",J329,0)</f>
        <v>0</v>
      </c>
      <c r="BH329" s="134">
        <f>IF(N329="sníž. přenesená",J329,0)</f>
        <v>0</v>
      </c>
      <c r="BI329" s="134">
        <f>IF(N329="nulová",J329,0)</f>
        <v>0</v>
      </c>
      <c r="BJ329" s="18" t="s">
        <v>83</v>
      </c>
      <c r="BK329" s="134">
        <f>ROUND(I329*H329,2)</f>
        <v>0</v>
      </c>
      <c r="BL329" s="18" t="s">
        <v>272</v>
      </c>
      <c r="BM329" s="133" t="s">
        <v>6720</v>
      </c>
    </row>
    <row r="330" spans="2:65" s="1" customFormat="1" ht="126.75">
      <c r="B330" s="33"/>
      <c r="D330" s="136" t="s">
        <v>341</v>
      </c>
      <c r="F330" s="150" t="s">
        <v>3155</v>
      </c>
      <c r="I330" s="151"/>
      <c r="L330" s="33"/>
      <c r="M330" s="152"/>
      <c r="T330" s="54"/>
      <c r="AT330" s="18" t="s">
        <v>341</v>
      </c>
      <c r="AU330" s="18" t="s">
        <v>83</v>
      </c>
    </row>
    <row r="331" spans="2:65" s="1" customFormat="1" ht="16.5" customHeight="1">
      <c r="B331" s="33"/>
      <c r="C331" s="122" t="s">
        <v>612</v>
      </c>
      <c r="D331" s="122" t="s">
        <v>267</v>
      </c>
      <c r="E331" s="123" t="s">
        <v>3157</v>
      </c>
      <c r="F331" s="124" t="s">
        <v>3158</v>
      </c>
      <c r="G331" s="125" t="s">
        <v>310</v>
      </c>
      <c r="H331" s="126">
        <v>2</v>
      </c>
      <c r="I331" s="127"/>
      <c r="J331" s="128">
        <f>ROUND(I331*H331,2)</f>
        <v>0</v>
      </c>
      <c r="K331" s="124" t="s">
        <v>1066</v>
      </c>
      <c r="L331" s="33"/>
      <c r="M331" s="129" t="s">
        <v>19</v>
      </c>
      <c r="N331" s="130" t="s">
        <v>46</v>
      </c>
      <c r="P331" s="131">
        <f>O331*H331</f>
        <v>0</v>
      </c>
      <c r="Q331" s="131">
        <v>0</v>
      </c>
      <c r="R331" s="131">
        <f>Q331*H331</f>
        <v>0</v>
      </c>
      <c r="S331" s="131">
        <v>0</v>
      </c>
      <c r="T331" s="132">
        <f>S331*H331</f>
        <v>0</v>
      </c>
      <c r="AR331" s="133" t="s">
        <v>272</v>
      </c>
      <c r="AT331" s="133" t="s">
        <v>267</v>
      </c>
      <c r="AU331" s="133" t="s">
        <v>83</v>
      </c>
      <c r="AY331" s="18" t="s">
        <v>266</v>
      </c>
      <c r="BE331" s="134">
        <f>IF(N331="základní",J331,0)</f>
        <v>0</v>
      </c>
      <c r="BF331" s="134">
        <f>IF(N331="snížená",J331,0)</f>
        <v>0</v>
      </c>
      <c r="BG331" s="134">
        <f>IF(N331="zákl. přenesená",J331,0)</f>
        <v>0</v>
      </c>
      <c r="BH331" s="134">
        <f>IF(N331="sníž. přenesená",J331,0)</f>
        <v>0</v>
      </c>
      <c r="BI331" s="134">
        <f>IF(N331="nulová",J331,0)</f>
        <v>0</v>
      </c>
      <c r="BJ331" s="18" t="s">
        <v>83</v>
      </c>
      <c r="BK331" s="134">
        <f>ROUND(I331*H331,2)</f>
        <v>0</v>
      </c>
      <c r="BL331" s="18" t="s">
        <v>272</v>
      </c>
      <c r="BM331" s="133" t="s">
        <v>6721</v>
      </c>
    </row>
    <row r="332" spans="2:65" s="1" customFormat="1" ht="11.25">
      <c r="B332" s="33"/>
      <c r="D332" s="186" t="s">
        <v>1068</v>
      </c>
      <c r="F332" s="187" t="s">
        <v>3160</v>
      </c>
      <c r="I332" s="151"/>
      <c r="L332" s="33"/>
      <c r="M332" s="152"/>
      <c r="T332" s="54"/>
      <c r="AT332" s="18" t="s">
        <v>1068</v>
      </c>
      <c r="AU332" s="18" t="s">
        <v>83</v>
      </c>
    </row>
    <row r="333" spans="2:65" s="1" customFormat="1" ht="19.5">
      <c r="B333" s="33"/>
      <c r="D333" s="136" t="s">
        <v>341</v>
      </c>
      <c r="F333" s="150" t="s">
        <v>3161</v>
      </c>
      <c r="I333" s="151"/>
      <c r="L333" s="33"/>
      <c r="M333" s="152"/>
      <c r="T333" s="54"/>
      <c r="AT333" s="18" t="s">
        <v>341</v>
      </c>
      <c r="AU333" s="18" t="s">
        <v>83</v>
      </c>
    </row>
    <row r="334" spans="2:65" s="1" customFormat="1" ht="21.75" customHeight="1">
      <c r="B334" s="33"/>
      <c r="C334" s="122" t="s">
        <v>600</v>
      </c>
      <c r="D334" s="122" t="s">
        <v>267</v>
      </c>
      <c r="E334" s="123" t="s">
        <v>6042</v>
      </c>
      <c r="F334" s="124" t="s">
        <v>6043</v>
      </c>
      <c r="G334" s="125" t="s">
        <v>310</v>
      </c>
      <c r="H334" s="126">
        <v>64</v>
      </c>
      <c r="I334" s="127"/>
      <c r="J334" s="128">
        <f>ROUND(I334*H334,2)</f>
        <v>0</v>
      </c>
      <c r="K334" s="124" t="s">
        <v>1066</v>
      </c>
      <c r="L334" s="33"/>
      <c r="M334" s="129" t="s">
        <v>19</v>
      </c>
      <c r="N334" s="130" t="s">
        <v>46</v>
      </c>
      <c r="P334" s="131">
        <f>O334*H334</f>
        <v>0</v>
      </c>
      <c r="Q334" s="131">
        <v>0</v>
      </c>
      <c r="R334" s="131">
        <f>Q334*H334</f>
        <v>0</v>
      </c>
      <c r="S334" s="131">
        <v>0</v>
      </c>
      <c r="T334" s="132">
        <f>S334*H334</f>
        <v>0</v>
      </c>
      <c r="AR334" s="133" t="s">
        <v>272</v>
      </c>
      <c r="AT334" s="133" t="s">
        <v>267</v>
      </c>
      <c r="AU334" s="133" t="s">
        <v>83</v>
      </c>
      <c r="AY334" s="18" t="s">
        <v>266</v>
      </c>
      <c r="BE334" s="134">
        <f>IF(N334="základní",J334,0)</f>
        <v>0</v>
      </c>
      <c r="BF334" s="134">
        <f>IF(N334="snížená",J334,0)</f>
        <v>0</v>
      </c>
      <c r="BG334" s="134">
        <f>IF(N334="zákl. přenesená",J334,0)</f>
        <v>0</v>
      </c>
      <c r="BH334" s="134">
        <f>IF(N334="sníž. přenesená",J334,0)</f>
        <v>0</v>
      </c>
      <c r="BI334" s="134">
        <f>IF(N334="nulová",J334,0)</f>
        <v>0</v>
      </c>
      <c r="BJ334" s="18" t="s">
        <v>83</v>
      </c>
      <c r="BK334" s="134">
        <f>ROUND(I334*H334,2)</f>
        <v>0</v>
      </c>
      <c r="BL334" s="18" t="s">
        <v>272</v>
      </c>
      <c r="BM334" s="133" t="s">
        <v>6722</v>
      </c>
    </row>
    <row r="335" spans="2:65" s="1" customFormat="1" ht="11.25">
      <c r="B335" s="33"/>
      <c r="D335" s="186" t="s">
        <v>1068</v>
      </c>
      <c r="F335" s="187" t="s">
        <v>6045</v>
      </c>
      <c r="I335" s="151"/>
      <c r="L335" s="33"/>
      <c r="M335" s="152"/>
      <c r="T335" s="54"/>
      <c r="AT335" s="18" t="s">
        <v>1068</v>
      </c>
      <c r="AU335" s="18" t="s">
        <v>83</v>
      </c>
    </row>
    <row r="336" spans="2:65" s="1" customFormat="1" ht="29.25">
      <c r="B336" s="33"/>
      <c r="D336" s="136" t="s">
        <v>341</v>
      </c>
      <c r="F336" s="150" t="s">
        <v>6046</v>
      </c>
      <c r="I336" s="151"/>
      <c r="L336" s="33"/>
      <c r="M336" s="152"/>
      <c r="T336" s="54"/>
      <c r="AT336" s="18" t="s">
        <v>341</v>
      </c>
      <c r="AU336" s="18" t="s">
        <v>83</v>
      </c>
    </row>
    <row r="337" spans="2:65" s="1" customFormat="1" ht="16.5" customHeight="1">
      <c r="B337" s="33"/>
      <c r="C337" s="122" t="s">
        <v>604</v>
      </c>
      <c r="D337" s="122" t="s">
        <v>267</v>
      </c>
      <c r="E337" s="123" t="s">
        <v>3217</v>
      </c>
      <c r="F337" s="124" t="s">
        <v>3218</v>
      </c>
      <c r="G337" s="125" t="s">
        <v>270</v>
      </c>
      <c r="H337" s="126">
        <v>48.198</v>
      </c>
      <c r="I337" s="127"/>
      <c r="J337" s="128">
        <f>ROUND(I337*H337,2)</f>
        <v>0</v>
      </c>
      <c r="K337" s="124" t="s">
        <v>1066</v>
      </c>
      <c r="L337" s="33"/>
      <c r="M337" s="129" t="s">
        <v>19</v>
      </c>
      <c r="N337" s="130" t="s">
        <v>46</v>
      </c>
      <c r="P337" s="131">
        <f>O337*H337</f>
        <v>0</v>
      </c>
      <c r="Q337" s="131">
        <v>0</v>
      </c>
      <c r="R337" s="131">
        <f>Q337*H337</f>
        <v>0</v>
      </c>
      <c r="S337" s="131">
        <v>0</v>
      </c>
      <c r="T337" s="132">
        <f>S337*H337</f>
        <v>0</v>
      </c>
      <c r="AR337" s="133" t="s">
        <v>272</v>
      </c>
      <c r="AT337" s="133" t="s">
        <v>267</v>
      </c>
      <c r="AU337" s="133" t="s">
        <v>83</v>
      </c>
      <c r="AY337" s="18" t="s">
        <v>266</v>
      </c>
      <c r="BE337" s="134">
        <f>IF(N337="základní",J337,0)</f>
        <v>0</v>
      </c>
      <c r="BF337" s="134">
        <f>IF(N337="snížená",J337,0)</f>
        <v>0</v>
      </c>
      <c r="BG337" s="134">
        <f>IF(N337="zákl. přenesená",J337,0)</f>
        <v>0</v>
      </c>
      <c r="BH337" s="134">
        <f>IF(N337="sníž. přenesená",J337,0)</f>
        <v>0</v>
      </c>
      <c r="BI337" s="134">
        <f>IF(N337="nulová",J337,0)</f>
        <v>0</v>
      </c>
      <c r="BJ337" s="18" t="s">
        <v>83</v>
      </c>
      <c r="BK337" s="134">
        <f>ROUND(I337*H337,2)</f>
        <v>0</v>
      </c>
      <c r="BL337" s="18" t="s">
        <v>272</v>
      </c>
      <c r="BM337" s="133" t="s">
        <v>6723</v>
      </c>
    </row>
    <row r="338" spans="2:65" s="1" customFormat="1" ht="11.25">
      <c r="B338" s="33"/>
      <c r="D338" s="186" t="s">
        <v>1068</v>
      </c>
      <c r="F338" s="187" t="s">
        <v>3220</v>
      </c>
      <c r="I338" s="151"/>
      <c r="L338" s="33"/>
      <c r="M338" s="152"/>
      <c r="T338" s="54"/>
      <c r="AT338" s="18" t="s">
        <v>1068</v>
      </c>
      <c r="AU338" s="18" t="s">
        <v>83</v>
      </c>
    </row>
    <row r="339" spans="2:65" s="1" customFormat="1" ht="19.5">
      <c r="B339" s="33"/>
      <c r="D339" s="136" t="s">
        <v>341</v>
      </c>
      <c r="F339" s="150" t="s">
        <v>3221</v>
      </c>
      <c r="I339" s="151"/>
      <c r="L339" s="33"/>
      <c r="M339" s="152"/>
      <c r="T339" s="54"/>
      <c r="AT339" s="18" t="s">
        <v>341</v>
      </c>
      <c r="AU339" s="18" t="s">
        <v>83</v>
      </c>
    </row>
    <row r="340" spans="2:65" s="1" customFormat="1" ht="16.5" customHeight="1">
      <c r="B340" s="33"/>
      <c r="C340" s="122" t="s">
        <v>620</v>
      </c>
      <c r="D340" s="122" t="s">
        <v>267</v>
      </c>
      <c r="E340" s="123" t="s">
        <v>6048</v>
      </c>
      <c r="F340" s="124" t="s">
        <v>6049</v>
      </c>
      <c r="G340" s="125" t="s">
        <v>270</v>
      </c>
      <c r="H340" s="126">
        <v>1.958</v>
      </c>
      <c r="I340" s="127"/>
      <c r="J340" s="128">
        <f>ROUND(I340*H340,2)</f>
        <v>0</v>
      </c>
      <c r="K340" s="124" t="s">
        <v>1066</v>
      </c>
      <c r="L340" s="33"/>
      <c r="M340" s="129" t="s">
        <v>19</v>
      </c>
      <c r="N340" s="130" t="s">
        <v>46</v>
      </c>
      <c r="P340" s="131">
        <f>O340*H340</f>
        <v>0</v>
      </c>
      <c r="Q340" s="131">
        <v>0</v>
      </c>
      <c r="R340" s="131">
        <f>Q340*H340</f>
        <v>0</v>
      </c>
      <c r="S340" s="131">
        <v>0</v>
      </c>
      <c r="T340" s="132">
        <f>S340*H340</f>
        <v>0</v>
      </c>
      <c r="AR340" s="133" t="s">
        <v>272</v>
      </c>
      <c r="AT340" s="133" t="s">
        <v>267</v>
      </c>
      <c r="AU340" s="133" t="s">
        <v>83</v>
      </c>
      <c r="AY340" s="18" t="s">
        <v>266</v>
      </c>
      <c r="BE340" s="134">
        <f>IF(N340="základní",J340,0)</f>
        <v>0</v>
      </c>
      <c r="BF340" s="134">
        <f>IF(N340="snížená",J340,0)</f>
        <v>0</v>
      </c>
      <c r="BG340" s="134">
        <f>IF(N340="zákl. přenesená",J340,0)</f>
        <v>0</v>
      </c>
      <c r="BH340" s="134">
        <f>IF(N340="sníž. přenesená",J340,0)</f>
        <v>0</v>
      </c>
      <c r="BI340" s="134">
        <f>IF(N340="nulová",J340,0)</f>
        <v>0</v>
      </c>
      <c r="BJ340" s="18" t="s">
        <v>83</v>
      </c>
      <c r="BK340" s="134">
        <f>ROUND(I340*H340,2)</f>
        <v>0</v>
      </c>
      <c r="BL340" s="18" t="s">
        <v>272</v>
      </c>
      <c r="BM340" s="133" t="s">
        <v>6724</v>
      </c>
    </row>
    <row r="341" spans="2:65" s="1" customFormat="1" ht="11.25">
      <c r="B341" s="33"/>
      <c r="D341" s="186" t="s">
        <v>1068</v>
      </c>
      <c r="F341" s="187" t="s">
        <v>6051</v>
      </c>
      <c r="I341" s="151"/>
      <c r="L341" s="33"/>
      <c r="M341" s="152"/>
      <c r="T341" s="54"/>
      <c r="AT341" s="18" t="s">
        <v>1068</v>
      </c>
      <c r="AU341" s="18" t="s">
        <v>83</v>
      </c>
    </row>
    <row r="342" spans="2:65" s="1" customFormat="1" ht="19.5">
      <c r="B342" s="33"/>
      <c r="D342" s="136" t="s">
        <v>341</v>
      </c>
      <c r="F342" s="150" t="s">
        <v>6052</v>
      </c>
      <c r="I342" s="151"/>
      <c r="L342" s="33"/>
      <c r="M342" s="152"/>
      <c r="T342" s="54"/>
      <c r="AT342" s="18" t="s">
        <v>341</v>
      </c>
      <c r="AU342" s="18" t="s">
        <v>83</v>
      </c>
    </row>
    <row r="343" spans="2:65" s="1" customFormat="1" ht="21.75" customHeight="1">
      <c r="B343" s="33"/>
      <c r="C343" s="122" t="s">
        <v>624</v>
      </c>
      <c r="D343" s="122" t="s">
        <v>267</v>
      </c>
      <c r="E343" s="123" t="s">
        <v>3226</v>
      </c>
      <c r="F343" s="124" t="s">
        <v>3227</v>
      </c>
      <c r="G343" s="125" t="s">
        <v>2636</v>
      </c>
      <c r="H343" s="126">
        <v>125.315</v>
      </c>
      <c r="I343" s="127"/>
      <c r="J343" s="128">
        <f>ROUND(I343*H343,2)</f>
        <v>0</v>
      </c>
      <c r="K343" s="124" t="s">
        <v>1066</v>
      </c>
      <c r="L343" s="33"/>
      <c r="M343" s="129" t="s">
        <v>19</v>
      </c>
      <c r="N343" s="130" t="s">
        <v>46</v>
      </c>
      <c r="P343" s="131">
        <f>O343*H343</f>
        <v>0</v>
      </c>
      <c r="Q343" s="131">
        <v>0</v>
      </c>
      <c r="R343" s="131">
        <f>Q343*H343</f>
        <v>0</v>
      </c>
      <c r="S343" s="131">
        <v>0</v>
      </c>
      <c r="T343" s="132">
        <f>S343*H343</f>
        <v>0</v>
      </c>
      <c r="AR343" s="133" t="s">
        <v>272</v>
      </c>
      <c r="AT343" s="133" t="s">
        <v>267</v>
      </c>
      <c r="AU343" s="133" t="s">
        <v>83</v>
      </c>
      <c r="AY343" s="18" t="s">
        <v>266</v>
      </c>
      <c r="BE343" s="134">
        <f>IF(N343="základní",J343,0)</f>
        <v>0</v>
      </c>
      <c r="BF343" s="134">
        <f>IF(N343="snížená",J343,0)</f>
        <v>0</v>
      </c>
      <c r="BG343" s="134">
        <f>IF(N343="zákl. přenesená",J343,0)</f>
        <v>0</v>
      </c>
      <c r="BH343" s="134">
        <f>IF(N343="sníž. přenesená",J343,0)</f>
        <v>0</v>
      </c>
      <c r="BI343" s="134">
        <f>IF(N343="nulová",J343,0)</f>
        <v>0</v>
      </c>
      <c r="BJ343" s="18" t="s">
        <v>83</v>
      </c>
      <c r="BK343" s="134">
        <f>ROUND(I343*H343,2)</f>
        <v>0</v>
      </c>
      <c r="BL343" s="18" t="s">
        <v>272</v>
      </c>
      <c r="BM343" s="133" t="s">
        <v>6725</v>
      </c>
    </row>
    <row r="344" spans="2:65" s="1" customFormat="1" ht="11.25">
      <c r="B344" s="33"/>
      <c r="D344" s="186" t="s">
        <v>1068</v>
      </c>
      <c r="F344" s="187" t="s">
        <v>3229</v>
      </c>
      <c r="I344" s="151"/>
      <c r="L344" s="33"/>
      <c r="M344" s="152"/>
      <c r="T344" s="54"/>
      <c r="AT344" s="18" t="s">
        <v>1068</v>
      </c>
      <c r="AU344" s="18" t="s">
        <v>83</v>
      </c>
    </row>
    <row r="345" spans="2:65" s="1" customFormat="1" ht="39">
      <c r="B345" s="33"/>
      <c r="D345" s="136" t="s">
        <v>341</v>
      </c>
      <c r="F345" s="150" t="s">
        <v>3230</v>
      </c>
      <c r="I345" s="151"/>
      <c r="L345" s="33"/>
      <c r="M345" s="152"/>
      <c r="T345" s="54"/>
      <c r="AT345" s="18" t="s">
        <v>341</v>
      </c>
      <c r="AU345" s="18" t="s">
        <v>83</v>
      </c>
    </row>
    <row r="346" spans="2:65" s="1" customFormat="1" ht="24.2" customHeight="1">
      <c r="B346" s="33"/>
      <c r="C346" s="122" t="s">
        <v>628</v>
      </c>
      <c r="D346" s="122" t="s">
        <v>267</v>
      </c>
      <c r="E346" s="123" t="s">
        <v>3232</v>
      </c>
      <c r="F346" s="124" t="s">
        <v>3233</v>
      </c>
      <c r="G346" s="125" t="s">
        <v>2636</v>
      </c>
      <c r="H346" s="126">
        <v>30</v>
      </c>
      <c r="I346" s="127"/>
      <c r="J346" s="128">
        <f>ROUND(I346*H346,2)</f>
        <v>0</v>
      </c>
      <c r="K346" s="124" t="s">
        <v>1066</v>
      </c>
      <c r="L346" s="33"/>
      <c r="M346" s="129" t="s">
        <v>19</v>
      </c>
      <c r="N346" s="130" t="s">
        <v>46</v>
      </c>
      <c r="P346" s="131">
        <f>O346*H346</f>
        <v>0</v>
      </c>
      <c r="Q346" s="131">
        <v>0</v>
      </c>
      <c r="R346" s="131">
        <f>Q346*H346</f>
        <v>0</v>
      </c>
      <c r="S346" s="131">
        <v>0</v>
      </c>
      <c r="T346" s="132">
        <f>S346*H346</f>
        <v>0</v>
      </c>
      <c r="AR346" s="133" t="s">
        <v>272</v>
      </c>
      <c r="AT346" s="133" t="s">
        <v>267</v>
      </c>
      <c r="AU346" s="133" t="s">
        <v>83</v>
      </c>
      <c r="AY346" s="18" t="s">
        <v>266</v>
      </c>
      <c r="BE346" s="134">
        <f>IF(N346="základní",J346,0)</f>
        <v>0</v>
      </c>
      <c r="BF346" s="134">
        <f>IF(N346="snížená",J346,0)</f>
        <v>0</v>
      </c>
      <c r="BG346" s="134">
        <f>IF(N346="zákl. přenesená",J346,0)</f>
        <v>0</v>
      </c>
      <c r="BH346" s="134">
        <f>IF(N346="sníž. přenesená",J346,0)</f>
        <v>0</v>
      </c>
      <c r="BI346" s="134">
        <f>IF(N346="nulová",J346,0)</f>
        <v>0</v>
      </c>
      <c r="BJ346" s="18" t="s">
        <v>83</v>
      </c>
      <c r="BK346" s="134">
        <f>ROUND(I346*H346,2)</f>
        <v>0</v>
      </c>
      <c r="BL346" s="18" t="s">
        <v>272</v>
      </c>
      <c r="BM346" s="133" t="s">
        <v>6726</v>
      </c>
    </row>
    <row r="347" spans="2:65" s="1" customFormat="1" ht="11.25">
      <c r="B347" s="33"/>
      <c r="D347" s="186" t="s">
        <v>1068</v>
      </c>
      <c r="F347" s="187" t="s">
        <v>3235</v>
      </c>
      <c r="I347" s="151"/>
      <c r="L347" s="33"/>
      <c r="M347" s="152"/>
      <c r="T347" s="54"/>
      <c r="AT347" s="18" t="s">
        <v>1068</v>
      </c>
      <c r="AU347" s="18" t="s">
        <v>83</v>
      </c>
    </row>
    <row r="348" spans="2:65" s="1" customFormat="1" ht="39">
      <c r="B348" s="33"/>
      <c r="D348" s="136" t="s">
        <v>341</v>
      </c>
      <c r="F348" s="150" t="s">
        <v>2724</v>
      </c>
      <c r="I348" s="151"/>
      <c r="L348" s="33"/>
      <c r="M348" s="152"/>
      <c r="T348" s="54"/>
      <c r="AT348" s="18" t="s">
        <v>341</v>
      </c>
      <c r="AU348" s="18" t="s">
        <v>83</v>
      </c>
    </row>
    <row r="349" spans="2:65" s="1" customFormat="1" ht="16.5" customHeight="1">
      <c r="B349" s="33"/>
      <c r="C349" s="122" t="s">
        <v>632</v>
      </c>
      <c r="D349" s="122" t="s">
        <v>267</v>
      </c>
      <c r="E349" s="123" t="s">
        <v>1111</v>
      </c>
      <c r="F349" s="124" t="s">
        <v>1112</v>
      </c>
      <c r="G349" s="125" t="s">
        <v>2636</v>
      </c>
      <c r="H349" s="126">
        <v>30</v>
      </c>
      <c r="I349" s="127"/>
      <c r="J349" s="128">
        <f>ROUND(I349*H349,2)</f>
        <v>0</v>
      </c>
      <c r="K349" s="124" t="s">
        <v>1066</v>
      </c>
      <c r="L349" s="33"/>
      <c r="M349" s="129" t="s">
        <v>19</v>
      </c>
      <c r="N349" s="130" t="s">
        <v>46</v>
      </c>
      <c r="P349" s="131">
        <f>O349*H349</f>
        <v>0</v>
      </c>
      <c r="Q349" s="131">
        <v>0</v>
      </c>
      <c r="R349" s="131">
        <f>Q349*H349</f>
        <v>0</v>
      </c>
      <c r="S349" s="131">
        <v>0</v>
      </c>
      <c r="T349" s="132">
        <f>S349*H349</f>
        <v>0</v>
      </c>
      <c r="AR349" s="133" t="s">
        <v>272</v>
      </c>
      <c r="AT349" s="133" t="s">
        <v>267</v>
      </c>
      <c r="AU349" s="133" t="s">
        <v>83</v>
      </c>
      <c r="AY349" s="18" t="s">
        <v>266</v>
      </c>
      <c r="BE349" s="134">
        <f>IF(N349="základní",J349,0)</f>
        <v>0</v>
      </c>
      <c r="BF349" s="134">
        <f>IF(N349="snížená",J349,0)</f>
        <v>0</v>
      </c>
      <c r="BG349" s="134">
        <f>IF(N349="zákl. přenesená",J349,0)</f>
        <v>0</v>
      </c>
      <c r="BH349" s="134">
        <f>IF(N349="sníž. přenesená",J349,0)</f>
        <v>0</v>
      </c>
      <c r="BI349" s="134">
        <f>IF(N349="nulová",J349,0)</f>
        <v>0</v>
      </c>
      <c r="BJ349" s="18" t="s">
        <v>83</v>
      </c>
      <c r="BK349" s="134">
        <f>ROUND(I349*H349,2)</f>
        <v>0</v>
      </c>
      <c r="BL349" s="18" t="s">
        <v>272</v>
      </c>
      <c r="BM349" s="133" t="s">
        <v>6727</v>
      </c>
    </row>
    <row r="350" spans="2:65" s="1" customFormat="1" ht="11.25">
      <c r="B350" s="33"/>
      <c r="D350" s="186" t="s">
        <v>1068</v>
      </c>
      <c r="F350" s="187" t="s">
        <v>1114</v>
      </c>
      <c r="I350" s="151"/>
      <c r="L350" s="33"/>
      <c r="M350" s="152"/>
      <c r="T350" s="54"/>
      <c r="AT350" s="18" t="s">
        <v>1068</v>
      </c>
      <c r="AU350" s="18" t="s">
        <v>83</v>
      </c>
    </row>
    <row r="351" spans="2:65" s="1" customFormat="1" ht="19.5">
      <c r="B351" s="33"/>
      <c r="D351" s="136" t="s">
        <v>341</v>
      </c>
      <c r="F351" s="150" t="s">
        <v>3238</v>
      </c>
      <c r="I351" s="151"/>
      <c r="L351" s="33"/>
      <c r="M351" s="152"/>
      <c r="T351" s="54"/>
      <c r="AT351" s="18" t="s">
        <v>341</v>
      </c>
      <c r="AU351" s="18" t="s">
        <v>83</v>
      </c>
    </row>
    <row r="352" spans="2:65" s="1" customFormat="1" ht="16.5" customHeight="1">
      <c r="B352" s="33"/>
      <c r="C352" s="122" t="s">
        <v>636</v>
      </c>
      <c r="D352" s="122" t="s">
        <v>267</v>
      </c>
      <c r="E352" s="123" t="s">
        <v>1115</v>
      </c>
      <c r="F352" s="124" t="s">
        <v>1116</v>
      </c>
      <c r="G352" s="125" t="s">
        <v>2636</v>
      </c>
      <c r="H352" s="126">
        <v>600</v>
      </c>
      <c r="I352" s="127"/>
      <c r="J352" s="128">
        <f>ROUND(I352*H352,2)</f>
        <v>0</v>
      </c>
      <c r="K352" s="124" t="s">
        <v>1066</v>
      </c>
      <c r="L352" s="33"/>
      <c r="M352" s="129" t="s">
        <v>19</v>
      </c>
      <c r="N352" s="130" t="s">
        <v>46</v>
      </c>
      <c r="P352" s="131">
        <f>O352*H352</f>
        <v>0</v>
      </c>
      <c r="Q352" s="131">
        <v>0</v>
      </c>
      <c r="R352" s="131">
        <f>Q352*H352</f>
        <v>0</v>
      </c>
      <c r="S352" s="131">
        <v>0</v>
      </c>
      <c r="T352" s="132">
        <f>S352*H352</f>
        <v>0</v>
      </c>
      <c r="AR352" s="133" t="s">
        <v>272</v>
      </c>
      <c r="AT352" s="133" t="s">
        <v>267</v>
      </c>
      <c r="AU352" s="133" t="s">
        <v>83</v>
      </c>
      <c r="AY352" s="18" t="s">
        <v>266</v>
      </c>
      <c r="BE352" s="134">
        <f>IF(N352="základní",J352,0)</f>
        <v>0</v>
      </c>
      <c r="BF352" s="134">
        <f>IF(N352="snížená",J352,0)</f>
        <v>0</v>
      </c>
      <c r="BG352" s="134">
        <f>IF(N352="zákl. přenesená",J352,0)</f>
        <v>0</v>
      </c>
      <c r="BH352" s="134">
        <f>IF(N352="sníž. přenesená",J352,0)</f>
        <v>0</v>
      </c>
      <c r="BI352" s="134">
        <f>IF(N352="nulová",J352,0)</f>
        <v>0</v>
      </c>
      <c r="BJ352" s="18" t="s">
        <v>83</v>
      </c>
      <c r="BK352" s="134">
        <f>ROUND(I352*H352,2)</f>
        <v>0</v>
      </c>
      <c r="BL352" s="18" t="s">
        <v>272</v>
      </c>
      <c r="BM352" s="133" t="s">
        <v>6728</v>
      </c>
    </row>
    <row r="353" spans="2:65" s="1" customFormat="1" ht="11.25">
      <c r="B353" s="33"/>
      <c r="D353" s="186" t="s">
        <v>1068</v>
      </c>
      <c r="F353" s="187" t="s">
        <v>1118</v>
      </c>
      <c r="I353" s="151"/>
      <c r="L353" s="33"/>
      <c r="M353" s="152"/>
      <c r="T353" s="54"/>
      <c r="AT353" s="18" t="s">
        <v>1068</v>
      </c>
      <c r="AU353" s="18" t="s">
        <v>83</v>
      </c>
    </row>
    <row r="354" spans="2:65" s="1" customFormat="1" ht="29.25">
      <c r="B354" s="33"/>
      <c r="D354" s="136" t="s">
        <v>341</v>
      </c>
      <c r="F354" s="150" t="s">
        <v>3241</v>
      </c>
      <c r="I354" s="151"/>
      <c r="L354" s="33"/>
      <c r="M354" s="152"/>
      <c r="T354" s="54"/>
      <c r="AT354" s="18" t="s">
        <v>341</v>
      </c>
      <c r="AU354" s="18" t="s">
        <v>83</v>
      </c>
    </row>
    <row r="355" spans="2:65" s="1" customFormat="1" ht="16.5" customHeight="1">
      <c r="B355" s="33"/>
      <c r="C355" s="122" t="s">
        <v>3007</v>
      </c>
      <c r="D355" s="122" t="s">
        <v>267</v>
      </c>
      <c r="E355" s="123" t="s">
        <v>3243</v>
      </c>
      <c r="F355" s="124" t="s">
        <v>3244</v>
      </c>
      <c r="G355" s="125" t="s">
        <v>2636</v>
      </c>
      <c r="H355" s="126">
        <v>180.74299999999999</v>
      </c>
      <c r="I355" s="127"/>
      <c r="J355" s="128">
        <f>ROUND(I355*H355,2)</f>
        <v>0</v>
      </c>
      <c r="K355" s="124" t="s">
        <v>1066</v>
      </c>
      <c r="L355" s="33"/>
      <c r="M355" s="129" t="s">
        <v>19</v>
      </c>
      <c r="N355" s="130" t="s">
        <v>46</v>
      </c>
      <c r="P355" s="131">
        <f>O355*H355</f>
        <v>0</v>
      </c>
      <c r="Q355" s="131">
        <v>0</v>
      </c>
      <c r="R355" s="131">
        <f>Q355*H355</f>
        <v>0</v>
      </c>
      <c r="S355" s="131">
        <v>0</v>
      </c>
      <c r="T355" s="132">
        <f>S355*H355</f>
        <v>0</v>
      </c>
      <c r="AR355" s="133" t="s">
        <v>272</v>
      </c>
      <c r="AT355" s="133" t="s">
        <v>267</v>
      </c>
      <c r="AU355" s="133" t="s">
        <v>83</v>
      </c>
      <c r="AY355" s="18" t="s">
        <v>266</v>
      </c>
      <c r="BE355" s="134">
        <f>IF(N355="základní",J355,0)</f>
        <v>0</v>
      </c>
      <c r="BF355" s="134">
        <f>IF(N355="snížená",J355,0)</f>
        <v>0</v>
      </c>
      <c r="BG355" s="134">
        <f>IF(N355="zákl. přenesená",J355,0)</f>
        <v>0</v>
      </c>
      <c r="BH355" s="134">
        <f>IF(N355="sníž. přenesená",J355,0)</f>
        <v>0</v>
      </c>
      <c r="BI355" s="134">
        <f>IF(N355="nulová",J355,0)</f>
        <v>0</v>
      </c>
      <c r="BJ355" s="18" t="s">
        <v>83</v>
      </c>
      <c r="BK355" s="134">
        <f>ROUND(I355*H355,2)</f>
        <v>0</v>
      </c>
      <c r="BL355" s="18" t="s">
        <v>272</v>
      </c>
      <c r="BM355" s="133" t="s">
        <v>6729</v>
      </c>
    </row>
    <row r="356" spans="2:65" s="1" customFormat="1" ht="11.25">
      <c r="B356" s="33"/>
      <c r="D356" s="186" t="s">
        <v>1068</v>
      </c>
      <c r="F356" s="187" t="s">
        <v>3246</v>
      </c>
      <c r="I356" s="151"/>
      <c r="L356" s="33"/>
      <c r="M356" s="152"/>
      <c r="T356" s="54"/>
      <c r="AT356" s="18" t="s">
        <v>1068</v>
      </c>
      <c r="AU356" s="18" t="s">
        <v>83</v>
      </c>
    </row>
    <row r="357" spans="2:65" s="1" customFormat="1" ht="19.5">
      <c r="B357" s="33"/>
      <c r="D357" s="136" t="s">
        <v>341</v>
      </c>
      <c r="F357" s="150" t="s">
        <v>3247</v>
      </c>
      <c r="I357" s="151"/>
      <c r="L357" s="33"/>
      <c r="M357" s="152"/>
      <c r="T357" s="54"/>
      <c r="AT357" s="18" t="s">
        <v>341</v>
      </c>
      <c r="AU357" s="18" t="s">
        <v>83</v>
      </c>
    </row>
    <row r="358" spans="2:65" s="1" customFormat="1" ht="16.5" customHeight="1">
      <c r="B358" s="33"/>
      <c r="C358" s="122" t="s">
        <v>3012</v>
      </c>
      <c r="D358" s="122" t="s">
        <v>267</v>
      </c>
      <c r="E358" s="123" t="s">
        <v>3249</v>
      </c>
      <c r="F358" s="124" t="s">
        <v>3250</v>
      </c>
      <c r="G358" s="125" t="s">
        <v>2636</v>
      </c>
      <c r="H358" s="126">
        <v>5000.6400000000003</v>
      </c>
      <c r="I358" s="127"/>
      <c r="J358" s="128">
        <f>ROUND(I358*H358,2)</f>
        <v>0</v>
      </c>
      <c r="K358" s="124" t="s">
        <v>1066</v>
      </c>
      <c r="L358" s="33"/>
      <c r="M358" s="129" t="s">
        <v>19</v>
      </c>
      <c r="N358" s="130" t="s">
        <v>46</v>
      </c>
      <c r="P358" s="131">
        <f>O358*H358</f>
        <v>0</v>
      </c>
      <c r="Q358" s="131">
        <v>0</v>
      </c>
      <c r="R358" s="131">
        <f>Q358*H358</f>
        <v>0</v>
      </c>
      <c r="S358" s="131">
        <v>0</v>
      </c>
      <c r="T358" s="132">
        <f>S358*H358</f>
        <v>0</v>
      </c>
      <c r="AR358" s="133" t="s">
        <v>272</v>
      </c>
      <c r="AT358" s="133" t="s">
        <v>267</v>
      </c>
      <c r="AU358" s="133" t="s">
        <v>83</v>
      </c>
      <c r="AY358" s="18" t="s">
        <v>266</v>
      </c>
      <c r="BE358" s="134">
        <f>IF(N358="základní",J358,0)</f>
        <v>0</v>
      </c>
      <c r="BF358" s="134">
        <f>IF(N358="snížená",J358,0)</f>
        <v>0</v>
      </c>
      <c r="BG358" s="134">
        <f>IF(N358="zákl. přenesená",J358,0)</f>
        <v>0</v>
      </c>
      <c r="BH358" s="134">
        <f>IF(N358="sníž. přenesená",J358,0)</f>
        <v>0</v>
      </c>
      <c r="BI358" s="134">
        <f>IF(N358="nulová",J358,0)</f>
        <v>0</v>
      </c>
      <c r="BJ358" s="18" t="s">
        <v>83</v>
      </c>
      <c r="BK358" s="134">
        <f>ROUND(I358*H358,2)</f>
        <v>0</v>
      </c>
      <c r="BL358" s="18" t="s">
        <v>272</v>
      </c>
      <c r="BM358" s="133" t="s">
        <v>6730</v>
      </c>
    </row>
    <row r="359" spans="2:65" s="1" customFormat="1" ht="11.25">
      <c r="B359" s="33"/>
      <c r="D359" s="186" t="s">
        <v>1068</v>
      </c>
      <c r="F359" s="187" t="s">
        <v>3252</v>
      </c>
      <c r="I359" s="151"/>
      <c r="L359" s="33"/>
      <c r="M359" s="152"/>
      <c r="T359" s="54"/>
      <c r="AT359" s="18" t="s">
        <v>1068</v>
      </c>
      <c r="AU359" s="18" t="s">
        <v>83</v>
      </c>
    </row>
    <row r="360" spans="2:65" s="1" customFormat="1" ht="29.25">
      <c r="B360" s="33"/>
      <c r="D360" s="136" t="s">
        <v>341</v>
      </c>
      <c r="F360" s="150" t="s">
        <v>3253</v>
      </c>
      <c r="I360" s="151"/>
      <c r="L360" s="33"/>
      <c r="M360" s="152"/>
      <c r="T360" s="54"/>
      <c r="AT360" s="18" t="s">
        <v>341</v>
      </c>
      <c r="AU360" s="18" t="s">
        <v>83</v>
      </c>
    </row>
    <row r="361" spans="2:65" s="1" customFormat="1" ht="16.5" customHeight="1">
      <c r="B361" s="33"/>
      <c r="C361" s="122" t="s">
        <v>3017</v>
      </c>
      <c r="D361" s="122" t="s">
        <v>267</v>
      </c>
      <c r="E361" s="123" t="s">
        <v>1120</v>
      </c>
      <c r="F361" s="124" t="s">
        <v>1121</v>
      </c>
      <c r="G361" s="125" t="s">
        <v>2636</v>
      </c>
      <c r="H361" s="126">
        <v>30</v>
      </c>
      <c r="I361" s="127"/>
      <c r="J361" s="128">
        <f>ROUND(I361*H361,2)</f>
        <v>0</v>
      </c>
      <c r="K361" s="124" t="s">
        <v>1066</v>
      </c>
      <c r="L361" s="33"/>
      <c r="M361" s="129" t="s">
        <v>19</v>
      </c>
      <c r="N361" s="130" t="s">
        <v>46</v>
      </c>
      <c r="P361" s="131">
        <f>O361*H361</f>
        <v>0</v>
      </c>
      <c r="Q361" s="131">
        <v>0</v>
      </c>
      <c r="R361" s="131">
        <f>Q361*H361</f>
        <v>0</v>
      </c>
      <c r="S361" s="131">
        <v>0</v>
      </c>
      <c r="T361" s="132">
        <f>S361*H361</f>
        <v>0</v>
      </c>
      <c r="AR361" s="133" t="s">
        <v>272</v>
      </c>
      <c r="AT361" s="133" t="s">
        <v>267</v>
      </c>
      <c r="AU361" s="133" t="s">
        <v>83</v>
      </c>
      <c r="AY361" s="18" t="s">
        <v>266</v>
      </c>
      <c r="BE361" s="134">
        <f>IF(N361="základní",J361,0)</f>
        <v>0</v>
      </c>
      <c r="BF361" s="134">
        <f>IF(N361="snížená",J361,0)</f>
        <v>0</v>
      </c>
      <c r="BG361" s="134">
        <f>IF(N361="zákl. přenesená",J361,0)</f>
        <v>0</v>
      </c>
      <c r="BH361" s="134">
        <f>IF(N361="sníž. přenesená",J361,0)</f>
        <v>0</v>
      </c>
      <c r="BI361" s="134">
        <f>IF(N361="nulová",J361,0)</f>
        <v>0</v>
      </c>
      <c r="BJ361" s="18" t="s">
        <v>83</v>
      </c>
      <c r="BK361" s="134">
        <f>ROUND(I361*H361,2)</f>
        <v>0</v>
      </c>
      <c r="BL361" s="18" t="s">
        <v>272</v>
      </c>
      <c r="BM361" s="133" t="s">
        <v>6731</v>
      </c>
    </row>
    <row r="362" spans="2:65" s="1" customFormat="1" ht="11.25">
      <c r="B362" s="33"/>
      <c r="D362" s="186" t="s">
        <v>1068</v>
      </c>
      <c r="F362" s="187" t="s">
        <v>1123</v>
      </c>
      <c r="I362" s="151"/>
      <c r="L362" s="33"/>
      <c r="M362" s="152"/>
      <c r="T362" s="54"/>
      <c r="AT362" s="18" t="s">
        <v>1068</v>
      </c>
      <c r="AU362" s="18" t="s">
        <v>83</v>
      </c>
    </row>
    <row r="363" spans="2:65" s="1" customFormat="1" ht="19.5">
      <c r="B363" s="33"/>
      <c r="D363" s="136" t="s">
        <v>341</v>
      </c>
      <c r="F363" s="150" t="s">
        <v>3256</v>
      </c>
      <c r="I363" s="151"/>
      <c r="L363" s="33"/>
      <c r="M363" s="152"/>
      <c r="T363" s="54"/>
      <c r="AT363" s="18" t="s">
        <v>341</v>
      </c>
      <c r="AU363" s="18" t="s">
        <v>83</v>
      </c>
    </row>
    <row r="364" spans="2:65" s="1" customFormat="1" ht="16.5" customHeight="1">
      <c r="B364" s="33"/>
      <c r="C364" s="122" t="s">
        <v>2102</v>
      </c>
      <c r="D364" s="122" t="s">
        <v>267</v>
      </c>
      <c r="E364" s="123" t="s">
        <v>3258</v>
      </c>
      <c r="F364" s="124" t="s">
        <v>3259</v>
      </c>
      <c r="G364" s="125" t="s">
        <v>2636</v>
      </c>
      <c r="H364" s="126">
        <v>180.74299999999999</v>
      </c>
      <c r="I364" s="127"/>
      <c r="J364" s="128">
        <f>ROUND(I364*H364,2)</f>
        <v>0</v>
      </c>
      <c r="K364" s="124" t="s">
        <v>1066</v>
      </c>
      <c r="L364" s="33"/>
      <c r="M364" s="129" t="s">
        <v>19</v>
      </c>
      <c r="N364" s="130" t="s">
        <v>46</v>
      </c>
      <c r="P364" s="131">
        <f>O364*H364</f>
        <v>0</v>
      </c>
      <c r="Q364" s="131">
        <v>0</v>
      </c>
      <c r="R364" s="131">
        <f>Q364*H364</f>
        <v>0</v>
      </c>
      <c r="S364" s="131">
        <v>0</v>
      </c>
      <c r="T364" s="132">
        <f>S364*H364</f>
        <v>0</v>
      </c>
      <c r="AR364" s="133" t="s">
        <v>272</v>
      </c>
      <c r="AT364" s="133" t="s">
        <v>267</v>
      </c>
      <c r="AU364" s="133" t="s">
        <v>83</v>
      </c>
      <c r="AY364" s="18" t="s">
        <v>266</v>
      </c>
      <c r="BE364" s="134">
        <f>IF(N364="základní",J364,0)</f>
        <v>0</v>
      </c>
      <c r="BF364" s="134">
        <f>IF(N364="snížená",J364,0)</f>
        <v>0</v>
      </c>
      <c r="BG364" s="134">
        <f>IF(N364="zákl. přenesená",J364,0)</f>
        <v>0</v>
      </c>
      <c r="BH364" s="134">
        <f>IF(N364="sníž. přenesená",J364,0)</f>
        <v>0</v>
      </c>
      <c r="BI364" s="134">
        <f>IF(N364="nulová",J364,0)</f>
        <v>0</v>
      </c>
      <c r="BJ364" s="18" t="s">
        <v>83</v>
      </c>
      <c r="BK364" s="134">
        <f>ROUND(I364*H364,2)</f>
        <v>0</v>
      </c>
      <c r="BL364" s="18" t="s">
        <v>272</v>
      </c>
      <c r="BM364" s="133" t="s">
        <v>6732</v>
      </c>
    </row>
    <row r="365" spans="2:65" s="1" customFormat="1" ht="11.25">
      <c r="B365" s="33"/>
      <c r="D365" s="186" t="s">
        <v>1068</v>
      </c>
      <c r="F365" s="187" t="s">
        <v>3261</v>
      </c>
      <c r="I365" s="151"/>
      <c r="L365" s="33"/>
      <c r="M365" s="152"/>
      <c r="T365" s="54"/>
      <c r="AT365" s="18" t="s">
        <v>1068</v>
      </c>
      <c r="AU365" s="18" t="s">
        <v>83</v>
      </c>
    </row>
    <row r="366" spans="2:65" s="1" customFormat="1" ht="19.5">
      <c r="B366" s="33"/>
      <c r="D366" s="136" t="s">
        <v>341</v>
      </c>
      <c r="F366" s="150" t="s">
        <v>3262</v>
      </c>
      <c r="I366" s="151"/>
      <c r="L366" s="33"/>
      <c r="M366" s="152"/>
      <c r="T366" s="54"/>
      <c r="AT366" s="18" t="s">
        <v>341</v>
      </c>
      <c r="AU366" s="18" t="s">
        <v>83</v>
      </c>
    </row>
    <row r="367" spans="2:65" s="1" customFormat="1" ht="24.2" customHeight="1">
      <c r="B367" s="33"/>
      <c r="C367" s="122" t="s">
        <v>3027</v>
      </c>
      <c r="D367" s="122" t="s">
        <v>267</v>
      </c>
      <c r="E367" s="123" t="s">
        <v>6061</v>
      </c>
      <c r="F367" s="124" t="s">
        <v>6062</v>
      </c>
      <c r="G367" s="125" t="s">
        <v>2636</v>
      </c>
      <c r="H367" s="126">
        <v>4.8949999999999996</v>
      </c>
      <c r="I367" s="127"/>
      <c r="J367" s="128">
        <f>ROUND(I367*H367,2)</f>
        <v>0</v>
      </c>
      <c r="K367" s="124" t="s">
        <v>1066</v>
      </c>
      <c r="L367" s="33"/>
      <c r="M367" s="129" t="s">
        <v>19</v>
      </c>
      <c r="N367" s="130" t="s">
        <v>46</v>
      </c>
      <c r="P367" s="131">
        <f>O367*H367</f>
        <v>0</v>
      </c>
      <c r="Q367" s="131">
        <v>0</v>
      </c>
      <c r="R367" s="131">
        <f>Q367*H367</f>
        <v>0</v>
      </c>
      <c r="S367" s="131">
        <v>0</v>
      </c>
      <c r="T367" s="132">
        <f>S367*H367</f>
        <v>0</v>
      </c>
      <c r="AR367" s="133" t="s">
        <v>272</v>
      </c>
      <c r="AT367" s="133" t="s">
        <v>267</v>
      </c>
      <c r="AU367" s="133" t="s">
        <v>83</v>
      </c>
      <c r="AY367" s="18" t="s">
        <v>266</v>
      </c>
      <c r="BE367" s="134">
        <f>IF(N367="základní",J367,0)</f>
        <v>0</v>
      </c>
      <c r="BF367" s="134">
        <f>IF(N367="snížená",J367,0)</f>
        <v>0</v>
      </c>
      <c r="BG367" s="134">
        <f>IF(N367="zákl. přenesená",J367,0)</f>
        <v>0</v>
      </c>
      <c r="BH367" s="134">
        <f>IF(N367="sníž. přenesená",J367,0)</f>
        <v>0</v>
      </c>
      <c r="BI367" s="134">
        <f>IF(N367="nulová",J367,0)</f>
        <v>0</v>
      </c>
      <c r="BJ367" s="18" t="s">
        <v>83</v>
      </c>
      <c r="BK367" s="134">
        <f>ROUND(I367*H367,2)</f>
        <v>0</v>
      </c>
      <c r="BL367" s="18" t="s">
        <v>272</v>
      </c>
      <c r="BM367" s="133" t="s">
        <v>6733</v>
      </c>
    </row>
    <row r="368" spans="2:65" s="1" customFormat="1" ht="11.25">
      <c r="B368" s="33"/>
      <c r="D368" s="186" t="s">
        <v>1068</v>
      </c>
      <c r="F368" s="187" t="s">
        <v>6064</v>
      </c>
      <c r="I368" s="151"/>
      <c r="L368" s="33"/>
      <c r="M368" s="152"/>
      <c r="T368" s="54"/>
      <c r="AT368" s="18" t="s">
        <v>1068</v>
      </c>
      <c r="AU368" s="18" t="s">
        <v>83</v>
      </c>
    </row>
    <row r="369" spans="2:65" s="1" customFormat="1" ht="39">
      <c r="B369" s="33"/>
      <c r="D369" s="136" t="s">
        <v>341</v>
      </c>
      <c r="F369" s="150" t="s">
        <v>6065</v>
      </c>
      <c r="I369" s="151"/>
      <c r="L369" s="33"/>
      <c r="M369" s="152"/>
      <c r="T369" s="54"/>
      <c r="AT369" s="18" t="s">
        <v>341</v>
      </c>
      <c r="AU369" s="18" t="s">
        <v>83</v>
      </c>
    </row>
    <row r="370" spans="2:65" s="1" customFormat="1" ht="16.5" customHeight="1">
      <c r="B370" s="33"/>
      <c r="C370" s="122" t="s">
        <v>3033</v>
      </c>
      <c r="D370" s="122" t="s">
        <v>267</v>
      </c>
      <c r="E370" s="123" t="s">
        <v>1126</v>
      </c>
      <c r="F370" s="124" t="s">
        <v>1127</v>
      </c>
      <c r="G370" s="125" t="s">
        <v>2636</v>
      </c>
      <c r="H370" s="126">
        <v>1176.43</v>
      </c>
      <c r="I370" s="127"/>
      <c r="J370" s="128">
        <f>ROUND(I370*H370,2)</f>
        <v>0</v>
      </c>
      <c r="K370" s="124" t="s">
        <v>1066</v>
      </c>
      <c r="L370" s="33"/>
      <c r="M370" s="129" t="s">
        <v>19</v>
      </c>
      <c r="N370" s="130" t="s">
        <v>46</v>
      </c>
      <c r="P370" s="131">
        <f>O370*H370</f>
        <v>0</v>
      </c>
      <c r="Q370" s="131">
        <v>0</v>
      </c>
      <c r="R370" s="131">
        <f>Q370*H370</f>
        <v>0</v>
      </c>
      <c r="S370" s="131">
        <v>0</v>
      </c>
      <c r="T370" s="132">
        <f>S370*H370</f>
        <v>0</v>
      </c>
      <c r="AR370" s="133" t="s">
        <v>272</v>
      </c>
      <c r="AT370" s="133" t="s">
        <v>267</v>
      </c>
      <c r="AU370" s="133" t="s">
        <v>83</v>
      </c>
      <c r="AY370" s="18" t="s">
        <v>266</v>
      </c>
      <c r="BE370" s="134">
        <f>IF(N370="základní",J370,0)</f>
        <v>0</v>
      </c>
      <c r="BF370" s="134">
        <f>IF(N370="snížená",J370,0)</f>
        <v>0</v>
      </c>
      <c r="BG370" s="134">
        <f>IF(N370="zákl. přenesená",J370,0)</f>
        <v>0</v>
      </c>
      <c r="BH370" s="134">
        <f>IF(N370="sníž. přenesená",J370,0)</f>
        <v>0</v>
      </c>
      <c r="BI370" s="134">
        <f>IF(N370="nulová",J370,0)</f>
        <v>0</v>
      </c>
      <c r="BJ370" s="18" t="s">
        <v>83</v>
      </c>
      <c r="BK370" s="134">
        <f>ROUND(I370*H370,2)</f>
        <v>0</v>
      </c>
      <c r="BL370" s="18" t="s">
        <v>272</v>
      </c>
      <c r="BM370" s="133" t="s">
        <v>6734</v>
      </c>
    </row>
    <row r="371" spans="2:65" s="1" customFormat="1" ht="11.25">
      <c r="B371" s="33"/>
      <c r="D371" s="186" t="s">
        <v>1068</v>
      </c>
      <c r="F371" s="187" t="s">
        <v>1129</v>
      </c>
      <c r="I371" s="151"/>
      <c r="L371" s="33"/>
      <c r="M371" s="152"/>
      <c r="T371" s="54"/>
      <c r="AT371" s="18" t="s">
        <v>1068</v>
      </c>
      <c r="AU371" s="18" t="s">
        <v>83</v>
      </c>
    </row>
    <row r="372" spans="2:65" s="1" customFormat="1" ht="29.25">
      <c r="B372" s="33"/>
      <c r="D372" s="136" t="s">
        <v>341</v>
      </c>
      <c r="F372" s="150" t="s">
        <v>3265</v>
      </c>
      <c r="I372" s="151"/>
      <c r="L372" s="33"/>
      <c r="M372" s="188"/>
      <c r="N372" s="155"/>
      <c r="O372" s="155"/>
      <c r="P372" s="155"/>
      <c r="Q372" s="155"/>
      <c r="R372" s="155"/>
      <c r="S372" s="155"/>
      <c r="T372" s="189"/>
      <c r="AT372" s="18" t="s">
        <v>341</v>
      </c>
      <c r="AU372" s="18" t="s">
        <v>83</v>
      </c>
    </row>
    <row r="373" spans="2:65" s="1" customFormat="1" ht="6.95" customHeight="1">
      <c r="B373" s="42"/>
      <c r="C373" s="43"/>
      <c r="D373" s="43"/>
      <c r="E373" s="43"/>
      <c r="F373" s="43"/>
      <c r="G373" s="43"/>
      <c r="H373" s="43"/>
      <c r="I373" s="43"/>
      <c r="J373" s="43"/>
      <c r="K373" s="43"/>
      <c r="L373" s="33"/>
    </row>
  </sheetData>
  <sheetProtection algorithmName="SHA-512" hashValue="VQ+Vd8TAcaAraXJxtzOgiXtD1JLuZWdyRJiGcWJzNXFh4MfYUjs/o2RZnJvPXowl03AwICiKCgPNuYhXXOKosw==" saltValue="KSfQocChaL4noLq0f+eCMWrrpRcoJYZtD23BRkjb0zQZ9ctHmXjaMuTdfVihO2OO65KIMvHC3HjKM78KqI1PJA==" spinCount="100000" sheet="1" objects="1" scenarios="1" formatColumns="0" formatRows="0" autoFilter="0"/>
  <autoFilter ref="C87:K372" xr:uid="{00000000-0009-0000-0000-000031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3100-000000000000}"/>
    <hyperlink ref="F94" r:id="rId2" xr:uid="{00000000-0004-0000-3100-000001000000}"/>
    <hyperlink ref="F98" r:id="rId3" xr:uid="{00000000-0004-0000-3100-000002000000}"/>
    <hyperlink ref="F101" r:id="rId4" xr:uid="{00000000-0004-0000-3100-000003000000}"/>
    <hyperlink ref="F104" r:id="rId5" xr:uid="{00000000-0004-0000-3100-000004000000}"/>
    <hyperlink ref="F107" r:id="rId6" xr:uid="{00000000-0004-0000-3100-000005000000}"/>
    <hyperlink ref="F110" r:id="rId7" xr:uid="{00000000-0004-0000-3100-000006000000}"/>
    <hyperlink ref="F113" r:id="rId8" xr:uid="{00000000-0004-0000-3100-000007000000}"/>
    <hyperlink ref="F116" r:id="rId9" xr:uid="{00000000-0004-0000-3100-000008000000}"/>
    <hyperlink ref="F119" r:id="rId10" xr:uid="{00000000-0004-0000-3100-000009000000}"/>
    <hyperlink ref="F122" r:id="rId11" xr:uid="{00000000-0004-0000-3100-00000A000000}"/>
    <hyperlink ref="F125" r:id="rId12" xr:uid="{00000000-0004-0000-3100-00000B000000}"/>
    <hyperlink ref="F128" r:id="rId13" xr:uid="{00000000-0004-0000-3100-00000C000000}"/>
    <hyperlink ref="F131" r:id="rId14" xr:uid="{00000000-0004-0000-3100-00000D000000}"/>
    <hyperlink ref="F134" r:id="rId15" xr:uid="{00000000-0004-0000-3100-00000E000000}"/>
    <hyperlink ref="F137" r:id="rId16" xr:uid="{00000000-0004-0000-3100-00000F000000}"/>
    <hyperlink ref="F140" r:id="rId17" xr:uid="{00000000-0004-0000-3100-000010000000}"/>
    <hyperlink ref="F143" r:id="rId18" xr:uid="{00000000-0004-0000-3100-000011000000}"/>
    <hyperlink ref="F146" r:id="rId19" xr:uid="{00000000-0004-0000-3100-000012000000}"/>
    <hyperlink ref="F149" r:id="rId20" xr:uid="{00000000-0004-0000-3100-000013000000}"/>
    <hyperlink ref="F154" r:id="rId21" xr:uid="{00000000-0004-0000-3100-000014000000}"/>
    <hyperlink ref="F157" r:id="rId22" xr:uid="{00000000-0004-0000-3100-000015000000}"/>
    <hyperlink ref="F160" r:id="rId23" xr:uid="{00000000-0004-0000-3100-000016000000}"/>
    <hyperlink ref="F163" r:id="rId24" xr:uid="{00000000-0004-0000-3100-000017000000}"/>
    <hyperlink ref="F166" r:id="rId25" xr:uid="{00000000-0004-0000-3100-000018000000}"/>
    <hyperlink ref="F169" r:id="rId26" xr:uid="{00000000-0004-0000-3100-000019000000}"/>
    <hyperlink ref="F172" r:id="rId27" xr:uid="{00000000-0004-0000-3100-00001A000000}"/>
    <hyperlink ref="F175" r:id="rId28" xr:uid="{00000000-0004-0000-3100-00001B000000}"/>
    <hyperlink ref="F178" r:id="rId29" xr:uid="{00000000-0004-0000-3100-00001C000000}"/>
    <hyperlink ref="F181" r:id="rId30" xr:uid="{00000000-0004-0000-3100-00001D000000}"/>
    <hyperlink ref="F184" r:id="rId31" xr:uid="{00000000-0004-0000-3100-00001E000000}"/>
    <hyperlink ref="F187" r:id="rId32" xr:uid="{00000000-0004-0000-3100-00001F000000}"/>
    <hyperlink ref="F190" r:id="rId33" xr:uid="{00000000-0004-0000-3100-000020000000}"/>
    <hyperlink ref="F193" r:id="rId34" xr:uid="{00000000-0004-0000-3100-000021000000}"/>
    <hyperlink ref="F196" r:id="rId35" xr:uid="{00000000-0004-0000-3100-000022000000}"/>
    <hyperlink ref="F199" r:id="rId36" xr:uid="{00000000-0004-0000-3100-000023000000}"/>
    <hyperlink ref="F202" r:id="rId37" xr:uid="{00000000-0004-0000-3100-000024000000}"/>
    <hyperlink ref="F205" r:id="rId38" xr:uid="{00000000-0004-0000-3100-000025000000}"/>
    <hyperlink ref="F208" r:id="rId39" xr:uid="{00000000-0004-0000-3100-000026000000}"/>
    <hyperlink ref="F211" r:id="rId40" xr:uid="{00000000-0004-0000-3100-000027000000}"/>
    <hyperlink ref="F214" r:id="rId41" xr:uid="{00000000-0004-0000-3100-000028000000}"/>
    <hyperlink ref="F217" r:id="rId42" xr:uid="{00000000-0004-0000-3100-000029000000}"/>
    <hyperlink ref="F220" r:id="rId43" xr:uid="{00000000-0004-0000-3100-00002A000000}"/>
    <hyperlink ref="F223" r:id="rId44" xr:uid="{00000000-0004-0000-3100-00002B000000}"/>
    <hyperlink ref="F227" r:id="rId45" xr:uid="{00000000-0004-0000-3100-00002C000000}"/>
    <hyperlink ref="F230" r:id="rId46" xr:uid="{00000000-0004-0000-3100-00002D000000}"/>
    <hyperlink ref="F233" r:id="rId47" xr:uid="{00000000-0004-0000-3100-00002E000000}"/>
    <hyperlink ref="F236" r:id="rId48" xr:uid="{00000000-0004-0000-3100-00002F000000}"/>
    <hyperlink ref="F239" r:id="rId49" xr:uid="{00000000-0004-0000-3100-000030000000}"/>
    <hyperlink ref="F242" r:id="rId50" xr:uid="{00000000-0004-0000-3100-000031000000}"/>
    <hyperlink ref="F245" r:id="rId51" xr:uid="{00000000-0004-0000-3100-000032000000}"/>
    <hyperlink ref="F248" r:id="rId52" xr:uid="{00000000-0004-0000-3100-000033000000}"/>
    <hyperlink ref="F251" r:id="rId53" xr:uid="{00000000-0004-0000-3100-000034000000}"/>
    <hyperlink ref="F254" r:id="rId54" xr:uid="{00000000-0004-0000-3100-000035000000}"/>
    <hyperlink ref="F258" r:id="rId55" xr:uid="{00000000-0004-0000-3100-000036000000}"/>
    <hyperlink ref="F261" r:id="rId56" xr:uid="{00000000-0004-0000-3100-000037000000}"/>
    <hyperlink ref="F264" r:id="rId57" xr:uid="{00000000-0004-0000-3100-000038000000}"/>
    <hyperlink ref="F267" r:id="rId58" xr:uid="{00000000-0004-0000-3100-000039000000}"/>
    <hyperlink ref="F271" r:id="rId59" xr:uid="{00000000-0004-0000-3100-00003A000000}"/>
    <hyperlink ref="F273" r:id="rId60" xr:uid="{00000000-0004-0000-3100-00003B000000}"/>
    <hyperlink ref="F275" r:id="rId61" xr:uid="{00000000-0004-0000-3100-00003C000000}"/>
    <hyperlink ref="F277" r:id="rId62" xr:uid="{00000000-0004-0000-3100-00003D000000}"/>
    <hyperlink ref="F279" r:id="rId63" xr:uid="{00000000-0004-0000-3100-00003E000000}"/>
    <hyperlink ref="F281" r:id="rId64" xr:uid="{00000000-0004-0000-3100-00003F000000}"/>
    <hyperlink ref="F284" r:id="rId65" xr:uid="{00000000-0004-0000-3100-000040000000}"/>
    <hyperlink ref="F287" r:id="rId66" xr:uid="{00000000-0004-0000-3100-000041000000}"/>
    <hyperlink ref="F290" r:id="rId67" xr:uid="{00000000-0004-0000-3100-000042000000}"/>
    <hyperlink ref="F293" r:id="rId68" xr:uid="{00000000-0004-0000-3100-000043000000}"/>
    <hyperlink ref="F296" r:id="rId69" xr:uid="{00000000-0004-0000-3100-000044000000}"/>
    <hyperlink ref="F300" r:id="rId70" xr:uid="{00000000-0004-0000-3100-000045000000}"/>
    <hyperlink ref="F302" r:id="rId71" xr:uid="{00000000-0004-0000-3100-000046000000}"/>
    <hyperlink ref="F307" r:id="rId72" xr:uid="{00000000-0004-0000-3100-000047000000}"/>
    <hyperlink ref="F312" r:id="rId73" xr:uid="{00000000-0004-0000-3100-000048000000}"/>
    <hyperlink ref="F315" r:id="rId74" xr:uid="{00000000-0004-0000-3100-000049000000}"/>
    <hyperlink ref="F318" r:id="rId75" xr:uid="{00000000-0004-0000-3100-00004A000000}"/>
    <hyperlink ref="F321" r:id="rId76" xr:uid="{00000000-0004-0000-3100-00004B000000}"/>
    <hyperlink ref="F324" r:id="rId77" xr:uid="{00000000-0004-0000-3100-00004C000000}"/>
    <hyperlink ref="F327" r:id="rId78" xr:uid="{00000000-0004-0000-3100-00004D000000}"/>
    <hyperlink ref="F332" r:id="rId79" xr:uid="{00000000-0004-0000-3100-00004E000000}"/>
    <hyperlink ref="F335" r:id="rId80" xr:uid="{00000000-0004-0000-3100-00004F000000}"/>
    <hyperlink ref="F338" r:id="rId81" xr:uid="{00000000-0004-0000-3100-000050000000}"/>
    <hyperlink ref="F341" r:id="rId82" xr:uid="{00000000-0004-0000-3100-000051000000}"/>
    <hyperlink ref="F344" r:id="rId83" xr:uid="{00000000-0004-0000-3100-000052000000}"/>
    <hyperlink ref="F347" r:id="rId84" xr:uid="{00000000-0004-0000-3100-000053000000}"/>
    <hyperlink ref="F350" r:id="rId85" xr:uid="{00000000-0004-0000-3100-000054000000}"/>
    <hyperlink ref="F353" r:id="rId86" xr:uid="{00000000-0004-0000-3100-000055000000}"/>
    <hyperlink ref="F356" r:id="rId87" xr:uid="{00000000-0004-0000-3100-000056000000}"/>
    <hyperlink ref="F359" r:id="rId88" xr:uid="{00000000-0004-0000-3100-000057000000}"/>
    <hyperlink ref="F362" r:id="rId89" xr:uid="{00000000-0004-0000-3100-000058000000}"/>
    <hyperlink ref="F365" r:id="rId90" xr:uid="{00000000-0004-0000-3100-000059000000}"/>
    <hyperlink ref="F368" r:id="rId91" xr:uid="{00000000-0004-0000-3100-00005A000000}"/>
    <hyperlink ref="F371" r:id="rId92" xr:uid="{00000000-0004-0000-3100-00005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B2:BM37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232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6735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ROUND(J88,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ROUND((SUM(BE88:BE377)),  2)</f>
        <v>0</v>
      </c>
      <c r="I33" s="90">
        <v>0.21</v>
      </c>
      <c r="J33" s="89">
        <f>ROUND(((SUM(BE88:BE377))*I33),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ROUND((SUM(BF88:BF377)),  2)</f>
        <v>0</v>
      </c>
      <c r="I34" s="90">
        <v>0.12</v>
      </c>
      <c r="J34" s="89">
        <f>ROUND(((SUM(BF88:BF377))*I34),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ROUND((SUM(BG88:BG377)),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ROUND((SUM(BH88:BH377)),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ROUND((SUM(BI88:BI377)),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14-21-02 - Obnova propustku, evid. km 1,262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J88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2579</v>
      </c>
      <c r="E60" s="102"/>
      <c r="F60" s="102"/>
      <c r="G60" s="102"/>
      <c r="H60" s="102"/>
      <c r="I60" s="102"/>
      <c r="J60" s="103">
        <f>J89</f>
        <v>0</v>
      </c>
      <c r="L60" s="100"/>
    </row>
    <row r="61" spans="2:47" s="8" customFormat="1" ht="24.95" customHeight="1">
      <c r="B61" s="100"/>
      <c r="D61" s="101" t="s">
        <v>2580</v>
      </c>
      <c r="E61" s="102"/>
      <c r="F61" s="102"/>
      <c r="G61" s="102"/>
      <c r="H61" s="102"/>
      <c r="I61" s="102"/>
      <c r="J61" s="103">
        <f>J96</f>
        <v>0</v>
      </c>
      <c r="L61" s="100"/>
    </row>
    <row r="62" spans="2:47" s="8" customFormat="1" ht="24.95" customHeight="1">
      <c r="B62" s="100"/>
      <c r="D62" s="101" t="s">
        <v>2581</v>
      </c>
      <c r="E62" s="102"/>
      <c r="F62" s="102"/>
      <c r="G62" s="102"/>
      <c r="H62" s="102"/>
      <c r="I62" s="102"/>
      <c r="J62" s="103">
        <f>J149</f>
        <v>0</v>
      </c>
      <c r="L62" s="100"/>
    </row>
    <row r="63" spans="2:47" s="8" customFormat="1" ht="24.95" customHeight="1">
      <c r="B63" s="100"/>
      <c r="D63" s="101" t="s">
        <v>2582</v>
      </c>
      <c r="E63" s="102"/>
      <c r="F63" s="102"/>
      <c r="G63" s="102"/>
      <c r="H63" s="102"/>
      <c r="I63" s="102"/>
      <c r="J63" s="103">
        <f>J193</f>
        <v>0</v>
      </c>
      <c r="L63" s="100"/>
    </row>
    <row r="64" spans="2:47" s="8" customFormat="1" ht="24.95" customHeight="1">
      <c r="B64" s="100"/>
      <c r="D64" s="101" t="s">
        <v>2583</v>
      </c>
      <c r="E64" s="102"/>
      <c r="F64" s="102"/>
      <c r="G64" s="102"/>
      <c r="H64" s="102"/>
      <c r="I64" s="102"/>
      <c r="J64" s="103">
        <f>J230</f>
        <v>0</v>
      </c>
      <c r="L64" s="100"/>
    </row>
    <row r="65" spans="2:12" s="8" customFormat="1" ht="24.95" customHeight="1">
      <c r="B65" s="100"/>
      <c r="D65" s="101" t="s">
        <v>249</v>
      </c>
      <c r="E65" s="102"/>
      <c r="F65" s="102"/>
      <c r="G65" s="102"/>
      <c r="H65" s="102"/>
      <c r="I65" s="102"/>
      <c r="J65" s="103">
        <f>J261</f>
        <v>0</v>
      </c>
      <c r="L65" s="100"/>
    </row>
    <row r="66" spans="2:12" s="8" customFormat="1" ht="24.95" customHeight="1">
      <c r="B66" s="100"/>
      <c r="D66" s="101" t="s">
        <v>2584</v>
      </c>
      <c r="E66" s="102"/>
      <c r="F66" s="102"/>
      <c r="G66" s="102"/>
      <c r="H66" s="102"/>
      <c r="I66" s="102"/>
      <c r="J66" s="103">
        <f>J270</f>
        <v>0</v>
      </c>
      <c r="L66" s="100"/>
    </row>
    <row r="67" spans="2:12" s="8" customFormat="1" ht="24.95" customHeight="1">
      <c r="B67" s="100"/>
      <c r="D67" s="101" t="s">
        <v>250</v>
      </c>
      <c r="E67" s="102"/>
      <c r="F67" s="102"/>
      <c r="G67" s="102"/>
      <c r="H67" s="102"/>
      <c r="I67" s="102"/>
      <c r="J67" s="103">
        <f>J274</f>
        <v>0</v>
      </c>
      <c r="L67" s="100"/>
    </row>
    <row r="68" spans="2:12" s="8" customFormat="1" ht="24.95" customHeight="1">
      <c r="B68" s="100"/>
      <c r="D68" s="101" t="s">
        <v>2586</v>
      </c>
      <c r="E68" s="102"/>
      <c r="F68" s="102"/>
      <c r="G68" s="102"/>
      <c r="H68" s="102"/>
      <c r="I68" s="102"/>
      <c r="J68" s="103">
        <f>J303</f>
        <v>0</v>
      </c>
      <c r="L68" s="100"/>
    </row>
    <row r="69" spans="2:12" s="1" customFormat="1" ht="21.75" customHeight="1">
      <c r="B69" s="33"/>
      <c r="L69" s="33"/>
    </row>
    <row r="70" spans="2:12" s="1" customFormat="1" ht="6.95" customHeight="1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>
      <c r="B75" s="33"/>
      <c r="C75" s="22" t="s">
        <v>251</v>
      </c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16</v>
      </c>
      <c r="L77" s="33"/>
    </row>
    <row r="78" spans="2:12" s="1" customFormat="1" ht="26.25" customHeight="1">
      <c r="B78" s="33"/>
      <c r="E78" s="319" t="str">
        <f>E7</f>
        <v>Odstranění havarijního stavu po povodních 2024 - komplexní oprava trati v úseku Vápenná - Javorník ve Slezsku - PD</v>
      </c>
      <c r="F78" s="320"/>
      <c r="G78" s="320"/>
      <c r="H78" s="320"/>
      <c r="L78" s="33"/>
    </row>
    <row r="79" spans="2:12" s="1" customFormat="1" ht="12" customHeight="1">
      <c r="B79" s="33"/>
      <c r="C79" s="28" t="s">
        <v>243</v>
      </c>
      <c r="L79" s="33"/>
    </row>
    <row r="80" spans="2:12" s="1" customFormat="1" ht="16.5" customHeight="1">
      <c r="B80" s="33"/>
      <c r="E80" s="315" t="str">
        <f>E9</f>
        <v>SO 14-21-02 - Obnova propustku, evid. km 1,262</v>
      </c>
      <c r="F80" s="321"/>
      <c r="G80" s="321"/>
      <c r="H80" s="321"/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21</v>
      </c>
      <c r="F82" s="26" t="str">
        <f>F12</f>
        <v xml:space="preserve"> </v>
      </c>
      <c r="I82" s="28" t="s">
        <v>23</v>
      </c>
      <c r="J82" s="50" t="str">
        <f>IF(J12="","",J12)</f>
        <v>10. 4. 2025</v>
      </c>
      <c r="L82" s="33"/>
    </row>
    <row r="83" spans="2:65" s="1" customFormat="1" ht="6.95" customHeight="1">
      <c r="B83" s="33"/>
      <c r="L83" s="33"/>
    </row>
    <row r="84" spans="2:65" s="1" customFormat="1" ht="15.2" customHeight="1">
      <c r="B84" s="33"/>
      <c r="C84" s="28" t="s">
        <v>25</v>
      </c>
      <c r="F84" s="26" t="str">
        <f>E15</f>
        <v xml:space="preserve">Správa železnic, státní organizace </v>
      </c>
      <c r="I84" s="28" t="s">
        <v>33</v>
      </c>
      <c r="J84" s="31" t="str">
        <f>E21</f>
        <v>Prodin a.s.</v>
      </c>
      <c r="L84" s="33"/>
    </row>
    <row r="85" spans="2:65" s="1" customFormat="1" ht="15.2" customHeight="1">
      <c r="B85" s="33"/>
      <c r="C85" s="28" t="s">
        <v>31</v>
      </c>
      <c r="F85" s="26" t="str">
        <f>IF(E18="","",E18)</f>
        <v>Vyplň údaj</v>
      </c>
      <c r="I85" s="28" t="s">
        <v>38</v>
      </c>
      <c r="J85" s="31" t="str">
        <f>E24</f>
        <v xml:space="preserve"> </v>
      </c>
      <c r="L85" s="33"/>
    </row>
    <row r="86" spans="2:65" s="1" customFormat="1" ht="10.35" customHeight="1">
      <c r="B86" s="33"/>
      <c r="L86" s="33"/>
    </row>
    <row r="87" spans="2:65" s="9" customFormat="1" ht="29.25" customHeight="1">
      <c r="B87" s="104"/>
      <c r="C87" s="105" t="s">
        <v>252</v>
      </c>
      <c r="D87" s="106" t="s">
        <v>60</v>
      </c>
      <c r="E87" s="106" t="s">
        <v>56</v>
      </c>
      <c r="F87" s="106" t="s">
        <v>57</v>
      </c>
      <c r="G87" s="106" t="s">
        <v>253</v>
      </c>
      <c r="H87" s="106" t="s">
        <v>254</v>
      </c>
      <c r="I87" s="106" t="s">
        <v>255</v>
      </c>
      <c r="J87" s="106" t="s">
        <v>247</v>
      </c>
      <c r="K87" s="107" t="s">
        <v>256</v>
      </c>
      <c r="L87" s="104"/>
      <c r="M87" s="57" t="s">
        <v>19</v>
      </c>
      <c r="N87" s="58" t="s">
        <v>45</v>
      </c>
      <c r="O87" s="58" t="s">
        <v>257</v>
      </c>
      <c r="P87" s="58" t="s">
        <v>258</v>
      </c>
      <c r="Q87" s="58" t="s">
        <v>259</v>
      </c>
      <c r="R87" s="58" t="s">
        <v>260</v>
      </c>
      <c r="S87" s="58" t="s">
        <v>261</v>
      </c>
      <c r="T87" s="59" t="s">
        <v>262</v>
      </c>
    </row>
    <row r="88" spans="2:65" s="1" customFormat="1" ht="22.9" customHeight="1">
      <c r="B88" s="33"/>
      <c r="C88" s="62" t="s">
        <v>263</v>
      </c>
      <c r="J88" s="108">
        <f>BK88</f>
        <v>0</v>
      </c>
      <c r="L88" s="33"/>
      <c r="M88" s="60"/>
      <c r="N88" s="51"/>
      <c r="O88" s="51"/>
      <c r="P88" s="109">
        <f>P89+P96+P149+P193+P230+P261+P270+P274+P303</f>
        <v>0</v>
      </c>
      <c r="Q88" s="51"/>
      <c r="R88" s="109">
        <f>R89+R96+R149+R193+R230+R261+R270+R274+R303</f>
        <v>0</v>
      </c>
      <c r="S88" s="51"/>
      <c r="T88" s="110">
        <f>T89+T96+T149+T193+T230+T261+T270+T274+T303</f>
        <v>0</v>
      </c>
      <c r="AT88" s="18" t="s">
        <v>74</v>
      </c>
      <c r="AU88" s="18" t="s">
        <v>248</v>
      </c>
      <c r="BK88" s="111">
        <f>BK89+BK96+BK149+BK193+BK230+BK261+BK270+BK274+BK303</f>
        <v>0</v>
      </c>
    </row>
    <row r="89" spans="2:65" s="10" customFormat="1" ht="25.9" customHeight="1">
      <c r="B89" s="112"/>
      <c r="D89" s="113" t="s">
        <v>74</v>
      </c>
      <c r="E89" s="114" t="s">
        <v>75</v>
      </c>
      <c r="F89" s="114" t="s">
        <v>2587</v>
      </c>
      <c r="I89" s="115"/>
      <c r="J89" s="116">
        <f>BK89</f>
        <v>0</v>
      </c>
      <c r="L89" s="112"/>
      <c r="M89" s="117"/>
      <c r="P89" s="118">
        <f>SUM(P90:P95)</f>
        <v>0</v>
      </c>
      <c r="R89" s="118">
        <f>SUM(R90:R95)</f>
        <v>0</v>
      </c>
      <c r="T89" s="119">
        <f>SUM(T90:T95)</f>
        <v>0</v>
      </c>
      <c r="AR89" s="113" t="s">
        <v>83</v>
      </c>
      <c r="AT89" s="120" t="s">
        <v>74</v>
      </c>
      <c r="AU89" s="120" t="s">
        <v>75</v>
      </c>
      <c r="AY89" s="113" t="s">
        <v>266</v>
      </c>
      <c r="BK89" s="121">
        <f>SUM(BK90:BK95)</f>
        <v>0</v>
      </c>
    </row>
    <row r="90" spans="2:65" s="1" customFormat="1" ht="16.5" customHeight="1">
      <c r="B90" s="33"/>
      <c r="C90" s="122" t="s">
        <v>83</v>
      </c>
      <c r="D90" s="122" t="s">
        <v>267</v>
      </c>
      <c r="E90" s="123" t="s">
        <v>2593</v>
      </c>
      <c r="F90" s="124" t="s">
        <v>2594</v>
      </c>
      <c r="G90" s="125" t="s">
        <v>2595</v>
      </c>
      <c r="H90" s="126">
        <v>1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6736</v>
      </c>
    </row>
    <row r="91" spans="2:65" s="1" customFormat="1" ht="11.25">
      <c r="B91" s="33"/>
      <c r="D91" s="186" t="s">
        <v>1068</v>
      </c>
      <c r="F91" s="187" t="s">
        <v>2597</v>
      </c>
      <c r="I91" s="151"/>
      <c r="L91" s="33"/>
      <c r="M91" s="152"/>
      <c r="T91" s="54"/>
      <c r="AT91" s="18" t="s">
        <v>1068</v>
      </c>
      <c r="AU91" s="18" t="s">
        <v>83</v>
      </c>
    </row>
    <row r="92" spans="2:65" s="1" customFormat="1" ht="19.5">
      <c r="B92" s="33"/>
      <c r="D92" s="136" t="s">
        <v>341</v>
      </c>
      <c r="F92" s="150" t="s">
        <v>2598</v>
      </c>
      <c r="I92" s="151"/>
      <c r="L92" s="33"/>
      <c r="M92" s="152"/>
      <c r="T92" s="54"/>
      <c r="AT92" s="18" t="s">
        <v>341</v>
      </c>
      <c r="AU92" s="18" t="s">
        <v>83</v>
      </c>
    </row>
    <row r="93" spans="2:65" s="1" customFormat="1" ht="16.5" customHeight="1">
      <c r="B93" s="33"/>
      <c r="C93" s="122" t="s">
        <v>85</v>
      </c>
      <c r="D93" s="122" t="s">
        <v>267</v>
      </c>
      <c r="E93" s="123" t="s">
        <v>2602</v>
      </c>
      <c r="F93" s="124" t="s">
        <v>2603</v>
      </c>
      <c r="G93" s="125" t="s">
        <v>310</v>
      </c>
      <c r="H93" s="126">
        <v>1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6737</v>
      </c>
    </row>
    <row r="94" spans="2:65" s="1" customFormat="1" ht="11.25">
      <c r="B94" s="33"/>
      <c r="D94" s="186" t="s">
        <v>1068</v>
      </c>
      <c r="F94" s="187" t="s">
        <v>2605</v>
      </c>
      <c r="I94" s="151"/>
      <c r="L94" s="33"/>
      <c r="M94" s="152"/>
      <c r="T94" s="54"/>
      <c r="AT94" s="18" t="s">
        <v>1068</v>
      </c>
      <c r="AU94" s="18" t="s">
        <v>83</v>
      </c>
    </row>
    <row r="95" spans="2:65" s="1" customFormat="1" ht="19.5">
      <c r="B95" s="33"/>
      <c r="D95" s="136" t="s">
        <v>341</v>
      </c>
      <c r="F95" s="150" t="s">
        <v>2606</v>
      </c>
      <c r="I95" s="151"/>
      <c r="L95" s="33"/>
      <c r="M95" s="152"/>
      <c r="T95" s="54"/>
      <c r="AT95" s="18" t="s">
        <v>341</v>
      </c>
      <c r="AU95" s="18" t="s">
        <v>83</v>
      </c>
    </row>
    <row r="96" spans="2:65" s="10" customFormat="1" ht="25.9" customHeight="1">
      <c r="B96" s="112"/>
      <c r="D96" s="113" t="s">
        <v>74</v>
      </c>
      <c r="E96" s="114" t="s">
        <v>83</v>
      </c>
      <c r="F96" s="114" t="s">
        <v>1143</v>
      </c>
      <c r="I96" s="115"/>
      <c r="J96" s="116">
        <f>BK96</f>
        <v>0</v>
      </c>
      <c r="L96" s="112"/>
      <c r="M96" s="117"/>
      <c r="P96" s="118">
        <f>SUM(P97:P148)</f>
        <v>0</v>
      </c>
      <c r="R96" s="118">
        <f>SUM(R97:R148)</f>
        <v>0</v>
      </c>
      <c r="T96" s="119">
        <f>SUM(T97:T148)</f>
        <v>0</v>
      </c>
      <c r="AR96" s="113" t="s">
        <v>83</v>
      </c>
      <c r="AT96" s="120" t="s">
        <v>74</v>
      </c>
      <c r="AU96" s="120" t="s">
        <v>75</v>
      </c>
      <c r="AY96" s="113" t="s">
        <v>266</v>
      </c>
      <c r="BK96" s="121">
        <f>SUM(BK97:BK148)</f>
        <v>0</v>
      </c>
    </row>
    <row r="97" spans="2:65" s="1" customFormat="1" ht="16.5" customHeight="1">
      <c r="B97" s="33"/>
      <c r="C97" s="122" t="s">
        <v>285</v>
      </c>
      <c r="D97" s="122" t="s">
        <v>267</v>
      </c>
      <c r="E97" s="123" t="s">
        <v>2607</v>
      </c>
      <c r="F97" s="124" t="s">
        <v>2608</v>
      </c>
      <c r="G97" s="125" t="s">
        <v>2609</v>
      </c>
      <c r="H97" s="126">
        <v>100</v>
      </c>
      <c r="I97" s="127"/>
      <c r="J97" s="128">
        <f>ROUND(I97*H97,2)</f>
        <v>0</v>
      </c>
      <c r="K97" s="124" t="s">
        <v>1066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6738</v>
      </c>
    </row>
    <row r="98" spans="2:65" s="1" customFormat="1" ht="11.25">
      <c r="B98" s="33"/>
      <c r="D98" s="186" t="s">
        <v>1068</v>
      </c>
      <c r="F98" s="187" t="s">
        <v>2611</v>
      </c>
      <c r="I98" s="151"/>
      <c r="L98" s="33"/>
      <c r="M98" s="152"/>
      <c r="T98" s="54"/>
      <c r="AT98" s="18" t="s">
        <v>1068</v>
      </c>
      <c r="AU98" s="18" t="s">
        <v>83</v>
      </c>
    </row>
    <row r="99" spans="2:65" s="1" customFormat="1" ht="29.25">
      <c r="B99" s="33"/>
      <c r="D99" s="136" t="s">
        <v>341</v>
      </c>
      <c r="F99" s="150" t="s">
        <v>2612</v>
      </c>
      <c r="I99" s="151"/>
      <c r="L99" s="33"/>
      <c r="M99" s="152"/>
      <c r="T99" s="54"/>
      <c r="AT99" s="18" t="s">
        <v>341</v>
      </c>
      <c r="AU99" s="18" t="s">
        <v>83</v>
      </c>
    </row>
    <row r="100" spans="2:65" s="1" customFormat="1" ht="16.5" customHeight="1">
      <c r="B100" s="33"/>
      <c r="C100" s="122" t="s">
        <v>272</v>
      </c>
      <c r="D100" s="122" t="s">
        <v>267</v>
      </c>
      <c r="E100" s="123" t="s">
        <v>2613</v>
      </c>
      <c r="F100" s="124" t="s">
        <v>2614</v>
      </c>
      <c r="G100" s="125" t="s">
        <v>270</v>
      </c>
      <c r="H100" s="126">
        <v>15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6739</v>
      </c>
    </row>
    <row r="101" spans="2:65" s="1" customFormat="1" ht="11.25">
      <c r="B101" s="33"/>
      <c r="D101" s="186" t="s">
        <v>1068</v>
      </c>
      <c r="F101" s="187" t="s">
        <v>2616</v>
      </c>
      <c r="I101" s="151"/>
      <c r="L101" s="33"/>
      <c r="M101" s="152"/>
      <c r="T101" s="54"/>
      <c r="AT101" s="18" t="s">
        <v>1068</v>
      </c>
      <c r="AU101" s="18" t="s">
        <v>83</v>
      </c>
    </row>
    <row r="102" spans="2:65" s="1" customFormat="1" ht="29.25">
      <c r="B102" s="33"/>
      <c r="D102" s="136" t="s">
        <v>341</v>
      </c>
      <c r="F102" s="150" t="s">
        <v>2617</v>
      </c>
      <c r="I102" s="151"/>
      <c r="L102" s="33"/>
      <c r="M102" s="152"/>
      <c r="T102" s="54"/>
      <c r="AT102" s="18" t="s">
        <v>341</v>
      </c>
      <c r="AU102" s="18" t="s">
        <v>83</v>
      </c>
    </row>
    <row r="103" spans="2:65" s="1" customFormat="1" ht="16.5" customHeight="1">
      <c r="B103" s="33"/>
      <c r="C103" s="122" t="s">
        <v>264</v>
      </c>
      <c r="D103" s="122" t="s">
        <v>267</v>
      </c>
      <c r="E103" s="123" t="s">
        <v>6740</v>
      </c>
      <c r="F103" s="124" t="s">
        <v>6741</v>
      </c>
      <c r="G103" s="125" t="s">
        <v>298</v>
      </c>
      <c r="H103" s="126">
        <v>50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6742</v>
      </c>
    </row>
    <row r="104" spans="2:65" s="1" customFormat="1" ht="11.25">
      <c r="B104" s="33"/>
      <c r="D104" s="186" t="s">
        <v>1068</v>
      </c>
      <c r="F104" s="187" t="s">
        <v>6743</v>
      </c>
      <c r="I104" s="151"/>
      <c r="L104" s="33"/>
      <c r="M104" s="152"/>
      <c r="T104" s="54"/>
      <c r="AT104" s="18" t="s">
        <v>1068</v>
      </c>
      <c r="AU104" s="18" t="s">
        <v>83</v>
      </c>
    </row>
    <row r="105" spans="2:65" s="1" customFormat="1" ht="19.5">
      <c r="B105" s="33"/>
      <c r="D105" s="136" t="s">
        <v>341</v>
      </c>
      <c r="F105" s="150" t="s">
        <v>6744</v>
      </c>
      <c r="I105" s="151"/>
      <c r="L105" s="33"/>
      <c r="M105" s="152"/>
      <c r="T105" s="54"/>
      <c r="AT105" s="18" t="s">
        <v>341</v>
      </c>
      <c r="AU105" s="18" t="s">
        <v>83</v>
      </c>
    </row>
    <row r="106" spans="2:65" s="1" customFormat="1" ht="16.5" customHeight="1">
      <c r="B106" s="33"/>
      <c r="C106" s="122" t="s">
        <v>295</v>
      </c>
      <c r="D106" s="122" t="s">
        <v>267</v>
      </c>
      <c r="E106" s="123" t="s">
        <v>1154</v>
      </c>
      <c r="F106" s="124" t="s">
        <v>1155</v>
      </c>
      <c r="G106" s="125" t="s">
        <v>339</v>
      </c>
      <c r="H106" s="126">
        <v>720</v>
      </c>
      <c r="I106" s="127"/>
      <c r="J106" s="128">
        <f>ROUND(I106*H106,2)</f>
        <v>0</v>
      </c>
      <c r="K106" s="124" t="s">
        <v>1066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83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6745</v>
      </c>
    </row>
    <row r="107" spans="2:65" s="1" customFormat="1" ht="11.25">
      <c r="B107" s="33"/>
      <c r="D107" s="186" t="s">
        <v>1068</v>
      </c>
      <c r="F107" s="187" t="s">
        <v>1157</v>
      </c>
      <c r="I107" s="151"/>
      <c r="L107" s="33"/>
      <c r="M107" s="152"/>
      <c r="T107" s="54"/>
      <c r="AT107" s="18" t="s">
        <v>1068</v>
      </c>
      <c r="AU107" s="18" t="s">
        <v>83</v>
      </c>
    </row>
    <row r="108" spans="2:65" s="1" customFormat="1" ht="19.5">
      <c r="B108" s="33"/>
      <c r="D108" s="136" t="s">
        <v>341</v>
      </c>
      <c r="F108" s="150" t="s">
        <v>5914</v>
      </c>
      <c r="I108" s="151"/>
      <c r="L108" s="33"/>
      <c r="M108" s="152"/>
      <c r="T108" s="54"/>
      <c r="AT108" s="18" t="s">
        <v>341</v>
      </c>
      <c r="AU108" s="18" t="s">
        <v>83</v>
      </c>
    </row>
    <row r="109" spans="2:65" s="1" customFormat="1" ht="16.5" customHeight="1">
      <c r="B109" s="33"/>
      <c r="C109" s="122" t="s">
        <v>293</v>
      </c>
      <c r="D109" s="122" t="s">
        <v>267</v>
      </c>
      <c r="E109" s="123" t="s">
        <v>1159</v>
      </c>
      <c r="F109" s="124" t="s">
        <v>1160</v>
      </c>
      <c r="G109" s="125" t="s">
        <v>2625</v>
      </c>
      <c r="H109" s="126">
        <v>30</v>
      </c>
      <c r="I109" s="127"/>
      <c r="J109" s="128">
        <f>ROUND(I109*H109,2)</f>
        <v>0</v>
      </c>
      <c r="K109" s="124" t="s">
        <v>1066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83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6746</v>
      </c>
    </row>
    <row r="110" spans="2:65" s="1" customFormat="1" ht="11.25">
      <c r="B110" s="33"/>
      <c r="D110" s="186" t="s">
        <v>1068</v>
      </c>
      <c r="F110" s="187" t="s">
        <v>1163</v>
      </c>
      <c r="I110" s="151"/>
      <c r="L110" s="33"/>
      <c r="M110" s="152"/>
      <c r="T110" s="54"/>
      <c r="AT110" s="18" t="s">
        <v>1068</v>
      </c>
      <c r="AU110" s="18" t="s">
        <v>83</v>
      </c>
    </row>
    <row r="111" spans="2:65" s="1" customFormat="1" ht="19.5">
      <c r="B111" s="33"/>
      <c r="D111" s="136" t="s">
        <v>341</v>
      </c>
      <c r="F111" s="150" t="s">
        <v>5916</v>
      </c>
      <c r="I111" s="151"/>
      <c r="L111" s="33"/>
      <c r="M111" s="152"/>
      <c r="T111" s="54"/>
      <c r="AT111" s="18" t="s">
        <v>341</v>
      </c>
      <c r="AU111" s="18" t="s">
        <v>83</v>
      </c>
    </row>
    <row r="112" spans="2:65" s="1" customFormat="1" ht="21.75" customHeight="1">
      <c r="B112" s="33"/>
      <c r="C112" s="122" t="s">
        <v>303</v>
      </c>
      <c r="D112" s="122" t="s">
        <v>267</v>
      </c>
      <c r="E112" s="123" t="s">
        <v>2629</v>
      </c>
      <c r="F112" s="124" t="s">
        <v>2630</v>
      </c>
      <c r="G112" s="125" t="s">
        <v>270</v>
      </c>
      <c r="H112" s="126">
        <v>6.2</v>
      </c>
      <c r="I112" s="127"/>
      <c r="J112" s="128">
        <f>ROUND(I112*H112,2)</f>
        <v>0</v>
      </c>
      <c r="K112" s="124" t="s">
        <v>1066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6747</v>
      </c>
    </row>
    <row r="113" spans="2:65" s="1" customFormat="1" ht="11.25">
      <c r="B113" s="33"/>
      <c r="D113" s="186" t="s">
        <v>1068</v>
      </c>
      <c r="F113" s="187" t="s">
        <v>2632</v>
      </c>
      <c r="I113" s="151"/>
      <c r="L113" s="33"/>
      <c r="M113" s="152"/>
      <c r="T113" s="54"/>
      <c r="AT113" s="18" t="s">
        <v>1068</v>
      </c>
      <c r="AU113" s="18" t="s">
        <v>83</v>
      </c>
    </row>
    <row r="114" spans="2:65" s="1" customFormat="1" ht="29.25">
      <c r="B114" s="33"/>
      <c r="D114" s="136" t="s">
        <v>341</v>
      </c>
      <c r="F114" s="150" t="s">
        <v>2633</v>
      </c>
      <c r="I114" s="151"/>
      <c r="L114" s="33"/>
      <c r="M114" s="152"/>
      <c r="T114" s="54"/>
      <c r="AT114" s="18" t="s">
        <v>341</v>
      </c>
      <c r="AU114" s="18" t="s">
        <v>83</v>
      </c>
    </row>
    <row r="115" spans="2:65" s="1" customFormat="1" ht="16.5" customHeight="1">
      <c r="B115" s="33"/>
      <c r="C115" s="122" t="s">
        <v>307</v>
      </c>
      <c r="D115" s="122" t="s">
        <v>267</v>
      </c>
      <c r="E115" s="123" t="s">
        <v>2642</v>
      </c>
      <c r="F115" s="124" t="s">
        <v>2643</v>
      </c>
      <c r="G115" s="125" t="s">
        <v>270</v>
      </c>
      <c r="H115" s="126">
        <v>404.4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6748</v>
      </c>
    </row>
    <row r="116" spans="2:65" s="1" customFormat="1" ht="11.25">
      <c r="B116" s="33"/>
      <c r="D116" s="186" t="s">
        <v>1068</v>
      </c>
      <c r="F116" s="187" t="s">
        <v>2645</v>
      </c>
      <c r="I116" s="151"/>
      <c r="L116" s="33"/>
      <c r="M116" s="152"/>
      <c r="T116" s="54"/>
      <c r="AT116" s="18" t="s">
        <v>1068</v>
      </c>
      <c r="AU116" s="18" t="s">
        <v>83</v>
      </c>
    </row>
    <row r="117" spans="2:65" s="1" customFormat="1" ht="29.25">
      <c r="B117" s="33"/>
      <c r="D117" s="136" t="s">
        <v>341</v>
      </c>
      <c r="F117" s="150" t="s">
        <v>2646</v>
      </c>
      <c r="I117" s="151"/>
      <c r="L117" s="33"/>
      <c r="M117" s="152"/>
      <c r="T117" s="54"/>
      <c r="AT117" s="18" t="s">
        <v>341</v>
      </c>
      <c r="AU117" s="18" t="s">
        <v>83</v>
      </c>
    </row>
    <row r="118" spans="2:65" s="1" customFormat="1" ht="21.75" customHeight="1">
      <c r="B118" s="33"/>
      <c r="C118" s="122" t="s">
        <v>312</v>
      </c>
      <c r="D118" s="122" t="s">
        <v>267</v>
      </c>
      <c r="E118" s="123" t="s">
        <v>2706</v>
      </c>
      <c r="F118" s="124" t="s">
        <v>2707</v>
      </c>
      <c r="G118" s="125" t="s">
        <v>270</v>
      </c>
      <c r="H118" s="126">
        <v>31.2</v>
      </c>
      <c r="I118" s="127"/>
      <c r="J118" s="128">
        <f>ROUND(I118*H118,2)</f>
        <v>0</v>
      </c>
      <c r="K118" s="124" t="s">
        <v>1066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83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6749</v>
      </c>
    </row>
    <row r="119" spans="2:65" s="1" customFormat="1" ht="11.25">
      <c r="B119" s="33"/>
      <c r="D119" s="186" t="s">
        <v>1068</v>
      </c>
      <c r="F119" s="187" t="s">
        <v>2709</v>
      </c>
      <c r="I119" s="151"/>
      <c r="L119" s="33"/>
      <c r="M119" s="152"/>
      <c r="T119" s="54"/>
      <c r="AT119" s="18" t="s">
        <v>1068</v>
      </c>
      <c r="AU119" s="18" t="s">
        <v>83</v>
      </c>
    </row>
    <row r="120" spans="2:65" s="1" customFormat="1" ht="29.25">
      <c r="B120" s="33"/>
      <c r="D120" s="136" t="s">
        <v>341</v>
      </c>
      <c r="F120" s="150" t="s">
        <v>2710</v>
      </c>
      <c r="I120" s="151"/>
      <c r="L120" s="33"/>
      <c r="M120" s="152"/>
      <c r="T120" s="54"/>
      <c r="AT120" s="18" t="s">
        <v>341</v>
      </c>
      <c r="AU120" s="18" t="s">
        <v>83</v>
      </c>
    </row>
    <row r="121" spans="2:65" s="1" customFormat="1" ht="21.75" customHeight="1">
      <c r="B121" s="33"/>
      <c r="C121" s="122" t="s">
        <v>351</v>
      </c>
      <c r="D121" s="122" t="s">
        <v>267</v>
      </c>
      <c r="E121" s="123" t="s">
        <v>1296</v>
      </c>
      <c r="F121" s="124" t="s">
        <v>1297</v>
      </c>
      <c r="G121" s="125" t="s">
        <v>270</v>
      </c>
      <c r="H121" s="126">
        <v>395</v>
      </c>
      <c r="I121" s="127"/>
      <c r="J121" s="128">
        <f>ROUND(I121*H121,2)</f>
        <v>0</v>
      </c>
      <c r="K121" s="124" t="s">
        <v>1066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83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6750</v>
      </c>
    </row>
    <row r="122" spans="2:65" s="1" customFormat="1" ht="11.25">
      <c r="B122" s="33"/>
      <c r="D122" s="186" t="s">
        <v>1068</v>
      </c>
      <c r="F122" s="187" t="s">
        <v>1299</v>
      </c>
      <c r="I122" s="151"/>
      <c r="L122" s="33"/>
      <c r="M122" s="152"/>
      <c r="T122" s="54"/>
      <c r="AT122" s="18" t="s">
        <v>1068</v>
      </c>
      <c r="AU122" s="18" t="s">
        <v>83</v>
      </c>
    </row>
    <row r="123" spans="2:65" s="1" customFormat="1" ht="29.25">
      <c r="B123" s="33"/>
      <c r="D123" s="136" t="s">
        <v>341</v>
      </c>
      <c r="F123" s="150" t="s">
        <v>2712</v>
      </c>
      <c r="I123" s="151"/>
      <c r="L123" s="33"/>
      <c r="M123" s="152"/>
      <c r="T123" s="54"/>
      <c r="AT123" s="18" t="s">
        <v>341</v>
      </c>
      <c r="AU123" s="18" t="s">
        <v>83</v>
      </c>
    </row>
    <row r="124" spans="2:65" s="1" customFormat="1" ht="24.2" customHeight="1">
      <c r="B124" s="33"/>
      <c r="C124" s="122" t="s">
        <v>8</v>
      </c>
      <c r="D124" s="122" t="s">
        <v>267</v>
      </c>
      <c r="E124" s="123" t="s">
        <v>1300</v>
      </c>
      <c r="F124" s="124" t="s">
        <v>1301</v>
      </c>
      <c r="G124" s="125" t="s">
        <v>270</v>
      </c>
      <c r="H124" s="126">
        <v>3950</v>
      </c>
      <c r="I124" s="127"/>
      <c r="J124" s="128">
        <f>ROUND(I124*H124,2)</f>
        <v>0</v>
      </c>
      <c r="K124" s="124" t="s">
        <v>1066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83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6751</v>
      </c>
    </row>
    <row r="125" spans="2:65" s="1" customFormat="1" ht="11.25">
      <c r="B125" s="33"/>
      <c r="D125" s="186" t="s">
        <v>1068</v>
      </c>
      <c r="F125" s="187" t="s">
        <v>1303</v>
      </c>
      <c r="I125" s="151"/>
      <c r="L125" s="33"/>
      <c r="M125" s="152"/>
      <c r="T125" s="54"/>
      <c r="AT125" s="18" t="s">
        <v>1068</v>
      </c>
      <c r="AU125" s="18" t="s">
        <v>83</v>
      </c>
    </row>
    <row r="126" spans="2:65" s="1" customFormat="1" ht="39">
      <c r="B126" s="33"/>
      <c r="D126" s="136" t="s">
        <v>341</v>
      </c>
      <c r="F126" s="150" t="s">
        <v>2714</v>
      </c>
      <c r="I126" s="151"/>
      <c r="L126" s="33"/>
      <c r="M126" s="152"/>
      <c r="T126" s="54"/>
      <c r="AT126" s="18" t="s">
        <v>341</v>
      </c>
      <c r="AU126" s="18" t="s">
        <v>83</v>
      </c>
    </row>
    <row r="127" spans="2:65" s="1" customFormat="1" ht="16.5" customHeight="1">
      <c r="B127" s="33"/>
      <c r="C127" s="122" t="s">
        <v>358</v>
      </c>
      <c r="D127" s="122" t="s">
        <v>267</v>
      </c>
      <c r="E127" s="123" t="s">
        <v>2715</v>
      </c>
      <c r="F127" s="124" t="s">
        <v>2716</v>
      </c>
      <c r="G127" s="125" t="s">
        <v>270</v>
      </c>
      <c r="H127" s="126">
        <v>15.6</v>
      </c>
      <c r="I127" s="127"/>
      <c r="J127" s="128">
        <f>ROUND(I127*H127,2)</f>
        <v>0</v>
      </c>
      <c r="K127" s="124" t="s">
        <v>1066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83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6752</v>
      </c>
    </row>
    <row r="128" spans="2:65" s="1" customFormat="1" ht="11.25">
      <c r="B128" s="33"/>
      <c r="D128" s="186" t="s">
        <v>1068</v>
      </c>
      <c r="F128" s="187" t="s">
        <v>2718</v>
      </c>
      <c r="I128" s="151"/>
      <c r="L128" s="33"/>
      <c r="M128" s="152"/>
      <c r="T128" s="54"/>
      <c r="AT128" s="18" t="s">
        <v>1068</v>
      </c>
      <c r="AU128" s="18" t="s">
        <v>83</v>
      </c>
    </row>
    <row r="129" spans="2:65" s="1" customFormat="1" ht="29.25">
      <c r="B129" s="33"/>
      <c r="D129" s="136" t="s">
        <v>341</v>
      </c>
      <c r="F129" s="150" t="s">
        <v>2719</v>
      </c>
      <c r="I129" s="151"/>
      <c r="L129" s="33"/>
      <c r="M129" s="152"/>
      <c r="T129" s="54"/>
      <c r="AT129" s="18" t="s">
        <v>341</v>
      </c>
      <c r="AU129" s="18" t="s">
        <v>83</v>
      </c>
    </row>
    <row r="130" spans="2:65" s="1" customFormat="1" ht="16.5" customHeight="1">
      <c r="B130" s="33"/>
      <c r="C130" s="122" t="s">
        <v>362</v>
      </c>
      <c r="D130" s="122" t="s">
        <v>267</v>
      </c>
      <c r="E130" s="123" t="s">
        <v>2720</v>
      </c>
      <c r="F130" s="124" t="s">
        <v>2721</v>
      </c>
      <c r="G130" s="125" t="s">
        <v>2636</v>
      </c>
      <c r="H130" s="126">
        <v>790</v>
      </c>
      <c r="I130" s="127"/>
      <c r="J130" s="128">
        <f>ROUND(I130*H130,2)</f>
        <v>0</v>
      </c>
      <c r="K130" s="124" t="s">
        <v>1066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6753</v>
      </c>
    </row>
    <row r="131" spans="2:65" s="1" customFormat="1" ht="11.25">
      <c r="B131" s="33"/>
      <c r="D131" s="186" t="s">
        <v>1068</v>
      </c>
      <c r="F131" s="187" t="s">
        <v>2723</v>
      </c>
      <c r="I131" s="151"/>
      <c r="L131" s="33"/>
      <c r="M131" s="152"/>
      <c r="T131" s="54"/>
      <c r="AT131" s="18" t="s">
        <v>1068</v>
      </c>
      <c r="AU131" s="18" t="s">
        <v>83</v>
      </c>
    </row>
    <row r="132" spans="2:65" s="1" customFormat="1" ht="39">
      <c r="B132" s="33"/>
      <c r="D132" s="136" t="s">
        <v>341</v>
      </c>
      <c r="F132" s="150" t="s">
        <v>2724</v>
      </c>
      <c r="I132" s="151"/>
      <c r="L132" s="33"/>
      <c r="M132" s="152"/>
      <c r="T132" s="54"/>
      <c r="AT132" s="18" t="s">
        <v>341</v>
      </c>
      <c r="AU132" s="18" t="s">
        <v>83</v>
      </c>
    </row>
    <row r="133" spans="2:65" s="1" customFormat="1" ht="16.5" customHeight="1">
      <c r="B133" s="33"/>
      <c r="C133" s="122" t="s">
        <v>370</v>
      </c>
      <c r="D133" s="122" t="s">
        <v>267</v>
      </c>
      <c r="E133" s="123" t="s">
        <v>2725</v>
      </c>
      <c r="F133" s="124" t="s">
        <v>2726</v>
      </c>
      <c r="G133" s="125" t="s">
        <v>270</v>
      </c>
      <c r="H133" s="126">
        <v>410.6</v>
      </c>
      <c r="I133" s="127"/>
      <c r="J133" s="128">
        <f>ROUND(I133*H133,2)</f>
        <v>0</v>
      </c>
      <c r="K133" s="124" t="s">
        <v>1066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83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6754</v>
      </c>
    </row>
    <row r="134" spans="2:65" s="1" customFormat="1" ht="11.25">
      <c r="B134" s="33"/>
      <c r="D134" s="186" t="s">
        <v>1068</v>
      </c>
      <c r="F134" s="187" t="s">
        <v>2728</v>
      </c>
      <c r="I134" s="151"/>
      <c r="L134" s="33"/>
      <c r="M134" s="152"/>
      <c r="T134" s="54"/>
      <c r="AT134" s="18" t="s">
        <v>1068</v>
      </c>
      <c r="AU134" s="18" t="s">
        <v>83</v>
      </c>
    </row>
    <row r="135" spans="2:65" s="1" customFormat="1" ht="19.5">
      <c r="B135" s="33"/>
      <c r="D135" s="136" t="s">
        <v>341</v>
      </c>
      <c r="F135" s="150" t="s">
        <v>2729</v>
      </c>
      <c r="I135" s="151"/>
      <c r="L135" s="33"/>
      <c r="M135" s="152"/>
      <c r="T135" s="54"/>
      <c r="AT135" s="18" t="s">
        <v>341</v>
      </c>
      <c r="AU135" s="18" t="s">
        <v>83</v>
      </c>
    </row>
    <row r="136" spans="2:65" s="1" customFormat="1" ht="16.5" customHeight="1">
      <c r="B136" s="33"/>
      <c r="C136" s="122" t="s">
        <v>366</v>
      </c>
      <c r="D136" s="122" t="s">
        <v>267</v>
      </c>
      <c r="E136" s="123" t="s">
        <v>5925</v>
      </c>
      <c r="F136" s="124" t="s">
        <v>5926</v>
      </c>
      <c r="G136" s="125" t="s">
        <v>270</v>
      </c>
      <c r="H136" s="126">
        <v>15.6</v>
      </c>
      <c r="I136" s="127"/>
      <c r="J136" s="128">
        <f>ROUND(I136*H136,2)</f>
        <v>0</v>
      </c>
      <c r="K136" s="124" t="s">
        <v>1066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272</v>
      </c>
      <c r="AT136" s="133" t="s">
        <v>267</v>
      </c>
      <c r="AU136" s="133" t="s">
        <v>83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6755</v>
      </c>
    </row>
    <row r="137" spans="2:65" s="1" customFormat="1" ht="11.25">
      <c r="B137" s="33"/>
      <c r="D137" s="186" t="s">
        <v>1068</v>
      </c>
      <c r="F137" s="187" t="s">
        <v>5928</v>
      </c>
      <c r="I137" s="151"/>
      <c r="L137" s="33"/>
      <c r="M137" s="152"/>
      <c r="T137" s="54"/>
      <c r="AT137" s="18" t="s">
        <v>1068</v>
      </c>
      <c r="AU137" s="18" t="s">
        <v>83</v>
      </c>
    </row>
    <row r="138" spans="2:65" s="1" customFormat="1" ht="19.5">
      <c r="B138" s="33"/>
      <c r="D138" s="136" t="s">
        <v>341</v>
      </c>
      <c r="F138" s="150" t="s">
        <v>5929</v>
      </c>
      <c r="I138" s="151"/>
      <c r="L138" s="33"/>
      <c r="M138" s="152"/>
      <c r="T138" s="54"/>
      <c r="AT138" s="18" t="s">
        <v>341</v>
      </c>
      <c r="AU138" s="18" t="s">
        <v>83</v>
      </c>
    </row>
    <row r="139" spans="2:65" s="1" customFormat="1" ht="16.5" customHeight="1">
      <c r="B139" s="33"/>
      <c r="C139" s="122" t="s">
        <v>382</v>
      </c>
      <c r="D139" s="122" t="s">
        <v>267</v>
      </c>
      <c r="E139" s="123" t="s">
        <v>2730</v>
      </c>
      <c r="F139" s="124" t="s">
        <v>2731</v>
      </c>
      <c r="G139" s="125" t="s">
        <v>270</v>
      </c>
      <c r="H139" s="126">
        <v>23</v>
      </c>
      <c r="I139" s="127"/>
      <c r="J139" s="128">
        <f>ROUND(I139*H139,2)</f>
        <v>0</v>
      </c>
      <c r="K139" s="124" t="s">
        <v>1066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83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6756</v>
      </c>
    </row>
    <row r="140" spans="2:65" s="1" customFormat="1" ht="11.25">
      <c r="B140" s="33"/>
      <c r="D140" s="186" t="s">
        <v>1068</v>
      </c>
      <c r="F140" s="187" t="s">
        <v>2733</v>
      </c>
      <c r="I140" s="151"/>
      <c r="L140" s="33"/>
      <c r="M140" s="152"/>
      <c r="T140" s="54"/>
      <c r="AT140" s="18" t="s">
        <v>1068</v>
      </c>
      <c r="AU140" s="18" t="s">
        <v>83</v>
      </c>
    </row>
    <row r="141" spans="2:65" s="1" customFormat="1" ht="29.25">
      <c r="B141" s="33"/>
      <c r="D141" s="136" t="s">
        <v>341</v>
      </c>
      <c r="F141" s="150" t="s">
        <v>2734</v>
      </c>
      <c r="I141" s="151"/>
      <c r="L141" s="33"/>
      <c r="M141" s="152"/>
      <c r="T141" s="54"/>
      <c r="AT141" s="18" t="s">
        <v>341</v>
      </c>
      <c r="AU141" s="18" t="s">
        <v>83</v>
      </c>
    </row>
    <row r="142" spans="2:65" s="1" customFormat="1" ht="16.5" customHeight="1">
      <c r="B142" s="33"/>
      <c r="C142" s="122" t="s">
        <v>374</v>
      </c>
      <c r="D142" s="122" t="s">
        <v>267</v>
      </c>
      <c r="E142" s="123" t="s">
        <v>2736</v>
      </c>
      <c r="F142" s="124" t="s">
        <v>2737</v>
      </c>
      <c r="G142" s="125" t="s">
        <v>270</v>
      </c>
      <c r="H142" s="126">
        <v>4.5</v>
      </c>
      <c r="I142" s="127"/>
      <c r="J142" s="128">
        <f>ROUND(I142*H142,2)</f>
        <v>0</v>
      </c>
      <c r="K142" s="124" t="s">
        <v>19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83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6757</v>
      </c>
    </row>
    <row r="143" spans="2:65" s="1" customFormat="1" ht="107.25">
      <c r="B143" s="33"/>
      <c r="D143" s="136" t="s">
        <v>341</v>
      </c>
      <c r="F143" s="150" t="s">
        <v>2739</v>
      </c>
      <c r="I143" s="151"/>
      <c r="L143" s="33"/>
      <c r="M143" s="152"/>
      <c r="T143" s="54"/>
      <c r="AT143" s="18" t="s">
        <v>341</v>
      </c>
      <c r="AU143" s="18" t="s">
        <v>83</v>
      </c>
    </row>
    <row r="144" spans="2:65" s="1" customFormat="1" ht="16.5" customHeight="1">
      <c r="B144" s="33"/>
      <c r="C144" s="122" t="s">
        <v>378</v>
      </c>
      <c r="D144" s="122" t="s">
        <v>267</v>
      </c>
      <c r="E144" s="123" t="s">
        <v>2740</v>
      </c>
      <c r="F144" s="124" t="s">
        <v>2741</v>
      </c>
      <c r="G144" s="125" t="s">
        <v>2609</v>
      </c>
      <c r="H144" s="126">
        <v>172</v>
      </c>
      <c r="I144" s="127"/>
      <c r="J144" s="128">
        <f>ROUND(I144*H144,2)</f>
        <v>0</v>
      </c>
      <c r="K144" s="124" t="s">
        <v>1066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83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6758</v>
      </c>
    </row>
    <row r="145" spans="2:65" s="1" customFormat="1" ht="11.25">
      <c r="B145" s="33"/>
      <c r="D145" s="186" t="s">
        <v>1068</v>
      </c>
      <c r="F145" s="187" t="s">
        <v>2743</v>
      </c>
      <c r="I145" s="151"/>
      <c r="L145" s="33"/>
      <c r="M145" s="152"/>
      <c r="T145" s="54"/>
      <c r="AT145" s="18" t="s">
        <v>1068</v>
      </c>
      <c r="AU145" s="18" t="s">
        <v>83</v>
      </c>
    </row>
    <row r="146" spans="2:65" s="1" customFormat="1" ht="19.5">
      <c r="B146" s="33"/>
      <c r="D146" s="136" t="s">
        <v>341</v>
      </c>
      <c r="F146" s="150" t="s">
        <v>2744</v>
      </c>
      <c r="I146" s="151"/>
      <c r="L146" s="33"/>
      <c r="M146" s="152"/>
      <c r="T146" s="54"/>
      <c r="AT146" s="18" t="s">
        <v>341</v>
      </c>
      <c r="AU146" s="18" t="s">
        <v>83</v>
      </c>
    </row>
    <row r="147" spans="2:65" s="1" customFormat="1" ht="16.5" customHeight="1">
      <c r="B147" s="33"/>
      <c r="C147" s="122" t="s">
        <v>386</v>
      </c>
      <c r="D147" s="122" t="s">
        <v>267</v>
      </c>
      <c r="E147" s="123" t="s">
        <v>5161</v>
      </c>
      <c r="F147" s="124" t="s">
        <v>5162</v>
      </c>
      <c r="G147" s="125" t="s">
        <v>2636</v>
      </c>
      <c r="H147" s="126">
        <v>52.9</v>
      </c>
      <c r="I147" s="127"/>
      <c r="J147" s="128">
        <f>ROUND(I147*H147,2)</f>
        <v>0</v>
      </c>
      <c r="K147" s="124" t="s">
        <v>1066</v>
      </c>
      <c r="L147" s="33"/>
      <c r="M147" s="129" t="s">
        <v>19</v>
      </c>
      <c r="N147" s="130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272</v>
      </c>
      <c r="AT147" s="133" t="s">
        <v>267</v>
      </c>
      <c r="AU147" s="133" t="s">
        <v>83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272</v>
      </c>
      <c r="BM147" s="133" t="s">
        <v>6759</v>
      </c>
    </row>
    <row r="148" spans="2:65" s="1" customFormat="1" ht="11.25">
      <c r="B148" s="33"/>
      <c r="D148" s="186" t="s">
        <v>1068</v>
      </c>
      <c r="F148" s="187" t="s">
        <v>5164</v>
      </c>
      <c r="I148" s="151"/>
      <c r="L148" s="33"/>
      <c r="M148" s="152"/>
      <c r="T148" s="54"/>
      <c r="AT148" s="18" t="s">
        <v>1068</v>
      </c>
      <c r="AU148" s="18" t="s">
        <v>83</v>
      </c>
    </row>
    <row r="149" spans="2:65" s="10" customFormat="1" ht="25.9" customHeight="1">
      <c r="B149" s="112"/>
      <c r="D149" s="113" t="s">
        <v>74</v>
      </c>
      <c r="E149" s="114" t="s">
        <v>85</v>
      </c>
      <c r="F149" s="114" t="s">
        <v>2753</v>
      </c>
      <c r="I149" s="115"/>
      <c r="J149" s="116">
        <f>BK149</f>
        <v>0</v>
      </c>
      <c r="L149" s="112"/>
      <c r="M149" s="117"/>
      <c r="P149" s="118">
        <f>SUM(P150:P192)</f>
        <v>0</v>
      </c>
      <c r="R149" s="118">
        <f>SUM(R150:R192)</f>
        <v>0</v>
      </c>
      <c r="T149" s="119">
        <f>SUM(T150:T192)</f>
        <v>0</v>
      </c>
      <c r="AR149" s="113" t="s">
        <v>83</v>
      </c>
      <c r="AT149" s="120" t="s">
        <v>74</v>
      </c>
      <c r="AU149" s="120" t="s">
        <v>75</v>
      </c>
      <c r="AY149" s="113" t="s">
        <v>266</v>
      </c>
      <c r="BK149" s="121">
        <f>SUM(BK150:BK192)</f>
        <v>0</v>
      </c>
    </row>
    <row r="150" spans="2:65" s="1" customFormat="1" ht="16.5" customHeight="1">
      <c r="B150" s="33"/>
      <c r="C150" s="122" t="s">
        <v>7</v>
      </c>
      <c r="D150" s="122" t="s">
        <v>267</v>
      </c>
      <c r="E150" s="123" t="s">
        <v>5933</v>
      </c>
      <c r="F150" s="124" t="s">
        <v>5934</v>
      </c>
      <c r="G150" s="125" t="s">
        <v>2609</v>
      </c>
      <c r="H150" s="126">
        <v>150</v>
      </c>
      <c r="I150" s="127"/>
      <c r="J150" s="128">
        <f>ROUND(I150*H150,2)</f>
        <v>0</v>
      </c>
      <c r="K150" s="124" t="s">
        <v>1066</v>
      </c>
      <c r="L150" s="33"/>
      <c r="M150" s="129" t="s">
        <v>19</v>
      </c>
      <c r="N150" s="130" t="s">
        <v>46</v>
      </c>
      <c r="P150" s="131">
        <f>O150*H150</f>
        <v>0</v>
      </c>
      <c r="Q150" s="131">
        <v>0</v>
      </c>
      <c r="R150" s="131">
        <f>Q150*H150</f>
        <v>0</v>
      </c>
      <c r="S150" s="131">
        <v>0</v>
      </c>
      <c r="T150" s="132">
        <f>S150*H150</f>
        <v>0</v>
      </c>
      <c r="AR150" s="133" t="s">
        <v>272</v>
      </c>
      <c r="AT150" s="133" t="s">
        <v>267</v>
      </c>
      <c r="AU150" s="133" t="s">
        <v>83</v>
      </c>
      <c r="AY150" s="18" t="s">
        <v>266</v>
      </c>
      <c r="BE150" s="134">
        <f>IF(N150="základní",J150,0)</f>
        <v>0</v>
      </c>
      <c r="BF150" s="134">
        <f>IF(N150="snížená",J150,0)</f>
        <v>0</v>
      </c>
      <c r="BG150" s="134">
        <f>IF(N150="zákl. přenesená",J150,0)</f>
        <v>0</v>
      </c>
      <c r="BH150" s="134">
        <f>IF(N150="sníž. přenesená",J150,0)</f>
        <v>0</v>
      </c>
      <c r="BI150" s="134">
        <f>IF(N150="nulová",J150,0)</f>
        <v>0</v>
      </c>
      <c r="BJ150" s="18" t="s">
        <v>83</v>
      </c>
      <c r="BK150" s="134">
        <f>ROUND(I150*H150,2)</f>
        <v>0</v>
      </c>
      <c r="BL150" s="18" t="s">
        <v>272</v>
      </c>
      <c r="BM150" s="133" t="s">
        <v>6760</v>
      </c>
    </row>
    <row r="151" spans="2:65" s="1" customFormat="1" ht="11.25">
      <c r="B151" s="33"/>
      <c r="D151" s="186" t="s">
        <v>1068</v>
      </c>
      <c r="F151" s="187" t="s">
        <v>5936</v>
      </c>
      <c r="I151" s="151"/>
      <c r="L151" s="33"/>
      <c r="M151" s="152"/>
      <c r="T151" s="54"/>
      <c r="AT151" s="18" t="s">
        <v>1068</v>
      </c>
      <c r="AU151" s="18" t="s">
        <v>83</v>
      </c>
    </row>
    <row r="152" spans="2:65" s="1" customFormat="1" ht="19.5">
      <c r="B152" s="33"/>
      <c r="D152" s="136" t="s">
        <v>341</v>
      </c>
      <c r="F152" s="150" t="s">
        <v>5937</v>
      </c>
      <c r="I152" s="151"/>
      <c r="L152" s="33"/>
      <c r="M152" s="152"/>
      <c r="T152" s="54"/>
      <c r="AT152" s="18" t="s">
        <v>341</v>
      </c>
      <c r="AU152" s="18" t="s">
        <v>83</v>
      </c>
    </row>
    <row r="153" spans="2:65" s="1" customFormat="1" ht="16.5" customHeight="1">
      <c r="B153" s="33"/>
      <c r="C153" s="122" t="s">
        <v>393</v>
      </c>
      <c r="D153" s="122" t="s">
        <v>267</v>
      </c>
      <c r="E153" s="123" t="s">
        <v>2754</v>
      </c>
      <c r="F153" s="124" t="s">
        <v>2755</v>
      </c>
      <c r="G153" s="125" t="s">
        <v>298</v>
      </c>
      <c r="H153" s="126">
        <v>12</v>
      </c>
      <c r="I153" s="127"/>
      <c r="J153" s="128">
        <f>ROUND(I153*H153,2)</f>
        <v>0</v>
      </c>
      <c r="K153" s="124" t="s">
        <v>1066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6761</v>
      </c>
    </row>
    <row r="154" spans="2:65" s="1" customFormat="1" ht="11.25">
      <c r="B154" s="33"/>
      <c r="D154" s="186" t="s">
        <v>1068</v>
      </c>
      <c r="F154" s="187" t="s">
        <v>2757</v>
      </c>
      <c r="I154" s="151"/>
      <c r="L154" s="33"/>
      <c r="M154" s="152"/>
      <c r="T154" s="54"/>
      <c r="AT154" s="18" t="s">
        <v>1068</v>
      </c>
      <c r="AU154" s="18" t="s">
        <v>83</v>
      </c>
    </row>
    <row r="155" spans="2:65" s="1" customFormat="1" ht="19.5">
      <c r="B155" s="33"/>
      <c r="D155" s="136" t="s">
        <v>341</v>
      </c>
      <c r="F155" s="150" t="s">
        <v>2758</v>
      </c>
      <c r="I155" s="151"/>
      <c r="L155" s="33"/>
      <c r="M155" s="152"/>
      <c r="T155" s="54"/>
      <c r="AT155" s="18" t="s">
        <v>341</v>
      </c>
      <c r="AU155" s="18" t="s">
        <v>83</v>
      </c>
    </row>
    <row r="156" spans="2:65" s="1" customFormat="1" ht="16.5" customHeight="1">
      <c r="B156" s="33"/>
      <c r="C156" s="122" t="s">
        <v>397</v>
      </c>
      <c r="D156" s="122" t="s">
        <v>267</v>
      </c>
      <c r="E156" s="123" t="s">
        <v>2794</v>
      </c>
      <c r="F156" s="124" t="s">
        <v>6560</v>
      </c>
      <c r="G156" s="125" t="s">
        <v>310</v>
      </c>
      <c r="H156" s="126">
        <v>4</v>
      </c>
      <c r="I156" s="127"/>
      <c r="J156" s="128">
        <f>ROUND(I156*H156,2)</f>
        <v>0</v>
      </c>
      <c r="K156" s="124" t="s">
        <v>19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6762</v>
      </c>
    </row>
    <row r="157" spans="2:65" s="1" customFormat="1" ht="29.25">
      <c r="B157" s="33"/>
      <c r="D157" s="136" t="s">
        <v>341</v>
      </c>
      <c r="F157" s="150" t="s">
        <v>2797</v>
      </c>
      <c r="I157" s="151"/>
      <c r="L157" s="33"/>
      <c r="M157" s="152"/>
      <c r="T157" s="54"/>
      <c r="AT157" s="18" t="s">
        <v>341</v>
      </c>
      <c r="AU157" s="18" t="s">
        <v>83</v>
      </c>
    </row>
    <row r="158" spans="2:65" s="1" customFormat="1" ht="16.5" customHeight="1">
      <c r="B158" s="33"/>
      <c r="C158" s="122" t="s">
        <v>401</v>
      </c>
      <c r="D158" s="122" t="s">
        <v>267</v>
      </c>
      <c r="E158" s="123" t="s">
        <v>3305</v>
      </c>
      <c r="F158" s="124" t="s">
        <v>3306</v>
      </c>
      <c r="G158" s="125" t="s">
        <v>270</v>
      </c>
      <c r="H158" s="126">
        <v>18.5</v>
      </c>
      <c r="I158" s="127"/>
      <c r="J158" s="128">
        <f>ROUND(I158*H158,2)</f>
        <v>0</v>
      </c>
      <c r="K158" s="124" t="s">
        <v>1066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83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6763</v>
      </c>
    </row>
    <row r="159" spans="2:65" s="1" customFormat="1" ht="11.25">
      <c r="B159" s="33"/>
      <c r="D159" s="186" t="s">
        <v>1068</v>
      </c>
      <c r="F159" s="187" t="s">
        <v>3308</v>
      </c>
      <c r="I159" s="151"/>
      <c r="L159" s="33"/>
      <c r="M159" s="152"/>
      <c r="T159" s="54"/>
      <c r="AT159" s="18" t="s">
        <v>1068</v>
      </c>
      <c r="AU159" s="18" t="s">
        <v>83</v>
      </c>
    </row>
    <row r="160" spans="2:65" s="1" customFormat="1" ht="19.5">
      <c r="B160" s="33"/>
      <c r="D160" s="136" t="s">
        <v>341</v>
      </c>
      <c r="F160" s="150" t="s">
        <v>5942</v>
      </c>
      <c r="I160" s="151"/>
      <c r="L160" s="33"/>
      <c r="M160" s="152"/>
      <c r="T160" s="54"/>
      <c r="AT160" s="18" t="s">
        <v>341</v>
      </c>
      <c r="AU160" s="18" t="s">
        <v>83</v>
      </c>
    </row>
    <row r="161" spans="2:65" s="1" customFormat="1" ht="16.5" customHeight="1">
      <c r="B161" s="33"/>
      <c r="C161" s="122" t="s">
        <v>405</v>
      </c>
      <c r="D161" s="122" t="s">
        <v>267</v>
      </c>
      <c r="E161" s="123" t="s">
        <v>2816</v>
      </c>
      <c r="F161" s="124" t="s">
        <v>2817</v>
      </c>
      <c r="G161" s="125" t="s">
        <v>270</v>
      </c>
      <c r="H161" s="126">
        <v>26.9</v>
      </c>
      <c r="I161" s="127"/>
      <c r="J161" s="128">
        <f>ROUND(I161*H161,2)</f>
        <v>0</v>
      </c>
      <c r="K161" s="124" t="s">
        <v>1066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83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6764</v>
      </c>
    </row>
    <row r="162" spans="2:65" s="1" customFormat="1" ht="11.25">
      <c r="B162" s="33"/>
      <c r="D162" s="186" t="s">
        <v>1068</v>
      </c>
      <c r="F162" s="187" t="s">
        <v>2819</v>
      </c>
      <c r="I162" s="151"/>
      <c r="L162" s="33"/>
      <c r="M162" s="152"/>
      <c r="T162" s="54"/>
      <c r="AT162" s="18" t="s">
        <v>1068</v>
      </c>
      <c r="AU162" s="18" t="s">
        <v>83</v>
      </c>
    </row>
    <row r="163" spans="2:65" s="1" customFormat="1" ht="19.5">
      <c r="B163" s="33"/>
      <c r="D163" s="136" t="s">
        <v>341</v>
      </c>
      <c r="F163" s="150" t="s">
        <v>2820</v>
      </c>
      <c r="I163" s="151"/>
      <c r="L163" s="33"/>
      <c r="M163" s="152"/>
      <c r="T163" s="54"/>
      <c r="AT163" s="18" t="s">
        <v>341</v>
      </c>
      <c r="AU163" s="18" t="s">
        <v>83</v>
      </c>
    </row>
    <row r="164" spans="2:65" s="1" customFormat="1" ht="16.5" customHeight="1">
      <c r="B164" s="33"/>
      <c r="C164" s="122" t="s">
        <v>409</v>
      </c>
      <c r="D164" s="122" t="s">
        <v>267</v>
      </c>
      <c r="E164" s="123" t="s">
        <v>3320</v>
      </c>
      <c r="F164" s="124" t="s">
        <v>3321</v>
      </c>
      <c r="G164" s="125" t="s">
        <v>2609</v>
      </c>
      <c r="H164" s="126">
        <v>44</v>
      </c>
      <c r="I164" s="127"/>
      <c r="J164" s="128">
        <f>ROUND(I164*H164,2)</f>
        <v>0</v>
      </c>
      <c r="K164" s="124" t="s">
        <v>1066</v>
      </c>
      <c r="L164" s="33"/>
      <c r="M164" s="129" t="s">
        <v>19</v>
      </c>
      <c r="N164" s="130" t="s">
        <v>46</v>
      </c>
      <c r="P164" s="131">
        <f>O164*H164</f>
        <v>0</v>
      </c>
      <c r="Q164" s="131">
        <v>0</v>
      </c>
      <c r="R164" s="131">
        <f>Q164*H164</f>
        <v>0</v>
      </c>
      <c r="S164" s="131">
        <v>0</v>
      </c>
      <c r="T164" s="132">
        <f>S164*H164</f>
        <v>0</v>
      </c>
      <c r="AR164" s="133" t="s">
        <v>272</v>
      </c>
      <c r="AT164" s="133" t="s">
        <v>267</v>
      </c>
      <c r="AU164" s="133" t="s">
        <v>83</v>
      </c>
      <c r="AY164" s="18" t="s">
        <v>266</v>
      </c>
      <c r="BE164" s="134">
        <f>IF(N164="základní",J164,0)</f>
        <v>0</v>
      </c>
      <c r="BF164" s="134">
        <f>IF(N164="snížená",J164,0)</f>
        <v>0</v>
      </c>
      <c r="BG164" s="134">
        <f>IF(N164="zákl. přenesená",J164,0)</f>
        <v>0</v>
      </c>
      <c r="BH164" s="134">
        <f>IF(N164="sníž. přenesená",J164,0)</f>
        <v>0</v>
      </c>
      <c r="BI164" s="134">
        <f>IF(N164="nulová",J164,0)</f>
        <v>0</v>
      </c>
      <c r="BJ164" s="18" t="s">
        <v>83</v>
      </c>
      <c r="BK164" s="134">
        <f>ROUND(I164*H164,2)</f>
        <v>0</v>
      </c>
      <c r="BL164" s="18" t="s">
        <v>272</v>
      </c>
      <c r="BM164" s="133" t="s">
        <v>6765</v>
      </c>
    </row>
    <row r="165" spans="2:65" s="1" customFormat="1" ht="11.25">
      <c r="B165" s="33"/>
      <c r="D165" s="186" t="s">
        <v>1068</v>
      </c>
      <c r="F165" s="187" t="s">
        <v>3323</v>
      </c>
      <c r="I165" s="151"/>
      <c r="L165" s="33"/>
      <c r="M165" s="152"/>
      <c r="T165" s="54"/>
      <c r="AT165" s="18" t="s">
        <v>1068</v>
      </c>
      <c r="AU165" s="18" t="s">
        <v>83</v>
      </c>
    </row>
    <row r="166" spans="2:65" s="1" customFormat="1" ht="19.5">
      <c r="B166" s="33"/>
      <c r="D166" s="136" t="s">
        <v>341</v>
      </c>
      <c r="F166" s="150" t="s">
        <v>5945</v>
      </c>
      <c r="I166" s="151"/>
      <c r="L166" s="33"/>
      <c r="M166" s="152"/>
      <c r="T166" s="54"/>
      <c r="AT166" s="18" t="s">
        <v>341</v>
      </c>
      <c r="AU166" s="18" t="s">
        <v>83</v>
      </c>
    </row>
    <row r="167" spans="2:65" s="1" customFormat="1" ht="16.5" customHeight="1">
      <c r="B167" s="33"/>
      <c r="C167" s="122" t="s">
        <v>413</v>
      </c>
      <c r="D167" s="122" t="s">
        <v>267</v>
      </c>
      <c r="E167" s="123" t="s">
        <v>3330</v>
      </c>
      <c r="F167" s="124" t="s">
        <v>3331</v>
      </c>
      <c r="G167" s="125" t="s">
        <v>2609</v>
      </c>
      <c r="H167" s="126">
        <v>44</v>
      </c>
      <c r="I167" s="127"/>
      <c r="J167" s="128">
        <f>ROUND(I167*H167,2)</f>
        <v>0</v>
      </c>
      <c r="K167" s="124" t="s">
        <v>1066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6766</v>
      </c>
    </row>
    <row r="168" spans="2:65" s="1" customFormat="1" ht="11.25">
      <c r="B168" s="33"/>
      <c r="D168" s="186" t="s">
        <v>1068</v>
      </c>
      <c r="F168" s="187" t="s">
        <v>3333</v>
      </c>
      <c r="I168" s="151"/>
      <c r="L168" s="33"/>
      <c r="M168" s="152"/>
      <c r="T168" s="54"/>
      <c r="AT168" s="18" t="s">
        <v>1068</v>
      </c>
      <c r="AU168" s="18" t="s">
        <v>83</v>
      </c>
    </row>
    <row r="169" spans="2:65" s="1" customFormat="1" ht="19.5">
      <c r="B169" s="33"/>
      <c r="D169" s="136" t="s">
        <v>341</v>
      </c>
      <c r="F169" s="150" t="s">
        <v>5947</v>
      </c>
      <c r="I169" s="151"/>
      <c r="L169" s="33"/>
      <c r="M169" s="152"/>
      <c r="T169" s="54"/>
      <c r="AT169" s="18" t="s">
        <v>341</v>
      </c>
      <c r="AU169" s="18" t="s">
        <v>83</v>
      </c>
    </row>
    <row r="170" spans="2:65" s="1" customFormat="1" ht="16.5" customHeight="1">
      <c r="B170" s="33"/>
      <c r="C170" s="122" t="s">
        <v>316</v>
      </c>
      <c r="D170" s="122" t="s">
        <v>267</v>
      </c>
      <c r="E170" s="123" t="s">
        <v>2821</v>
      </c>
      <c r="F170" s="124" t="s">
        <v>2822</v>
      </c>
      <c r="G170" s="125" t="s">
        <v>2636</v>
      </c>
      <c r="H170" s="126">
        <v>1.2370000000000001</v>
      </c>
      <c r="I170" s="127"/>
      <c r="J170" s="128">
        <f>ROUND(I170*H170,2)</f>
        <v>0</v>
      </c>
      <c r="K170" s="124" t="s">
        <v>1066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272</v>
      </c>
      <c r="AT170" s="133" t="s">
        <v>267</v>
      </c>
      <c r="AU170" s="133" t="s">
        <v>83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272</v>
      </c>
      <c r="BM170" s="133" t="s">
        <v>6767</v>
      </c>
    </row>
    <row r="171" spans="2:65" s="1" customFormat="1" ht="11.25">
      <c r="B171" s="33"/>
      <c r="D171" s="186" t="s">
        <v>1068</v>
      </c>
      <c r="F171" s="187" t="s">
        <v>2824</v>
      </c>
      <c r="I171" s="151"/>
      <c r="L171" s="33"/>
      <c r="M171" s="152"/>
      <c r="T171" s="54"/>
      <c r="AT171" s="18" t="s">
        <v>1068</v>
      </c>
      <c r="AU171" s="18" t="s">
        <v>83</v>
      </c>
    </row>
    <row r="172" spans="2:65" s="1" customFormat="1" ht="19.5">
      <c r="B172" s="33"/>
      <c r="D172" s="136" t="s">
        <v>341</v>
      </c>
      <c r="F172" s="150" t="s">
        <v>2825</v>
      </c>
      <c r="I172" s="151"/>
      <c r="L172" s="33"/>
      <c r="M172" s="152"/>
      <c r="T172" s="54"/>
      <c r="AT172" s="18" t="s">
        <v>341</v>
      </c>
      <c r="AU172" s="18" t="s">
        <v>83</v>
      </c>
    </row>
    <row r="173" spans="2:65" s="1" customFormat="1" ht="16.5" customHeight="1">
      <c r="B173" s="33"/>
      <c r="C173" s="122" t="s">
        <v>328</v>
      </c>
      <c r="D173" s="122" t="s">
        <v>267</v>
      </c>
      <c r="E173" s="123" t="s">
        <v>3336</v>
      </c>
      <c r="F173" s="124" t="s">
        <v>3337</v>
      </c>
      <c r="G173" s="125" t="s">
        <v>270</v>
      </c>
      <c r="H173" s="126">
        <v>13.7</v>
      </c>
      <c r="I173" s="127"/>
      <c r="J173" s="128">
        <f>ROUND(I173*H173,2)</f>
        <v>0</v>
      </c>
      <c r="K173" s="124" t="s">
        <v>1066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272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6768</v>
      </c>
    </row>
    <row r="174" spans="2:65" s="1" customFormat="1" ht="11.25">
      <c r="B174" s="33"/>
      <c r="D174" s="186" t="s">
        <v>1068</v>
      </c>
      <c r="F174" s="187" t="s">
        <v>3339</v>
      </c>
      <c r="I174" s="151"/>
      <c r="L174" s="33"/>
      <c r="M174" s="152"/>
      <c r="T174" s="54"/>
      <c r="AT174" s="18" t="s">
        <v>1068</v>
      </c>
      <c r="AU174" s="18" t="s">
        <v>83</v>
      </c>
    </row>
    <row r="175" spans="2:65" s="1" customFormat="1" ht="19.5">
      <c r="B175" s="33"/>
      <c r="D175" s="136" t="s">
        <v>341</v>
      </c>
      <c r="F175" s="150" t="s">
        <v>3468</v>
      </c>
      <c r="I175" s="151"/>
      <c r="L175" s="33"/>
      <c r="M175" s="152"/>
      <c r="T175" s="54"/>
      <c r="AT175" s="18" t="s">
        <v>341</v>
      </c>
      <c r="AU175" s="18" t="s">
        <v>83</v>
      </c>
    </row>
    <row r="176" spans="2:65" s="1" customFormat="1" ht="16.5" customHeight="1">
      <c r="B176" s="33"/>
      <c r="C176" s="122" t="s">
        <v>324</v>
      </c>
      <c r="D176" s="122" t="s">
        <v>267</v>
      </c>
      <c r="E176" s="123" t="s">
        <v>3341</v>
      </c>
      <c r="F176" s="124" t="s">
        <v>3342</v>
      </c>
      <c r="G176" s="125" t="s">
        <v>270</v>
      </c>
      <c r="H176" s="126">
        <v>13.7</v>
      </c>
      <c r="I176" s="127"/>
      <c r="J176" s="128">
        <f>ROUND(I176*H176,2)</f>
        <v>0</v>
      </c>
      <c r="K176" s="124" t="s">
        <v>1066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272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272</v>
      </c>
      <c r="BM176" s="133" t="s">
        <v>6769</v>
      </c>
    </row>
    <row r="177" spans="2:65" s="1" customFormat="1" ht="11.25">
      <c r="B177" s="33"/>
      <c r="D177" s="186" t="s">
        <v>1068</v>
      </c>
      <c r="F177" s="187" t="s">
        <v>3344</v>
      </c>
      <c r="I177" s="151"/>
      <c r="L177" s="33"/>
      <c r="M177" s="152"/>
      <c r="T177" s="54"/>
      <c r="AT177" s="18" t="s">
        <v>1068</v>
      </c>
      <c r="AU177" s="18" t="s">
        <v>83</v>
      </c>
    </row>
    <row r="178" spans="2:65" s="1" customFormat="1" ht="19.5">
      <c r="B178" s="33"/>
      <c r="D178" s="136" t="s">
        <v>341</v>
      </c>
      <c r="F178" s="150" t="s">
        <v>5951</v>
      </c>
      <c r="I178" s="151"/>
      <c r="L178" s="33"/>
      <c r="M178" s="152"/>
      <c r="T178" s="54"/>
      <c r="AT178" s="18" t="s">
        <v>341</v>
      </c>
      <c r="AU178" s="18" t="s">
        <v>83</v>
      </c>
    </row>
    <row r="179" spans="2:65" s="1" customFormat="1" ht="16.5" customHeight="1">
      <c r="B179" s="33"/>
      <c r="C179" s="122" t="s">
        <v>320</v>
      </c>
      <c r="D179" s="122" t="s">
        <v>267</v>
      </c>
      <c r="E179" s="123" t="s">
        <v>5952</v>
      </c>
      <c r="F179" s="124" t="s">
        <v>5953</v>
      </c>
      <c r="G179" s="125" t="s">
        <v>270</v>
      </c>
      <c r="H179" s="126">
        <v>16.8</v>
      </c>
      <c r="I179" s="127"/>
      <c r="J179" s="128">
        <f>ROUND(I179*H179,2)</f>
        <v>0</v>
      </c>
      <c r="K179" s="124" t="s">
        <v>1066</v>
      </c>
      <c r="L179" s="33"/>
      <c r="M179" s="129" t="s">
        <v>19</v>
      </c>
      <c r="N179" s="130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272</v>
      </c>
      <c r="AT179" s="133" t="s">
        <v>267</v>
      </c>
      <c r="AU179" s="133" t="s">
        <v>83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6770</v>
      </c>
    </row>
    <row r="180" spans="2:65" s="1" customFormat="1" ht="11.25">
      <c r="B180" s="33"/>
      <c r="D180" s="186" t="s">
        <v>1068</v>
      </c>
      <c r="F180" s="187" t="s">
        <v>5955</v>
      </c>
      <c r="I180" s="151"/>
      <c r="L180" s="33"/>
      <c r="M180" s="152"/>
      <c r="T180" s="54"/>
      <c r="AT180" s="18" t="s">
        <v>1068</v>
      </c>
      <c r="AU180" s="18" t="s">
        <v>83</v>
      </c>
    </row>
    <row r="181" spans="2:65" s="1" customFormat="1" ht="19.5">
      <c r="B181" s="33"/>
      <c r="D181" s="136" t="s">
        <v>341</v>
      </c>
      <c r="F181" s="150" t="s">
        <v>5956</v>
      </c>
      <c r="I181" s="151"/>
      <c r="L181" s="33"/>
      <c r="M181" s="152"/>
      <c r="T181" s="54"/>
      <c r="AT181" s="18" t="s">
        <v>341</v>
      </c>
      <c r="AU181" s="18" t="s">
        <v>83</v>
      </c>
    </row>
    <row r="182" spans="2:65" s="1" customFormat="1" ht="24.2" customHeight="1">
      <c r="B182" s="33"/>
      <c r="C182" s="122" t="s">
        <v>332</v>
      </c>
      <c r="D182" s="122" t="s">
        <v>267</v>
      </c>
      <c r="E182" s="123" t="s">
        <v>5957</v>
      </c>
      <c r="F182" s="124" t="s">
        <v>5958</v>
      </c>
      <c r="G182" s="125" t="s">
        <v>270</v>
      </c>
      <c r="H182" s="126">
        <v>16.8</v>
      </c>
      <c r="I182" s="127"/>
      <c r="J182" s="128">
        <f>ROUND(I182*H182,2)</f>
        <v>0</v>
      </c>
      <c r="K182" s="124" t="s">
        <v>1066</v>
      </c>
      <c r="L182" s="33"/>
      <c r="M182" s="129" t="s">
        <v>19</v>
      </c>
      <c r="N182" s="130" t="s">
        <v>46</v>
      </c>
      <c r="P182" s="131">
        <f>O182*H182</f>
        <v>0</v>
      </c>
      <c r="Q182" s="131">
        <v>0</v>
      </c>
      <c r="R182" s="131">
        <f>Q182*H182</f>
        <v>0</v>
      </c>
      <c r="S182" s="131">
        <v>0</v>
      </c>
      <c r="T182" s="132">
        <f>S182*H182</f>
        <v>0</v>
      </c>
      <c r="AR182" s="133" t="s">
        <v>272</v>
      </c>
      <c r="AT182" s="133" t="s">
        <v>267</v>
      </c>
      <c r="AU182" s="133" t="s">
        <v>83</v>
      </c>
      <c r="AY182" s="18" t="s">
        <v>266</v>
      </c>
      <c r="BE182" s="134">
        <f>IF(N182="základní",J182,0)</f>
        <v>0</v>
      </c>
      <c r="BF182" s="134">
        <f>IF(N182="snížená",J182,0)</f>
        <v>0</v>
      </c>
      <c r="BG182" s="134">
        <f>IF(N182="zákl. přenesená",J182,0)</f>
        <v>0</v>
      </c>
      <c r="BH182" s="134">
        <f>IF(N182="sníž. přenesená",J182,0)</f>
        <v>0</v>
      </c>
      <c r="BI182" s="134">
        <f>IF(N182="nulová",J182,0)</f>
        <v>0</v>
      </c>
      <c r="BJ182" s="18" t="s">
        <v>83</v>
      </c>
      <c r="BK182" s="134">
        <f>ROUND(I182*H182,2)</f>
        <v>0</v>
      </c>
      <c r="BL182" s="18" t="s">
        <v>272</v>
      </c>
      <c r="BM182" s="133" t="s">
        <v>6771</v>
      </c>
    </row>
    <row r="183" spans="2:65" s="1" customFormat="1" ht="11.25">
      <c r="B183" s="33"/>
      <c r="D183" s="186" t="s">
        <v>1068</v>
      </c>
      <c r="F183" s="187" t="s">
        <v>5960</v>
      </c>
      <c r="I183" s="151"/>
      <c r="L183" s="33"/>
      <c r="M183" s="152"/>
      <c r="T183" s="54"/>
      <c r="AT183" s="18" t="s">
        <v>1068</v>
      </c>
      <c r="AU183" s="18" t="s">
        <v>83</v>
      </c>
    </row>
    <row r="184" spans="2:65" s="1" customFormat="1" ht="19.5">
      <c r="B184" s="33"/>
      <c r="D184" s="136" t="s">
        <v>341</v>
      </c>
      <c r="F184" s="150" t="s">
        <v>5961</v>
      </c>
      <c r="I184" s="151"/>
      <c r="L184" s="33"/>
      <c r="M184" s="152"/>
      <c r="T184" s="54"/>
      <c r="AT184" s="18" t="s">
        <v>341</v>
      </c>
      <c r="AU184" s="18" t="s">
        <v>83</v>
      </c>
    </row>
    <row r="185" spans="2:65" s="1" customFormat="1" ht="16.5" customHeight="1">
      <c r="B185" s="33"/>
      <c r="C185" s="122" t="s">
        <v>417</v>
      </c>
      <c r="D185" s="122" t="s">
        <v>267</v>
      </c>
      <c r="E185" s="123" t="s">
        <v>2841</v>
      </c>
      <c r="F185" s="124" t="s">
        <v>2842</v>
      </c>
      <c r="G185" s="125" t="s">
        <v>2609</v>
      </c>
      <c r="H185" s="126">
        <v>19.8</v>
      </c>
      <c r="I185" s="127"/>
      <c r="J185" s="128">
        <f>ROUND(I185*H185,2)</f>
        <v>0</v>
      </c>
      <c r="K185" s="124" t="s">
        <v>1066</v>
      </c>
      <c r="L185" s="33"/>
      <c r="M185" s="129" t="s">
        <v>19</v>
      </c>
      <c r="N185" s="130" t="s">
        <v>46</v>
      </c>
      <c r="P185" s="131">
        <f>O185*H185</f>
        <v>0</v>
      </c>
      <c r="Q185" s="131">
        <v>0</v>
      </c>
      <c r="R185" s="131">
        <f>Q185*H185</f>
        <v>0</v>
      </c>
      <c r="S185" s="131">
        <v>0</v>
      </c>
      <c r="T185" s="132">
        <f>S185*H185</f>
        <v>0</v>
      </c>
      <c r="AR185" s="133" t="s">
        <v>272</v>
      </c>
      <c r="AT185" s="133" t="s">
        <v>267</v>
      </c>
      <c r="AU185" s="133" t="s">
        <v>83</v>
      </c>
      <c r="AY185" s="18" t="s">
        <v>266</v>
      </c>
      <c r="BE185" s="134">
        <f>IF(N185="základní",J185,0)</f>
        <v>0</v>
      </c>
      <c r="BF185" s="134">
        <f>IF(N185="snížená",J185,0)</f>
        <v>0</v>
      </c>
      <c r="BG185" s="134">
        <f>IF(N185="zákl. přenesená",J185,0)</f>
        <v>0</v>
      </c>
      <c r="BH185" s="134">
        <f>IF(N185="sníž. přenesená",J185,0)</f>
        <v>0</v>
      </c>
      <c r="BI185" s="134">
        <f>IF(N185="nulová",J185,0)</f>
        <v>0</v>
      </c>
      <c r="BJ185" s="18" t="s">
        <v>83</v>
      </c>
      <c r="BK185" s="134">
        <f>ROUND(I185*H185,2)</f>
        <v>0</v>
      </c>
      <c r="BL185" s="18" t="s">
        <v>272</v>
      </c>
      <c r="BM185" s="133" t="s">
        <v>6772</v>
      </c>
    </row>
    <row r="186" spans="2:65" s="1" customFormat="1" ht="11.25">
      <c r="B186" s="33"/>
      <c r="D186" s="186" t="s">
        <v>1068</v>
      </c>
      <c r="F186" s="187" t="s">
        <v>2844</v>
      </c>
      <c r="I186" s="151"/>
      <c r="L186" s="33"/>
      <c r="M186" s="152"/>
      <c r="T186" s="54"/>
      <c r="AT186" s="18" t="s">
        <v>1068</v>
      </c>
      <c r="AU186" s="18" t="s">
        <v>83</v>
      </c>
    </row>
    <row r="187" spans="2:65" s="1" customFormat="1" ht="19.5">
      <c r="B187" s="33"/>
      <c r="D187" s="136" t="s">
        <v>341</v>
      </c>
      <c r="F187" s="150" t="s">
        <v>2845</v>
      </c>
      <c r="I187" s="151"/>
      <c r="L187" s="33"/>
      <c r="M187" s="152"/>
      <c r="T187" s="54"/>
      <c r="AT187" s="18" t="s">
        <v>341</v>
      </c>
      <c r="AU187" s="18" t="s">
        <v>83</v>
      </c>
    </row>
    <row r="188" spans="2:65" s="1" customFormat="1" ht="16.5" customHeight="1">
      <c r="B188" s="33"/>
      <c r="C188" s="122" t="s">
        <v>421</v>
      </c>
      <c r="D188" s="122" t="s">
        <v>267</v>
      </c>
      <c r="E188" s="123" t="s">
        <v>2846</v>
      </c>
      <c r="F188" s="124" t="s">
        <v>2847</v>
      </c>
      <c r="G188" s="125" t="s">
        <v>2609</v>
      </c>
      <c r="H188" s="126">
        <v>19.8</v>
      </c>
      <c r="I188" s="127"/>
      <c r="J188" s="128">
        <f>ROUND(I188*H188,2)</f>
        <v>0</v>
      </c>
      <c r="K188" s="124" t="s">
        <v>1066</v>
      </c>
      <c r="L188" s="33"/>
      <c r="M188" s="129" t="s">
        <v>19</v>
      </c>
      <c r="N188" s="130" t="s">
        <v>46</v>
      </c>
      <c r="P188" s="131">
        <f>O188*H188</f>
        <v>0</v>
      </c>
      <c r="Q188" s="131">
        <v>0</v>
      </c>
      <c r="R188" s="131">
        <f>Q188*H188</f>
        <v>0</v>
      </c>
      <c r="S188" s="131">
        <v>0</v>
      </c>
      <c r="T188" s="132">
        <f>S188*H188</f>
        <v>0</v>
      </c>
      <c r="AR188" s="133" t="s">
        <v>272</v>
      </c>
      <c r="AT188" s="133" t="s">
        <v>267</v>
      </c>
      <c r="AU188" s="133" t="s">
        <v>83</v>
      </c>
      <c r="AY188" s="18" t="s">
        <v>266</v>
      </c>
      <c r="BE188" s="134">
        <f>IF(N188="základní",J188,0)</f>
        <v>0</v>
      </c>
      <c r="BF188" s="134">
        <f>IF(N188="snížená",J188,0)</f>
        <v>0</v>
      </c>
      <c r="BG188" s="134">
        <f>IF(N188="zákl. přenesená",J188,0)</f>
        <v>0</v>
      </c>
      <c r="BH188" s="134">
        <f>IF(N188="sníž. přenesená",J188,0)</f>
        <v>0</v>
      </c>
      <c r="BI188" s="134">
        <f>IF(N188="nulová",J188,0)</f>
        <v>0</v>
      </c>
      <c r="BJ188" s="18" t="s">
        <v>83</v>
      </c>
      <c r="BK188" s="134">
        <f>ROUND(I188*H188,2)</f>
        <v>0</v>
      </c>
      <c r="BL188" s="18" t="s">
        <v>272</v>
      </c>
      <c r="BM188" s="133" t="s">
        <v>6773</v>
      </c>
    </row>
    <row r="189" spans="2:65" s="1" customFormat="1" ht="11.25">
      <c r="B189" s="33"/>
      <c r="D189" s="186" t="s">
        <v>1068</v>
      </c>
      <c r="F189" s="187" t="s">
        <v>2849</v>
      </c>
      <c r="I189" s="151"/>
      <c r="L189" s="33"/>
      <c r="M189" s="152"/>
      <c r="T189" s="54"/>
      <c r="AT189" s="18" t="s">
        <v>1068</v>
      </c>
      <c r="AU189" s="18" t="s">
        <v>83</v>
      </c>
    </row>
    <row r="190" spans="2:65" s="1" customFormat="1" ht="19.5">
      <c r="B190" s="33"/>
      <c r="D190" s="136" t="s">
        <v>341</v>
      </c>
      <c r="F190" s="150" t="s">
        <v>2850</v>
      </c>
      <c r="I190" s="151"/>
      <c r="L190" s="33"/>
      <c r="M190" s="152"/>
      <c r="T190" s="54"/>
      <c r="AT190" s="18" t="s">
        <v>341</v>
      </c>
      <c r="AU190" s="18" t="s">
        <v>83</v>
      </c>
    </row>
    <row r="191" spans="2:65" s="1" customFormat="1" ht="16.5" customHeight="1">
      <c r="B191" s="33"/>
      <c r="C191" s="122" t="s">
        <v>425</v>
      </c>
      <c r="D191" s="122" t="s">
        <v>267</v>
      </c>
      <c r="E191" s="123" t="s">
        <v>3302</v>
      </c>
      <c r="F191" s="124" t="s">
        <v>3303</v>
      </c>
      <c r="G191" s="125" t="s">
        <v>2609</v>
      </c>
      <c r="H191" s="126">
        <v>172.5</v>
      </c>
      <c r="I191" s="127"/>
      <c r="J191" s="128">
        <f>ROUND(I191*H191,2)</f>
        <v>0</v>
      </c>
      <c r="K191" s="124" t="s">
        <v>1066</v>
      </c>
      <c r="L191" s="33"/>
      <c r="M191" s="129" t="s">
        <v>19</v>
      </c>
      <c r="N191" s="130" t="s">
        <v>46</v>
      </c>
      <c r="P191" s="131">
        <f>O191*H191</f>
        <v>0</v>
      </c>
      <c r="Q191" s="131">
        <v>0</v>
      </c>
      <c r="R191" s="131">
        <f>Q191*H191</f>
        <v>0</v>
      </c>
      <c r="S191" s="131">
        <v>0</v>
      </c>
      <c r="T191" s="132">
        <f>S191*H191</f>
        <v>0</v>
      </c>
      <c r="AR191" s="133" t="s">
        <v>272</v>
      </c>
      <c r="AT191" s="133" t="s">
        <v>267</v>
      </c>
      <c r="AU191" s="133" t="s">
        <v>83</v>
      </c>
      <c r="AY191" s="18" t="s">
        <v>266</v>
      </c>
      <c r="BE191" s="134">
        <f>IF(N191="základní",J191,0)</f>
        <v>0</v>
      </c>
      <c r="BF191" s="134">
        <f>IF(N191="snížená",J191,0)</f>
        <v>0</v>
      </c>
      <c r="BG191" s="134">
        <f>IF(N191="zákl. přenesená",J191,0)</f>
        <v>0</v>
      </c>
      <c r="BH191" s="134">
        <f>IF(N191="sníž. přenesená",J191,0)</f>
        <v>0</v>
      </c>
      <c r="BI191" s="134">
        <f>IF(N191="nulová",J191,0)</f>
        <v>0</v>
      </c>
      <c r="BJ191" s="18" t="s">
        <v>83</v>
      </c>
      <c r="BK191" s="134">
        <f>ROUND(I191*H191,2)</f>
        <v>0</v>
      </c>
      <c r="BL191" s="18" t="s">
        <v>272</v>
      </c>
      <c r="BM191" s="133" t="s">
        <v>6774</v>
      </c>
    </row>
    <row r="192" spans="2:65" s="1" customFormat="1" ht="11.25">
      <c r="B192" s="33"/>
      <c r="D192" s="186" t="s">
        <v>1068</v>
      </c>
      <c r="F192" s="187" t="s">
        <v>5965</v>
      </c>
      <c r="I192" s="151"/>
      <c r="L192" s="33"/>
      <c r="M192" s="152"/>
      <c r="T192" s="54"/>
      <c r="AT192" s="18" t="s">
        <v>1068</v>
      </c>
      <c r="AU192" s="18" t="s">
        <v>83</v>
      </c>
    </row>
    <row r="193" spans="2:65" s="10" customFormat="1" ht="25.9" customHeight="1">
      <c r="B193" s="112"/>
      <c r="D193" s="113" t="s">
        <v>74</v>
      </c>
      <c r="E193" s="114" t="s">
        <v>285</v>
      </c>
      <c r="F193" s="114" t="s">
        <v>2874</v>
      </c>
      <c r="I193" s="115"/>
      <c r="J193" s="116">
        <f>BK193</f>
        <v>0</v>
      </c>
      <c r="L193" s="112"/>
      <c r="M193" s="117"/>
      <c r="P193" s="118">
        <f>SUM(P194:P229)</f>
        <v>0</v>
      </c>
      <c r="R193" s="118">
        <f>SUM(R194:R229)</f>
        <v>0</v>
      </c>
      <c r="T193" s="119">
        <f>SUM(T194:T229)</f>
        <v>0</v>
      </c>
      <c r="AR193" s="113" t="s">
        <v>83</v>
      </c>
      <c r="AT193" s="120" t="s">
        <v>74</v>
      </c>
      <c r="AU193" s="120" t="s">
        <v>75</v>
      </c>
      <c r="AY193" s="113" t="s">
        <v>266</v>
      </c>
      <c r="BK193" s="121">
        <f>SUM(BK194:BK229)</f>
        <v>0</v>
      </c>
    </row>
    <row r="194" spans="2:65" s="1" customFormat="1" ht="16.5" customHeight="1">
      <c r="B194" s="33"/>
      <c r="C194" s="122" t="s">
        <v>433</v>
      </c>
      <c r="D194" s="122" t="s">
        <v>267</v>
      </c>
      <c r="E194" s="123" t="s">
        <v>2875</v>
      </c>
      <c r="F194" s="124" t="s">
        <v>2876</v>
      </c>
      <c r="G194" s="125" t="s">
        <v>270</v>
      </c>
      <c r="H194" s="126">
        <v>3</v>
      </c>
      <c r="I194" s="127"/>
      <c r="J194" s="128">
        <f>ROUND(I194*H194,2)</f>
        <v>0</v>
      </c>
      <c r="K194" s="124" t="s">
        <v>1066</v>
      </c>
      <c r="L194" s="33"/>
      <c r="M194" s="129" t="s">
        <v>19</v>
      </c>
      <c r="N194" s="130" t="s">
        <v>46</v>
      </c>
      <c r="P194" s="131">
        <f>O194*H194</f>
        <v>0</v>
      </c>
      <c r="Q194" s="131">
        <v>0</v>
      </c>
      <c r="R194" s="131">
        <f>Q194*H194</f>
        <v>0</v>
      </c>
      <c r="S194" s="131">
        <v>0</v>
      </c>
      <c r="T194" s="132">
        <f>S194*H194</f>
        <v>0</v>
      </c>
      <c r="AR194" s="133" t="s">
        <v>272</v>
      </c>
      <c r="AT194" s="133" t="s">
        <v>267</v>
      </c>
      <c r="AU194" s="133" t="s">
        <v>83</v>
      </c>
      <c r="AY194" s="18" t="s">
        <v>266</v>
      </c>
      <c r="BE194" s="134">
        <f>IF(N194="základní",J194,0)</f>
        <v>0</v>
      </c>
      <c r="BF194" s="134">
        <f>IF(N194="snížená",J194,0)</f>
        <v>0</v>
      </c>
      <c r="BG194" s="134">
        <f>IF(N194="zákl. přenesená",J194,0)</f>
        <v>0</v>
      </c>
      <c r="BH194" s="134">
        <f>IF(N194="sníž. přenesená",J194,0)</f>
        <v>0</v>
      </c>
      <c r="BI194" s="134">
        <f>IF(N194="nulová",J194,0)</f>
        <v>0</v>
      </c>
      <c r="BJ194" s="18" t="s">
        <v>83</v>
      </c>
      <c r="BK194" s="134">
        <f>ROUND(I194*H194,2)</f>
        <v>0</v>
      </c>
      <c r="BL194" s="18" t="s">
        <v>272</v>
      </c>
      <c r="BM194" s="133" t="s">
        <v>6775</v>
      </c>
    </row>
    <row r="195" spans="2:65" s="1" customFormat="1" ht="11.25">
      <c r="B195" s="33"/>
      <c r="D195" s="186" t="s">
        <v>1068</v>
      </c>
      <c r="F195" s="187" t="s">
        <v>2878</v>
      </c>
      <c r="I195" s="151"/>
      <c r="L195" s="33"/>
      <c r="M195" s="152"/>
      <c r="T195" s="54"/>
      <c r="AT195" s="18" t="s">
        <v>1068</v>
      </c>
      <c r="AU195" s="18" t="s">
        <v>83</v>
      </c>
    </row>
    <row r="196" spans="2:65" s="1" customFormat="1" ht="19.5">
      <c r="B196" s="33"/>
      <c r="D196" s="136" t="s">
        <v>341</v>
      </c>
      <c r="F196" s="150" t="s">
        <v>5175</v>
      </c>
      <c r="I196" s="151"/>
      <c r="L196" s="33"/>
      <c r="M196" s="152"/>
      <c r="T196" s="54"/>
      <c r="AT196" s="18" t="s">
        <v>341</v>
      </c>
      <c r="AU196" s="18" t="s">
        <v>83</v>
      </c>
    </row>
    <row r="197" spans="2:65" s="1" customFormat="1" ht="16.5" customHeight="1">
      <c r="B197" s="33"/>
      <c r="C197" s="122" t="s">
        <v>437</v>
      </c>
      <c r="D197" s="122" t="s">
        <v>267</v>
      </c>
      <c r="E197" s="123" t="s">
        <v>5176</v>
      </c>
      <c r="F197" s="124" t="s">
        <v>5177</v>
      </c>
      <c r="G197" s="125" t="s">
        <v>270</v>
      </c>
      <c r="H197" s="126">
        <v>3</v>
      </c>
      <c r="I197" s="127"/>
      <c r="J197" s="128">
        <f>ROUND(I197*H197,2)</f>
        <v>0</v>
      </c>
      <c r="K197" s="124" t="s">
        <v>1066</v>
      </c>
      <c r="L197" s="33"/>
      <c r="M197" s="129" t="s">
        <v>19</v>
      </c>
      <c r="N197" s="130" t="s">
        <v>46</v>
      </c>
      <c r="P197" s="131">
        <f>O197*H197</f>
        <v>0</v>
      </c>
      <c r="Q197" s="131">
        <v>0</v>
      </c>
      <c r="R197" s="131">
        <f>Q197*H197</f>
        <v>0</v>
      </c>
      <c r="S197" s="131">
        <v>0</v>
      </c>
      <c r="T197" s="132">
        <f>S197*H197</f>
        <v>0</v>
      </c>
      <c r="AR197" s="133" t="s">
        <v>272</v>
      </c>
      <c r="AT197" s="133" t="s">
        <v>267</v>
      </c>
      <c r="AU197" s="133" t="s">
        <v>83</v>
      </c>
      <c r="AY197" s="18" t="s">
        <v>266</v>
      </c>
      <c r="BE197" s="134">
        <f>IF(N197="základní",J197,0)</f>
        <v>0</v>
      </c>
      <c r="BF197" s="134">
        <f>IF(N197="snížená",J197,0)</f>
        <v>0</v>
      </c>
      <c r="BG197" s="134">
        <f>IF(N197="zákl. přenesená",J197,0)</f>
        <v>0</v>
      </c>
      <c r="BH197" s="134">
        <f>IF(N197="sníž. přenesená",J197,0)</f>
        <v>0</v>
      </c>
      <c r="BI197" s="134">
        <f>IF(N197="nulová",J197,0)</f>
        <v>0</v>
      </c>
      <c r="BJ197" s="18" t="s">
        <v>83</v>
      </c>
      <c r="BK197" s="134">
        <f>ROUND(I197*H197,2)</f>
        <v>0</v>
      </c>
      <c r="BL197" s="18" t="s">
        <v>272</v>
      </c>
      <c r="BM197" s="133" t="s">
        <v>6776</v>
      </c>
    </row>
    <row r="198" spans="2:65" s="1" customFormat="1" ht="11.25">
      <c r="B198" s="33"/>
      <c r="D198" s="186" t="s">
        <v>1068</v>
      </c>
      <c r="F198" s="187" t="s">
        <v>5179</v>
      </c>
      <c r="I198" s="151"/>
      <c r="L198" s="33"/>
      <c r="M198" s="152"/>
      <c r="T198" s="54"/>
      <c r="AT198" s="18" t="s">
        <v>1068</v>
      </c>
      <c r="AU198" s="18" t="s">
        <v>83</v>
      </c>
    </row>
    <row r="199" spans="2:65" s="1" customFormat="1" ht="19.5">
      <c r="B199" s="33"/>
      <c r="D199" s="136" t="s">
        <v>341</v>
      </c>
      <c r="F199" s="150" t="s">
        <v>5180</v>
      </c>
      <c r="I199" s="151"/>
      <c r="L199" s="33"/>
      <c r="M199" s="152"/>
      <c r="T199" s="54"/>
      <c r="AT199" s="18" t="s">
        <v>341</v>
      </c>
      <c r="AU199" s="18" t="s">
        <v>83</v>
      </c>
    </row>
    <row r="200" spans="2:65" s="1" customFormat="1" ht="16.5" customHeight="1">
      <c r="B200" s="33"/>
      <c r="C200" s="122" t="s">
        <v>441</v>
      </c>
      <c r="D200" s="122" t="s">
        <v>267</v>
      </c>
      <c r="E200" s="123" t="s">
        <v>2880</v>
      </c>
      <c r="F200" s="124" t="s">
        <v>2881</v>
      </c>
      <c r="G200" s="125" t="s">
        <v>2609</v>
      </c>
      <c r="H200" s="126">
        <v>20.04</v>
      </c>
      <c r="I200" s="127"/>
      <c r="J200" s="128">
        <f>ROUND(I200*H200,2)</f>
        <v>0</v>
      </c>
      <c r="K200" s="124" t="s">
        <v>1066</v>
      </c>
      <c r="L200" s="33"/>
      <c r="M200" s="129" t="s">
        <v>19</v>
      </c>
      <c r="N200" s="130" t="s">
        <v>46</v>
      </c>
      <c r="P200" s="131">
        <f>O200*H200</f>
        <v>0</v>
      </c>
      <c r="Q200" s="131">
        <v>0</v>
      </c>
      <c r="R200" s="131">
        <f>Q200*H200</f>
        <v>0</v>
      </c>
      <c r="S200" s="131">
        <v>0</v>
      </c>
      <c r="T200" s="132">
        <f>S200*H200</f>
        <v>0</v>
      </c>
      <c r="AR200" s="133" t="s">
        <v>272</v>
      </c>
      <c r="AT200" s="133" t="s">
        <v>267</v>
      </c>
      <c r="AU200" s="133" t="s">
        <v>83</v>
      </c>
      <c r="AY200" s="18" t="s">
        <v>266</v>
      </c>
      <c r="BE200" s="134">
        <f>IF(N200="základní",J200,0)</f>
        <v>0</v>
      </c>
      <c r="BF200" s="134">
        <f>IF(N200="snížená",J200,0)</f>
        <v>0</v>
      </c>
      <c r="BG200" s="134">
        <f>IF(N200="zákl. přenesená",J200,0)</f>
        <v>0</v>
      </c>
      <c r="BH200" s="134">
        <f>IF(N200="sníž. přenesená",J200,0)</f>
        <v>0</v>
      </c>
      <c r="BI200" s="134">
        <f>IF(N200="nulová",J200,0)</f>
        <v>0</v>
      </c>
      <c r="BJ200" s="18" t="s">
        <v>83</v>
      </c>
      <c r="BK200" s="134">
        <f>ROUND(I200*H200,2)</f>
        <v>0</v>
      </c>
      <c r="BL200" s="18" t="s">
        <v>272</v>
      </c>
      <c r="BM200" s="133" t="s">
        <v>6777</v>
      </c>
    </row>
    <row r="201" spans="2:65" s="1" customFormat="1" ht="11.25">
      <c r="B201" s="33"/>
      <c r="D201" s="186" t="s">
        <v>1068</v>
      </c>
      <c r="F201" s="187" t="s">
        <v>2883</v>
      </c>
      <c r="I201" s="151"/>
      <c r="L201" s="33"/>
      <c r="M201" s="152"/>
      <c r="T201" s="54"/>
      <c r="AT201" s="18" t="s">
        <v>1068</v>
      </c>
      <c r="AU201" s="18" t="s">
        <v>83</v>
      </c>
    </row>
    <row r="202" spans="2:65" s="1" customFormat="1" ht="19.5">
      <c r="B202" s="33"/>
      <c r="D202" s="136" t="s">
        <v>341</v>
      </c>
      <c r="F202" s="150" t="s">
        <v>2884</v>
      </c>
      <c r="I202" s="151"/>
      <c r="L202" s="33"/>
      <c r="M202" s="152"/>
      <c r="T202" s="54"/>
      <c r="AT202" s="18" t="s">
        <v>341</v>
      </c>
      <c r="AU202" s="18" t="s">
        <v>83</v>
      </c>
    </row>
    <row r="203" spans="2:65" s="1" customFormat="1" ht="16.5" customHeight="1">
      <c r="B203" s="33"/>
      <c r="C203" s="122" t="s">
        <v>445</v>
      </c>
      <c r="D203" s="122" t="s">
        <v>267</v>
      </c>
      <c r="E203" s="123" t="s">
        <v>2885</v>
      </c>
      <c r="F203" s="124" t="s">
        <v>2886</v>
      </c>
      <c r="G203" s="125" t="s">
        <v>2609</v>
      </c>
      <c r="H203" s="126">
        <v>20.04</v>
      </c>
      <c r="I203" s="127"/>
      <c r="J203" s="128">
        <f>ROUND(I203*H203,2)</f>
        <v>0</v>
      </c>
      <c r="K203" s="124" t="s">
        <v>1066</v>
      </c>
      <c r="L203" s="33"/>
      <c r="M203" s="129" t="s">
        <v>19</v>
      </c>
      <c r="N203" s="130" t="s">
        <v>46</v>
      </c>
      <c r="P203" s="131">
        <f>O203*H203</f>
        <v>0</v>
      </c>
      <c r="Q203" s="131">
        <v>0</v>
      </c>
      <c r="R203" s="131">
        <f>Q203*H203</f>
        <v>0</v>
      </c>
      <c r="S203" s="131">
        <v>0</v>
      </c>
      <c r="T203" s="132">
        <f>S203*H203</f>
        <v>0</v>
      </c>
      <c r="AR203" s="133" t="s">
        <v>272</v>
      </c>
      <c r="AT203" s="133" t="s">
        <v>267</v>
      </c>
      <c r="AU203" s="133" t="s">
        <v>83</v>
      </c>
      <c r="AY203" s="18" t="s">
        <v>266</v>
      </c>
      <c r="BE203" s="134">
        <f>IF(N203="základní",J203,0)</f>
        <v>0</v>
      </c>
      <c r="BF203" s="134">
        <f>IF(N203="snížená",J203,0)</f>
        <v>0</v>
      </c>
      <c r="BG203" s="134">
        <f>IF(N203="zákl. přenesená",J203,0)</f>
        <v>0</v>
      </c>
      <c r="BH203" s="134">
        <f>IF(N203="sníž. přenesená",J203,0)</f>
        <v>0</v>
      </c>
      <c r="BI203" s="134">
        <f>IF(N203="nulová",J203,0)</f>
        <v>0</v>
      </c>
      <c r="BJ203" s="18" t="s">
        <v>83</v>
      </c>
      <c r="BK203" s="134">
        <f>ROUND(I203*H203,2)</f>
        <v>0</v>
      </c>
      <c r="BL203" s="18" t="s">
        <v>272</v>
      </c>
      <c r="BM203" s="133" t="s">
        <v>6778</v>
      </c>
    </row>
    <row r="204" spans="2:65" s="1" customFormat="1" ht="11.25">
      <c r="B204" s="33"/>
      <c r="D204" s="186" t="s">
        <v>1068</v>
      </c>
      <c r="F204" s="187" t="s">
        <v>2888</v>
      </c>
      <c r="I204" s="151"/>
      <c r="L204" s="33"/>
      <c r="M204" s="152"/>
      <c r="T204" s="54"/>
      <c r="AT204" s="18" t="s">
        <v>1068</v>
      </c>
      <c r="AU204" s="18" t="s">
        <v>83</v>
      </c>
    </row>
    <row r="205" spans="2:65" s="1" customFormat="1" ht="19.5">
      <c r="B205" s="33"/>
      <c r="D205" s="136" t="s">
        <v>341</v>
      </c>
      <c r="F205" s="150" t="s">
        <v>2889</v>
      </c>
      <c r="I205" s="151"/>
      <c r="L205" s="33"/>
      <c r="M205" s="152"/>
      <c r="T205" s="54"/>
      <c r="AT205" s="18" t="s">
        <v>341</v>
      </c>
      <c r="AU205" s="18" t="s">
        <v>83</v>
      </c>
    </row>
    <row r="206" spans="2:65" s="1" customFormat="1" ht="16.5" customHeight="1">
      <c r="B206" s="33"/>
      <c r="C206" s="122" t="s">
        <v>449</v>
      </c>
      <c r="D206" s="122" t="s">
        <v>267</v>
      </c>
      <c r="E206" s="123" t="s">
        <v>2890</v>
      </c>
      <c r="F206" s="124" t="s">
        <v>2891</v>
      </c>
      <c r="G206" s="125" t="s">
        <v>2636</v>
      </c>
      <c r="H206" s="126">
        <v>0.16600000000000001</v>
      </c>
      <c r="I206" s="127"/>
      <c r="J206" s="128">
        <f>ROUND(I206*H206,2)</f>
        <v>0</v>
      </c>
      <c r="K206" s="124" t="s">
        <v>1066</v>
      </c>
      <c r="L206" s="33"/>
      <c r="M206" s="129" t="s">
        <v>19</v>
      </c>
      <c r="N206" s="130" t="s">
        <v>46</v>
      </c>
      <c r="P206" s="131">
        <f>O206*H206</f>
        <v>0</v>
      </c>
      <c r="Q206" s="131">
        <v>0</v>
      </c>
      <c r="R206" s="131">
        <f>Q206*H206</f>
        <v>0</v>
      </c>
      <c r="S206" s="131">
        <v>0</v>
      </c>
      <c r="T206" s="132">
        <f>S206*H206</f>
        <v>0</v>
      </c>
      <c r="AR206" s="133" t="s">
        <v>272</v>
      </c>
      <c r="AT206" s="133" t="s">
        <v>267</v>
      </c>
      <c r="AU206" s="133" t="s">
        <v>83</v>
      </c>
      <c r="AY206" s="18" t="s">
        <v>266</v>
      </c>
      <c r="BE206" s="134">
        <f>IF(N206="základní",J206,0)</f>
        <v>0</v>
      </c>
      <c r="BF206" s="134">
        <f>IF(N206="snížená",J206,0)</f>
        <v>0</v>
      </c>
      <c r="BG206" s="134">
        <f>IF(N206="zákl. přenesená",J206,0)</f>
        <v>0</v>
      </c>
      <c r="BH206" s="134">
        <f>IF(N206="sníž. přenesená",J206,0)</f>
        <v>0</v>
      </c>
      <c r="BI206" s="134">
        <f>IF(N206="nulová",J206,0)</f>
        <v>0</v>
      </c>
      <c r="BJ206" s="18" t="s">
        <v>83</v>
      </c>
      <c r="BK206" s="134">
        <f>ROUND(I206*H206,2)</f>
        <v>0</v>
      </c>
      <c r="BL206" s="18" t="s">
        <v>272</v>
      </c>
      <c r="BM206" s="133" t="s">
        <v>6779</v>
      </c>
    </row>
    <row r="207" spans="2:65" s="1" customFormat="1" ht="11.25">
      <c r="B207" s="33"/>
      <c r="D207" s="186" t="s">
        <v>1068</v>
      </c>
      <c r="F207" s="187" t="s">
        <v>2893</v>
      </c>
      <c r="I207" s="151"/>
      <c r="L207" s="33"/>
      <c r="M207" s="152"/>
      <c r="T207" s="54"/>
      <c r="AT207" s="18" t="s">
        <v>1068</v>
      </c>
      <c r="AU207" s="18" t="s">
        <v>83</v>
      </c>
    </row>
    <row r="208" spans="2:65" s="1" customFormat="1" ht="19.5">
      <c r="B208" s="33"/>
      <c r="D208" s="136" t="s">
        <v>341</v>
      </c>
      <c r="F208" s="150" t="s">
        <v>2894</v>
      </c>
      <c r="I208" s="151"/>
      <c r="L208" s="33"/>
      <c r="M208" s="152"/>
      <c r="T208" s="54"/>
      <c r="AT208" s="18" t="s">
        <v>341</v>
      </c>
      <c r="AU208" s="18" t="s">
        <v>83</v>
      </c>
    </row>
    <row r="209" spans="2:65" s="1" customFormat="1" ht="16.5" customHeight="1">
      <c r="B209" s="33"/>
      <c r="C209" s="122" t="s">
        <v>453</v>
      </c>
      <c r="D209" s="122" t="s">
        <v>267</v>
      </c>
      <c r="E209" s="123" t="s">
        <v>5363</v>
      </c>
      <c r="F209" s="124" t="s">
        <v>5364</v>
      </c>
      <c r="G209" s="125" t="s">
        <v>270</v>
      </c>
      <c r="H209" s="126">
        <v>11.3</v>
      </c>
      <c r="I209" s="127"/>
      <c r="J209" s="128">
        <f>ROUND(I209*H209,2)</f>
        <v>0</v>
      </c>
      <c r="K209" s="124" t="s">
        <v>1066</v>
      </c>
      <c r="L209" s="33"/>
      <c r="M209" s="129" t="s">
        <v>19</v>
      </c>
      <c r="N209" s="130" t="s">
        <v>46</v>
      </c>
      <c r="P209" s="131">
        <f>O209*H209</f>
        <v>0</v>
      </c>
      <c r="Q209" s="131">
        <v>0</v>
      </c>
      <c r="R209" s="131">
        <f>Q209*H209</f>
        <v>0</v>
      </c>
      <c r="S209" s="131">
        <v>0</v>
      </c>
      <c r="T209" s="132">
        <f>S209*H209</f>
        <v>0</v>
      </c>
      <c r="AR209" s="133" t="s">
        <v>272</v>
      </c>
      <c r="AT209" s="133" t="s">
        <v>267</v>
      </c>
      <c r="AU209" s="133" t="s">
        <v>83</v>
      </c>
      <c r="AY209" s="18" t="s">
        <v>266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8" t="s">
        <v>83</v>
      </c>
      <c r="BK209" s="134">
        <f>ROUND(I209*H209,2)</f>
        <v>0</v>
      </c>
      <c r="BL209" s="18" t="s">
        <v>272</v>
      </c>
      <c r="BM209" s="133" t="s">
        <v>6780</v>
      </c>
    </row>
    <row r="210" spans="2:65" s="1" customFormat="1" ht="11.25">
      <c r="B210" s="33"/>
      <c r="D210" s="186" t="s">
        <v>1068</v>
      </c>
      <c r="F210" s="187" t="s">
        <v>5366</v>
      </c>
      <c r="I210" s="151"/>
      <c r="L210" s="33"/>
      <c r="M210" s="152"/>
      <c r="T210" s="54"/>
      <c r="AT210" s="18" t="s">
        <v>1068</v>
      </c>
      <c r="AU210" s="18" t="s">
        <v>83</v>
      </c>
    </row>
    <row r="211" spans="2:65" s="1" customFormat="1" ht="19.5">
      <c r="B211" s="33"/>
      <c r="D211" s="136" t="s">
        <v>341</v>
      </c>
      <c r="F211" s="150" t="s">
        <v>5972</v>
      </c>
      <c r="I211" s="151"/>
      <c r="L211" s="33"/>
      <c r="M211" s="152"/>
      <c r="T211" s="54"/>
      <c r="AT211" s="18" t="s">
        <v>341</v>
      </c>
      <c r="AU211" s="18" t="s">
        <v>83</v>
      </c>
    </row>
    <row r="212" spans="2:65" s="1" customFormat="1" ht="16.5" customHeight="1">
      <c r="B212" s="33"/>
      <c r="C212" s="122" t="s">
        <v>457</v>
      </c>
      <c r="D212" s="122" t="s">
        <v>267</v>
      </c>
      <c r="E212" s="123" t="s">
        <v>5973</v>
      </c>
      <c r="F212" s="124" t="s">
        <v>5974</v>
      </c>
      <c r="G212" s="125" t="s">
        <v>270</v>
      </c>
      <c r="H212" s="126">
        <v>19.2</v>
      </c>
      <c r="I212" s="127"/>
      <c r="J212" s="128">
        <f>ROUND(I212*H212,2)</f>
        <v>0</v>
      </c>
      <c r="K212" s="124" t="s">
        <v>1066</v>
      </c>
      <c r="L212" s="33"/>
      <c r="M212" s="129" t="s">
        <v>19</v>
      </c>
      <c r="N212" s="130" t="s">
        <v>46</v>
      </c>
      <c r="P212" s="131">
        <f>O212*H212</f>
        <v>0</v>
      </c>
      <c r="Q212" s="131">
        <v>0</v>
      </c>
      <c r="R212" s="131">
        <f>Q212*H212</f>
        <v>0</v>
      </c>
      <c r="S212" s="131">
        <v>0</v>
      </c>
      <c r="T212" s="132">
        <f>S212*H212</f>
        <v>0</v>
      </c>
      <c r="AR212" s="133" t="s">
        <v>272</v>
      </c>
      <c r="AT212" s="133" t="s">
        <v>267</v>
      </c>
      <c r="AU212" s="133" t="s">
        <v>83</v>
      </c>
      <c r="AY212" s="18" t="s">
        <v>266</v>
      </c>
      <c r="BE212" s="134">
        <f>IF(N212="základní",J212,0)</f>
        <v>0</v>
      </c>
      <c r="BF212" s="134">
        <f>IF(N212="snížená",J212,0)</f>
        <v>0</v>
      </c>
      <c r="BG212" s="134">
        <f>IF(N212="zákl. přenesená",J212,0)</f>
        <v>0</v>
      </c>
      <c r="BH212" s="134">
        <f>IF(N212="sníž. přenesená",J212,0)</f>
        <v>0</v>
      </c>
      <c r="BI212" s="134">
        <f>IF(N212="nulová",J212,0)</f>
        <v>0</v>
      </c>
      <c r="BJ212" s="18" t="s">
        <v>83</v>
      </c>
      <c r="BK212" s="134">
        <f>ROUND(I212*H212,2)</f>
        <v>0</v>
      </c>
      <c r="BL212" s="18" t="s">
        <v>272</v>
      </c>
      <c r="BM212" s="133" t="s">
        <v>6781</v>
      </c>
    </row>
    <row r="213" spans="2:65" s="1" customFormat="1" ht="11.25">
      <c r="B213" s="33"/>
      <c r="D213" s="186" t="s">
        <v>1068</v>
      </c>
      <c r="F213" s="187" t="s">
        <v>5976</v>
      </c>
      <c r="I213" s="151"/>
      <c r="L213" s="33"/>
      <c r="M213" s="152"/>
      <c r="T213" s="54"/>
      <c r="AT213" s="18" t="s">
        <v>1068</v>
      </c>
      <c r="AU213" s="18" t="s">
        <v>83</v>
      </c>
    </row>
    <row r="214" spans="2:65" s="1" customFormat="1" ht="19.5">
      <c r="B214" s="33"/>
      <c r="D214" s="136" t="s">
        <v>341</v>
      </c>
      <c r="F214" s="150" t="s">
        <v>5977</v>
      </c>
      <c r="I214" s="151"/>
      <c r="L214" s="33"/>
      <c r="M214" s="152"/>
      <c r="T214" s="54"/>
      <c r="AT214" s="18" t="s">
        <v>341</v>
      </c>
      <c r="AU214" s="18" t="s">
        <v>83</v>
      </c>
    </row>
    <row r="215" spans="2:65" s="1" customFormat="1" ht="16.5" customHeight="1">
      <c r="B215" s="33"/>
      <c r="C215" s="122" t="s">
        <v>461</v>
      </c>
      <c r="D215" s="122" t="s">
        <v>267</v>
      </c>
      <c r="E215" s="123" t="s">
        <v>5978</v>
      </c>
      <c r="F215" s="124" t="s">
        <v>5979</v>
      </c>
      <c r="G215" s="125" t="s">
        <v>270</v>
      </c>
      <c r="H215" s="126">
        <v>19.2</v>
      </c>
      <c r="I215" s="127"/>
      <c r="J215" s="128">
        <f>ROUND(I215*H215,2)</f>
        <v>0</v>
      </c>
      <c r="K215" s="124" t="s">
        <v>1066</v>
      </c>
      <c r="L215" s="33"/>
      <c r="M215" s="129" t="s">
        <v>19</v>
      </c>
      <c r="N215" s="130" t="s">
        <v>46</v>
      </c>
      <c r="P215" s="131">
        <f>O215*H215</f>
        <v>0</v>
      </c>
      <c r="Q215" s="131">
        <v>0</v>
      </c>
      <c r="R215" s="131">
        <f>Q215*H215</f>
        <v>0</v>
      </c>
      <c r="S215" s="131">
        <v>0</v>
      </c>
      <c r="T215" s="132">
        <f>S215*H215</f>
        <v>0</v>
      </c>
      <c r="AR215" s="133" t="s">
        <v>272</v>
      </c>
      <c r="AT215" s="133" t="s">
        <v>267</v>
      </c>
      <c r="AU215" s="133" t="s">
        <v>83</v>
      </c>
      <c r="AY215" s="18" t="s">
        <v>266</v>
      </c>
      <c r="BE215" s="134">
        <f>IF(N215="základní",J215,0)</f>
        <v>0</v>
      </c>
      <c r="BF215" s="134">
        <f>IF(N215="snížená",J215,0)</f>
        <v>0</v>
      </c>
      <c r="BG215" s="134">
        <f>IF(N215="zákl. přenesená",J215,0)</f>
        <v>0</v>
      </c>
      <c r="BH215" s="134">
        <f>IF(N215="sníž. přenesená",J215,0)</f>
        <v>0</v>
      </c>
      <c r="BI215" s="134">
        <f>IF(N215="nulová",J215,0)</f>
        <v>0</v>
      </c>
      <c r="BJ215" s="18" t="s">
        <v>83</v>
      </c>
      <c r="BK215" s="134">
        <f>ROUND(I215*H215,2)</f>
        <v>0</v>
      </c>
      <c r="BL215" s="18" t="s">
        <v>272</v>
      </c>
      <c r="BM215" s="133" t="s">
        <v>6782</v>
      </c>
    </row>
    <row r="216" spans="2:65" s="1" customFormat="1" ht="11.25">
      <c r="B216" s="33"/>
      <c r="D216" s="186" t="s">
        <v>1068</v>
      </c>
      <c r="F216" s="187" t="s">
        <v>5981</v>
      </c>
      <c r="I216" s="151"/>
      <c r="L216" s="33"/>
      <c r="M216" s="152"/>
      <c r="T216" s="54"/>
      <c r="AT216" s="18" t="s">
        <v>1068</v>
      </c>
      <c r="AU216" s="18" t="s">
        <v>83</v>
      </c>
    </row>
    <row r="217" spans="2:65" s="1" customFormat="1" ht="19.5">
      <c r="B217" s="33"/>
      <c r="D217" s="136" t="s">
        <v>341</v>
      </c>
      <c r="F217" s="150" t="s">
        <v>5982</v>
      </c>
      <c r="I217" s="151"/>
      <c r="L217" s="33"/>
      <c r="M217" s="152"/>
      <c r="T217" s="54"/>
      <c r="AT217" s="18" t="s">
        <v>341</v>
      </c>
      <c r="AU217" s="18" t="s">
        <v>83</v>
      </c>
    </row>
    <row r="218" spans="2:65" s="1" customFormat="1" ht="16.5" customHeight="1">
      <c r="B218" s="33"/>
      <c r="C218" s="122" t="s">
        <v>522</v>
      </c>
      <c r="D218" s="122" t="s">
        <v>267</v>
      </c>
      <c r="E218" s="123" t="s">
        <v>5384</v>
      </c>
      <c r="F218" s="124" t="s">
        <v>5385</v>
      </c>
      <c r="G218" s="125" t="s">
        <v>2609</v>
      </c>
      <c r="H218" s="126">
        <v>95.36</v>
      </c>
      <c r="I218" s="127"/>
      <c r="J218" s="128">
        <f>ROUND(I218*H218,2)</f>
        <v>0</v>
      </c>
      <c r="K218" s="124" t="s">
        <v>1066</v>
      </c>
      <c r="L218" s="33"/>
      <c r="M218" s="129" t="s">
        <v>19</v>
      </c>
      <c r="N218" s="130" t="s">
        <v>46</v>
      </c>
      <c r="P218" s="131">
        <f>O218*H218</f>
        <v>0</v>
      </c>
      <c r="Q218" s="131">
        <v>0</v>
      </c>
      <c r="R218" s="131">
        <f>Q218*H218</f>
        <v>0</v>
      </c>
      <c r="S218" s="131">
        <v>0</v>
      </c>
      <c r="T218" s="132">
        <f>S218*H218</f>
        <v>0</v>
      </c>
      <c r="AR218" s="133" t="s">
        <v>272</v>
      </c>
      <c r="AT218" s="133" t="s">
        <v>267</v>
      </c>
      <c r="AU218" s="133" t="s">
        <v>83</v>
      </c>
      <c r="AY218" s="18" t="s">
        <v>266</v>
      </c>
      <c r="BE218" s="134">
        <f>IF(N218="základní",J218,0)</f>
        <v>0</v>
      </c>
      <c r="BF218" s="134">
        <f>IF(N218="snížená",J218,0)</f>
        <v>0</v>
      </c>
      <c r="BG218" s="134">
        <f>IF(N218="zákl. přenesená",J218,0)</f>
        <v>0</v>
      </c>
      <c r="BH218" s="134">
        <f>IF(N218="sníž. přenesená",J218,0)</f>
        <v>0</v>
      </c>
      <c r="BI218" s="134">
        <f>IF(N218="nulová",J218,0)</f>
        <v>0</v>
      </c>
      <c r="BJ218" s="18" t="s">
        <v>83</v>
      </c>
      <c r="BK218" s="134">
        <f>ROUND(I218*H218,2)</f>
        <v>0</v>
      </c>
      <c r="BL218" s="18" t="s">
        <v>272</v>
      </c>
      <c r="BM218" s="133" t="s">
        <v>6783</v>
      </c>
    </row>
    <row r="219" spans="2:65" s="1" customFormat="1" ht="11.25">
      <c r="B219" s="33"/>
      <c r="D219" s="186" t="s">
        <v>1068</v>
      </c>
      <c r="F219" s="187" t="s">
        <v>5387</v>
      </c>
      <c r="I219" s="151"/>
      <c r="L219" s="33"/>
      <c r="M219" s="152"/>
      <c r="T219" s="54"/>
      <c r="AT219" s="18" t="s">
        <v>1068</v>
      </c>
      <c r="AU219" s="18" t="s">
        <v>83</v>
      </c>
    </row>
    <row r="220" spans="2:65" s="1" customFormat="1" ht="19.5">
      <c r="B220" s="33"/>
      <c r="D220" s="136" t="s">
        <v>341</v>
      </c>
      <c r="F220" s="150" t="s">
        <v>5984</v>
      </c>
      <c r="I220" s="151"/>
      <c r="L220" s="33"/>
      <c r="M220" s="152"/>
      <c r="T220" s="54"/>
      <c r="AT220" s="18" t="s">
        <v>341</v>
      </c>
      <c r="AU220" s="18" t="s">
        <v>83</v>
      </c>
    </row>
    <row r="221" spans="2:65" s="1" customFormat="1" ht="21.75" customHeight="1">
      <c r="B221" s="33"/>
      <c r="C221" s="122" t="s">
        <v>518</v>
      </c>
      <c r="D221" s="122" t="s">
        <v>267</v>
      </c>
      <c r="E221" s="123" t="s">
        <v>5392</v>
      </c>
      <c r="F221" s="124" t="s">
        <v>5393</v>
      </c>
      <c r="G221" s="125" t="s">
        <v>2609</v>
      </c>
      <c r="H221" s="126">
        <v>95.36</v>
      </c>
      <c r="I221" s="127"/>
      <c r="J221" s="128">
        <f>ROUND(I221*H221,2)</f>
        <v>0</v>
      </c>
      <c r="K221" s="124" t="s">
        <v>1066</v>
      </c>
      <c r="L221" s="33"/>
      <c r="M221" s="129" t="s">
        <v>19</v>
      </c>
      <c r="N221" s="130" t="s">
        <v>46</v>
      </c>
      <c r="P221" s="131">
        <f>O221*H221</f>
        <v>0</v>
      </c>
      <c r="Q221" s="131">
        <v>0</v>
      </c>
      <c r="R221" s="131">
        <f>Q221*H221</f>
        <v>0</v>
      </c>
      <c r="S221" s="131">
        <v>0</v>
      </c>
      <c r="T221" s="132">
        <f>S221*H221</f>
        <v>0</v>
      </c>
      <c r="AR221" s="133" t="s">
        <v>272</v>
      </c>
      <c r="AT221" s="133" t="s">
        <v>267</v>
      </c>
      <c r="AU221" s="133" t="s">
        <v>83</v>
      </c>
      <c r="AY221" s="18" t="s">
        <v>266</v>
      </c>
      <c r="BE221" s="134">
        <f>IF(N221="základní",J221,0)</f>
        <v>0</v>
      </c>
      <c r="BF221" s="134">
        <f>IF(N221="snížená",J221,0)</f>
        <v>0</v>
      </c>
      <c r="BG221" s="134">
        <f>IF(N221="zákl. přenesená",J221,0)</f>
        <v>0</v>
      </c>
      <c r="BH221" s="134">
        <f>IF(N221="sníž. přenesená",J221,0)</f>
        <v>0</v>
      </c>
      <c r="BI221" s="134">
        <f>IF(N221="nulová",J221,0)</f>
        <v>0</v>
      </c>
      <c r="BJ221" s="18" t="s">
        <v>83</v>
      </c>
      <c r="BK221" s="134">
        <f>ROUND(I221*H221,2)</f>
        <v>0</v>
      </c>
      <c r="BL221" s="18" t="s">
        <v>272</v>
      </c>
      <c r="BM221" s="133" t="s">
        <v>6784</v>
      </c>
    </row>
    <row r="222" spans="2:65" s="1" customFormat="1" ht="11.25">
      <c r="B222" s="33"/>
      <c r="D222" s="186" t="s">
        <v>1068</v>
      </c>
      <c r="F222" s="187" t="s">
        <v>5395</v>
      </c>
      <c r="I222" s="151"/>
      <c r="L222" s="33"/>
      <c r="M222" s="152"/>
      <c r="T222" s="54"/>
      <c r="AT222" s="18" t="s">
        <v>1068</v>
      </c>
      <c r="AU222" s="18" t="s">
        <v>83</v>
      </c>
    </row>
    <row r="223" spans="2:65" s="1" customFormat="1" ht="19.5">
      <c r="B223" s="33"/>
      <c r="D223" s="136" t="s">
        <v>341</v>
      </c>
      <c r="F223" s="150" t="s">
        <v>5986</v>
      </c>
      <c r="I223" s="151"/>
      <c r="L223" s="33"/>
      <c r="M223" s="152"/>
      <c r="T223" s="54"/>
      <c r="AT223" s="18" t="s">
        <v>341</v>
      </c>
      <c r="AU223" s="18" t="s">
        <v>83</v>
      </c>
    </row>
    <row r="224" spans="2:65" s="1" customFormat="1" ht="16.5" customHeight="1">
      <c r="B224" s="33"/>
      <c r="C224" s="122" t="s">
        <v>526</v>
      </c>
      <c r="D224" s="122" t="s">
        <v>267</v>
      </c>
      <c r="E224" s="123" t="s">
        <v>5396</v>
      </c>
      <c r="F224" s="124" t="s">
        <v>5397</v>
      </c>
      <c r="G224" s="125" t="s">
        <v>2636</v>
      </c>
      <c r="H224" s="126">
        <v>3.8239999999999998</v>
      </c>
      <c r="I224" s="127"/>
      <c r="J224" s="128">
        <f>ROUND(I224*H224,2)</f>
        <v>0</v>
      </c>
      <c r="K224" s="124" t="s">
        <v>1066</v>
      </c>
      <c r="L224" s="33"/>
      <c r="M224" s="129" t="s">
        <v>19</v>
      </c>
      <c r="N224" s="130" t="s">
        <v>46</v>
      </c>
      <c r="P224" s="131">
        <f>O224*H224</f>
        <v>0</v>
      </c>
      <c r="Q224" s="131">
        <v>0</v>
      </c>
      <c r="R224" s="131">
        <f>Q224*H224</f>
        <v>0</v>
      </c>
      <c r="S224" s="131">
        <v>0</v>
      </c>
      <c r="T224" s="132">
        <f>S224*H224</f>
        <v>0</v>
      </c>
      <c r="AR224" s="133" t="s">
        <v>272</v>
      </c>
      <c r="AT224" s="133" t="s">
        <v>267</v>
      </c>
      <c r="AU224" s="133" t="s">
        <v>83</v>
      </c>
      <c r="AY224" s="18" t="s">
        <v>266</v>
      </c>
      <c r="BE224" s="134">
        <f>IF(N224="základní",J224,0)</f>
        <v>0</v>
      </c>
      <c r="BF224" s="134">
        <f>IF(N224="snížená",J224,0)</f>
        <v>0</v>
      </c>
      <c r="BG224" s="134">
        <f>IF(N224="zákl. přenesená",J224,0)</f>
        <v>0</v>
      </c>
      <c r="BH224" s="134">
        <f>IF(N224="sníž. přenesená",J224,0)</f>
        <v>0</v>
      </c>
      <c r="BI224" s="134">
        <f>IF(N224="nulová",J224,0)</f>
        <v>0</v>
      </c>
      <c r="BJ224" s="18" t="s">
        <v>83</v>
      </c>
      <c r="BK224" s="134">
        <f>ROUND(I224*H224,2)</f>
        <v>0</v>
      </c>
      <c r="BL224" s="18" t="s">
        <v>272</v>
      </c>
      <c r="BM224" s="133" t="s">
        <v>6785</v>
      </c>
    </row>
    <row r="225" spans="2:65" s="1" customFormat="1" ht="11.25">
      <c r="B225" s="33"/>
      <c r="D225" s="186" t="s">
        <v>1068</v>
      </c>
      <c r="F225" s="187" t="s">
        <v>5399</v>
      </c>
      <c r="I225" s="151"/>
      <c r="L225" s="33"/>
      <c r="M225" s="152"/>
      <c r="T225" s="54"/>
      <c r="AT225" s="18" t="s">
        <v>1068</v>
      </c>
      <c r="AU225" s="18" t="s">
        <v>83</v>
      </c>
    </row>
    <row r="226" spans="2:65" s="1" customFormat="1" ht="29.25">
      <c r="B226" s="33"/>
      <c r="D226" s="136" t="s">
        <v>341</v>
      </c>
      <c r="F226" s="150" t="s">
        <v>5988</v>
      </c>
      <c r="I226" s="151"/>
      <c r="L226" s="33"/>
      <c r="M226" s="152"/>
      <c r="T226" s="54"/>
      <c r="AT226" s="18" t="s">
        <v>341</v>
      </c>
      <c r="AU226" s="18" t="s">
        <v>83</v>
      </c>
    </row>
    <row r="227" spans="2:65" s="1" customFormat="1" ht="16.5" customHeight="1">
      <c r="B227" s="33"/>
      <c r="C227" s="122" t="s">
        <v>530</v>
      </c>
      <c r="D227" s="122" t="s">
        <v>267</v>
      </c>
      <c r="E227" s="123" t="s">
        <v>5989</v>
      </c>
      <c r="F227" s="124" t="s">
        <v>5990</v>
      </c>
      <c r="G227" s="125" t="s">
        <v>310</v>
      </c>
      <c r="H227" s="126">
        <v>3</v>
      </c>
      <c r="I227" s="127"/>
      <c r="J227" s="128">
        <f>ROUND(I227*H227,2)</f>
        <v>0</v>
      </c>
      <c r="K227" s="124" t="s">
        <v>1066</v>
      </c>
      <c r="L227" s="33"/>
      <c r="M227" s="129" t="s">
        <v>19</v>
      </c>
      <c r="N227" s="130" t="s">
        <v>46</v>
      </c>
      <c r="P227" s="131">
        <f>O227*H227</f>
        <v>0</v>
      </c>
      <c r="Q227" s="131">
        <v>0</v>
      </c>
      <c r="R227" s="131">
        <f>Q227*H227</f>
        <v>0</v>
      </c>
      <c r="S227" s="131">
        <v>0</v>
      </c>
      <c r="T227" s="132">
        <f>S227*H227</f>
        <v>0</v>
      </c>
      <c r="AR227" s="133" t="s">
        <v>272</v>
      </c>
      <c r="AT227" s="133" t="s">
        <v>267</v>
      </c>
      <c r="AU227" s="133" t="s">
        <v>83</v>
      </c>
      <c r="AY227" s="18" t="s">
        <v>266</v>
      </c>
      <c r="BE227" s="134">
        <f>IF(N227="základní",J227,0)</f>
        <v>0</v>
      </c>
      <c r="BF227" s="134">
        <f>IF(N227="snížená",J227,0)</f>
        <v>0</v>
      </c>
      <c r="BG227" s="134">
        <f>IF(N227="zákl. přenesená",J227,0)</f>
        <v>0</v>
      </c>
      <c r="BH227" s="134">
        <f>IF(N227="sníž. přenesená",J227,0)</f>
        <v>0</v>
      </c>
      <c r="BI227" s="134">
        <f>IF(N227="nulová",J227,0)</f>
        <v>0</v>
      </c>
      <c r="BJ227" s="18" t="s">
        <v>83</v>
      </c>
      <c r="BK227" s="134">
        <f>ROUND(I227*H227,2)</f>
        <v>0</v>
      </c>
      <c r="BL227" s="18" t="s">
        <v>272</v>
      </c>
      <c r="BM227" s="133" t="s">
        <v>6786</v>
      </c>
    </row>
    <row r="228" spans="2:65" s="1" customFormat="1" ht="11.25">
      <c r="B228" s="33"/>
      <c r="D228" s="186" t="s">
        <v>1068</v>
      </c>
      <c r="F228" s="187" t="s">
        <v>5992</v>
      </c>
      <c r="I228" s="151"/>
      <c r="L228" s="33"/>
      <c r="M228" s="152"/>
      <c r="T228" s="54"/>
      <c r="AT228" s="18" t="s">
        <v>1068</v>
      </c>
      <c r="AU228" s="18" t="s">
        <v>83</v>
      </c>
    </row>
    <row r="229" spans="2:65" s="1" customFormat="1" ht="29.25">
      <c r="B229" s="33"/>
      <c r="D229" s="136" t="s">
        <v>341</v>
      </c>
      <c r="F229" s="150" t="s">
        <v>5993</v>
      </c>
      <c r="I229" s="151"/>
      <c r="L229" s="33"/>
      <c r="M229" s="152"/>
      <c r="T229" s="54"/>
      <c r="AT229" s="18" t="s">
        <v>341</v>
      </c>
      <c r="AU229" s="18" t="s">
        <v>83</v>
      </c>
    </row>
    <row r="230" spans="2:65" s="10" customFormat="1" ht="25.9" customHeight="1">
      <c r="B230" s="112"/>
      <c r="D230" s="113" t="s">
        <v>74</v>
      </c>
      <c r="E230" s="114" t="s">
        <v>272</v>
      </c>
      <c r="F230" s="114" t="s">
        <v>1211</v>
      </c>
      <c r="I230" s="115"/>
      <c r="J230" s="116">
        <f>BK230</f>
        <v>0</v>
      </c>
      <c r="L230" s="112"/>
      <c r="M230" s="117"/>
      <c r="P230" s="118">
        <f>SUM(P231:P260)</f>
        <v>0</v>
      </c>
      <c r="R230" s="118">
        <f>SUM(R231:R260)</f>
        <v>0</v>
      </c>
      <c r="T230" s="119">
        <f>SUM(T231:T260)</f>
        <v>0</v>
      </c>
      <c r="AR230" s="113" t="s">
        <v>83</v>
      </c>
      <c r="AT230" s="120" t="s">
        <v>74</v>
      </c>
      <c r="AU230" s="120" t="s">
        <v>75</v>
      </c>
      <c r="AY230" s="113" t="s">
        <v>266</v>
      </c>
      <c r="BK230" s="121">
        <f>SUM(BK231:BK260)</f>
        <v>0</v>
      </c>
    </row>
    <row r="231" spans="2:65" s="1" customFormat="1" ht="16.5" customHeight="1">
      <c r="B231" s="33"/>
      <c r="C231" s="122" t="s">
        <v>534</v>
      </c>
      <c r="D231" s="122" t="s">
        <v>267</v>
      </c>
      <c r="E231" s="123" t="s">
        <v>2920</v>
      </c>
      <c r="F231" s="124" t="s">
        <v>2921</v>
      </c>
      <c r="G231" s="125" t="s">
        <v>2609</v>
      </c>
      <c r="H231" s="126">
        <v>122.44799999999999</v>
      </c>
      <c r="I231" s="127"/>
      <c r="J231" s="128">
        <f>ROUND(I231*H231,2)</f>
        <v>0</v>
      </c>
      <c r="K231" s="124" t="s">
        <v>1066</v>
      </c>
      <c r="L231" s="33"/>
      <c r="M231" s="129" t="s">
        <v>19</v>
      </c>
      <c r="N231" s="130" t="s">
        <v>46</v>
      </c>
      <c r="P231" s="131">
        <f>O231*H231</f>
        <v>0</v>
      </c>
      <c r="Q231" s="131">
        <v>0</v>
      </c>
      <c r="R231" s="131">
        <f>Q231*H231</f>
        <v>0</v>
      </c>
      <c r="S231" s="131">
        <v>0</v>
      </c>
      <c r="T231" s="132">
        <f>S231*H231</f>
        <v>0</v>
      </c>
      <c r="AR231" s="133" t="s">
        <v>272</v>
      </c>
      <c r="AT231" s="133" t="s">
        <v>267</v>
      </c>
      <c r="AU231" s="133" t="s">
        <v>83</v>
      </c>
      <c r="AY231" s="18" t="s">
        <v>266</v>
      </c>
      <c r="BE231" s="134">
        <f>IF(N231="základní",J231,0)</f>
        <v>0</v>
      </c>
      <c r="BF231" s="134">
        <f>IF(N231="snížená",J231,0)</f>
        <v>0</v>
      </c>
      <c r="BG231" s="134">
        <f>IF(N231="zákl. přenesená",J231,0)</f>
        <v>0</v>
      </c>
      <c r="BH231" s="134">
        <f>IF(N231="sníž. přenesená",J231,0)</f>
        <v>0</v>
      </c>
      <c r="BI231" s="134">
        <f>IF(N231="nulová",J231,0)</f>
        <v>0</v>
      </c>
      <c r="BJ231" s="18" t="s">
        <v>83</v>
      </c>
      <c r="BK231" s="134">
        <f>ROUND(I231*H231,2)</f>
        <v>0</v>
      </c>
      <c r="BL231" s="18" t="s">
        <v>272</v>
      </c>
      <c r="BM231" s="133" t="s">
        <v>6787</v>
      </c>
    </row>
    <row r="232" spans="2:65" s="1" customFormat="1" ht="11.25">
      <c r="B232" s="33"/>
      <c r="D232" s="186" t="s">
        <v>1068</v>
      </c>
      <c r="F232" s="187" t="s">
        <v>2923</v>
      </c>
      <c r="I232" s="151"/>
      <c r="L232" s="33"/>
      <c r="M232" s="152"/>
      <c r="T232" s="54"/>
      <c r="AT232" s="18" t="s">
        <v>1068</v>
      </c>
      <c r="AU232" s="18" t="s">
        <v>83</v>
      </c>
    </row>
    <row r="233" spans="2:65" s="1" customFormat="1" ht="19.5">
      <c r="B233" s="33"/>
      <c r="D233" s="136" t="s">
        <v>341</v>
      </c>
      <c r="F233" s="150" t="s">
        <v>2924</v>
      </c>
      <c r="I233" s="151"/>
      <c r="L233" s="33"/>
      <c r="M233" s="152"/>
      <c r="T233" s="54"/>
      <c r="AT233" s="18" t="s">
        <v>341</v>
      </c>
      <c r="AU233" s="18" t="s">
        <v>83</v>
      </c>
    </row>
    <row r="234" spans="2:65" s="1" customFormat="1" ht="16.5" customHeight="1">
      <c r="B234" s="33"/>
      <c r="C234" s="122" t="s">
        <v>538</v>
      </c>
      <c r="D234" s="122" t="s">
        <v>267</v>
      </c>
      <c r="E234" s="123" t="s">
        <v>2925</v>
      </c>
      <c r="F234" s="124" t="s">
        <v>2926</v>
      </c>
      <c r="G234" s="125" t="s">
        <v>2609</v>
      </c>
      <c r="H234" s="126">
        <v>0.91500000000000004</v>
      </c>
      <c r="I234" s="127"/>
      <c r="J234" s="128">
        <f>ROUND(I234*H234,2)</f>
        <v>0</v>
      </c>
      <c r="K234" s="124" t="s">
        <v>1066</v>
      </c>
      <c r="L234" s="33"/>
      <c r="M234" s="129" t="s">
        <v>19</v>
      </c>
      <c r="N234" s="130" t="s">
        <v>46</v>
      </c>
      <c r="P234" s="131">
        <f>O234*H234</f>
        <v>0</v>
      </c>
      <c r="Q234" s="131">
        <v>0</v>
      </c>
      <c r="R234" s="131">
        <f>Q234*H234</f>
        <v>0</v>
      </c>
      <c r="S234" s="131">
        <v>0</v>
      </c>
      <c r="T234" s="132">
        <f>S234*H234</f>
        <v>0</v>
      </c>
      <c r="AR234" s="133" t="s">
        <v>272</v>
      </c>
      <c r="AT234" s="133" t="s">
        <v>267</v>
      </c>
      <c r="AU234" s="133" t="s">
        <v>83</v>
      </c>
      <c r="AY234" s="18" t="s">
        <v>266</v>
      </c>
      <c r="BE234" s="134">
        <f>IF(N234="základní",J234,0)</f>
        <v>0</v>
      </c>
      <c r="BF234" s="134">
        <f>IF(N234="snížená",J234,0)</f>
        <v>0</v>
      </c>
      <c r="BG234" s="134">
        <f>IF(N234="zákl. přenesená",J234,0)</f>
        <v>0</v>
      </c>
      <c r="BH234" s="134">
        <f>IF(N234="sníž. přenesená",J234,0)</f>
        <v>0</v>
      </c>
      <c r="BI234" s="134">
        <f>IF(N234="nulová",J234,0)</f>
        <v>0</v>
      </c>
      <c r="BJ234" s="18" t="s">
        <v>83</v>
      </c>
      <c r="BK234" s="134">
        <f>ROUND(I234*H234,2)</f>
        <v>0</v>
      </c>
      <c r="BL234" s="18" t="s">
        <v>272</v>
      </c>
      <c r="BM234" s="133" t="s">
        <v>6788</v>
      </c>
    </row>
    <row r="235" spans="2:65" s="1" customFormat="1" ht="11.25">
      <c r="B235" s="33"/>
      <c r="D235" s="186" t="s">
        <v>1068</v>
      </c>
      <c r="F235" s="187" t="s">
        <v>2928</v>
      </c>
      <c r="I235" s="151"/>
      <c r="L235" s="33"/>
      <c r="M235" s="152"/>
      <c r="T235" s="54"/>
      <c r="AT235" s="18" t="s">
        <v>1068</v>
      </c>
      <c r="AU235" s="18" t="s">
        <v>83</v>
      </c>
    </row>
    <row r="236" spans="2:65" s="1" customFormat="1" ht="19.5">
      <c r="B236" s="33"/>
      <c r="D236" s="136" t="s">
        <v>341</v>
      </c>
      <c r="F236" s="150" t="s">
        <v>2929</v>
      </c>
      <c r="I236" s="151"/>
      <c r="L236" s="33"/>
      <c r="M236" s="152"/>
      <c r="T236" s="54"/>
      <c r="AT236" s="18" t="s">
        <v>341</v>
      </c>
      <c r="AU236" s="18" t="s">
        <v>83</v>
      </c>
    </row>
    <row r="237" spans="2:65" s="1" customFormat="1" ht="16.5" customHeight="1">
      <c r="B237" s="33"/>
      <c r="C237" s="122" t="s">
        <v>542</v>
      </c>
      <c r="D237" s="122" t="s">
        <v>267</v>
      </c>
      <c r="E237" s="123" t="s">
        <v>2930</v>
      </c>
      <c r="F237" s="124" t="s">
        <v>2931</v>
      </c>
      <c r="G237" s="125" t="s">
        <v>2609</v>
      </c>
      <c r="H237" s="126">
        <v>0.91500000000000004</v>
      </c>
      <c r="I237" s="127"/>
      <c r="J237" s="128">
        <f>ROUND(I237*H237,2)</f>
        <v>0</v>
      </c>
      <c r="K237" s="124" t="s">
        <v>1066</v>
      </c>
      <c r="L237" s="33"/>
      <c r="M237" s="129" t="s">
        <v>19</v>
      </c>
      <c r="N237" s="130" t="s">
        <v>46</v>
      </c>
      <c r="P237" s="131">
        <f>O237*H237</f>
        <v>0</v>
      </c>
      <c r="Q237" s="131">
        <v>0</v>
      </c>
      <c r="R237" s="131">
        <f>Q237*H237</f>
        <v>0</v>
      </c>
      <c r="S237" s="131">
        <v>0</v>
      </c>
      <c r="T237" s="132">
        <f>S237*H237</f>
        <v>0</v>
      </c>
      <c r="AR237" s="133" t="s">
        <v>272</v>
      </c>
      <c r="AT237" s="133" t="s">
        <v>267</v>
      </c>
      <c r="AU237" s="133" t="s">
        <v>83</v>
      </c>
      <c r="AY237" s="18" t="s">
        <v>266</v>
      </c>
      <c r="BE237" s="134">
        <f>IF(N237="základní",J237,0)</f>
        <v>0</v>
      </c>
      <c r="BF237" s="134">
        <f>IF(N237="snížená",J237,0)</f>
        <v>0</v>
      </c>
      <c r="BG237" s="134">
        <f>IF(N237="zákl. přenesená",J237,0)</f>
        <v>0</v>
      </c>
      <c r="BH237" s="134">
        <f>IF(N237="sníž. přenesená",J237,0)</f>
        <v>0</v>
      </c>
      <c r="BI237" s="134">
        <f>IF(N237="nulová",J237,0)</f>
        <v>0</v>
      </c>
      <c r="BJ237" s="18" t="s">
        <v>83</v>
      </c>
      <c r="BK237" s="134">
        <f>ROUND(I237*H237,2)</f>
        <v>0</v>
      </c>
      <c r="BL237" s="18" t="s">
        <v>272</v>
      </c>
      <c r="BM237" s="133" t="s">
        <v>6789</v>
      </c>
    </row>
    <row r="238" spans="2:65" s="1" customFormat="1" ht="11.25">
      <c r="B238" s="33"/>
      <c r="D238" s="186" t="s">
        <v>1068</v>
      </c>
      <c r="F238" s="187" t="s">
        <v>2933</v>
      </c>
      <c r="I238" s="151"/>
      <c r="L238" s="33"/>
      <c r="M238" s="152"/>
      <c r="T238" s="54"/>
      <c r="AT238" s="18" t="s">
        <v>1068</v>
      </c>
      <c r="AU238" s="18" t="s">
        <v>83</v>
      </c>
    </row>
    <row r="239" spans="2:65" s="1" customFormat="1" ht="19.5">
      <c r="B239" s="33"/>
      <c r="D239" s="136" t="s">
        <v>341</v>
      </c>
      <c r="F239" s="150" t="s">
        <v>2934</v>
      </c>
      <c r="I239" s="151"/>
      <c r="L239" s="33"/>
      <c r="M239" s="152"/>
      <c r="T239" s="54"/>
      <c r="AT239" s="18" t="s">
        <v>341</v>
      </c>
      <c r="AU239" s="18" t="s">
        <v>83</v>
      </c>
    </row>
    <row r="240" spans="2:65" s="1" customFormat="1" ht="21.75" customHeight="1">
      <c r="B240" s="33"/>
      <c r="C240" s="122" t="s">
        <v>546</v>
      </c>
      <c r="D240" s="122" t="s">
        <v>267</v>
      </c>
      <c r="E240" s="123" t="s">
        <v>1217</v>
      </c>
      <c r="F240" s="124" t="s">
        <v>1218</v>
      </c>
      <c r="G240" s="125" t="s">
        <v>270</v>
      </c>
      <c r="H240" s="126">
        <v>7.2</v>
      </c>
      <c r="I240" s="127"/>
      <c r="J240" s="128">
        <f>ROUND(I240*H240,2)</f>
        <v>0</v>
      </c>
      <c r="K240" s="124" t="s">
        <v>1066</v>
      </c>
      <c r="L240" s="33"/>
      <c r="M240" s="129" t="s">
        <v>19</v>
      </c>
      <c r="N240" s="130" t="s">
        <v>46</v>
      </c>
      <c r="P240" s="131">
        <f>O240*H240</f>
        <v>0</v>
      </c>
      <c r="Q240" s="131">
        <v>0</v>
      </c>
      <c r="R240" s="131">
        <f>Q240*H240</f>
        <v>0</v>
      </c>
      <c r="S240" s="131">
        <v>0</v>
      </c>
      <c r="T240" s="132">
        <f>S240*H240</f>
        <v>0</v>
      </c>
      <c r="AR240" s="133" t="s">
        <v>272</v>
      </c>
      <c r="AT240" s="133" t="s">
        <v>267</v>
      </c>
      <c r="AU240" s="133" t="s">
        <v>83</v>
      </c>
      <c r="AY240" s="18" t="s">
        <v>266</v>
      </c>
      <c r="BE240" s="134">
        <f>IF(N240="základní",J240,0)</f>
        <v>0</v>
      </c>
      <c r="BF240" s="134">
        <f>IF(N240="snížená",J240,0)</f>
        <v>0</v>
      </c>
      <c r="BG240" s="134">
        <f>IF(N240="zákl. přenesená",J240,0)</f>
        <v>0</v>
      </c>
      <c r="BH240" s="134">
        <f>IF(N240="sníž. přenesená",J240,0)</f>
        <v>0</v>
      </c>
      <c r="BI240" s="134">
        <f>IF(N240="nulová",J240,0)</f>
        <v>0</v>
      </c>
      <c r="BJ240" s="18" t="s">
        <v>83</v>
      </c>
      <c r="BK240" s="134">
        <f>ROUND(I240*H240,2)</f>
        <v>0</v>
      </c>
      <c r="BL240" s="18" t="s">
        <v>272</v>
      </c>
      <c r="BM240" s="133" t="s">
        <v>6790</v>
      </c>
    </row>
    <row r="241" spans="2:65" s="1" customFormat="1" ht="11.25">
      <c r="B241" s="33"/>
      <c r="D241" s="186" t="s">
        <v>1068</v>
      </c>
      <c r="F241" s="187" t="s">
        <v>1220</v>
      </c>
      <c r="I241" s="151"/>
      <c r="L241" s="33"/>
      <c r="M241" s="152"/>
      <c r="T241" s="54"/>
      <c r="AT241" s="18" t="s">
        <v>1068</v>
      </c>
      <c r="AU241" s="18" t="s">
        <v>83</v>
      </c>
    </row>
    <row r="242" spans="2:65" s="1" customFormat="1" ht="29.25">
      <c r="B242" s="33"/>
      <c r="D242" s="136" t="s">
        <v>341</v>
      </c>
      <c r="F242" s="150" t="s">
        <v>5998</v>
      </c>
      <c r="I242" s="151"/>
      <c r="L242" s="33"/>
      <c r="M242" s="152"/>
      <c r="T242" s="54"/>
      <c r="AT242" s="18" t="s">
        <v>341</v>
      </c>
      <c r="AU242" s="18" t="s">
        <v>83</v>
      </c>
    </row>
    <row r="243" spans="2:65" s="1" customFormat="1" ht="16.5" customHeight="1">
      <c r="B243" s="33"/>
      <c r="C243" s="122" t="s">
        <v>550</v>
      </c>
      <c r="D243" s="122" t="s">
        <v>267</v>
      </c>
      <c r="E243" s="123" t="s">
        <v>1222</v>
      </c>
      <c r="F243" s="124" t="s">
        <v>1223</v>
      </c>
      <c r="G243" s="125" t="s">
        <v>2636</v>
      </c>
      <c r="H243" s="126">
        <v>0.38700000000000001</v>
      </c>
      <c r="I243" s="127"/>
      <c r="J243" s="128">
        <f>ROUND(I243*H243,2)</f>
        <v>0</v>
      </c>
      <c r="K243" s="124" t="s">
        <v>1066</v>
      </c>
      <c r="L243" s="33"/>
      <c r="M243" s="129" t="s">
        <v>19</v>
      </c>
      <c r="N243" s="130" t="s">
        <v>46</v>
      </c>
      <c r="P243" s="131">
        <f>O243*H243</f>
        <v>0</v>
      </c>
      <c r="Q243" s="131">
        <v>0</v>
      </c>
      <c r="R243" s="131">
        <f>Q243*H243</f>
        <v>0</v>
      </c>
      <c r="S243" s="131">
        <v>0</v>
      </c>
      <c r="T243" s="132">
        <f>S243*H243</f>
        <v>0</v>
      </c>
      <c r="AR243" s="133" t="s">
        <v>272</v>
      </c>
      <c r="AT243" s="133" t="s">
        <v>267</v>
      </c>
      <c r="AU243" s="133" t="s">
        <v>83</v>
      </c>
      <c r="AY243" s="18" t="s">
        <v>266</v>
      </c>
      <c r="BE243" s="134">
        <f>IF(N243="základní",J243,0)</f>
        <v>0</v>
      </c>
      <c r="BF243" s="134">
        <f>IF(N243="snížená",J243,0)</f>
        <v>0</v>
      </c>
      <c r="BG243" s="134">
        <f>IF(N243="zákl. přenesená",J243,0)</f>
        <v>0</v>
      </c>
      <c r="BH243" s="134">
        <f>IF(N243="sníž. přenesená",J243,0)</f>
        <v>0</v>
      </c>
      <c r="BI243" s="134">
        <f>IF(N243="nulová",J243,0)</f>
        <v>0</v>
      </c>
      <c r="BJ243" s="18" t="s">
        <v>83</v>
      </c>
      <c r="BK243" s="134">
        <f>ROUND(I243*H243,2)</f>
        <v>0</v>
      </c>
      <c r="BL243" s="18" t="s">
        <v>272</v>
      </c>
      <c r="BM243" s="133" t="s">
        <v>6791</v>
      </c>
    </row>
    <row r="244" spans="2:65" s="1" customFormat="1" ht="11.25">
      <c r="B244" s="33"/>
      <c r="D244" s="186" t="s">
        <v>1068</v>
      </c>
      <c r="F244" s="187" t="s">
        <v>1225</v>
      </c>
      <c r="I244" s="151"/>
      <c r="L244" s="33"/>
      <c r="M244" s="152"/>
      <c r="T244" s="54"/>
      <c r="AT244" s="18" t="s">
        <v>1068</v>
      </c>
      <c r="AU244" s="18" t="s">
        <v>83</v>
      </c>
    </row>
    <row r="245" spans="2:65" s="1" customFormat="1" ht="19.5">
      <c r="B245" s="33"/>
      <c r="D245" s="136" t="s">
        <v>341</v>
      </c>
      <c r="F245" s="150" t="s">
        <v>2943</v>
      </c>
      <c r="I245" s="151"/>
      <c r="L245" s="33"/>
      <c r="M245" s="152"/>
      <c r="T245" s="54"/>
      <c r="AT245" s="18" t="s">
        <v>341</v>
      </c>
      <c r="AU245" s="18" t="s">
        <v>83</v>
      </c>
    </row>
    <row r="246" spans="2:65" s="1" customFormat="1" ht="16.5" customHeight="1">
      <c r="B246" s="33"/>
      <c r="C246" s="122" t="s">
        <v>554</v>
      </c>
      <c r="D246" s="122" t="s">
        <v>267</v>
      </c>
      <c r="E246" s="123" t="s">
        <v>2948</v>
      </c>
      <c r="F246" s="124" t="s">
        <v>2949</v>
      </c>
      <c r="G246" s="125" t="s">
        <v>270</v>
      </c>
      <c r="H246" s="126">
        <v>1.6</v>
      </c>
      <c r="I246" s="127"/>
      <c r="J246" s="128">
        <f>ROUND(I246*H246,2)</f>
        <v>0</v>
      </c>
      <c r="K246" s="124" t="s">
        <v>1066</v>
      </c>
      <c r="L246" s="33"/>
      <c r="M246" s="129" t="s">
        <v>19</v>
      </c>
      <c r="N246" s="130" t="s">
        <v>46</v>
      </c>
      <c r="P246" s="131">
        <f>O246*H246</f>
        <v>0</v>
      </c>
      <c r="Q246" s="131">
        <v>0</v>
      </c>
      <c r="R246" s="131">
        <f>Q246*H246</f>
        <v>0</v>
      </c>
      <c r="S246" s="131">
        <v>0</v>
      </c>
      <c r="T246" s="132">
        <f>S246*H246</f>
        <v>0</v>
      </c>
      <c r="AR246" s="133" t="s">
        <v>272</v>
      </c>
      <c r="AT246" s="133" t="s">
        <v>267</v>
      </c>
      <c r="AU246" s="133" t="s">
        <v>83</v>
      </c>
      <c r="AY246" s="18" t="s">
        <v>266</v>
      </c>
      <c r="BE246" s="134">
        <f>IF(N246="základní",J246,0)</f>
        <v>0</v>
      </c>
      <c r="BF246" s="134">
        <f>IF(N246="snížená",J246,0)</f>
        <v>0</v>
      </c>
      <c r="BG246" s="134">
        <f>IF(N246="zákl. přenesená",J246,0)</f>
        <v>0</v>
      </c>
      <c r="BH246" s="134">
        <f>IF(N246="sníž. přenesená",J246,0)</f>
        <v>0</v>
      </c>
      <c r="BI246" s="134">
        <f>IF(N246="nulová",J246,0)</f>
        <v>0</v>
      </c>
      <c r="BJ246" s="18" t="s">
        <v>83</v>
      </c>
      <c r="BK246" s="134">
        <f>ROUND(I246*H246,2)</f>
        <v>0</v>
      </c>
      <c r="BL246" s="18" t="s">
        <v>272</v>
      </c>
      <c r="BM246" s="133" t="s">
        <v>6792</v>
      </c>
    </row>
    <row r="247" spans="2:65" s="1" customFormat="1" ht="11.25">
      <c r="B247" s="33"/>
      <c r="D247" s="186" t="s">
        <v>1068</v>
      </c>
      <c r="F247" s="187" t="s">
        <v>2951</v>
      </c>
      <c r="I247" s="151"/>
      <c r="L247" s="33"/>
      <c r="M247" s="152"/>
      <c r="T247" s="54"/>
      <c r="AT247" s="18" t="s">
        <v>1068</v>
      </c>
      <c r="AU247" s="18" t="s">
        <v>83</v>
      </c>
    </row>
    <row r="248" spans="2:65" s="1" customFormat="1" ht="19.5">
      <c r="B248" s="33"/>
      <c r="D248" s="136" t="s">
        <v>341</v>
      </c>
      <c r="F248" s="150" t="s">
        <v>2952</v>
      </c>
      <c r="I248" s="151"/>
      <c r="L248" s="33"/>
      <c r="M248" s="152"/>
      <c r="T248" s="54"/>
      <c r="AT248" s="18" t="s">
        <v>341</v>
      </c>
      <c r="AU248" s="18" t="s">
        <v>83</v>
      </c>
    </row>
    <row r="249" spans="2:65" s="1" customFormat="1" ht="21.75" customHeight="1">
      <c r="B249" s="33"/>
      <c r="C249" s="122" t="s">
        <v>558</v>
      </c>
      <c r="D249" s="122" t="s">
        <v>267</v>
      </c>
      <c r="E249" s="123" t="s">
        <v>5206</v>
      </c>
      <c r="F249" s="124" t="s">
        <v>5207</v>
      </c>
      <c r="G249" s="125" t="s">
        <v>270</v>
      </c>
      <c r="H249" s="126">
        <v>3.5</v>
      </c>
      <c r="I249" s="127"/>
      <c r="J249" s="128">
        <f>ROUND(I249*H249,2)</f>
        <v>0</v>
      </c>
      <c r="K249" s="124" t="s">
        <v>1066</v>
      </c>
      <c r="L249" s="33"/>
      <c r="M249" s="129" t="s">
        <v>19</v>
      </c>
      <c r="N249" s="130" t="s">
        <v>46</v>
      </c>
      <c r="P249" s="131">
        <f>O249*H249</f>
        <v>0</v>
      </c>
      <c r="Q249" s="131">
        <v>0</v>
      </c>
      <c r="R249" s="131">
        <f>Q249*H249</f>
        <v>0</v>
      </c>
      <c r="S249" s="131">
        <v>0</v>
      </c>
      <c r="T249" s="132">
        <f>S249*H249</f>
        <v>0</v>
      </c>
      <c r="AR249" s="133" t="s">
        <v>272</v>
      </c>
      <c r="AT249" s="133" t="s">
        <v>267</v>
      </c>
      <c r="AU249" s="133" t="s">
        <v>83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272</v>
      </c>
      <c r="BM249" s="133" t="s">
        <v>6793</v>
      </c>
    </row>
    <row r="250" spans="2:65" s="1" customFormat="1" ht="11.25">
      <c r="B250" s="33"/>
      <c r="D250" s="186" t="s">
        <v>1068</v>
      </c>
      <c r="F250" s="187" t="s">
        <v>5209</v>
      </c>
      <c r="I250" s="151"/>
      <c r="L250" s="33"/>
      <c r="M250" s="152"/>
      <c r="T250" s="54"/>
      <c r="AT250" s="18" t="s">
        <v>1068</v>
      </c>
      <c r="AU250" s="18" t="s">
        <v>83</v>
      </c>
    </row>
    <row r="251" spans="2:65" s="1" customFormat="1" ht="29.25">
      <c r="B251" s="33"/>
      <c r="D251" s="136" t="s">
        <v>341</v>
      </c>
      <c r="F251" s="150" t="s">
        <v>5210</v>
      </c>
      <c r="I251" s="151"/>
      <c r="L251" s="33"/>
      <c r="M251" s="152"/>
      <c r="T251" s="54"/>
      <c r="AT251" s="18" t="s">
        <v>341</v>
      </c>
      <c r="AU251" s="18" t="s">
        <v>83</v>
      </c>
    </row>
    <row r="252" spans="2:65" s="1" customFormat="1" ht="16.5" customHeight="1">
      <c r="B252" s="33"/>
      <c r="C252" s="122" t="s">
        <v>562</v>
      </c>
      <c r="D252" s="122" t="s">
        <v>267</v>
      </c>
      <c r="E252" s="123" t="s">
        <v>5430</v>
      </c>
      <c r="F252" s="124" t="s">
        <v>5431</v>
      </c>
      <c r="G252" s="125" t="s">
        <v>270</v>
      </c>
      <c r="H252" s="126">
        <v>124.8</v>
      </c>
      <c r="I252" s="127"/>
      <c r="J252" s="128">
        <f>ROUND(I252*H252,2)</f>
        <v>0</v>
      </c>
      <c r="K252" s="124" t="s">
        <v>1066</v>
      </c>
      <c r="L252" s="33"/>
      <c r="M252" s="129" t="s">
        <v>19</v>
      </c>
      <c r="N252" s="130" t="s">
        <v>46</v>
      </c>
      <c r="P252" s="131">
        <f>O252*H252</f>
        <v>0</v>
      </c>
      <c r="Q252" s="131">
        <v>0</v>
      </c>
      <c r="R252" s="131">
        <f>Q252*H252</f>
        <v>0</v>
      </c>
      <c r="S252" s="131">
        <v>0</v>
      </c>
      <c r="T252" s="132">
        <f>S252*H252</f>
        <v>0</v>
      </c>
      <c r="AR252" s="133" t="s">
        <v>272</v>
      </c>
      <c r="AT252" s="133" t="s">
        <v>267</v>
      </c>
      <c r="AU252" s="133" t="s">
        <v>83</v>
      </c>
      <c r="AY252" s="18" t="s">
        <v>266</v>
      </c>
      <c r="BE252" s="134">
        <f>IF(N252="základní",J252,0)</f>
        <v>0</v>
      </c>
      <c r="BF252" s="134">
        <f>IF(N252="snížená",J252,0)</f>
        <v>0</v>
      </c>
      <c r="BG252" s="134">
        <f>IF(N252="zákl. přenesená",J252,0)</f>
        <v>0</v>
      </c>
      <c r="BH252" s="134">
        <f>IF(N252="sníž. přenesená",J252,0)</f>
        <v>0</v>
      </c>
      <c r="BI252" s="134">
        <f>IF(N252="nulová",J252,0)</f>
        <v>0</v>
      </c>
      <c r="BJ252" s="18" t="s">
        <v>83</v>
      </c>
      <c r="BK252" s="134">
        <f>ROUND(I252*H252,2)</f>
        <v>0</v>
      </c>
      <c r="BL252" s="18" t="s">
        <v>272</v>
      </c>
      <c r="BM252" s="133" t="s">
        <v>6794</v>
      </c>
    </row>
    <row r="253" spans="2:65" s="1" customFormat="1" ht="11.25">
      <c r="B253" s="33"/>
      <c r="D253" s="186" t="s">
        <v>1068</v>
      </c>
      <c r="F253" s="187" t="s">
        <v>5433</v>
      </c>
      <c r="I253" s="151"/>
      <c r="L253" s="33"/>
      <c r="M253" s="152"/>
      <c r="T253" s="54"/>
      <c r="AT253" s="18" t="s">
        <v>1068</v>
      </c>
      <c r="AU253" s="18" t="s">
        <v>83</v>
      </c>
    </row>
    <row r="254" spans="2:65" s="1" customFormat="1" ht="19.5">
      <c r="B254" s="33"/>
      <c r="D254" s="136" t="s">
        <v>341</v>
      </c>
      <c r="F254" s="150" t="s">
        <v>6003</v>
      </c>
      <c r="I254" s="151"/>
      <c r="L254" s="33"/>
      <c r="M254" s="152"/>
      <c r="T254" s="54"/>
      <c r="AT254" s="18" t="s">
        <v>341</v>
      </c>
      <c r="AU254" s="18" t="s">
        <v>83</v>
      </c>
    </row>
    <row r="255" spans="2:65" s="1" customFormat="1" ht="16.5" customHeight="1">
      <c r="B255" s="33"/>
      <c r="C255" s="122" t="s">
        <v>566</v>
      </c>
      <c r="D255" s="122" t="s">
        <v>267</v>
      </c>
      <c r="E255" s="123" t="s">
        <v>3370</v>
      </c>
      <c r="F255" s="124" t="s">
        <v>3371</v>
      </c>
      <c r="G255" s="125" t="s">
        <v>270</v>
      </c>
      <c r="H255" s="126">
        <v>3.2</v>
      </c>
      <c r="I255" s="127"/>
      <c r="J255" s="128">
        <f>ROUND(I255*H255,2)</f>
        <v>0</v>
      </c>
      <c r="K255" s="124" t="s">
        <v>1066</v>
      </c>
      <c r="L255" s="33"/>
      <c r="M255" s="129" t="s">
        <v>19</v>
      </c>
      <c r="N255" s="130" t="s">
        <v>46</v>
      </c>
      <c r="P255" s="131">
        <f>O255*H255</f>
        <v>0</v>
      </c>
      <c r="Q255" s="131">
        <v>0</v>
      </c>
      <c r="R255" s="131">
        <f>Q255*H255</f>
        <v>0</v>
      </c>
      <c r="S255" s="131">
        <v>0</v>
      </c>
      <c r="T255" s="132">
        <f>S255*H255</f>
        <v>0</v>
      </c>
      <c r="AR255" s="133" t="s">
        <v>272</v>
      </c>
      <c r="AT255" s="133" t="s">
        <v>267</v>
      </c>
      <c r="AU255" s="133" t="s">
        <v>83</v>
      </c>
      <c r="AY255" s="18" t="s">
        <v>266</v>
      </c>
      <c r="BE255" s="134">
        <f>IF(N255="základní",J255,0)</f>
        <v>0</v>
      </c>
      <c r="BF255" s="134">
        <f>IF(N255="snížená",J255,0)</f>
        <v>0</v>
      </c>
      <c r="BG255" s="134">
        <f>IF(N255="zákl. přenesená",J255,0)</f>
        <v>0</v>
      </c>
      <c r="BH255" s="134">
        <f>IF(N255="sníž. přenesená",J255,0)</f>
        <v>0</v>
      </c>
      <c r="BI255" s="134">
        <f>IF(N255="nulová",J255,0)</f>
        <v>0</v>
      </c>
      <c r="BJ255" s="18" t="s">
        <v>83</v>
      </c>
      <c r="BK255" s="134">
        <f>ROUND(I255*H255,2)</f>
        <v>0</v>
      </c>
      <c r="BL255" s="18" t="s">
        <v>272</v>
      </c>
      <c r="BM255" s="133" t="s">
        <v>6795</v>
      </c>
    </row>
    <row r="256" spans="2:65" s="1" customFormat="1" ht="11.25">
      <c r="B256" s="33"/>
      <c r="D256" s="186" t="s">
        <v>1068</v>
      </c>
      <c r="F256" s="187" t="s">
        <v>3373</v>
      </c>
      <c r="I256" s="151"/>
      <c r="L256" s="33"/>
      <c r="M256" s="152"/>
      <c r="T256" s="54"/>
      <c r="AT256" s="18" t="s">
        <v>1068</v>
      </c>
      <c r="AU256" s="18" t="s">
        <v>83</v>
      </c>
    </row>
    <row r="257" spans="2:65" s="1" customFormat="1" ht="19.5">
      <c r="B257" s="33"/>
      <c r="D257" s="136" t="s">
        <v>341</v>
      </c>
      <c r="F257" s="150" t="s">
        <v>6005</v>
      </c>
      <c r="I257" s="151"/>
      <c r="L257" s="33"/>
      <c r="M257" s="152"/>
      <c r="T257" s="54"/>
      <c r="AT257" s="18" t="s">
        <v>341</v>
      </c>
      <c r="AU257" s="18" t="s">
        <v>83</v>
      </c>
    </row>
    <row r="258" spans="2:65" s="1" customFormat="1" ht="21.75" customHeight="1">
      <c r="B258" s="33"/>
      <c r="C258" s="122" t="s">
        <v>429</v>
      </c>
      <c r="D258" s="122" t="s">
        <v>267</v>
      </c>
      <c r="E258" s="123" t="s">
        <v>2963</v>
      </c>
      <c r="F258" s="124" t="s">
        <v>2964</v>
      </c>
      <c r="G258" s="125" t="s">
        <v>2609</v>
      </c>
      <c r="H258" s="126">
        <v>111.048</v>
      </c>
      <c r="I258" s="127"/>
      <c r="J258" s="128">
        <f>ROUND(I258*H258,2)</f>
        <v>0</v>
      </c>
      <c r="K258" s="124" t="s">
        <v>1066</v>
      </c>
      <c r="L258" s="33"/>
      <c r="M258" s="129" t="s">
        <v>19</v>
      </c>
      <c r="N258" s="130" t="s">
        <v>46</v>
      </c>
      <c r="P258" s="131">
        <f>O258*H258</f>
        <v>0</v>
      </c>
      <c r="Q258" s="131">
        <v>0</v>
      </c>
      <c r="R258" s="131">
        <f>Q258*H258</f>
        <v>0</v>
      </c>
      <c r="S258" s="131">
        <v>0</v>
      </c>
      <c r="T258" s="132">
        <f>S258*H258</f>
        <v>0</v>
      </c>
      <c r="AR258" s="133" t="s">
        <v>272</v>
      </c>
      <c r="AT258" s="133" t="s">
        <v>267</v>
      </c>
      <c r="AU258" s="133" t="s">
        <v>83</v>
      </c>
      <c r="AY258" s="18" t="s">
        <v>266</v>
      </c>
      <c r="BE258" s="134">
        <f>IF(N258="základní",J258,0)</f>
        <v>0</v>
      </c>
      <c r="BF258" s="134">
        <f>IF(N258="snížená",J258,0)</f>
        <v>0</v>
      </c>
      <c r="BG258" s="134">
        <f>IF(N258="zákl. přenesená",J258,0)</f>
        <v>0</v>
      </c>
      <c r="BH258" s="134">
        <f>IF(N258="sníž. přenesená",J258,0)</f>
        <v>0</v>
      </c>
      <c r="BI258" s="134">
        <f>IF(N258="nulová",J258,0)</f>
        <v>0</v>
      </c>
      <c r="BJ258" s="18" t="s">
        <v>83</v>
      </c>
      <c r="BK258" s="134">
        <f>ROUND(I258*H258,2)</f>
        <v>0</v>
      </c>
      <c r="BL258" s="18" t="s">
        <v>272</v>
      </c>
      <c r="BM258" s="133" t="s">
        <v>6796</v>
      </c>
    </row>
    <row r="259" spans="2:65" s="1" customFormat="1" ht="11.25">
      <c r="B259" s="33"/>
      <c r="D259" s="186" t="s">
        <v>1068</v>
      </c>
      <c r="F259" s="187" t="s">
        <v>2966</v>
      </c>
      <c r="I259" s="151"/>
      <c r="L259" s="33"/>
      <c r="M259" s="152"/>
      <c r="T259" s="54"/>
      <c r="AT259" s="18" t="s">
        <v>1068</v>
      </c>
      <c r="AU259" s="18" t="s">
        <v>83</v>
      </c>
    </row>
    <row r="260" spans="2:65" s="1" customFormat="1" ht="29.25">
      <c r="B260" s="33"/>
      <c r="D260" s="136" t="s">
        <v>341</v>
      </c>
      <c r="F260" s="150" t="s">
        <v>2967</v>
      </c>
      <c r="I260" s="151"/>
      <c r="L260" s="33"/>
      <c r="M260" s="152"/>
      <c r="T260" s="54"/>
      <c r="AT260" s="18" t="s">
        <v>341</v>
      </c>
      <c r="AU260" s="18" t="s">
        <v>83</v>
      </c>
    </row>
    <row r="261" spans="2:65" s="10" customFormat="1" ht="25.9" customHeight="1">
      <c r="B261" s="112"/>
      <c r="D261" s="113" t="s">
        <v>74</v>
      </c>
      <c r="E261" s="114" t="s">
        <v>264</v>
      </c>
      <c r="F261" s="114" t="s">
        <v>265</v>
      </c>
      <c r="I261" s="115"/>
      <c r="J261" s="116">
        <f>BK261</f>
        <v>0</v>
      </c>
      <c r="L261" s="112"/>
      <c r="M261" s="117"/>
      <c r="P261" s="118">
        <f>SUM(P262:P269)</f>
        <v>0</v>
      </c>
      <c r="R261" s="118">
        <f>SUM(R262:R269)</f>
        <v>0</v>
      </c>
      <c r="T261" s="119">
        <f>SUM(T262:T269)</f>
        <v>0</v>
      </c>
      <c r="AR261" s="113" t="s">
        <v>83</v>
      </c>
      <c r="AT261" s="120" t="s">
        <v>74</v>
      </c>
      <c r="AU261" s="120" t="s">
        <v>75</v>
      </c>
      <c r="AY261" s="113" t="s">
        <v>266</v>
      </c>
      <c r="BK261" s="121">
        <f>SUM(BK262:BK269)</f>
        <v>0</v>
      </c>
    </row>
    <row r="262" spans="2:65" s="1" customFormat="1" ht="16.5" customHeight="1">
      <c r="B262" s="33"/>
      <c r="C262" s="122" t="s">
        <v>336</v>
      </c>
      <c r="D262" s="122" t="s">
        <v>267</v>
      </c>
      <c r="E262" s="123" t="s">
        <v>2968</v>
      </c>
      <c r="F262" s="124" t="s">
        <v>2969</v>
      </c>
      <c r="G262" s="125" t="s">
        <v>2609</v>
      </c>
      <c r="H262" s="126">
        <v>100</v>
      </c>
      <c r="I262" s="127"/>
      <c r="J262" s="128">
        <f>ROUND(I262*H262,2)</f>
        <v>0</v>
      </c>
      <c r="K262" s="124" t="s">
        <v>1066</v>
      </c>
      <c r="L262" s="33"/>
      <c r="M262" s="129" t="s">
        <v>19</v>
      </c>
      <c r="N262" s="130" t="s">
        <v>46</v>
      </c>
      <c r="P262" s="131">
        <f>O262*H262</f>
        <v>0</v>
      </c>
      <c r="Q262" s="131">
        <v>0</v>
      </c>
      <c r="R262" s="131">
        <f>Q262*H262</f>
        <v>0</v>
      </c>
      <c r="S262" s="131">
        <v>0</v>
      </c>
      <c r="T262" s="132">
        <f>S262*H262</f>
        <v>0</v>
      </c>
      <c r="AR262" s="133" t="s">
        <v>272</v>
      </c>
      <c r="AT262" s="133" t="s">
        <v>267</v>
      </c>
      <c r="AU262" s="133" t="s">
        <v>83</v>
      </c>
      <c r="AY262" s="18" t="s">
        <v>266</v>
      </c>
      <c r="BE262" s="134">
        <f>IF(N262="základní",J262,0)</f>
        <v>0</v>
      </c>
      <c r="BF262" s="134">
        <f>IF(N262="snížená",J262,0)</f>
        <v>0</v>
      </c>
      <c r="BG262" s="134">
        <f>IF(N262="zákl. přenesená",J262,0)</f>
        <v>0</v>
      </c>
      <c r="BH262" s="134">
        <f>IF(N262="sníž. přenesená",J262,0)</f>
        <v>0</v>
      </c>
      <c r="BI262" s="134">
        <f>IF(N262="nulová",J262,0)</f>
        <v>0</v>
      </c>
      <c r="BJ262" s="18" t="s">
        <v>83</v>
      </c>
      <c r="BK262" s="134">
        <f>ROUND(I262*H262,2)</f>
        <v>0</v>
      </c>
      <c r="BL262" s="18" t="s">
        <v>272</v>
      </c>
      <c r="BM262" s="133" t="s">
        <v>6797</v>
      </c>
    </row>
    <row r="263" spans="2:65" s="1" customFormat="1" ht="11.25">
      <c r="B263" s="33"/>
      <c r="D263" s="186" t="s">
        <v>1068</v>
      </c>
      <c r="F263" s="187" t="s">
        <v>2971</v>
      </c>
      <c r="I263" s="151"/>
      <c r="L263" s="33"/>
      <c r="M263" s="152"/>
      <c r="T263" s="54"/>
      <c r="AT263" s="18" t="s">
        <v>1068</v>
      </c>
      <c r="AU263" s="18" t="s">
        <v>83</v>
      </c>
    </row>
    <row r="264" spans="2:65" s="1" customFormat="1" ht="29.25">
      <c r="B264" s="33"/>
      <c r="D264" s="136" t="s">
        <v>341</v>
      </c>
      <c r="F264" s="150" t="s">
        <v>2972</v>
      </c>
      <c r="I264" s="151"/>
      <c r="L264" s="33"/>
      <c r="M264" s="152"/>
      <c r="T264" s="54"/>
      <c r="AT264" s="18" t="s">
        <v>341</v>
      </c>
      <c r="AU264" s="18" t="s">
        <v>83</v>
      </c>
    </row>
    <row r="265" spans="2:65" s="1" customFormat="1" ht="16.5" customHeight="1">
      <c r="B265" s="33"/>
      <c r="C265" s="122" t="s">
        <v>343</v>
      </c>
      <c r="D265" s="122" t="s">
        <v>267</v>
      </c>
      <c r="E265" s="123" t="s">
        <v>2973</v>
      </c>
      <c r="F265" s="124" t="s">
        <v>2974</v>
      </c>
      <c r="G265" s="125" t="s">
        <v>2609</v>
      </c>
      <c r="H265" s="126">
        <v>100</v>
      </c>
      <c r="I265" s="127"/>
      <c r="J265" s="128">
        <f>ROUND(I265*H265,2)</f>
        <v>0</v>
      </c>
      <c r="K265" s="124" t="s">
        <v>1066</v>
      </c>
      <c r="L265" s="33"/>
      <c r="M265" s="129" t="s">
        <v>19</v>
      </c>
      <c r="N265" s="130" t="s">
        <v>46</v>
      </c>
      <c r="P265" s="131">
        <f>O265*H265</f>
        <v>0</v>
      </c>
      <c r="Q265" s="131">
        <v>0</v>
      </c>
      <c r="R265" s="131">
        <f>Q265*H265</f>
        <v>0</v>
      </c>
      <c r="S265" s="131">
        <v>0</v>
      </c>
      <c r="T265" s="132">
        <f>S265*H265</f>
        <v>0</v>
      </c>
      <c r="AR265" s="133" t="s">
        <v>272</v>
      </c>
      <c r="AT265" s="133" t="s">
        <v>267</v>
      </c>
      <c r="AU265" s="133" t="s">
        <v>83</v>
      </c>
      <c r="AY265" s="18" t="s">
        <v>266</v>
      </c>
      <c r="BE265" s="134">
        <f>IF(N265="základní",J265,0)</f>
        <v>0</v>
      </c>
      <c r="BF265" s="134">
        <f>IF(N265="snížená",J265,0)</f>
        <v>0</v>
      </c>
      <c r="BG265" s="134">
        <f>IF(N265="zákl. přenesená",J265,0)</f>
        <v>0</v>
      </c>
      <c r="BH265" s="134">
        <f>IF(N265="sníž. přenesená",J265,0)</f>
        <v>0</v>
      </c>
      <c r="BI265" s="134">
        <f>IF(N265="nulová",J265,0)</f>
        <v>0</v>
      </c>
      <c r="BJ265" s="18" t="s">
        <v>83</v>
      </c>
      <c r="BK265" s="134">
        <f>ROUND(I265*H265,2)</f>
        <v>0</v>
      </c>
      <c r="BL265" s="18" t="s">
        <v>272</v>
      </c>
      <c r="BM265" s="133" t="s">
        <v>6798</v>
      </c>
    </row>
    <row r="266" spans="2:65" s="1" customFormat="1" ht="11.25">
      <c r="B266" s="33"/>
      <c r="D266" s="186" t="s">
        <v>1068</v>
      </c>
      <c r="F266" s="187" t="s">
        <v>2976</v>
      </c>
      <c r="I266" s="151"/>
      <c r="L266" s="33"/>
      <c r="M266" s="152"/>
      <c r="T266" s="54"/>
      <c r="AT266" s="18" t="s">
        <v>1068</v>
      </c>
      <c r="AU266" s="18" t="s">
        <v>83</v>
      </c>
    </row>
    <row r="267" spans="2:65" s="1" customFormat="1" ht="29.25">
      <c r="B267" s="33"/>
      <c r="D267" s="136" t="s">
        <v>341</v>
      </c>
      <c r="F267" s="150" t="s">
        <v>2977</v>
      </c>
      <c r="I267" s="151"/>
      <c r="L267" s="33"/>
      <c r="M267" s="152"/>
      <c r="T267" s="54"/>
      <c r="AT267" s="18" t="s">
        <v>341</v>
      </c>
      <c r="AU267" s="18" t="s">
        <v>83</v>
      </c>
    </row>
    <row r="268" spans="2:65" s="1" customFormat="1" ht="16.5" customHeight="1">
      <c r="B268" s="33"/>
      <c r="C268" s="122" t="s">
        <v>578</v>
      </c>
      <c r="D268" s="122" t="s">
        <v>267</v>
      </c>
      <c r="E268" s="123" t="s">
        <v>2978</v>
      </c>
      <c r="F268" s="124" t="s">
        <v>2979</v>
      </c>
      <c r="G268" s="125" t="s">
        <v>310</v>
      </c>
      <c r="H268" s="126">
        <v>33.332999999999998</v>
      </c>
      <c r="I268" s="127"/>
      <c r="J268" s="128">
        <f>ROUND(I268*H268,2)</f>
        <v>0</v>
      </c>
      <c r="K268" s="124" t="s">
        <v>1066</v>
      </c>
      <c r="L268" s="33"/>
      <c r="M268" s="129" t="s">
        <v>19</v>
      </c>
      <c r="N268" s="130" t="s">
        <v>46</v>
      </c>
      <c r="P268" s="131">
        <f>O268*H268</f>
        <v>0</v>
      </c>
      <c r="Q268" s="131">
        <v>0</v>
      </c>
      <c r="R268" s="131">
        <f>Q268*H268</f>
        <v>0</v>
      </c>
      <c r="S268" s="131">
        <v>0</v>
      </c>
      <c r="T268" s="132">
        <f>S268*H268</f>
        <v>0</v>
      </c>
      <c r="AR268" s="133" t="s">
        <v>272</v>
      </c>
      <c r="AT268" s="133" t="s">
        <v>267</v>
      </c>
      <c r="AU268" s="133" t="s">
        <v>83</v>
      </c>
      <c r="AY268" s="18" t="s">
        <v>266</v>
      </c>
      <c r="BE268" s="134">
        <f>IF(N268="základní",J268,0)</f>
        <v>0</v>
      </c>
      <c r="BF268" s="134">
        <f>IF(N268="snížená",J268,0)</f>
        <v>0</v>
      </c>
      <c r="BG268" s="134">
        <f>IF(N268="zákl. přenesená",J268,0)</f>
        <v>0</v>
      </c>
      <c r="BH268" s="134">
        <f>IF(N268="sníž. přenesená",J268,0)</f>
        <v>0</v>
      </c>
      <c r="BI268" s="134">
        <f>IF(N268="nulová",J268,0)</f>
        <v>0</v>
      </c>
      <c r="BJ268" s="18" t="s">
        <v>83</v>
      </c>
      <c r="BK268" s="134">
        <f>ROUND(I268*H268,2)</f>
        <v>0</v>
      </c>
      <c r="BL268" s="18" t="s">
        <v>272</v>
      </c>
      <c r="BM268" s="133" t="s">
        <v>6799</v>
      </c>
    </row>
    <row r="269" spans="2:65" s="1" customFormat="1" ht="11.25">
      <c r="B269" s="33"/>
      <c r="D269" s="186" t="s">
        <v>1068</v>
      </c>
      <c r="F269" s="187" t="s">
        <v>2981</v>
      </c>
      <c r="I269" s="151"/>
      <c r="L269" s="33"/>
      <c r="M269" s="152"/>
      <c r="T269" s="54"/>
      <c r="AT269" s="18" t="s">
        <v>1068</v>
      </c>
      <c r="AU269" s="18" t="s">
        <v>83</v>
      </c>
    </row>
    <row r="270" spans="2:65" s="10" customFormat="1" ht="25.9" customHeight="1">
      <c r="B270" s="112"/>
      <c r="D270" s="113" t="s">
        <v>74</v>
      </c>
      <c r="E270" s="114" t="s">
        <v>295</v>
      </c>
      <c r="F270" s="114" t="s">
        <v>2982</v>
      </c>
      <c r="I270" s="115"/>
      <c r="J270" s="116">
        <f>BK270</f>
        <v>0</v>
      </c>
      <c r="L270" s="112"/>
      <c r="M270" s="117"/>
      <c r="P270" s="118">
        <f>SUM(P271:P273)</f>
        <v>0</v>
      </c>
      <c r="R270" s="118">
        <f>SUM(R271:R273)</f>
        <v>0</v>
      </c>
      <c r="T270" s="119">
        <f>SUM(T271:T273)</f>
        <v>0</v>
      </c>
      <c r="AR270" s="113" t="s">
        <v>83</v>
      </c>
      <c r="AT270" s="120" t="s">
        <v>74</v>
      </c>
      <c r="AU270" s="120" t="s">
        <v>75</v>
      </c>
      <c r="AY270" s="113" t="s">
        <v>266</v>
      </c>
      <c r="BK270" s="121">
        <f>SUM(BK271:BK273)</f>
        <v>0</v>
      </c>
    </row>
    <row r="271" spans="2:65" s="1" customFormat="1" ht="16.5" customHeight="1">
      <c r="B271" s="33"/>
      <c r="C271" s="122" t="s">
        <v>582</v>
      </c>
      <c r="D271" s="122" t="s">
        <v>267</v>
      </c>
      <c r="E271" s="123" t="s">
        <v>3380</v>
      </c>
      <c r="F271" s="124" t="s">
        <v>3381</v>
      </c>
      <c r="G271" s="125" t="s">
        <v>298</v>
      </c>
      <c r="H271" s="126">
        <v>31.2</v>
      </c>
      <c r="I271" s="127"/>
      <c r="J271" s="128">
        <f>ROUND(I271*H271,2)</f>
        <v>0</v>
      </c>
      <c r="K271" s="124" t="s">
        <v>1066</v>
      </c>
      <c r="L271" s="33"/>
      <c r="M271" s="129" t="s">
        <v>19</v>
      </c>
      <c r="N271" s="130" t="s">
        <v>46</v>
      </c>
      <c r="P271" s="131">
        <f>O271*H271</f>
        <v>0</v>
      </c>
      <c r="Q271" s="131">
        <v>0</v>
      </c>
      <c r="R271" s="131">
        <f>Q271*H271</f>
        <v>0</v>
      </c>
      <c r="S271" s="131">
        <v>0</v>
      </c>
      <c r="T271" s="132">
        <f>S271*H271</f>
        <v>0</v>
      </c>
      <c r="AR271" s="133" t="s">
        <v>272</v>
      </c>
      <c r="AT271" s="133" t="s">
        <v>267</v>
      </c>
      <c r="AU271" s="133" t="s">
        <v>83</v>
      </c>
      <c r="AY271" s="18" t="s">
        <v>266</v>
      </c>
      <c r="BE271" s="134">
        <f>IF(N271="základní",J271,0)</f>
        <v>0</v>
      </c>
      <c r="BF271" s="134">
        <f>IF(N271="snížená",J271,0)</f>
        <v>0</v>
      </c>
      <c r="BG271" s="134">
        <f>IF(N271="zákl. přenesená",J271,0)</f>
        <v>0</v>
      </c>
      <c r="BH271" s="134">
        <f>IF(N271="sníž. přenesená",J271,0)</f>
        <v>0</v>
      </c>
      <c r="BI271" s="134">
        <f>IF(N271="nulová",J271,0)</f>
        <v>0</v>
      </c>
      <c r="BJ271" s="18" t="s">
        <v>83</v>
      </c>
      <c r="BK271" s="134">
        <f>ROUND(I271*H271,2)</f>
        <v>0</v>
      </c>
      <c r="BL271" s="18" t="s">
        <v>272</v>
      </c>
      <c r="BM271" s="133" t="s">
        <v>6800</v>
      </c>
    </row>
    <row r="272" spans="2:65" s="1" customFormat="1" ht="11.25">
      <c r="B272" s="33"/>
      <c r="D272" s="186" t="s">
        <v>1068</v>
      </c>
      <c r="F272" s="187" t="s">
        <v>3383</v>
      </c>
      <c r="I272" s="151"/>
      <c r="L272" s="33"/>
      <c r="M272" s="152"/>
      <c r="T272" s="54"/>
      <c r="AT272" s="18" t="s">
        <v>1068</v>
      </c>
      <c r="AU272" s="18" t="s">
        <v>83</v>
      </c>
    </row>
    <row r="273" spans="2:65" s="1" customFormat="1" ht="29.25">
      <c r="B273" s="33"/>
      <c r="D273" s="136" t="s">
        <v>341</v>
      </c>
      <c r="F273" s="150" t="s">
        <v>6011</v>
      </c>
      <c r="I273" s="151"/>
      <c r="L273" s="33"/>
      <c r="M273" s="152"/>
      <c r="T273" s="54"/>
      <c r="AT273" s="18" t="s">
        <v>341</v>
      </c>
      <c r="AU273" s="18" t="s">
        <v>83</v>
      </c>
    </row>
    <row r="274" spans="2:65" s="10" customFormat="1" ht="25.9" customHeight="1">
      <c r="B274" s="112"/>
      <c r="D274" s="113" t="s">
        <v>74</v>
      </c>
      <c r="E274" s="114" t="s">
        <v>293</v>
      </c>
      <c r="F274" s="114" t="s">
        <v>294</v>
      </c>
      <c r="I274" s="115"/>
      <c r="J274" s="116">
        <f>BK274</f>
        <v>0</v>
      </c>
      <c r="L274" s="112"/>
      <c r="M274" s="117"/>
      <c r="P274" s="118">
        <f>SUM(P275:P302)</f>
        <v>0</v>
      </c>
      <c r="R274" s="118">
        <f>SUM(R275:R302)</f>
        <v>0</v>
      </c>
      <c r="T274" s="119">
        <f>SUM(T275:T302)</f>
        <v>0</v>
      </c>
      <c r="AR274" s="113" t="s">
        <v>83</v>
      </c>
      <c r="AT274" s="120" t="s">
        <v>74</v>
      </c>
      <c r="AU274" s="120" t="s">
        <v>75</v>
      </c>
      <c r="AY274" s="113" t="s">
        <v>266</v>
      </c>
      <c r="BK274" s="121">
        <f>SUM(BK275:BK302)</f>
        <v>0</v>
      </c>
    </row>
    <row r="275" spans="2:65" s="1" customFormat="1" ht="16.5" customHeight="1">
      <c r="B275" s="33"/>
      <c r="C275" s="122" t="s">
        <v>586</v>
      </c>
      <c r="D275" s="122" t="s">
        <v>267</v>
      </c>
      <c r="E275" s="123" t="s">
        <v>2992</v>
      </c>
      <c r="F275" s="124" t="s">
        <v>2993</v>
      </c>
      <c r="G275" s="125" t="s">
        <v>2636</v>
      </c>
      <c r="H275" s="126">
        <v>3.3000000000000002E-2</v>
      </c>
      <c r="I275" s="127"/>
      <c r="J275" s="128">
        <f>ROUND(I275*H275,2)</f>
        <v>0</v>
      </c>
      <c r="K275" s="124" t="s">
        <v>1066</v>
      </c>
      <c r="L275" s="33"/>
      <c r="M275" s="129" t="s">
        <v>19</v>
      </c>
      <c r="N275" s="130" t="s">
        <v>46</v>
      </c>
      <c r="P275" s="131">
        <f>O275*H275</f>
        <v>0</v>
      </c>
      <c r="Q275" s="131">
        <v>0</v>
      </c>
      <c r="R275" s="131">
        <f>Q275*H275</f>
        <v>0</v>
      </c>
      <c r="S275" s="131">
        <v>0</v>
      </c>
      <c r="T275" s="132">
        <f>S275*H275</f>
        <v>0</v>
      </c>
      <c r="AR275" s="133" t="s">
        <v>272</v>
      </c>
      <c r="AT275" s="133" t="s">
        <v>267</v>
      </c>
      <c r="AU275" s="133" t="s">
        <v>83</v>
      </c>
      <c r="AY275" s="18" t="s">
        <v>266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8" t="s">
        <v>83</v>
      </c>
      <c r="BK275" s="134">
        <f>ROUND(I275*H275,2)</f>
        <v>0</v>
      </c>
      <c r="BL275" s="18" t="s">
        <v>272</v>
      </c>
      <c r="BM275" s="133" t="s">
        <v>6801</v>
      </c>
    </row>
    <row r="276" spans="2:65" s="1" customFormat="1" ht="11.25">
      <c r="B276" s="33"/>
      <c r="D276" s="186" t="s">
        <v>1068</v>
      </c>
      <c r="F276" s="187" t="s">
        <v>2995</v>
      </c>
      <c r="I276" s="151"/>
      <c r="L276" s="33"/>
      <c r="M276" s="152"/>
      <c r="T276" s="54"/>
      <c r="AT276" s="18" t="s">
        <v>1068</v>
      </c>
      <c r="AU276" s="18" t="s">
        <v>83</v>
      </c>
    </row>
    <row r="277" spans="2:65" s="1" customFormat="1" ht="16.5" customHeight="1">
      <c r="B277" s="33"/>
      <c r="C277" s="122" t="s">
        <v>591</v>
      </c>
      <c r="D277" s="122" t="s">
        <v>267</v>
      </c>
      <c r="E277" s="123" t="s">
        <v>2996</v>
      </c>
      <c r="F277" s="124" t="s">
        <v>2997</v>
      </c>
      <c r="G277" s="125" t="s">
        <v>2636</v>
      </c>
      <c r="H277" s="126">
        <v>7.5999999999999998E-2</v>
      </c>
      <c r="I277" s="127"/>
      <c r="J277" s="128">
        <f>ROUND(I277*H277,2)</f>
        <v>0</v>
      </c>
      <c r="K277" s="124" t="s">
        <v>1066</v>
      </c>
      <c r="L277" s="33"/>
      <c r="M277" s="129" t="s">
        <v>19</v>
      </c>
      <c r="N277" s="130" t="s">
        <v>46</v>
      </c>
      <c r="P277" s="131">
        <f>O277*H277</f>
        <v>0</v>
      </c>
      <c r="Q277" s="131">
        <v>0</v>
      </c>
      <c r="R277" s="131">
        <f>Q277*H277</f>
        <v>0</v>
      </c>
      <c r="S277" s="131">
        <v>0</v>
      </c>
      <c r="T277" s="132">
        <f>S277*H277</f>
        <v>0</v>
      </c>
      <c r="AR277" s="133" t="s">
        <v>272</v>
      </c>
      <c r="AT277" s="133" t="s">
        <v>267</v>
      </c>
      <c r="AU277" s="133" t="s">
        <v>83</v>
      </c>
      <c r="AY277" s="18" t="s">
        <v>266</v>
      </c>
      <c r="BE277" s="134">
        <f>IF(N277="základní",J277,0)</f>
        <v>0</v>
      </c>
      <c r="BF277" s="134">
        <f>IF(N277="snížená",J277,0)</f>
        <v>0</v>
      </c>
      <c r="BG277" s="134">
        <f>IF(N277="zákl. přenesená",J277,0)</f>
        <v>0</v>
      </c>
      <c r="BH277" s="134">
        <f>IF(N277="sníž. přenesená",J277,0)</f>
        <v>0</v>
      </c>
      <c r="BI277" s="134">
        <f>IF(N277="nulová",J277,0)</f>
        <v>0</v>
      </c>
      <c r="BJ277" s="18" t="s">
        <v>83</v>
      </c>
      <c r="BK277" s="134">
        <f>ROUND(I277*H277,2)</f>
        <v>0</v>
      </c>
      <c r="BL277" s="18" t="s">
        <v>272</v>
      </c>
      <c r="BM277" s="133" t="s">
        <v>6802</v>
      </c>
    </row>
    <row r="278" spans="2:65" s="1" customFormat="1" ht="11.25">
      <c r="B278" s="33"/>
      <c r="D278" s="186" t="s">
        <v>1068</v>
      </c>
      <c r="F278" s="187" t="s">
        <v>2999</v>
      </c>
      <c r="I278" s="151"/>
      <c r="L278" s="33"/>
      <c r="M278" s="152"/>
      <c r="T278" s="54"/>
      <c r="AT278" s="18" t="s">
        <v>1068</v>
      </c>
      <c r="AU278" s="18" t="s">
        <v>83</v>
      </c>
    </row>
    <row r="279" spans="2:65" s="1" customFormat="1" ht="24.2" customHeight="1">
      <c r="B279" s="33"/>
      <c r="C279" s="122" t="s">
        <v>595</v>
      </c>
      <c r="D279" s="122" t="s">
        <v>267</v>
      </c>
      <c r="E279" s="123" t="s">
        <v>3003</v>
      </c>
      <c r="F279" s="124" t="s">
        <v>3004</v>
      </c>
      <c r="G279" s="125" t="s">
        <v>2609</v>
      </c>
      <c r="H279" s="126">
        <v>136.08000000000001</v>
      </c>
      <c r="I279" s="127"/>
      <c r="J279" s="128">
        <f>ROUND(I279*H279,2)</f>
        <v>0</v>
      </c>
      <c r="K279" s="124" t="s">
        <v>1066</v>
      </c>
      <c r="L279" s="33"/>
      <c r="M279" s="129" t="s">
        <v>19</v>
      </c>
      <c r="N279" s="130" t="s">
        <v>46</v>
      </c>
      <c r="P279" s="131">
        <f>O279*H279</f>
        <v>0</v>
      </c>
      <c r="Q279" s="131">
        <v>0</v>
      </c>
      <c r="R279" s="131">
        <f>Q279*H279</f>
        <v>0</v>
      </c>
      <c r="S279" s="131">
        <v>0</v>
      </c>
      <c r="T279" s="132">
        <f>S279*H279</f>
        <v>0</v>
      </c>
      <c r="AR279" s="133" t="s">
        <v>272</v>
      </c>
      <c r="AT279" s="133" t="s">
        <v>267</v>
      </c>
      <c r="AU279" s="133" t="s">
        <v>83</v>
      </c>
      <c r="AY279" s="18" t="s">
        <v>266</v>
      </c>
      <c r="BE279" s="134">
        <f>IF(N279="základní",J279,0)</f>
        <v>0</v>
      </c>
      <c r="BF279" s="134">
        <f>IF(N279="snížená",J279,0)</f>
        <v>0</v>
      </c>
      <c r="BG279" s="134">
        <f>IF(N279="zákl. přenesená",J279,0)</f>
        <v>0</v>
      </c>
      <c r="BH279" s="134">
        <f>IF(N279="sníž. přenesená",J279,0)</f>
        <v>0</v>
      </c>
      <c r="BI279" s="134">
        <f>IF(N279="nulová",J279,0)</f>
        <v>0</v>
      </c>
      <c r="BJ279" s="18" t="s">
        <v>83</v>
      </c>
      <c r="BK279" s="134">
        <f>ROUND(I279*H279,2)</f>
        <v>0</v>
      </c>
      <c r="BL279" s="18" t="s">
        <v>272</v>
      </c>
      <c r="BM279" s="133" t="s">
        <v>6803</v>
      </c>
    </row>
    <row r="280" spans="2:65" s="1" customFormat="1" ht="11.25">
      <c r="B280" s="33"/>
      <c r="D280" s="186" t="s">
        <v>1068</v>
      </c>
      <c r="F280" s="187" t="s">
        <v>3006</v>
      </c>
      <c r="I280" s="151"/>
      <c r="L280" s="33"/>
      <c r="M280" s="152"/>
      <c r="T280" s="54"/>
      <c r="AT280" s="18" t="s">
        <v>1068</v>
      </c>
      <c r="AU280" s="18" t="s">
        <v>83</v>
      </c>
    </row>
    <row r="281" spans="2:65" s="1" customFormat="1" ht="16.5" customHeight="1">
      <c r="B281" s="33"/>
      <c r="C281" s="122" t="s">
        <v>470</v>
      </c>
      <c r="D281" s="122" t="s">
        <v>267</v>
      </c>
      <c r="E281" s="123" t="s">
        <v>3013</v>
      </c>
      <c r="F281" s="124" t="s">
        <v>3014</v>
      </c>
      <c r="G281" s="125" t="s">
        <v>2609</v>
      </c>
      <c r="H281" s="126">
        <v>37.950000000000003</v>
      </c>
      <c r="I281" s="127"/>
      <c r="J281" s="128">
        <f>ROUND(I281*H281,2)</f>
        <v>0</v>
      </c>
      <c r="K281" s="124" t="s">
        <v>1066</v>
      </c>
      <c r="L281" s="33"/>
      <c r="M281" s="129" t="s">
        <v>19</v>
      </c>
      <c r="N281" s="130" t="s">
        <v>46</v>
      </c>
      <c r="P281" s="131">
        <f>O281*H281</f>
        <v>0</v>
      </c>
      <c r="Q281" s="131">
        <v>0</v>
      </c>
      <c r="R281" s="131">
        <f>Q281*H281</f>
        <v>0</v>
      </c>
      <c r="S281" s="131">
        <v>0</v>
      </c>
      <c r="T281" s="132">
        <f>S281*H281</f>
        <v>0</v>
      </c>
      <c r="AR281" s="133" t="s">
        <v>272</v>
      </c>
      <c r="AT281" s="133" t="s">
        <v>267</v>
      </c>
      <c r="AU281" s="133" t="s">
        <v>83</v>
      </c>
      <c r="AY281" s="18" t="s">
        <v>266</v>
      </c>
      <c r="BE281" s="134">
        <f>IF(N281="základní",J281,0)</f>
        <v>0</v>
      </c>
      <c r="BF281" s="134">
        <f>IF(N281="snížená",J281,0)</f>
        <v>0</v>
      </c>
      <c r="BG281" s="134">
        <f>IF(N281="zákl. přenesená",J281,0)</f>
        <v>0</v>
      </c>
      <c r="BH281" s="134">
        <f>IF(N281="sníž. přenesená",J281,0)</f>
        <v>0</v>
      </c>
      <c r="BI281" s="134">
        <f>IF(N281="nulová",J281,0)</f>
        <v>0</v>
      </c>
      <c r="BJ281" s="18" t="s">
        <v>83</v>
      </c>
      <c r="BK281" s="134">
        <f>ROUND(I281*H281,2)</f>
        <v>0</v>
      </c>
      <c r="BL281" s="18" t="s">
        <v>272</v>
      </c>
      <c r="BM281" s="133" t="s">
        <v>6804</v>
      </c>
    </row>
    <row r="282" spans="2:65" s="1" customFormat="1" ht="11.25">
      <c r="B282" s="33"/>
      <c r="D282" s="186" t="s">
        <v>1068</v>
      </c>
      <c r="F282" s="187" t="s">
        <v>3016</v>
      </c>
      <c r="I282" s="151"/>
      <c r="L282" s="33"/>
      <c r="M282" s="152"/>
      <c r="T282" s="54"/>
      <c r="AT282" s="18" t="s">
        <v>1068</v>
      </c>
      <c r="AU282" s="18" t="s">
        <v>83</v>
      </c>
    </row>
    <row r="283" spans="2:65" s="1" customFormat="1" ht="16.5" customHeight="1">
      <c r="B283" s="33"/>
      <c r="C283" s="122" t="s">
        <v>465</v>
      </c>
      <c r="D283" s="122" t="s">
        <v>267</v>
      </c>
      <c r="E283" s="123" t="s">
        <v>5227</v>
      </c>
      <c r="F283" s="124" t="s">
        <v>5228</v>
      </c>
      <c r="G283" s="125" t="s">
        <v>2609</v>
      </c>
      <c r="H283" s="126">
        <v>109.71</v>
      </c>
      <c r="I283" s="127"/>
      <c r="J283" s="128">
        <f>ROUND(I283*H283,2)</f>
        <v>0</v>
      </c>
      <c r="K283" s="124" t="s">
        <v>1066</v>
      </c>
      <c r="L283" s="33"/>
      <c r="M283" s="129" t="s">
        <v>19</v>
      </c>
      <c r="N283" s="130" t="s">
        <v>46</v>
      </c>
      <c r="P283" s="131">
        <f>O283*H283</f>
        <v>0</v>
      </c>
      <c r="Q283" s="131">
        <v>0</v>
      </c>
      <c r="R283" s="131">
        <f>Q283*H283</f>
        <v>0</v>
      </c>
      <c r="S283" s="131">
        <v>0</v>
      </c>
      <c r="T283" s="132">
        <f>S283*H283</f>
        <v>0</v>
      </c>
      <c r="AR283" s="133" t="s">
        <v>272</v>
      </c>
      <c r="AT283" s="133" t="s">
        <v>267</v>
      </c>
      <c r="AU283" s="133" t="s">
        <v>83</v>
      </c>
      <c r="AY283" s="18" t="s">
        <v>266</v>
      </c>
      <c r="BE283" s="134">
        <f>IF(N283="základní",J283,0)</f>
        <v>0</v>
      </c>
      <c r="BF283" s="134">
        <f>IF(N283="snížená",J283,0)</f>
        <v>0</v>
      </c>
      <c r="BG283" s="134">
        <f>IF(N283="zákl. přenesená",J283,0)</f>
        <v>0</v>
      </c>
      <c r="BH283" s="134">
        <f>IF(N283="sníž. přenesená",J283,0)</f>
        <v>0</v>
      </c>
      <c r="BI283" s="134">
        <f>IF(N283="nulová",J283,0)</f>
        <v>0</v>
      </c>
      <c r="BJ283" s="18" t="s">
        <v>83</v>
      </c>
      <c r="BK283" s="134">
        <f>ROUND(I283*H283,2)</f>
        <v>0</v>
      </c>
      <c r="BL283" s="18" t="s">
        <v>272</v>
      </c>
      <c r="BM283" s="133" t="s">
        <v>6805</v>
      </c>
    </row>
    <row r="284" spans="2:65" s="1" customFormat="1" ht="11.25">
      <c r="B284" s="33"/>
      <c r="D284" s="186" t="s">
        <v>1068</v>
      </c>
      <c r="F284" s="187" t="s">
        <v>5230</v>
      </c>
      <c r="I284" s="151"/>
      <c r="L284" s="33"/>
      <c r="M284" s="152"/>
      <c r="T284" s="54"/>
      <c r="AT284" s="18" t="s">
        <v>1068</v>
      </c>
      <c r="AU284" s="18" t="s">
        <v>83</v>
      </c>
    </row>
    <row r="285" spans="2:65" s="1" customFormat="1" ht="16.5" customHeight="1">
      <c r="B285" s="33"/>
      <c r="C285" s="122" t="s">
        <v>574</v>
      </c>
      <c r="D285" s="122" t="s">
        <v>267</v>
      </c>
      <c r="E285" s="123" t="s">
        <v>3022</v>
      </c>
      <c r="F285" s="124" t="s">
        <v>3023</v>
      </c>
      <c r="G285" s="125" t="s">
        <v>2609</v>
      </c>
      <c r="H285" s="126">
        <v>109.2</v>
      </c>
      <c r="I285" s="127"/>
      <c r="J285" s="128">
        <f>ROUND(I285*H285,2)</f>
        <v>0</v>
      </c>
      <c r="K285" s="124" t="s">
        <v>1066</v>
      </c>
      <c r="L285" s="33"/>
      <c r="M285" s="129" t="s">
        <v>19</v>
      </c>
      <c r="N285" s="130" t="s">
        <v>46</v>
      </c>
      <c r="P285" s="131">
        <f>O285*H285</f>
        <v>0</v>
      </c>
      <c r="Q285" s="131">
        <v>0</v>
      </c>
      <c r="R285" s="131">
        <f>Q285*H285</f>
        <v>0</v>
      </c>
      <c r="S285" s="131">
        <v>0</v>
      </c>
      <c r="T285" s="132">
        <f>S285*H285</f>
        <v>0</v>
      </c>
      <c r="AR285" s="133" t="s">
        <v>272</v>
      </c>
      <c r="AT285" s="133" t="s">
        <v>267</v>
      </c>
      <c r="AU285" s="133" t="s">
        <v>83</v>
      </c>
      <c r="AY285" s="18" t="s">
        <v>266</v>
      </c>
      <c r="BE285" s="134">
        <f>IF(N285="základní",J285,0)</f>
        <v>0</v>
      </c>
      <c r="BF285" s="134">
        <f>IF(N285="snížená",J285,0)</f>
        <v>0</v>
      </c>
      <c r="BG285" s="134">
        <f>IF(N285="zákl. přenesená",J285,0)</f>
        <v>0</v>
      </c>
      <c r="BH285" s="134">
        <f>IF(N285="sníž. přenesená",J285,0)</f>
        <v>0</v>
      </c>
      <c r="BI285" s="134">
        <f>IF(N285="nulová",J285,0)</f>
        <v>0</v>
      </c>
      <c r="BJ285" s="18" t="s">
        <v>83</v>
      </c>
      <c r="BK285" s="134">
        <f>ROUND(I285*H285,2)</f>
        <v>0</v>
      </c>
      <c r="BL285" s="18" t="s">
        <v>272</v>
      </c>
      <c r="BM285" s="133" t="s">
        <v>6806</v>
      </c>
    </row>
    <row r="286" spans="2:65" s="1" customFormat="1" ht="11.25">
      <c r="B286" s="33"/>
      <c r="D286" s="186" t="s">
        <v>1068</v>
      </c>
      <c r="F286" s="187" t="s">
        <v>3025</v>
      </c>
      <c r="I286" s="151"/>
      <c r="L286" s="33"/>
      <c r="M286" s="152"/>
      <c r="T286" s="54"/>
      <c r="AT286" s="18" t="s">
        <v>1068</v>
      </c>
      <c r="AU286" s="18" t="s">
        <v>83</v>
      </c>
    </row>
    <row r="287" spans="2:65" s="1" customFormat="1" ht="19.5">
      <c r="B287" s="33"/>
      <c r="D287" s="136" t="s">
        <v>341</v>
      </c>
      <c r="F287" s="150" t="s">
        <v>3026</v>
      </c>
      <c r="I287" s="151"/>
      <c r="L287" s="33"/>
      <c r="M287" s="152"/>
      <c r="T287" s="54"/>
      <c r="AT287" s="18" t="s">
        <v>341</v>
      </c>
      <c r="AU287" s="18" t="s">
        <v>83</v>
      </c>
    </row>
    <row r="288" spans="2:65" s="1" customFormat="1" ht="16.5" customHeight="1">
      <c r="B288" s="33"/>
      <c r="C288" s="122" t="s">
        <v>570</v>
      </c>
      <c r="D288" s="122" t="s">
        <v>267</v>
      </c>
      <c r="E288" s="123" t="s">
        <v>3028</v>
      </c>
      <c r="F288" s="124" t="s">
        <v>3029</v>
      </c>
      <c r="G288" s="125" t="s">
        <v>2609</v>
      </c>
      <c r="H288" s="126">
        <v>218.3</v>
      </c>
      <c r="I288" s="127"/>
      <c r="J288" s="128">
        <f>ROUND(I288*H288,2)</f>
        <v>0</v>
      </c>
      <c r="K288" s="124" t="s">
        <v>1066</v>
      </c>
      <c r="L288" s="33"/>
      <c r="M288" s="129" t="s">
        <v>19</v>
      </c>
      <c r="N288" s="130" t="s">
        <v>46</v>
      </c>
      <c r="P288" s="131">
        <f>O288*H288</f>
        <v>0</v>
      </c>
      <c r="Q288" s="131">
        <v>0</v>
      </c>
      <c r="R288" s="131">
        <f>Q288*H288</f>
        <v>0</v>
      </c>
      <c r="S288" s="131">
        <v>0</v>
      </c>
      <c r="T288" s="132">
        <f>S288*H288</f>
        <v>0</v>
      </c>
      <c r="AR288" s="133" t="s">
        <v>272</v>
      </c>
      <c r="AT288" s="133" t="s">
        <v>267</v>
      </c>
      <c r="AU288" s="133" t="s">
        <v>83</v>
      </c>
      <c r="AY288" s="18" t="s">
        <v>266</v>
      </c>
      <c r="BE288" s="134">
        <f>IF(N288="základní",J288,0)</f>
        <v>0</v>
      </c>
      <c r="BF288" s="134">
        <f>IF(N288="snížená",J288,0)</f>
        <v>0</v>
      </c>
      <c r="BG288" s="134">
        <f>IF(N288="zákl. přenesená",J288,0)</f>
        <v>0</v>
      </c>
      <c r="BH288" s="134">
        <f>IF(N288="sníž. přenesená",J288,0)</f>
        <v>0</v>
      </c>
      <c r="BI288" s="134">
        <f>IF(N288="nulová",J288,0)</f>
        <v>0</v>
      </c>
      <c r="BJ288" s="18" t="s">
        <v>83</v>
      </c>
      <c r="BK288" s="134">
        <f>ROUND(I288*H288,2)</f>
        <v>0</v>
      </c>
      <c r="BL288" s="18" t="s">
        <v>272</v>
      </c>
      <c r="BM288" s="133" t="s">
        <v>6807</v>
      </c>
    </row>
    <row r="289" spans="2:65" s="1" customFormat="1" ht="11.25">
      <c r="B289" s="33"/>
      <c r="D289" s="186" t="s">
        <v>1068</v>
      </c>
      <c r="F289" s="187" t="s">
        <v>3031</v>
      </c>
      <c r="I289" s="151"/>
      <c r="L289" s="33"/>
      <c r="M289" s="152"/>
      <c r="T289" s="54"/>
      <c r="AT289" s="18" t="s">
        <v>1068</v>
      </c>
      <c r="AU289" s="18" t="s">
        <v>83</v>
      </c>
    </row>
    <row r="290" spans="2:65" s="1" customFormat="1" ht="19.5">
      <c r="B290" s="33"/>
      <c r="D290" s="136" t="s">
        <v>341</v>
      </c>
      <c r="F290" s="150" t="s">
        <v>3032</v>
      </c>
      <c r="I290" s="151"/>
      <c r="L290" s="33"/>
      <c r="M290" s="152"/>
      <c r="T290" s="54"/>
      <c r="AT290" s="18" t="s">
        <v>341</v>
      </c>
      <c r="AU290" s="18" t="s">
        <v>83</v>
      </c>
    </row>
    <row r="291" spans="2:65" s="1" customFormat="1" ht="16.5" customHeight="1">
      <c r="B291" s="33"/>
      <c r="C291" s="122" t="s">
        <v>474</v>
      </c>
      <c r="D291" s="122" t="s">
        <v>267</v>
      </c>
      <c r="E291" s="123" t="s">
        <v>3045</v>
      </c>
      <c r="F291" s="124" t="s">
        <v>3046</v>
      </c>
      <c r="G291" s="125" t="s">
        <v>2609</v>
      </c>
      <c r="H291" s="126">
        <v>113.4</v>
      </c>
      <c r="I291" s="127"/>
      <c r="J291" s="128">
        <f>ROUND(I291*H291,2)</f>
        <v>0</v>
      </c>
      <c r="K291" s="124" t="s">
        <v>1066</v>
      </c>
      <c r="L291" s="33"/>
      <c r="M291" s="129" t="s">
        <v>19</v>
      </c>
      <c r="N291" s="130" t="s">
        <v>46</v>
      </c>
      <c r="P291" s="131">
        <f>O291*H291</f>
        <v>0</v>
      </c>
      <c r="Q291" s="131">
        <v>0</v>
      </c>
      <c r="R291" s="131">
        <f>Q291*H291</f>
        <v>0</v>
      </c>
      <c r="S291" s="131">
        <v>0</v>
      </c>
      <c r="T291" s="132">
        <f>S291*H291</f>
        <v>0</v>
      </c>
      <c r="AR291" s="133" t="s">
        <v>272</v>
      </c>
      <c r="AT291" s="133" t="s">
        <v>267</v>
      </c>
      <c r="AU291" s="133" t="s">
        <v>83</v>
      </c>
      <c r="AY291" s="18" t="s">
        <v>266</v>
      </c>
      <c r="BE291" s="134">
        <f>IF(N291="základní",J291,0)</f>
        <v>0</v>
      </c>
      <c r="BF291" s="134">
        <f>IF(N291="snížená",J291,0)</f>
        <v>0</v>
      </c>
      <c r="BG291" s="134">
        <f>IF(N291="zákl. přenesená",J291,0)</f>
        <v>0</v>
      </c>
      <c r="BH291" s="134">
        <f>IF(N291="sníž. přenesená",J291,0)</f>
        <v>0</v>
      </c>
      <c r="BI291" s="134">
        <f>IF(N291="nulová",J291,0)</f>
        <v>0</v>
      </c>
      <c r="BJ291" s="18" t="s">
        <v>83</v>
      </c>
      <c r="BK291" s="134">
        <f>ROUND(I291*H291,2)</f>
        <v>0</v>
      </c>
      <c r="BL291" s="18" t="s">
        <v>272</v>
      </c>
      <c r="BM291" s="133" t="s">
        <v>6808</v>
      </c>
    </row>
    <row r="292" spans="2:65" s="1" customFormat="1" ht="11.25">
      <c r="B292" s="33"/>
      <c r="D292" s="186" t="s">
        <v>1068</v>
      </c>
      <c r="F292" s="187" t="s">
        <v>3048</v>
      </c>
      <c r="I292" s="151"/>
      <c r="L292" s="33"/>
      <c r="M292" s="152"/>
      <c r="T292" s="54"/>
      <c r="AT292" s="18" t="s">
        <v>1068</v>
      </c>
      <c r="AU292" s="18" t="s">
        <v>83</v>
      </c>
    </row>
    <row r="293" spans="2:65" s="1" customFormat="1" ht="19.5">
      <c r="B293" s="33"/>
      <c r="D293" s="136" t="s">
        <v>341</v>
      </c>
      <c r="F293" s="150" t="s">
        <v>3049</v>
      </c>
      <c r="I293" s="151"/>
      <c r="L293" s="33"/>
      <c r="M293" s="152"/>
      <c r="T293" s="54"/>
      <c r="AT293" s="18" t="s">
        <v>341</v>
      </c>
      <c r="AU293" s="18" t="s">
        <v>83</v>
      </c>
    </row>
    <row r="294" spans="2:65" s="1" customFormat="1" ht="16.5" customHeight="1">
      <c r="B294" s="33"/>
      <c r="C294" s="122" t="s">
        <v>347</v>
      </c>
      <c r="D294" s="122" t="s">
        <v>267</v>
      </c>
      <c r="E294" s="123" t="s">
        <v>6020</v>
      </c>
      <c r="F294" s="124" t="s">
        <v>6021</v>
      </c>
      <c r="G294" s="125" t="s">
        <v>2609</v>
      </c>
      <c r="H294" s="126">
        <v>83.2</v>
      </c>
      <c r="I294" s="127"/>
      <c r="J294" s="128">
        <f>ROUND(I294*H294,2)</f>
        <v>0</v>
      </c>
      <c r="K294" s="124" t="s">
        <v>1066</v>
      </c>
      <c r="L294" s="33"/>
      <c r="M294" s="129" t="s">
        <v>19</v>
      </c>
      <c r="N294" s="130" t="s">
        <v>46</v>
      </c>
      <c r="P294" s="131">
        <f>O294*H294</f>
        <v>0</v>
      </c>
      <c r="Q294" s="131">
        <v>0</v>
      </c>
      <c r="R294" s="131">
        <f>Q294*H294</f>
        <v>0</v>
      </c>
      <c r="S294" s="131">
        <v>0</v>
      </c>
      <c r="T294" s="132">
        <f>S294*H294</f>
        <v>0</v>
      </c>
      <c r="AR294" s="133" t="s">
        <v>272</v>
      </c>
      <c r="AT294" s="133" t="s">
        <v>267</v>
      </c>
      <c r="AU294" s="133" t="s">
        <v>83</v>
      </c>
      <c r="AY294" s="18" t="s">
        <v>266</v>
      </c>
      <c r="BE294" s="134">
        <f>IF(N294="základní",J294,0)</f>
        <v>0</v>
      </c>
      <c r="BF294" s="134">
        <f>IF(N294="snížená",J294,0)</f>
        <v>0</v>
      </c>
      <c r="BG294" s="134">
        <f>IF(N294="zákl. přenesená",J294,0)</f>
        <v>0</v>
      </c>
      <c r="BH294" s="134">
        <f>IF(N294="sníž. přenesená",J294,0)</f>
        <v>0</v>
      </c>
      <c r="BI294" s="134">
        <f>IF(N294="nulová",J294,0)</f>
        <v>0</v>
      </c>
      <c r="BJ294" s="18" t="s">
        <v>83</v>
      </c>
      <c r="BK294" s="134">
        <f>ROUND(I294*H294,2)</f>
        <v>0</v>
      </c>
      <c r="BL294" s="18" t="s">
        <v>272</v>
      </c>
      <c r="BM294" s="133" t="s">
        <v>6809</v>
      </c>
    </row>
    <row r="295" spans="2:65" s="1" customFormat="1" ht="11.25">
      <c r="B295" s="33"/>
      <c r="D295" s="186" t="s">
        <v>1068</v>
      </c>
      <c r="F295" s="187" t="s">
        <v>6023</v>
      </c>
      <c r="I295" s="151"/>
      <c r="L295" s="33"/>
      <c r="M295" s="152"/>
      <c r="T295" s="54"/>
      <c r="AT295" s="18" t="s">
        <v>1068</v>
      </c>
      <c r="AU295" s="18" t="s">
        <v>83</v>
      </c>
    </row>
    <row r="296" spans="2:65" s="1" customFormat="1" ht="19.5">
      <c r="B296" s="33"/>
      <c r="D296" s="136" t="s">
        <v>341</v>
      </c>
      <c r="F296" s="150" t="s">
        <v>6024</v>
      </c>
      <c r="I296" s="151"/>
      <c r="L296" s="33"/>
      <c r="M296" s="152"/>
      <c r="T296" s="54"/>
      <c r="AT296" s="18" t="s">
        <v>341</v>
      </c>
      <c r="AU296" s="18" t="s">
        <v>83</v>
      </c>
    </row>
    <row r="297" spans="2:65" s="1" customFormat="1" ht="16.5" customHeight="1">
      <c r="B297" s="33"/>
      <c r="C297" s="122" t="s">
        <v>478</v>
      </c>
      <c r="D297" s="122" t="s">
        <v>267</v>
      </c>
      <c r="E297" s="123" t="s">
        <v>3051</v>
      </c>
      <c r="F297" s="124" t="s">
        <v>3052</v>
      </c>
      <c r="G297" s="125" t="s">
        <v>2609</v>
      </c>
      <c r="H297" s="126">
        <v>128.4</v>
      </c>
      <c r="I297" s="127"/>
      <c r="J297" s="128">
        <f>ROUND(I297*H297,2)</f>
        <v>0</v>
      </c>
      <c r="K297" s="124" t="s">
        <v>1066</v>
      </c>
      <c r="L297" s="33"/>
      <c r="M297" s="129" t="s">
        <v>19</v>
      </c>
      <c r="N297" s="130" t="s">
        <v>46</v>
      </c>
      <c r="P297" s="131">
        <f>O297*H297</f>
        <v>0</v>
      </c>
      <c r="Q297" s="131">
        <v>0</v>
      </c>
      <c r="R297" s="131">
        <f>Q297*H297</f>
        <v>0</v>
      </c>
      <c r="S297" s="131">
        <v>0</v>
      </c>
      <c r="T297" s="132">
        <f>S297*H297</f>
        <v>0</v>
      </c>
      <c r="AR297" s="133" t="s">
        <v>272</v>
      </c>
      <c r="AT297" s="133" t="s">
        <v>267</v>
      </c>
      <c r="AU297" s="133" t="s">
        <v>83</v>
      </c>
      <c r="AY297" s="18" t="s">
        <v>266</v>
      </c>
      <c r="BE297" s="134">
        <f>IF(N297="základní",J297,0)</f>
        <v>0</v>
      </c>
      <c r="BF297" s="134">
        <f>IF(N297="snížená",J297,0)</f>
        <v>0</v>
      </c>
      <c r="BG297" s="134">
        <f>IF(N297="zákl. přenesená",J297,0)</f>
        <v>0</v>
      </c>
      <c r="BH297" s="134">
        <f>IF(N297="sníž. přenesená",J297,0)</f>
        <v>0</v>
      </c>
      <c r="BI297" s="134">
        <f>IF(N297="nulová",J297,0)</f>
        <v>0</v>
      </c>
      <c r="BJ297" s="18" t="s">
        <v>83</v>
      </c>
      <c r="BK297" s="134">
        <f>ROUND(I297*H297,2)</f>
        <v>0</v>
      </c>
      <c r="BL297" s="18" t="s">
        <v>272</v>
      </c>
      <c r="BM297" s="133" t="s">
        <v>6810</v>
      </c>
    </row>
    <row r="298" spans="2:65" s="1" customFormat="1" ht="11.25">
      <c r="B298" s="33"/>
      <c r="D298" s="186" t="s">
        <v>1068</v>
      </c>
      <c r="F298" s="187" t="s">
        <v>3054</v>
      </c>
      <c r="I298" s="151"/>
      <c r="L298" s="33"/>
      <c r="M298" s="152"/>
      <c r="T298" s="54"/>
      <c r="AT298" s="18" t="s">
        <v>1068</v>
      </c>
      <c r="AU298" s="18" t="s">
        <v>83</v>
      </c>
    </row>
    <row r="299" spans="2:65" s="1" customFormat="1" ht="19.5">
      <c r="B299" s="33"/>
      <c r="D299" s="136" t="s">
        <v>341</v>
      </c>
      <c r="F299" s="150" t="s">
        <v>3055</v>
      </c>
      <c r="I299" s="151"/>
      <c r="L299" s="33"/>
      <c r="M299" s="152"/>
      <c r="T299" s="54"/>
      <c r="AT299" s="18" t="s">
        <v>341</v>
      </c>
      <c r="AU299" s="18" t="s">
        <v>83</v>
      </c>
    </row>
    <row r="300" spans="2:65" s="1" customFormat="1" ht="16.5" customHeight="1">
      <c r="B300" s="33"/>
      <c r="C300" s="122" t="s">
        <v>498</v>
      </c>
      <c r="D300" s="122" t="s">
        <v>267</v>
      </c>
      <c r="E300" s="123" t="s">
        <v>3069</v>
      </c>
      <c r="F300" s="124" t="s">
        <v>3070</v>
      </c>
      <c r="G300" s="125" t="s">
        <v>2636</v>
      </c>
      <c r="H300" s="126">
        <v>2.0449999999999999</v>
      </c>
      <c r="I300" s="127"/>
      <c r="J300" s="128">
        <f>ROUND(I300*H300,2)</f>
        <v>0</v>
      </c>
      <c r="K300" s="124" t="s">
        <v>1066</v>
      </c>
      <c r="L300" s="33"/>
      <c r="M300" s="129" t="s">
        <v>19</v>
      </c>
      <c r="N300" s="130" t="s">
        <v>46</v>
      </c>
      <c r="P300" s="131">
        <f>O300*H300</f>
        <v>0</v>
      </c>
      <c r="Q300" s="131">
        <v>0</v>
      </c>
      <c r="R300" s="131">
        <f>Q300*H300</f>
        <v>0</v>
      </c>
      <c r="S300" s="131">
        <v>0</v>
      </c>
      <c r="T300" s="132">
        <f>S300*H300</f>
        <v>0</v>
      </c>
      <c r="AR300" s="133" t="s">
        <v>272</v>
      </c>
      <c r="AT300" s="133" t="s">
        <v>267</v>
      </c>
      <c r="AU300" s="133" t="s">
        <v>83</v>
      </c>
      <c r="AY300" s="18" t="s">
        <v>266</v>
      </c>
      <c r="BE300" s="134">
        <f>IF(N300="základní",J300,0)</f>
        <v>0</v>
      </c>
      <c r="BF300" s="134">
        <f>IF(N300="snížená",J300,0)</f>
        <v>0</v>
      </c>
      <c r="BG300" s="134">
        <f>IF(N300="zákl. přenesená",J300,0)</f>
        <v>0</v>
      </c>
      <c r="BH300" s="134">
        <f>IF(N300="sníž. přenesená",J300,0)</f>
        <v>0</v>
      </c>
      <c r="BI300" s="134">
        <f>IF(N300="nulová",J300,0)</f>
        <v>0</v>
      </c>
      <c r="BJ300" s="18" t="s">
        <v>83</v>
      </c>
      <c r="BK300" s="134">
        <f>ROUND(I300*H300,2)</f>
        <v>0</v>
      </c>
      <c r="BL300" s="18" t="s">
        <v>272</v>
      </c>
      <c r="BM300" s="133" t="s">
        <v>6811</v>
      </c>
    </row>
    <row r="301" spans="2:65" s="1" customFormat="1" ht="11.25">
      <c r="B301" s="33"/>
      <c r="D301" s="186" t="s">
        <v>1068</v>
      </c>
      <c r="F301" s="187" t="s">
        <v>3072</v>
      </c>
      <c r="I301" s="151"/>
      <c r="L301" s="33"/>
      <c r="M301" s="152"/>
      <c r="T301" s="54"/>
      <c r="AT301" s="18" t="s">
        <v>1068</v>
      </c>
      <c r="AU301" s="18" t="s">
        <v>83</v>
      </c>
    </row>
    <row r="302" spans="2:65" s="1" customFormat="1" ht="29.25">
      <c r="B302" s="33"/>
      <c r="D302" s="136" t="s">
        <v>341</v>
      </c>
      <c r="F302" s="150" t="s">
        <v>3073</v>
      </c>
      <c r="I302" s="151"/>
      <c r="L302" s="33"/>
      <c r="M302" s="152"/>
      <c r="T302" s="54"/>
      <c r="AT302" s="18" t="s">
        <v>341</v>
      </c>
      <c r="AU302" s="18" t="s">
        <v>83</v>
      </c>
    </row>
    <row r="303" spans="2:65" s="10" customFormat="1" ht="25.9" customHeight="1">
      <c r="B303" s="112"/>
      <c r="D303" s="113" t="s">
        <v>74</v>
      </c>
      <c r="E303" s="114" t="s">
        <v>307</v>
      </c>
      <c r="F303" s="114" t="s">
        <v>3080</v>
      </c>
      <c r="I303" s="115"/>
      <c r="J303" s="116">
        <f>BK303</f>
        <v>0</v>
      </c>
      <c r="L303" s="112"/>
      <c r="M303" s="117"/>
      <c r="P303" s="118">
        <f>SUM(P304:P377)</f>
        <v>0</v>
      </c>
      <c r="R303" s="118">
        <f>SUM(R304:R377)</f>
        <v>0</v>
      </c>
      <c r="T303" s="119">
        <f>SUM(T304:T377)</f>
        <v>0</v>
      </c>
      <c r="AR303" s="113" t="s">
        <v>83</v>
      </c>
      <c r="AT303" s="120" t="s">
        <v>74</v>
      </c>
      <c r="AU303" s="120" t="s">
        <v>75</v>
      </c>
      <c r="AY303" s="113" t="s">
        <v>266</v>
      </c>
      <c r="BK303" s="121">
        <f>SUM(BK304:BK377)</f>
        <v>0</v>
      </c>
    </row>
    <row r="304" spans="2:65" s="1" customFormat="1" ht="16.5" customHeight="1">
      <c r="B304" s="33"/>
      <c r="C304" s="122" t="s">
        <v>490</v>
      </c>
      <c r="D304" s="122" t="s">
        <v>267</v>
      </c>
      <c r="E304" s="123" t="s">
        <v>3087</v>
      </c>
      <c r="F304" s="124" t="s">
        <v>3088</v>
      </c>
      <c r="G304" s="125" t="s">
        <v>298</v>
      </c>
      <c r="H304" s="126">
        <v>19</v>
      </c>
      <c r="I304" s="127"/>
      <c r="J304" s="128">
        <f>ROUND(I304*H304,2)</f>
        <v>0</v>
      </c>
      <c r="K304" s="124" t="s">
        <v>1066</v>
      </c>
      <c r="L304" s="33"/>
      <c r="M304" s="129" t="s">
        <v>19</v>
      </c>
      <c r="N304" s="130" t="s">
        <v>46</v>
      </c>
      <c r="P304" s="131">
        <f>O304*H304</f>
        <v>0</v>
      </c>
      <c r="Q304" s="131">
        <v>0</v>
      </c>
      <c r="R304" s="131">
        <f>Q304*H304</f>
        <v>0</v>
      </c>
      <c r="S304" s="131">
        <v>0</v>
      </c>
      <c r="T304" s="132">
        <f>S304*H304</f>
        <v>0</v>
      </c>
      <c r="AR304" s="133" t="s">
        <v>272</v>
      </c>
      <c r="AT304" s="133" t="s">
        <v>267</v>
      </c>
      <c r="AU304" s="133" t="s">
        <v>83</v>
      </c>
      <c r="AY304" s="18" t="s">
        <v>266</v>
      </c>
      <c r="BE304" s="134">
        <f>IF(N304="základní",J304,0)</f>
        <v>0</v>
      </c>
      <c r="BF304" s="134">
        <f>IF(N304="snížená",J304,0)</f>
        <v>0</v>
      </c>
      <c r="BG304" s="134">
        <f>IF(N304="zákl. přenesená",J304,0)</f>
        <v>0</v>
      </c>
      <c r="BH304" s="134">
        <f>IF(N304="sníž. přenesená",J304,0)</f>
        <v>0</v>
      </c>
      <c r="BI304" s="134">
        <f>IF(N304="nulová",J304,0)</f>
        <v>0</v>
      </c>
      <c r="BJ304" s="18" t="s">
        <v>83</v>
      </c>
      <c r="BK304" s="134">
        <f>ROUND(I304*H304,2)</f>
        <v>0</v>
      </c>
      <c r="BL304" s="18" t="s">
        <v>272</v>
      </c>
      <c r="BM304" s="133" t="s">
        <v>6812</v>
      </c>
    </row>
    <row r="305" spans="2:65" s="1" customFormat="1" ht="11.25">
      <c r="B305" s="33"/>
      <c r="D305" s="186" t="s">
        <v>1068</v>
      </c>
      <c r="F305" s="187" t="s">
        <v>3090</v>
      </c>
      <c r="I305" s="151"/>
      <c r="L305" s="33"/>
      <c r="M305" s="152"/>
      <c r="T305" s="54"/>
      <c r="AT305" s="18" t="s">
        <v>1068</v>
      </c>
      <c r="AU305" s="18" t="s">
        <v>83</v>
      </c>
    </row>
    <row r="306" spans="2:65" s="1" customFormat="1" ht="16.5" customHeight="1">
      <c r="B306" s="33"/>
      <c r="C306" s="122" t="s">
        <v>494</v>
      </c>
      <c r="D306" s="122" t="s">
        <v>267</v>
      </c>
      <c r="E306" s="123" t="s">
        <v>1072</v>
      </c>
      <c r="F306" s="124" t="s">
        <v>3092</v>
      </c>
      <c r="G306" s="125" t="s">
        <v>298</v>
      </c>
      <c r="H306" s="126">
        <v>22.9</v>
      </c>
      <c r="I306" s="127"/>
      <c r="J306" s="128">
        <f>ROUND(I306*H306,2)</f>
        <v>0</v>
      </c>
      <c r="K306" s="124" t="s">
        <v>1066</v>
      </c>
      <c r="L306" s="33"/>
      <c r="M306" s="129" t="s">
        <v>19</v>
      </c>
      <c r="N306" s="130" t="s">
        <v>46</v>
      </c>
      <c r="P306" s="131">
        <f>O306*H306</f>
        <v>0</v>
      </c>
      <c r="Q306" s="131">
        <v>0</v>
      </c>
      <c r="R306" s="131">
        <f>Q306*H306</f>
        <v>0</v>
      </c>
      <c r="S306" s="131">
        <v>0</v>
      </c>
      <c r="T306" s="132">
        <f>S306*H306</f>
        <v>0</v>
      </c>
      <c r="AR306" s="133" t="s">
        <v>272</v>
      </c>
      <c r="AT306" s="133" t="s">
        <v>267</v>
      </c>
      <c r="AU306" s="133" t="s">
        <v>83</v>
      </c>
      <c r="AY306" s="18" t="s">
        <v>266</v>
      </c>
      <c r="BE306" s="134">
        <f>IF(N306="základní",J306,0)</f>
        <v>0</v>
      </c>
      <c r="BF306" s="134">
        <f>IF(N306="snížená",J306,0)</f>
        <v>0</v>
      </c>
      <c r="BG306" s="134">
        <f>IF(N306="zákl. přenesená",J306,0)</f>
        <v>0</v>
      </c>
      <c r="BH306" s="134">
        <f>IF(N306="sníž. přenesená",J306,0)</f>
        <v>0</v>
      </c>
      <c r="BI306" s="134">
        <f>IF(N306="nulová",J306,0)</f>
        <v>0</v>
      </c>
      <c r="BJ306" s="18" t="s">
        <v>83</v>
      </c>
      <c r="BK306" s="134">
        <f>ROUND(I306*H306,2)</f>
        <v>0</v>
      </c>
      <c r="BL306" s="18" t="s">
        <v>272</v>
      </c>
      <c r="BM306" s="133" t="s">
        <v>6813</v>
      </c>
    </row>
    <row r="307" spans="2:65" s="1" customFormat="1" ht="11.25">
      <c r="B307" s="33"/>
      <c r="D307" s="186" t="s">
        <v>1068</v>
      </c>
      <c r="F307" s="187" t="s">
        <v>1075</v>
      </c>
      <c r="I307" s="151"/>
      <c r="L307" s="33"/>
      <c r="M307" s="152"/>
      <c r="T307" s="54"/>
      <c r="AT307" s="18" t="s">
        <v>1068</v>
      </c>
      <c r="AU307" s="18" t="s">
        <v>83</v>
      </c>
    </row>
    <row r="308" spans="2:65" s="1" customFormat="1" ht="19.5">
      <c r="B308" s="33"/>
      <c r="D308" s="136" t="s">
        <v>341</v>
      </c>
      <c r="F308" s="150" t="s">
        <v>3094</v>
      </c>
      <c r="I308" s="151"/>
      <c r="L308" s="33"/>
      <c r="M308" s="152"/>
      <c r="T308" s="54"/>
      <c r="AT308" s="18" t="s">
        <v>341</v>
      </c>
      <c r="AU308" s="18" t="s">
        <v>83</v>
      </c>
    </row>
    <row r="309" spans="2:65" s="1" customFormat="1" ht="16.5" customHeight="1">
      <c r="B309" s="33"/>
      <c r="C309" s="122" t="s">
        <v>482</v>
      </c>
      <c r="D309" s="122" t="s">
        <v>267</v>
      </c>
      <c r="E309" s="123" t="s">
        <v>1077</v>
      </c>
      <c r="F309" s="124" t="s">
        <v>1078</v>
      </c>
      <c r="G309" s="125" t="s">
        <v>3096</v>
      </c>
      <c r="H309" s="126">
        <v>1170.4000000000001</v>
      </c>
      <c r="I309" s="127"/>
      <c r="J309" s="128">
        <f>ROUND(I309*H309,2)</f>
        <v>0</v>
      </c>
      <c r="K309" s="124" t="s">
        <v>19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83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6814</v>
      </c>
    </row>
    <row r="310" spans="2:65" s="1" customFormat="1" ht="19.5">
      <c r="B310" s="33"/>
      <c r="D310" s="136" t="s">
        <v>341</v>
      </c>
      <c r="F310" s="150" t="s">
        <v>3098</v>
      </c>
      <c r="I310" s="151"/>
      <c r="L310" s="33"/>
      <c r="M310" s="152"/>
      <c r="T310" s="54"/>
      <c r="AT310" s="18" t="s">
        <v>341</v>
      </c>
      <c r="AU310" s="18" t="s">
        <v>83</v>
      </c>
    </row>
    <row r="311" spans="2:65" s="1" customFormat="1" ht="16.5" customHeight="1">
      <c r="B311" s="33"/>
      <c r="C311" s="122" t="s">
        <v>486</v>
      </c>
      <c r="D311" s="122" t="s">
        <v>267</v>
      </c>
      <c r="E311" s="123" t="s">
        <v>3855</v>
      </c>
      <c r="F311" s="124" t="s">
        <v>3856</v>
      </c>
      <c r="G311" s="125" t="s">
        <v>2609</v>
      </c>
      <c r="H311" s="126">
        <v>19.3</v>
      </c>
      <c r="I311" s="127"/>
      <c r="J311" s="128">
        <f>ROUND(I311*H311,2)</f>
        <v>0</v>
      </c>
      <c r="K311" s="124" t="s">
        <v>1066</v>
      </c>
      <c r="L311" s="33"/>
      <c r="M311" s="129" t="s">
        <v>19</v>
      </c>
      <c r="N311" s="130" t="s">
        <v>46</v>
      </c>
      <c r="P311" s="131">
        <f>O311*H311</f>
        <v>0</v>
      </c>
      <c r="Q311" s="131">
        <v>0</v>
      </c>
      <c r="R311" s="131">
        <f>Q311*H311</f>
        <v>0</v>
      </c>
      <c r="S311" s="131">
        <v>0</v>
      </c>
      <c r="T311" s="132">
        <f>S311*H311</f>
        <v>0</v>
      </c>
      <c r="AR311" s="133" t="s">
        <v>272</v>
      </c>
      <c r="AT311" s="133" t="s">
        <v>267</v>
      </c>
      <c r="AU311" s="133" t="s">
        <v>83</v>
      </c>
      <c r="AY311" s="18" t="s">
        <v>266</v>
      </c>
      <c r="BE311" s="134">
        <f>IF(N311="základní",J311,0)</f>
        <v>0</v>
      </c>
      <c r="BF311" s="134">
        <f>IF(N311="snížená",J311,0)</f>
        <v>0</v>
      </c>
      <c r="BG311" s="134">
        <f>IF(N311="zákl. přenesená",J311,0)</f>
        <v>0</v>
      </c>
      <c r="BH311" s="134">
        <f>IF(N311="sníž. přenesená",J311,0)</f>
        <v>0</v>
      </c>
      <c r="BI311" s="134">
        <f>IF(N311="nulová",J311,0)</f>
        <v>0</v>
      </c>
      <c r="BJ311" s="18" t="s">
        <v>83</v>
      </c>
      <c r="BK311" s="134">
        <f>ROUND(I311*H311,2)</f>
        <v>0</v>
      </c>
      <c r="BL311" s="18" t="s">
        <v>272</v>
      </c>
      <c r="BM311" s="133" t="s">
        <v>6815</v>
      </c>
    </row>
    <row r="312" spans="2:65" s="1" customFormat="1" ht="11.25">
      <c r="B312" s="33"/>
      <c r="D312" s="186" t="s">
        <v>1068</v>
      </c>
      <c r="F312" s="187" t="s">
        <v>3858</v>
      </c>
      <c r="I312" s="151"/>
      <c r="L312" s="33"/>
      <c r="M312" s="152"/>
      <c r="T312" s="54"/>
      <c r="AT312" s="18" t="s">
        <v>1068</v>
      </c>
      <c r="AU312" s="18" t="s">
        <v>83</v>
      </c>
    </row>
    <row r="313" spans="2:65" s="1" customFormat="1" ht="19.5">
      <c r="B313" s="33"/>
      <c r="D313" s="136" t="s">
        <v>341</v>
      </c>
      <c r="F313" s="150" t="s">
        <v>6030</v>
      </c>
      <c r="I313" s="151"/>
      <c r="L313" s="33"/>
      <c r="M313" s="152"/>
      <c r="T313" s="54"/>
      <c r="AT313" s="18" t="s">
        <v>341</v>
      </c>
      <c r="AU313" s="18" t="s">
        <v>83</v>
      </c>
    </row>
    <row r="314" spans="2:65" s="1" customFormat="1" ht="16.5" customHeight="1">
      <c r="B314" s="33"/>
      <c r="C314" s="122" t="s">
        <v>506</v>
      </c>
      <c r="D314" s="122" t="s">
        <v>267</v>
      </c>
      <c r="E314" s="123" t="s">
        <v>5453</v>
      </c>
      <c r="F314" s="124" t="s">
        <v>6031</v>
      </c>
      <c r="G314" s="125" t="s">
        <v>2609</v>
      </c>
      <c r="H314" s="126">
        <v>1.5</v>
      </c>
      <c r="I314" s="127"/>
      <c r="J314" s="128">
        <f>ROUND(I314*H314,2)</f>
        <v>0</v>
      </c>
      <c r="K314" s="124" t="s">
        <v>19</v>
      </c>
      <c r="L314" s="33"/>
      <c r="M314" s="129" t="s">
        <v>19</v>
      </c>
      <c r="N314" s="130" t="s">
        <v>46</v>
      </c>
      <c r="P314" s="131">
        <f>O314*H314</f>
        <v>0</v>
      </c>
      <c r="Q314" s="131">
        <v>0</v>
      </c>
      <c r="R314" s="131">
        <f>Q314*H314</f>
        <v>0</v>
      </c>
      <c r="S314" s="131">
        <v>0</v>
      </c>
      <c r="T314" s="132">
        <f>S314*H314</f>
        <v>0</v>
      </c>
      <c r="AR314" s="133" t="s">
        <v>272</v>
      </c>
      <c r="AT314" s="133" t="s">
        <v>267</v>
      </c>
      <c r="AU314" s="133" t="s">
        <v>83</v>
      </c>
      <c r="AY314" s="18" t="s">
        <v>266</v>
      </c>
      <c r="BE314" s="134">
        <f>IF(N314="základní",J314,0)</f>
        <v>0</v>
      </c>
      <c r="BF314" s="134">
        <f>IF(N314="snížená",J314,0)</f>
        <v>0</v>
      </c>
      <c r="BG314" s="134">
        <f>IF(N314="zákl. přenesená",J314,0)</f>
        <v>0</v>
      </c>
      <c r="BH314" s="134">
        <f>IF(N314="sníž. přenesená",J314,0)</f>
        <v>0</v>
      </c>
      <c r="BI314" s="134">
        <f>IF(N314="nulová",J314,0)</f>
        <v>0</v>
      </c>
      <c r="BJ314" s="18" t="s">
        <v>83</v>
      </c>
      <c r="BK314" s="134">
        <f>ROUND(I314*H314,2)</f>
        <v>0</v>
      </c>
      <c r="BL314" s="18" t="s">
        <v>272</v>
      </c>
      <c r="BM314" s="133" t="s">
        <v>6816</v>
      </c>
    </row>
    <row r="315" spans="2:65" s="1" customFormat="1" ht="19.5">
      <c r="B315" s="33"/>
      <c r="D315" s="136" t="s">
        <v>341</v>
      </c>
      <c r="F315" s="150" t="s">
        <v>6033</v>
      </c>
      <c r="I315" s="151"/>
      <c r="L315" s="33"/>
      <c r="M315" s="152"/>
      <c r="T315" s="54"/>
      <c r="AT315" s="18" t="s">
        <v>341</v>
      </c>
      <c r="AU315" s="18" t="s">
        <v>83</v>
      </c>
    </row>
    <row r="316" spans="2:65" s="1" customFormat="1" ht="16.5" customHeight="1">
      <c r="B316" s="33"/>
      <c r="C316" s="122" t="s">
        <v>502</v>
      </c>
      <c r="D316" s="122" t="s">
        <v>267</v>
      </c>
      <c r="E316" s="123" t="s">
        <v>3106</v>
      </c>
      <c r="F316" s="124" t="s">
        <v>3107</v>
      </c>
      <c r="G316" s="125" t="s">
        <v>298</v>
      </c>
      <c r="H316" s="126">
        <v>3.6</v>
      </c>
      <c r="I316" s="127"/>
      <c r="J316" s="128">
        <f>ROUND(I316*H316,2)</f>
        <v>0</v>
      </c>
      <c r="K316" s="124" t="s">
        <v>1066</v>
      </c>
      <c r="L316" s="33"/>
      <c r="M316" s="129" t="s">
        <v>19</v>
      </c>
      <c r="N316" s="130" t="s">
        <v>46</v>
      </c>
      <c r="P316" s="131">
        <f>O316*H316</f>
        <v>0</v>
      </c>
      <c r="Q316" s="131">
        <v>0</v>
      </c>
      <c r="R316" s="131">
        <f>Q316*H316</f>
        <v>0</v>
      </c>
      <c r="S316" s="131">
        <v>0</v>
      </c>
      <c r="T316" s="132">
        <f>S316*H316</f>
        <v>0</v>
      </c>
      <c r="AR316" s="133" t="s">
        <v>272</v>
      </c>
      <c r="AT316" s="133" t="s">
        <v>267</v>
      </c>
      <c r="AU316" s="133" t="s">
        <v>83</v>
      </c>
      <c r="AY316" s="18" t="s">
        <v>266</v>
      </c>
      <c r="BE316" s="134">
        <f>IF(N316="základní",J316,0)</f>
        <v>0</v>
      </c>
      <c r="BF316" s="134">
        <f>IF(N316="snížená",J316,0)</f>
        <v>0</v>
      </c>
      <c r="BG316" s="134">
        <f>IF(N316="zákl. přenesená",J316,0)</f>
        <v>0</v>
      </c>
      <c r="BH316" s="134">
        <f>IF(N316="sníž. přenesená",J316,0)</f>
        <v>0</v>
      </c>
      <c r="BI316" s="134">
        <f>IF(N316="nulová",J316,0)</f>
        <v>0</v>
      </c>
      <c r="BJ316" s="18" t="s">
        <v>83</v>
      </c>
      <c r="BK316" s="134">
        <f>ROUND(I316*H316,2)</f>
        <v>0</v>
      </c>
      <c r="BL316" s="18" t="s">
        <v>272</v>
      </c>
      <c r="BM316" s="133" t="s">
        <v>6817</v>
      </c>
    </row>
    <row r="317" spans="2:65" s="1" customFormat="1" ht="11.25">
      <c r="B317" s="33"/>
      <c r="D317" s="186" t="s">
        <v>1068</v>
      </c>
      <c r="F317" s="187" t="s">
        <v>3109</v>
      </c>
      <c r="I317" s="151"/>
      <c r="L317" s="33"/>
      <c r="M317" s="152"/>
      <c r="T317" s="54"/>
      <c r="AT317" s="18" t="s">
        <v>1068</v>
      </c>
      <c r="AU317" s="18" t="s">
        <v>83</v>
      </c>
    </row>
    <row r="318" spans="2:65" s="1" customFormat="1" ht="19.5">
      <c r="B318" s="33"/>
      <c r="D318" s="136" t="s">
        <v>341</v>
      </c>
      <c r="F318" s="150" t="s">
        <v>3110</v>
      </c>
      <c r="I318" s="151"/>
      <c r="L318" s="33"/>
      <c r="M318" s="152"/>
      <c r="T318" s="54"/>
      <c r="AT318" s="18" t="s">
        <v>341</v>
      </c>
      <c r="AU318" s="18" t="s">
        <v>83</v>
      </c>
    </row>
    <row r="319" spans="2:65" s="1" customFormat="1" ht="16.5" customHeight="1">
      <c r="B319" s="33"/>
      <c r="C319" s="122" t="s">
        <v>514</v>
      </c>
      <c r="D319" s="122" t="s">
        <v>267</v>
      </c>
      <c r="E319" s="123" t="s">
        <v>3112</v>
      </c>
      <c r="F319" s="124" t="s">
        <v>3113</v>
      </c>
      <c r="G319" s="125" t="s">
        <v>2609</v>
      </c>
      <c r="H319" s="126">
        <v>9.1999999999999993</v>
      </c>
      <c r="I319" s="127"/>
      <c r="J319" s="128">
        <f>ROUND(I319*H319,2)</f>
        <v>0</v>
      </c>
      <c r="K319" s="124" t="s">
        <v>1066</v>
      </c>
      <c r="L319" s="33"/>
      <c r="M319" s="129" t="s">
        <v>19</v>
      </c>
      <c r="N319" s="130" t="s">
        <v>46</v>
      </c>
      <c r="P319" s="131">
        <f>O319*H319</f>
        <v>0</v>
      </c>
      <c r="Q319" s="131">
        <v>0</v>
      </c>
      <c r="R319" s="131">
        <f>Q319*H319</f>
        <v>0</v>
      </c>
      <c r="S319" s="131">
        <v>0</v>
      </c>
      <c r="T319" s="132">
        <f>S319*H319</f>
        <v>0</v>
      </c>
      <c r="AR319" s="133" t="s">
        <v>272</v>
      </c>
      <c r="AT319" s="133" t="s">
        <v>267</v>
      </c>
      <c r="AU319" s="133" t="s">
        <v>83</v>
      </c>
      <c r="AY319" s="18" t="s">
        <v>266</v>
      </c>
      <c r="BE319" s="134">
        <f>IF(N319="základní",J319,0)</f>
        <v>0</v>
      </c>
      <c r="BF319" s="134">
        <f>IF(N319="snížená",J319,0)</f>
        <v>0</v>
      </c>
      <c r="BG319" s="134">
        <f>IF(N319="zákl. přenesená",J319,0)</f>
        <v>0</v>
      </c>
      <c r="BH319" s="134">
        <f>IF(N319="sníž. přenesená",J319,0)</f>
        <v>0</v>
      </c>
      <c r="BI319" s="134">
        <f>IF(N319="nulová",J319,0)</f>
        <v>0</v>
      </c>
      <c r="BJ319" s="18" t="s">
        <v>83</v>
      </c>
      <c r="BK319" s="134">
        <f>ROUND(I319*H319,2)</f>
        <v>0</v>
      </c>
      <c r="BL319" s="18" t="s">
        <v>272</v>
      </c>
      <c r="BM319" s="133" t="s">
        <v>6818</v>
      </c>
    </row>
    <row r="320" spans="2:65" s="1" customFormat="1" ht="11.25">
      <c r="B320" s="33"/>
      <c r="D320" s="186" t="s">
        <v>1068</v>
      </c>
      <c r="F320" s="187" t="s">
        <v>3115</v>
      </c>
      <c r="I320" s="151"/>
      <c r="L320" s="33"/>
      <c r="M320" s="152"/>
      <c r="T320" s="54"/>
      <c r="AT320" s="18" t="s">
        <v>1068</v>
      </c>
      <c r="AU320" s="18" t="s">
        <v>83</v>
      </c>
    </row>
    <row r="321" spans="2:65" s="1" customFormat="1" ht="19.5">
      <c r="B321" s="33"/>
      <c r="D321" s="136" t="s">
        <v>341</v>
      </c>
      <c r="F321" s="150" t="s">
        <v>3116</v>
      </c>
      <c r="I321" s="151"/>
      <c r="L321" s="33"/>
      <c r="M321" s="152"/>
      <c r="T321" s="54"/>
      <c r="AT321" s="18" t="s">
        <v>341</v>
      </c>
      <c r="AU321" s="18" t="s">
        <v>83</v>
      </c>
    </row>
    <row r="322" spans="2:65" s="1" customFormat="1" ht="16.5" customHeight="1">
      <c r="B322" s="33"/>
      <c r="C322" s="122" t="s">
        <v>616</v>
      </c>
      <c r="D322" s="122" t="s">
        <v>267</v>
      </c>
      <c r="E322" s="123" t="s">
        <v>3118</v>
      </c>
      <c r="F322" s="124" t="s">
        <v>3119</v>
      </c>
      <c r="G322" s="125" t="s">
        <v>2609</v>
      </c>
      <c r="H322" s="126">
        <v>28.7</v>
      </c>
      <c r="I322" s="127"/>
      <c r="J322" s="128">
        <f>ROUND(I322*H322,2)</f>
        <v>0</v>
      </c>
      <c r="K322" s="124" t="s">
        <v>1066</v>
      </c>
      <c r="L322" s="33"/>
      <c r="M322" s="129" t="s">
        <v>19</v>
      </c>
      <c r="N322" s="130" t="s">
        <v>46</v>
      </c>
      <c r="P322" s="131">
        <f>O322*H322</f>
        <v>0</v>
      </c>
      <c r="Q322" s="131">
        <v>0</v>
      </c>
      <c r="R322" s="131">
        <f>Q322*H322</f>
        <v>0</v>
      </c>
      <c r="S322" s="131">
        <v>0</v>
      </c>
      <c r="T322" s="132">
        <f>S322*H322</f>
        <v>0</v>
      </c>
      <c r="AR322" s="133" t="s">
        <v>272</v>
      </c>
      <c r="AT322" s="133" t="s">
        <v>267</v>
      </c>
      <c r="AU322" s="133" t="s">
        <v>83</v>
      </c>
      <c r="AY322" s="18" t="s">
        <v>266</v>
      </c>
      <c r="BE322" s="134">
        <f>IF(N322="základní",J322,0)</f>
        <v>0</v>
      </c>
      <c r="BF322" s="134">
        <f>IF(N322="snížená",J322,0)</f>
        <v>0</v>
      </c>
      <c r="BG322" s="134">
        <f>IF(N322="zákl. přenesená",J322,0)</f>
        <v>0</v>
      </c>
      <c r="BH322" s="134">
        <f>IF(N322="sníž. přenesená",J322,0)</f>
        <v>0</v>
      </c>
      <c r="BI322" s="134">
        <f>IF(N322="nulová",J322,0)</f>
        <v>0</v>
      </c>
      <c r="BJ322" s="18" t="s">
        <v>83</v>
      </c>
      <c r="BK322" s="134">
        <f>ROUND(I322*H322,2)</f>
        <v>0</v>
      </c>
      <c r="BL322" s="18" t="s">
        <v>272</v>
      </c>
      <c r="BM322" s="133" t="s">
        <v>6819</v>
      </c>
    </row>
    <row r="323" spans="2:65" s="1" customFormat="1" ht="11.25">
      <c r="B323" s="33"/>
      <c r="D323" s="186" t="s">
        <v>1068</v>
      </c>
      <c r="F323" s="187" t="s">
        <v>3121</v>
      </c>
      <c r="I323" s="151"/>
      <c r="L323" s="33"/>
      <c r="M323" s="152"/>
      <c r="T323" s="54"/>
      <c r="AT323" s="18" t="s">
        <v>1068</v>
      </c>
      <c r="AU323" s="18" t="s">
        <v>83</v>
      </c>
    </row>
    <row r="324" spans="2:65" s="1" customFormat="1" ht="19.5">
      <c r="B324" s="33"/>
      <c r="D324" s="136" t="s">
        <v>341</v>
      </c>
      <c r="F324" s="150" t="s">
        <v>3122</v>
      </c>
      <c r="I324" s="151"/>
      <c r="L324" s="33"/>
      <c r="M324" s="152"/>
      <c r="T324" s="54"/>
      <c r="AT324" s="18" t="s">
        <v>341</v>
      </c>
      <c r="AU324" s="18" t="s">
        <v>83</v>
      </c>
    </row>
    <row r="325" spans="2:65" s="1" customFormat="1" ht="16.5" customHeight="1">
      <c r="B325" s="33"/>
      <c r="C325" s="122" t="s">
        <v>510</v>
      </c>
      <c r="D325" s="122" t="s">
        <v>267</v>
      </c>
      <c r="E325" s="123" t="s">
        <v>3878</v>
      </c>
      <c r="F325" s="124" t="s">
        <v>3879</v>
      </c>
      <c r="G325" s="125" t="s">
        <v>298</v>
      </c>
      <c r="H325" s="126">
        <v>15</v>
      </c>
      <c r="I325" s="127"/>
      <c r="J325" s="128">
        <f>ROUND(I325*H325,2)</f>
        <v>0</v>
      </c>
      <c r="K325" s="124" t="s">
        <v>1066</v>
      </c>
      <c r="L325" s="33"/>
      <c r="M325" s="129" t="s">
        <v>19</v>
      </c>
      <c r="N325" s="130" t="s">
        <v>46</v>
      </c>
      <c r="P325" s="131">
        <f>O325*H325</f>
        <v>0</v>
      </c>
      <c r="Q325" s="131">
        <v>0</v>
      </c>
      <c r="R325" s="131">
        <f>Q325*H325</f>
        <v>0</v>
      </c>
      <c r="S325" s="131">
        <v>0</v>
      </c>
      <c r="T325" s="132">
        <f>S325*H325</f>
        <v>0</v>
      </c>
      <c r="AR325" s="133" t="s">
        <v>272</v>
      </c>
      <c r="AT325" s="133" t="s">
        <v>267</v>
      </c>
      <c r="AU325" s="133" t="s">
        <v>83</v>
      </c>
      <c r="AY325" s="18" t="s">
        <v>266</v>
      </c>
      <c r="BE325" s="134">
        <f>IF(N325="základní",J325,0)</f>
        <v>0</v>
      </c>
      <c r="BF325" s="134">
        <f>IF(N325="snížená",J325,0)</f>
        <v>0</v>
      </c>
      <c r="BG325" s="134">
        <f>IF(N325="zákl. přenesená",J325,0)</f>
        <v>0</v>
      </c>
      <c r="BH325" s="134">
        <f>IF(N325="sníž. přenesená",J325,0)</f>
        <v>0</v>
      </c>
      <c r="BI325" s="134">
        <f>IF(N325="nulová",J325,0)</f>
        <v>0</v>
      </c>
      <c r="BJ325" s="18" t="s">
        <v>83</v>
      </c>
      <c r="BK325" s="134">
        <f>ROUND(I325*H325,2)</f>
        <v>0</v>
      </c>
      <c r="BL325" s="18" t="s">
        <v>272</v>
      </c>
      <c r="BM325" s="133" t="s">
        <v>6820</v>
      </c>
    </row>
    <row r="326" spans="2:65" s="1" customFormat="1" ht="11.25">
      <c r="B326" s="33"/>
      <c r="D326" s="186" t="s">
        <v>1068</v>
      </c>
      <c r="F326" s="187" t="s">
        <v>3881</v>
      </c>
      <c r="I326" s="151"/>
      <c r="L326" s="33"/>
      <c r="M326" s="152"/>
      <c r="T326" s="54"/>
      <c r="AT326" s="18" t="s">
        <v>1068</v>
      </c>
      <c r="AU326" s="18" t="s">
        <v>83</v>
      </c>
    </row>
    <row r="327" spans="2:65" s="1" customFormat="1" ht="19.5">
      <c r="B327" s="33"/>
      <c r="D327" s="136" t="s">
        <v>341</v>
      </c>
      <c r="F327" s="150" t="s">
        <v>6038</v>
      </c>
      <c r="I327" s="151"/>
      <c r="L327" s="33"/>
      <c r="M327" s="152"/>
      <c r="T327" s="54"/>
      <c r="AT327" s="18" t="s">
        <v>341</v>
      </c>
      <c r="AU327" s="18" t="s">
        <v>83</v>
      </c>
    </row>
    <row r="328" spans="2:65" s="1" customFormat="1" ht="16.5" customHeight="1">
      <c r="B328" s="33"/>
      <c r="C328" s="122" t="s">
        <v>608</v>
      </c>
      <c r="D328" s="122" t="s">
        <v>267</v>
      </c>
      <c r="E328" s="123" t="s">
        <v>3130</v>
      </c>
      <c r="F328" s="124" t="s">
        <v>3131</v>
      </c>
      <c r="G328" s="125" t="s">
        <v>298</v>
      </c>
      <c r="H328" s="126">
        <v>15</v>
      </c>
      <c r="I328" s="127"/>
      <c r="J328" s="128">
        <f>ROUND(I328*H328,2)</f>
        <v>0</v>
      </c>
      <c r="K328" s="124" t="s">
        <v>1066</v>
      </c>
      <c r="L328" s="33"/>
      <c r="M328" s="129" t="s">
        <v>19</v>
      </c>
      <c r="N328" s="130" t="s">
        <v>46</v>
      </c>
      <c r="P328" s="131">
        <f>O328*H328</f>
        <v>0</v>
      </c>
      <c r="Q328" s="131">
        <v>0</v>
      </c>
      <c r="R328" s="131">
        <f>Q328*H328</f>
        <v>0</v>
      </c>
      <c r="S328" s="131">
        <v>0</v>
      </c>
      <c r="T328" s="132">
        <f>S328*H328</f>
        <v>0</v>
      </c>
      <c r="AR328" s="133" t="s">
        <v>272</v>
      </c>
      <c r="AT328" s="133" t="s">
        <v>267</v>
      </c>
      <c r="AU328" s="133" t="s">
        <v>83</v>
      </c>
      <c r="AY328" s="18" t="s">
        <v>266</v>
      </c>
      <c r="BE328" s="134">
        <f>IF(N328="základní",J328,0)</f>
        <v>0</v>
      </c>
      <c r="BF328" s="134">
        <f>IF(N328="snížená",J328,0)</f>
        <v>0</v>
      </c>
      <c r="BG328" s="134">
        <f>IF(N328="zákl. přenesená",J328,0)</f>
        <v>0</v>
      </c>
      <c r="BH328" s="134">
        <f>IF(N328="sníž. přenesená",J328,0)</f>
        <v>0</v>
      </c>
      <c r="BI328" s="134">
        <f>IF(N328="nulová",J328,0)</f>
        <v>0</v>
      </c>
      <c r="BJ328" s="18" t="s">
        <v>83</v>
      </c>
      <c r="BK328" s="134">
        <f>ROUND(I328*H328,2)</f>
        <v>0</v>
      </c>
      <c r="BL328" s="18" t="s">
        <v>272</v>
      </c>
      <c r="BM328" s="133" t="s">
        <v>6821</v>
      </c>
    </row>
    <row r="329" spans="2:65" s="1" customFormat="1" ht="11.25">
      <c r="B329" s="33"/>
      <c r="D329" s="186" t="s">
        <v>1068</v>
      </c>
      <c r="F329" s="187" t="s">
        <v>3133</v>
      </c>
      <c r="I329" s="151"/>
      <c r="L329" s="33"/>
      <c r="M329" s="152"/>
      <c r="T329" s="54"/>
      <c r="AT329" s="18" t="s">
        <v>1068</v>
      </c>
      <c r="AU329" s="18" t="s">
        <v>83</v>
      </c>
    </row>
    <row r="330" spans="2:65" s="1" customFormat="1" ht="19.5">
      <c r="B330" s="33"/>
      <c r="D330" s="136" t="s">
        <v>341</v>
      </c>
      <c r="F330" s="150" t="s">
        <v>3134</v>
      </c>
      <c r="I330" s="151"/>
      <c r="L330" s="33"/>
      <c r="M330" s="152"/>
      <c r="T330" s="54"/>
      <c r="AT330" s="18" t="s">
        <v>341</v>
      </c>
      <c r="AU330" s="18" t="s">
        <v>83</v>
      </c>
    </row>
    <row r="331" spans="2:65" s="1" customFormat="1" ht="16.5" customHeight="1">
      <c r="B331" s="33"/>
      <c r="C331" s="122" t="s">
        <v>612</v>
      </c>
      <c r="D331" s="122" t="s">
        <v>267</v>
      </c>
      <c r="E331" s="123" t="s">
        <v>3146</v>
      </c>
      <c r="F331" s="124" t="s">
        <v>3147</v>
      </c>
      <c r="G331" s="125" t="s">
        <v>298</v>
      </c>
      <c r="H331" s="126">
        <v>19</v>
      </c>
      <c r="I331" s="127"/>
      <c r="J331" s="128">
        <f>ROUND(I331*H331,2)</f>
        <v>0</v>
      </c>
      <c r="K331" s="124" t="s">
        <v>1066</v>
      </c>
      <c r="L331" s="33"/>
      <c r="M331" s="129" t="s">
        <v>19</v>
      </c>
      <c r="N331" s="130" t="s">
        <v>46</v>
      </c>
      <c r="P331" s="131">
        <f>O331*H331</f>
        <v>0</v>
      </c>
      <c r="Q331" s="131">
        <v>0</v>
      </c>
      <c r="R331" s="131">
        <f>Q331*H331</f>
        <v>0</v>
      </c>
      <c r="S331" s="131">
        <v>0</v>
      </c>
      <c r="T331" s="132">
        <f>S331*H331</f>
        <v>0</v>
      </c>
      <c r="AR331" s="133" t="s">
        <v>272</v>
      </c>
      <c r="AT331" s="133" t="s">
        <v>267</v>
      </c>
      <c r="AU331" s="133" t="s">
        <v>83</v>
      </c>
      <c r="AY331" s="18" t="s">
        <v>266</v>
      </c>
      <c r="BE331" s="134">
        <f>IF(N331="základní",J331,0)</f>
        <v>0</v>
      </c>
      <c r="BF331" s="134">
        <f>IF(N331="snížená",J331,0)</f>
        <v>0</v>
      </c>
      <c r="BG331" s="134">
        <f>IF(N331="zákl. přenesená",J331,0)</f>
        <v>0</v>
      </c>
      <c r="BH331" s="134">
        <f>IF(N331="sníž. přenesená",J331,0)</f>
        <v>0</v>
      </c>
      <c r="BI331" s="134">
        <f>IF(N331="nulová",J331,0)</f>
        <v>0</v>
      </c>
      <c r="BJ331" s="18" t="s">
        <v>83</v>
      </c>
      <c r="BK331" s="134">
        <f>ROUND(I331*H331,2)</f>
        <v>0</v>
      </c>
      <c r="BL331" s="18" t="s">
        <v>272</v>
      </c>
      <c r="BM331" s="133" t="s">
        <v>6822</v>
      </c>
    </row>
    <row r="332" spans="2:65" s="1" customFormat="1" ht="11.25">
      <c r="B332" s="33"/>
      <c r="D332" s="186" t="s">
        <v>1068</v>
      </c>
      <c r="F332" s="187" t="s">
        <v>3149</v>
      </c>
      <c r="I332" s="151"/>
      <c r="L332" s="33"/>
      <c r="M332" s="152"/>
      <c r="T332" s="54"/>
      <c r="AT332" s="18" t="s">
        <v>1068</v>
      </c>
      <c r="AU332" s="18" t="s">
        <v>83</v>
      </c>
    </row>
    <row r="333" spans="2:65" s="1" customFormat="1" ht="29.25">
      <c r="B333" s="33"/>
      <c r="D333" s="136" t="s">
        <v>341</v>
      </c>
      <c r="F333" s="150" t="s">
        <v>3150</v>
      </c>
      <c r="I333" s="151"/>
      <c r="L333" s="33"/>
      <c r="M333" s="152"/>
      <c r="T333" s="54"/>
      <c r="AT333" s="18" t="s">
        <v>341</v>
      </c>
      <c r="AU333" s="18" t="s">
        <v>83</v>
      </c>
    </row>
    <row r="334" spans="2:65" s="1" customFormat="1" ht="16.5" customHeight="1">
      <c r="B334" s="33"/>
      <c r="C334" s="122" t="s">
        <v>600</v>
      </c>
      <c r="D334" s="122" t="s">
        <v>267</v>
      </c>
      <c r="E334" s="123" t="s">
        <v>3152</v>
      </c>
      <c r="F334" s="124" t="s">
        <v>3153</v>
      </c>
      <c r="G334" s="125" t="s">
        <v>3096</v>
      </c>
      <c r="H334" s="126">
        <v>70.3</v>
      </c>
      <c r="I334" s="127"/>
      <c r="J334" s="128">
        <f>ROUND(I334*H334,2)</f>
        <v>0</v>
      </c>
      <c r="K334" s="124" t="s">
        <v>2590</v>
      </c>
      <c r="L334" s="33"/>
      <c r="M334" s="129" t="s">
        <v>19</v>
      </c>
      <c r="N334" s="130" t="s">
        <v>46</v>
      </c>
      <c r="P334" s="131">
        <f>O334*H334</f>
        <v>0</v>
      </c>
      <c r="Q334" s="131">
        <v>0</v>
      </c>
      <c r="R334" s="131">
        <f>Q334*H334</f>
        <v>0</v>
      </c>
      <c r="S334" s="131">
        <v>0</v>
      </c>
      <c r="T334" s="132">
        <f>S334*H334</f>
        <v>0</v>
      </c>
      <c r="AR334" s="133" t="s">
        <v>272</v>
      </c>
      <c r="AT334" s="133" t="s">
        <v>267</v>
      </c>
      <c r="AU334" s="133" t="s">
        <v>83</v>
      </c>
      <c r="AY334" s="18" t="s">
        <v>266</v>
      </c>
      <c r="BE334" s="134">
        <f>IF(N334="základní",J334,0)</f>
        <v>0</v>
      </c>
      <c r="BF334" s="134">
        <f>IF(N334="snížená",J334,0)</f>
        <v>0</v>
      </c>
      <c r="BG334" s="134">
        <f>IF(N334="zákl. přenesená",J334,0)</f>
        <v>0</v>
      </c>
      <c r="BH334" s="134">
        <f>IF(N334="sníž. přenesená",J334,0)</f>
        <v>0</v>
      </c>
      <c r="BI334" s="134">
        <f>IF(N334="nulová",J334,0)</f>
        <v>0</v>
      </c>
      <c r="BJ334" s="18" t="s">
        <v>83</v>
      </c>
      <c r="BK334" s="134">
        <f>ROUND(I334*H334,2)</f>
        <v>0</v>
      </c>
      <c r="BL334" s="18" t="s">
        <v>272</v>
      </c>
      <c r="BM334" s="133" t="s">
        <v>6823</v>
      </c>
    </row>
    <row r="335" spans="2:65" s="1" customFormat="1" ht="126.75">
      <c r="B335" s="33"/>
      <c r="D335" s="136" t="s">
        <v>341</v>
      </c>
      <c r="F335" s="150" t="s">
        <v>3155</v>
      </c>
      <c r="I335" s="151"/>
      <c r="L335" s="33"/>
      <c r="M335" s="152"/>
      <c r="T335" s="54"/>
      <c r="AT335" s="18" t="s">
        <v>341</v>
      </c>
      <c r="AU335" s="18" t="s">
        <v>83</v>
      </c>
    </row>
    <row r="336" spans="2:65" s="1" customFormat="1" ht="16.5" customHeight="1">
      <c r="B336" s="33"/>
      <c r="C336" s="122" t="s">
        <v>604</v>
      </c>
      <c r="D336" s="122" t="s">
        <v>267</v>
      </c>
      <c r="E336" s="123" t="s">
        <v>3157</v>
      </c>
      <c r="F336" s="124" t="s">
        <v>3158</v>
      </c>
      <c r="G336" s="125" t="s">
        <v>310</v>
      </c>
      <c r="H336" s="126">
        <v>2</v>
      </c>
      <c r="I336" s="127"/>
      <c r="J336" s="128">
        <f>ROUND(I336*H336,2)</f>
        <v>0</v>
      </c>
      <c r="K336" s="124" t="s">
        <v>1066</v>
      </c>
      <c r="L336" s="33"/>
      <c r="M336" s="129" t="s">
        <v>19</v>
      </c>
      <c r="N336" s="130" t="s">
        <v>46</v>
      </c>
      <c r="P336" s="131">
        <f>O336*H336</f>
        <v>0</v>
      </c>
      <c r="Q336" s="131">
        <v>0</v>
      </c>
      <c r="R336" s="131">
        <f>Q336*H336</f>
        <v>0</v>
      </c>
      <c r="S336" s="131">
        <v>0</v>
      </c>
      <c r="T336" s="132">
        <f>S336*H336</f>
        <v>0</v>
      </c>
      <c r="AR336" s="133" t="s">
        <v>272</v>
      </c>
      <c r="AT336" s="133" t="s">
        <v>267</v>
      </c>
      <c r="AU336" s="133" t="s">
        <v>83</v>
      </c>
      <c r="AY336" s="18" t="s">
        <v>266</v>
      </c>
      <c r="BE336" s="134">
        <f>IF(N336="základní",J336,0)</f>
        <v>0</v>
      </c>
      <c r="BF336" s="134">
        <f>IF(N336="snížená",J336,0)</f>
        <v>0</v>
      </c>
      <c r="BG336" s="134">
        <f>IF(N336="zákl. přenesená",J336,0)</f>
        <v>0</v>
      </c>
      <c r="BH336" s="134">
        <f>IF(N336="sníž. přenesená",J336,0)</f>
        <v>0</v>
      </c>
      <c r="BI336" s="134">
        <f>IF(N336="nulová",J336,0)</f>
        <v>0</v>
      </c>
      <c r="BJ336" s="18" t="s">
        <v>83</v>
      </c>
      <c r="BK336" s="134">
        <f>ROUND(I336*H336,2)</f>
        <v>0</v>
      </c>
      <c r="BL336" s="18" t="s">
        <v>272</v>
      </c>
      <c r="BM336" s="133" t="s">
        <v>6824</v>
      </c>
    </row>
    <row r="337" spans="2:65" s="1" customFormat="1" ht="11.25">
      <c r="B337" s="33"/>
      <c r="D337" s="186" t="s">
        <v>1068</v>
      </c>
      <c r="F337" s="187" t="s">
        <v>3160</v>
      </c>
      <c r="I337" s="151"/>
      <c r="L337" s="33"/>
      <c r="M337" s="152"/>
      <c r="T337" s="54"/>
      <c r="AT337" s="18" t="s">
        <v>1068</v>
      </c>
      <c r="AU337" s="18" t="s">
        <v>83</v>
      </c>
    </row>
    <row r="338" spans="2:65" s="1" customFormat="1" ht="19.5">
      <c r="B338" s="33"/>
      <c r="D338" s="136" t="s">
        <v>341</v>
      </c>
      <c r="F338" s="150" t="s">
        <v>3161</v>
      </c>
      <c r="I338" s="151"/>
      <c r="L338" s="33"/>
      <c r="M338" s="152"/>
      <c r="T338" s="54"/>
      <c r="AT338" s="18" t="s">
        <v>341</v>
      </c>
      <c r="AU338" s="18" t="s">
        <v>83</v>
      </c>
    </row>
    <row r="339" spans="2:65" s="1" customFormat="1" ht="21.75" customHeight="1">
      <c r="B339" s="33"/>
      <c r="C339" s="122" t="s">
        <v>620</v>
      </c>
      <c r="D339" s="122" t="s">
        <v>267</v>
      </c>
      <c r="E339" s="123" t="s">
        <v>6042</v>
      </c>
      <c r="F339" s="124" t="s">
        <v>6043</v>
      </c>
      <c r="G339" s="125" t="s">
        <v>310</v>
      </c>
      <c r="H339" s="126">
        <v>64</v>
      </c>
      <c r="I339" s="127"/>
      <c r="J339" s="128">
        <f>ROUND(I339*H339,2)</f>
        <v>0</v>
      </c>
      <c r="K339" s="124" t="s">
        <v>1066</v>
      </c>
      <c r="L339" s="33"/>
      <c r="M339" s="129" t="s">
        <v>19</v>
      </c>
      <c r="N339" s="130" t="s">
        <v>46</v>
      </c>
      <c r="P339" s="131">
        <f>O339*H339</f>
        <v>0</v>
      </c>
      <c r="Q339" s="131">
        <v>0</v>
      </c>
      <c r="R339" s="131">
        <f>Q339*H339</f>
        <v>0</v>
      </c>
      <c r="S339" s="131">
        <v>0</v>
      </c>
      <c r="T339" s="132">
        <f>S339*H339</f>
        <v>0</v>
      </c>
      <c r="AR339" s="133" t="s">
        <v>272</v>
      </c>
      <c r="AT339" s="133" t="s">
        <v>267</v>
      </c>
      <c r="AU339" s="133" t="s">
        <v>83</v>
      </c>
      <c r="AY339" s="18" t="s">
        <v>266</v>
      </c>
      <c r="BE339" s="134">
        <f>IF(N339="základní",J339,0)</f>
        <v>0</v>
      </c>
      <c r="BF339" s="134">
        <f>IF(N339="snížená",J339,0)</f>
        <v>0</v>
      </c>
      <c r="BG339" s="134">
        <f>IF(N339="zákl. přenesená",J339,0)</f>
        <v>0</v>
      </c>
      <c r="BH339" s="134">
        <f>IF(N339="sníž. přenesená",J339,0)</f>
        <v>0</v>
      </c>
      <c r="BI339" s="134">
        <f>IF(N339="nulová",J339,0)</f>
        <v>0</v>
      </c>
      <c r="BJ339" s="18" t="s">
        <v>83</v>
      </c>
      <c r="BK339" s="134">
        <f>ROUND(I339*H339,2)</f>
        <v>0</v>
      </c>
      <c r="BL339" s="18" t="s">
        <v>272</v>
      </c>
      <c r="BM339" s="133" t="s">
        <v>6825</v>
      </c>
    </row>
    <row r="340" spans="2:65" s="1" customFormat="1" ht="11.25">
      <c r="B340" s="33"/>
      <c r="D340" s="186" t="s">
        <v>1068</v>
      </c>
      <c r="F340" s="187" t="s">
        <v>6045</v>
      </c>
      <c r="I340" s="151"/>
      <c r="L340" s="33"/>
      <c r="M340" s="152"/>
      <c r="T340" s="54"/>
      <c r="AT340" s="18" t="s">
        <v>1068</v>
      </c>
      <c r="AU340" s="18" t="s">
        <v>83</v>
      </c>
    </row>
    <row r="341" spans="2:65" s="1" customFormat="1" ht="29.25">
      <c r="B341" s="33"/>
      <c r="D341" s="136" t="s">
        <v>341</v>
      </c>
      <c r="F341" s="150" t="s">
        <v>6046</v>
      </c>
      <c r="I341" s="151"/>
      <c r="L341" s="33"/>
      <c r="M341" s="152"/>
      <c r="T341" s="54"/>
      <c r="AT341" s="18" t="s">
        <v>341</v>
      </c>
      <c r="AU341" s="18" t="s">
        <v>83</v>
      </c>
    </row>
    <row r="342" spans="2:65" s="1" customFormat="1" ht="16.5" customHeight="1">
      <c r="B342" s="33"/>
      <c r="C342" s="122" t="s">
        <v>624</v>
      </c>
      <c r="D342" s="122" t="s">
        <v>267</v>
      </c>
      <c r="E342" s="123" t="s">
        <v>3217</v>
      </c>
      <c r="F342" s="124" t="s">
        <v>3218</v>
      </c>
      <c r="G342" s="125" t="s">
        <v>270</v>
      </c>
      <c r="H342" s="126">
        <v>66.960999999999999</v>
      </c>
      <c r="I342" s="127"/>
      <c r="J342" s="128">
        <f>ROUND(I342*H342,2)</f>
        <v>0</v>
      </c>
      <c r="K342" s="124" t="s">
        <v>1066</v>
      </c>
      <c r="L342" s="33"/>
      <c r="M342" s="129" t="s">
        <v>19</v>
      </c>
      <c r="N342" s="130" t="s">
        <v>46</v>
      </c>
      <c r="P342" s="131">
        <f>O342*H342</f>
        <v>0</v>
      </c>
      <c r="Q342" s="131">
        <v>0</v>
      </c>
      <c r="R342" s="131">
        <f>Q342*H342</f>
        <v>0</v>
      </c>
      <c r="S342" s="131">
        <v>0</v>
      </c>
      <c r="T342" s="132">
        <f>S342*H342</f>
        <v>0</v>
      </c>
      <c r="AR342" s="133" t="s">
        <v>272</v>
      </c>
      <c r="AT342" s="133" t="s">
        <v>267</v>
      </c>
      <c r="AU342" s="133" t="s">
        <v>83</v>
      </c>
      <c r="AY342" s="18" t="s">
        <v>266</v>
      </c>
      <c r="BE342" s="134">
        <f>IF(N342="základní",J342,0)</f>
        <v>0</v>
      </c>
      <c r="BF342" s="134">
        <f>IF(N342="snížená",J342,0)</f>
        <v>0</v>
      </c>
      <c r="BG342" s="134">
        <f>IF(N342="zákl. přenesená",J342,0)</f>
        <v>0</v>
      </c>
      <c r="BH342" s="134">
        <f>IF(N342="sníž. přenesená",J342,0)</f>
        <v>0</v>
      </c>
      <c r="BI342" s="134">
        <f>IF(N342="nulová",J342,0)</f>
        <v>0</v>
      </c>
      <c r="BJ342" s="18" t="s">
        <v>83</v>
      </c>
      <c r="BK342" s="134">
        <f>ROUND(I342*H342,2)</f>
        <v>0</v>
      </c>
      <c r="BL342" s="18" t="s">
        <v>272</v>
      </c>
      <c r="BM342" s="133" t="s">
        <v>6826</v>
      </c>
    </row>
    <row r="343" spans="2:65" s="1" customFormat="1" ht="11.25">
      <c r="B343" s="33"/>
      <c r="D343" s="186" t="s">
        <v>1068</v>
      </c>
      <c r="F343" s="187" t="s">
        <v>3220</v>
      </c>
      <c r="I343" s="151"/>
      <c r="L343" s="33"/>
      <c r="M343" s="152"/>
      <c r="T343" s="54"/>
      <c r="AT343" s="18" t="s">
        <v>1068</v>
      </c>
      <c r="AU343" s="18" t="s">
        <v>83</v>
      </c>
    </row>
    <row r="344" spans="2:65" s="1" customFormat="1" ht="19.5">
      <c r="B344" s="33"/>
      <c r="D344" s="136" t="s">
        <v>341</v>
      </c>
      <c r="F344" s="150" t="s">
        <v>3221</v>
      </c>
      <c r="I344" s="151"/>
      <c r="L344" s="33"/>
      <c r="M344" s="152"/>
      <c r="T344" s="54"/>
      <c r="AT344" s="18" t="s">
        <v>341</v>
      </c>
      <c r="AU344" s="18" t="s">
        <v>83</v>
      </c>
    </row>
    <row r="345" spans="2:65" s="1" customFormat="1" ht="16.5" customHeight="1">
      <c r="B345" s="33"/>
      <c r="C345" s="122" t="s">
        <v>628</v>
      </c>
      <c r="D345" s="122" t="s">
        <v>267</v>
      </c>
      <c r="E345" s="123" t="s">
        <v>6048</v>
      </c>
      <c r="F345" s="124" t="s">
        <v>6049</v>
      </c>
      <c r="G345" s="125" t="s">
        <v>270</v>
      </c>
      <c r="H345" s="126">
        <v>2.1749999999999998</v>
      </c>
      <c r="I345" s="127"/>
      <c r="J345" s="128">
        <f>ROUND(I345*H345,2)</f>
        <v>0</v>
      </c>
      <c r="K345" s="124" t="s">
        <v>1066</v>
      </c>
      <c r="L345" s="33"/>
      <c r="M345" s="129" t="s">
        <v>19</v>
      </c>
      <c r="N345" s="130" t="s">
        <v>46</v>
      </c>
      <c r="P345" s="131">
        <f>O345*H345</f>
        <v>0</v>
      </c>
      <c r="Q345" s="131">
        <v>0</v>
      </c>
      <c r="R345" s="131">
        <f>Q345*H345</f>
        <v>0</v>
      </c>
      <c r="S345" s="131">
        <v>0</v>
      </c>
      <c r="T345" s="132">
        <f>S345*H345</f>
        <v>0</v>
      </c>
      <c r="AR345" s="133" t="s">
        <v>272</v>
      </c>
      <c r="AT345" s="133" t="s">
        <v>267</v>
      </c>
      <c r="AU345" s="133" t="s">
        <v>83</v>
      </c>
      <c r="AY345" s="18" t="s">
        <v>266</v>
      </c>
      <c r="BE345" s="134">
        <f>IF(N345="základní",J345,0)</f>
        <v>0</v>
      </c>
      <c r="BF345" s="134">
        <f>IF(N345="snížená",J345,0)</f>
        <v>0</v>
      </c>
      <c r="BG345" s="134">
        <f>IF(N345="zákl. přenesená",J345,0)</f>
        <v>0</v>
      </c>
      <c r="BH345" s="134">
        <f>IF(N345="sníž. přenesená",J345,0)</f>
        <v>0</v>
      </c>
      <c r="BI345" s="134">
        <f>IF(N345="nulová",J345,0)</f>
        <v>0</v>
      </c>
      <c r="BJ345" s="18" t="s">
        <v>83</v>
      </c>
      <c r="BK345" s="134">
        <f>ROUND(I345*H345,2)</f>
        <v>0</v>
      </c>
      <c r="BL345" s="18" t="s">
        <v>272</v>
      </c>
      <c r="BM345" s="133" t="s">
        <v>6827</v>
      </c>
    </row>
    <row r="346" spans="2:65" s="1" customFormat="1" ht="11.25">
      <c r="B346" s="33"/>
      <c r="D346" s="186" t="s">
        <v>1068</v>
      </c>
      <c r="F346" s="187" t="s">
        <v>6051</v>
      </c>
      <c r="I346" s="151"/>
      <c r="L346" s="33"/>
      <c r="M346" s="152"/>
      <c r="T346" s="54"/>
      <c r="AT346" s="18" t="s">
        <v>1068</v>
      </c>
      <c r="AU346" s="18" t="s">
        <v>83</v>
      </c>
    </row>
    <row r="347" spans="2:65" s="1" customFormat="1" ht="19.5">
      <c r="B347" s="33"/>
      <c r="D347" s="136" t="s">
        <v>341</v>
      </c>
      <c r="F347" s="150" t="s">
        <v>6052</v>
      </c>
      <c r="I347" s="151"/>
      <c r="L347" s="33"/>
      <c r="M347" s="152"/>
      <c r="T347" s="54"/>
      <c r="AT347" s="18" t="s">
        <v>341</v>
      </c>
      <c r="AU347" s="18" t="s">
        <v>83</v>
      </c>
    </row>
    <row r="348" spans="2:65" s="1" customFormat="1" ht="21.75" customHeight="1">
      <c r="B348" s="33"/>
      <c r="C348" s="122" t="s">
        <v>632</v>
      </c>
      <c r="D348" s="122" t="s">
        <v>267</v>
      </c>
      <c r="E348" s="123" t="s">
        <v>3226</v>
      </c>
      <c r="F348" s="124" t="s">
        <v>3227</v>
      </c>
      <c r="G348" s="125" t="s">
        <v>2636</v>
      </c>
      <c r="H348" s="126">
        <v>174.09899999999999</v>
      </c>
      <c r="I348" s="127"/>
      <c r="J348" s="128">
        <f>ROUND(I348*H348,2)</f>
        <v>0</v>
      </c>
      <c r="K348" s="124" t="s">
        <v>1066</v>
      </c>
      <c r="L348" s="33"/>
      <c r="M348" s="129" t="s">
        <v>19</v>
      </c>
      <c r="N348" s="130" t="s">
        <v>46</v>
      </c>
      <c r="P348" s="131">
        <f>O348*H348</f>
        <v>0</v>
      </c>
      <c r="Q348" s="131">
        <v>0</v>
      </c>
      <c r="R348" s="131">
        <f>Q348*H348</f>
        <v>0</v>
      </c>
      <c r="S348" s="131">
        <v>0</v>
      </c>
      <c r="T348" s="132">
        <f>S348*H348</f>
        <v>0</v>
      </c>
      <c r="AR348" s="133" t="s">
        <v>272</v>
      </c>
      <c r="AT348" s="133" t="s">
        <v>267</v>
      </c>
      <c r="AU348" s="133" t="s">
        <v>83</v>
      </c>
      <c r="AY348" s="18" t="s">
        <v>266</v>
      </c>
      <c r="BE348" s="134">
        <f>IF(N348="základní",J348,0)</f>
        <v>0</v>
      </c>
      <c r="BF348" s="134">
        <f>IF(N348="snížená",J348,0)</f>
        <v>0</v>
      </c>
      <c r="BG348" s="134">
        <f>IF(N348="zákl. přenesená",J348,0)</f>
        <v>0</v>
      </c>
      <c r="BH348" s="134">
        <f>IF(N348="sníž. přenesená",J348,0)</f>
        <v>0</v>
      </c>
      <c r="BI348" s="134">
        <f>IF(N348="nulová",J348,0)</f>
        <v>0</v>
      </c>
      <c r="BJ348" s="18" t="s">
        <v>83</v>
      </c>
      <c r="BK348" s="134">
        <f>ROUND(I348*H348,2)</f>
        <v>0</v>
      </c>
      <c r="BL348" s="18" t="s">
        <v>272</v>
      </c>
      <c r="BM348" s="133" t="s">
        <v>6828</v>
      </c>
    </row>
    <row r="349" spans="2:65" s="1" customFormat="1" ht="11.25">
      <c r="B349" s="33"/>
      <c r="D349" s="186" t="s">
        <v>1068</v>
      </c>
      <c r="F349" s="187" t="s">
        <v>3229</v>
      </c>
      <c r="I349" s="151"/>
      <c r="L349" s="33"/>
      <c r="M349" s="152"/>
      <c r="T349" s="54"/>
      <c r="AT349" s="18" t="s">
        <v>1068</v>
      </c>
      <c r="AU349" s="18" t="s">
        <v>83</v>
      </c>
    </row>
    <row r="350" spans="2:65" s="1" customFormat="1" ht="39">
      <c r="B350" s="33"/>
      <c r="D350" s="136" t="s">
        <v>341</v>
      </c>
      <c r="F350" s="150" t="s">
        <v>3230</v>
      </c>
      <c r="I350" s="151"/>
      <c r="L350" s="33"/>
      <c r="M350" s="152"/>
      <c r="T350" s="54"/>
      <c r="AT350" s="18" t="s">
        <v>341</v>
      </c>
      <c r="AU350" s="18" t="s">
        <v>83</v>
      </c>
    </row>
    <row r="351" spans="2:65" s="1" customFormat="1" ht="24.2" customHeight="1">
      <c r="B351" s="33"/>
      <c r="C351" s="122" t="s">
        <v>636</v>
      </c>
      <c r="D351" s="122" t="s">
        <v>267</v>
      </c>
      <c r="E351" s="123" t="s">
        <v>3232</v>
      </c>
      <c r="F351" s="124" t="s">
        <v>3233</v>
      </c>
      <c r="G351" s="125" t="s">
        <v>2636</v>
      </c>
      <c r="H351" s="126">
        <v>30</v>
      </c>
      <c r="I351" s="127"/>
      <c r="J351" s="128">
        <f>ROUND(I351*H351,2)</f>
        <v>0</v>
      </c>
      <c r="K351" s="124" t="s">
        <v>1066</v>
      </c>
      <c r="L351" s="33"/>
      <c r="M351" s="129" t="s">
        <v>19</v>
      </c>
      <c r="N351" s="130" t="s">
        <v>46</v>
      </c>
      <c r="P351" s="131">
        <f>O351*H351</f>
        <v>0</v>
      </c>
      <c r="Q351" s="131">
        <v>0</v>
      </c>
      <c r="R351" s="131">
        <f>Q351*H351</f>
        <v>0</v>
      </c>
      <c r="S351" s="131">
        <v>0</v>
      </c>
      <c r="T351" s="132">
        <f>S351*H351</f>
        <v>0</v>
      </c>
      <c r="AR351" s="133" t="s">
        <v>272</v>
      </c>
      <c r="AT351" s="133" t="s">
        <v>267</v>
      </c>
      <c r="AU351" s="133" t="s">
        <v>83</v>
      </c>
      <c r="AY351" s="18" t="s">
        <v>266</v>
      </c>
      <c r="BE351" s="134">
        <f>IF(N351="základní",J351,0)</f>
        <v>0</v>
      </c>
      <c r="BF351" s="134">
        <f>IF(N351="snížená",J351,0)</f>
        <v>0</v>
      </c>
      <c r="BG351" s="134">
        <f>IF(N351="zákl. přenesená",J351,0)</f>
        <v>0</v>
      </c>
      <c r="BH351" s="134">
        <f>IF(N351="sníž. přenesená",J351,0)</f>
        <v>0</v>
      </c>
      <c r="BI351" s="134">
        <f>IF(N351="nulová",J351,0)</f>
        <v>0</v>
      </c>
      <c r="BJ351" s="18" t="s">
        <v>83</v>
      </c>
      <c r="BK351" s="134">
        <f>ROUND(I351*H351,2)</f>
        <v>0</v>
      </c>
      <c r="BL351" s="18" t="s">
        <v>272</v>
      </c>
      <c r="BM351" s="133" t="s">
        <v>6829</v>
      </c>
    </row>
    <row r="352" spans="2:65" s="1" customFormat="1" ht="11.25">
      <c r="B352" s="33"/>
      <c r="D352" s="186" t="s">
        <v>1068</v>
      </c>
      <c r="F352" s="187" t="s">
        <v>3235</v>
      </c>
      <c r="I352" s="151"/>
      <c r="L352" s="33"/>
      <c r="M352" s="152"/>
      <c r="T352" s="54"/>
      <c r="AT352" s="18" t="s">
        <v>1068</v>
      </c>
      <c r="AU352" s="18" t="s">
        <v>83</v>
      </c>
    </row>
    <row r="353" spans="2:65" s="1" customFormat="1" ht="39">
      <c r="B353" s="33"/>
      <c r="D353" s="136" t="s">
        <v>341</v>
      </c>
      <c r="F353" s="150" t="s">
        <v>2724</v>
      </c>
      <c r="I353" s="151"/>
      <c r="L353" s="33"/>
      <c r="M353" s="152"/>
      <c r="T353" s="54"/>
      <c r="AT353" s="18" t="s">
        <v>341</v>
      </c>
      <c r="AU353" s="18" t="s">
        <v>83</v>
      </c>
    </row>
    <row r="354" spans="2:65" s="1" customFormat="1" ht="16.5" customHeight="1">
      <c r="B354" s="33"/>
      <c r="C354" s="122" t="s">
        <v>3007</v>
      </c>
      <c r="D354" s="122" t="s">
        <v>267</v>
      </c>
      <c r="E354" s="123" t="s">
        <v>1111</v>
      </c>
      <c r="F354" s="124" t="s">
        <v>1112</v>
      </c>
      <c r="G354" s="125" t="s">
        <v>2636</v>
      </c>
      <c r="H354" s="126">
        <v>30</v>
      </c>
      <c r="I354" s="127"/>
      <c r="J354" s="128">
        <f>ROUND(I354*H354,2)</f>
        <v>0</v>
      </c>
      <c r="K354" s="124" t="s">
        <v>1066</v>
      </c>
      <c r="L354" s="33"/>
      <c r="M354" s="129" t="s">
        <v>19</v>
      </c>
      <c r="N354" s="130" t="s">
        <v>46</v>
      </c>
      <c r="P354" s="131">
        <f>O354*H354</f>
        <v>0</v>
      </c>
      <c r="Q354" s="131">
        <v>0</v>
      </c>
      <c r="R354" s="131">
        <f>Q354*H354</f>
        <v>0</v>
      </c>
      <c r="S354" s="131">
        <v>0</v>
      </c>
      <c r="T354" s="132">
        <f>S354*H354</f>
        <v>0</v>
      </c>
      <c r="AR354" s="133" t="s">
        <v>272</v>
      </c>
      <c r="AT354" s="133" t="s">
        <v>267</v>
      </c>
      <c r="AU354" s="133" t="s">
        <v>83</v>
      </c>
      <c r="AY354" s="18" t="s">
        <v>266</v>
      </c>
      <c r="BE354" s="134">
        <f>IF(N354="základní",J354,0)</f>
        <v>0</v>
      </c>
      <c r="BF354" s="134">
        <f>IF(N354="snížená",J354,0)</f>
        <v>0</v>
      </c>
      <c r="BG354" s="134">
        <f>IF(N354="zákl. přenesená",J354,0)</f>
        <v>0</v>
      </c>
      <c r="BH354" s="134">
        <f>IF(N354="sníž. přenesená",J354,0)</f>
        <v>0</v>
      </c>
      <c r="BI354" s="134">
        <f>IF(N354="nulová",J354,0)</f>
        <v>0</v>
      </c>
      <c r="BJ354" s="18" t="s">
        <v>83</v>
      </c>
      <c r="BK354" s="134">
        <f>ROUND(I354*H354,2)</f>
        <v>0</v>
      </c>
      <c r="BL354" s="18" t="s">
        <v>272</v>
      </c>
      <c r="BM354" s="133" t="s">
        <v>6830</v>
      </c>
    </row>
    <row r="355" spans="2:65" s="1" customFormat="1" ht="11.25">
      <c r="B355" s="33"/>
      <c r="D355" s="186" t="s">
        <v>1068</v>
      </c>
      <c r="F355" s="187" t="s">
        <v>1114</v>
      </c>
      <c r="I355" s="151"/>
      <c r="L355" s="33"/>
      <c r="M355" s="152"/>
      <c r="T355" s="54"/>
      <c r="AT355" s="18" t="s">
        <v>1068</v>
      </c>
      <c r="AU355" s="18" t="s">
        <v>83</v>
      </c>
    </row>
    <row r="356" spans="2:65" s="1" customFormat="1" ht="19.5">
      <c r="B356" s="33"/>
      <c r="D356" s="136" t="s">
        <v>341</v>
      </c>
      <c r="F356" s="150" t="s">
        <v>3238</v>
      </c>
      <c r="I356" s="151"/>
      <c r="L356" s="33"/>
      <c r="M356" s="152"/>
      <c r="T356" s="54"/>
      <c r="AT356" s="18" t="s">
        <v>341</v>
      </c>
      <c r="AU356" s="18" t="s">
        <v>83</v>
      </c>
    </row>
    <row r="357" spans="2:65" s="1" customFormat="1" ht="16.5" customHeight="1">
      <c r="B357" s="33"/>
      <c r="C357" s="122" t="s">
        <v>3012</v>
      </c>
      <c r="D357" s="122" t="s">
        <v>267</v>
      </c>
      <c r="E357" s="123" t="s">
        <v>1115</v>
      </c>
      <c r="F357" s="124" t="s">
        <v>1116</v>
      </c>
      <c r="G357" s="125" t="s">
        <v>2636</v>
      </c>
      <c r="H357" s="126">
        <v>600</v>
      </c>
      <c r="I357" s="127"/>
      <c r="J357" s="128">
        <f>ROUND(I357*H357,2)</f>
        <v>0</v>
      </c>
      <c r="K357" s="124" t="s">
        <v>1066</v>
      </c>
      <c r="L357" s="33"/>
      <c r="M357" s="129" t="s">
        <v>19</v>
      </c>
      <c r="N357" s="130" t="s">
        <v>46</v>
      </c>
      <c r="P357" s="131">
        <f>O357*H357</f>
        <v>0</v>
      </c>
      <c r="Q357" s="131">
        <v>0</v>
      </c>
      <c r="R357" s="131">
        <f>Q357*H357</f>
        <v>0</v>
      </c>
      <c r="S357" s="131">
        <v>0</v>
      </c>
      <c r="T357" s="132">
        <f>S357*H357</f>
        <v>0</v>
      </c>
      <c r="AR357" s="133" t="s">
        <v>272</v>
      </c>
      <c r="AT357" s="133" t="s">
        <v>267</v>
      </c>
      <c r="AU357" s="133" t="s">
        <v>83</v>
      </c>
      <c r="AY357" s="18" t="s">
        <v>266</v>
      </c>
      <c r="BE357" s="134">
        <f>IF(N357="základní",J357,0)</f>
        <v>0</v>
      </c>
      <c r="BF357" s="134">
        <f>IF(N357="snížená",J357,0)</f>
        <v>0</v>
      </c>
      <c r="BG357" s="134">
        <f>IF(N357="zákl. přenesená",J357,0)</f>
        <v>0</v>
      </c>
      <c r="BH357" s="134">
        <f>IF(N357="sníž. přenesená",J357,0)</f>
        <v>0</v>
      </c>
      <c r="BI357" s="134">
        <f>IF(N357="nulová",J357,0)</f>
        <v>0</v>
      </c>
      <c r="BJ357" s="18" t="s">
        <v>83</v>
      </c>
      <c r="BK357" s="134">
        <f>ROUND(I357*H357,2)</f>
        <v>0</v>
      </c>
      <c r="BL357" s="18" t="s">
        <v>272</v>
      </c>
      <c r="BM357" s="133" t="s">
        <v>6831</v>
      </c>
    </row>
    <row r="358" spans="2:65" s="1" customFormat="1" ht="11.25">
      <c r="B358" s="33"/>
      <c r="D358" s="186" t="s">
        <v>1068</v>
      </c>
      <c r="F358" s="187" t="s">
        <v>1118</v>
      </c>
      <c r="I358" s="151"/>
      <c r="L358" s="33"/>
      <c r="M358" s="152"/>
      <c r="T358" s="54"/>
      <c r="AT358" s="18" t="s">
        <v>1068</v>
      </c>
      <c r="AU358" s="18" t="s">
        <v>83</v>
      </c>
    </row>
    <row r="359" spans="2:65" s="1" customFormat="1" ht="29.25">
      <c r="B359" s="33"/>
      <c r="D359" s="136" t="s">
        <v>341</v>
      </c>
      <c r="F359" s="150" t="s">
        <v>3241</v>
      </c>
      <c r="I359" s="151"/>
      <c r="L359" s="33"/>
      <c r="M359" s="152"/>
      <c r="T359" s="54"/>
      <c r="AT359" s="18" t="s">
        <v>341</v>
      </c>
      <c r="AU359" s="18" t="s">
        <v>83</v>
      </c>
    </row>
    <row r="360" spans="2:65" s="1" customFormat="1" ht="16.5" customHeight="1">
      <c r="B360" s="33"/>
      <c r="C360" s="122" t="s">
        <v>3017</v>
      </c>
      <c r="D360" s="122" t="s">
        <v>267</v>
      </c>
      <c r="E360" s="123" t="s">
        <v>3243</v>
      </c>
      <c r="F360" s="124" t="s">
        <v>3244</v>
      </c>
      <c r="G360" s="125" t="s">
        <v>2636</v>
      </c>
      <c r="H360" s="126">
        <v>230.28700000000001</v>
      </c>
      <c r="I360" s="127"/>
      <c r="J360" s="128">
        <f>ROUND(I360*H360,2)</f>
        <v>0</v>
      </c>
      <c r="K360" s="124" t="s">
        <v>1066</v>
      </c>
      <c r="L360" s="33"/>
      <c r="M360" s="129" t="s">
        <v>19</v>
      </c>
      <c r="N360" s="130" t="s">
        <v>46</v>
      </c>
      <c r="P360" s="131">
        <f>O360*H360</f>
        <v>0</v>
      </c>
      <c r="Q360" s="131">
        <v>0</v>
      </c>
      <c r="R360" s="131">
        <f>Q360*H360</f>
        <v>0</v>
      </c>
      <c r="S360" s="131">
        <v>0</v>
      </c>
      <c r="T360" s="132">
        <f>S360*H360</f>
        <v>0</v>
      </c>
      <c r="AR360" s="133" t="s">
        <v>272</v>
      </c>
      <c r="AT360" s="133" t="s">
        <v>267</v>
      </c>
      <c r="AU360" s="133" t="s">
        <v>83</v>
      </c>
      <c r="AY360" s="18" t="s">
        <v>266</v>
      </c>
      <c r="BE360" s="134">
        <f>IF(N360="základní",J360,0)</f>
        <v>0</v>
      </c>
      <c r="BF360" s="134">
        <f>IF(N360="snížená",J360,0)</f>
        <v>0</v>
      </c>
      <c r="BG360" s="134">
        <f>IF(N360="zákl. přenesená",J360,0)</f>
        <v>0</v>
      </c>
      <c r="BH360" s="134">
        <f>IF(N360="sníž. přenesená",J360,0)</f>
        <v>0</v>
      </c>
      <c r="BI360" s="134">
        <f>IF(N360="nulová",J360,0)</f>
        <v>0</v>
      </c>
      <c r="BJ360" s="18" t="s">
        <v>83</v>
      </c>
      <c r="BK360" s="134">
        <f>ROUND(I360*H360,2)</f>
        <v>0</v>
      </c>
      <c r="BL360" s="18" t="s">
        <v>272</v>
      </c>
      <c r="BM360" s="133" t="s">
        <v>6832</v>
      </c>
    </row>
    <row r="361" spans="2:65" s="1" customFormat="1" ht="11.25">
      <c r="B361" s="33"/>
      <c r="D361" s="186" t="s">
        <v>1068</v>
      </c>
      <c r="F361" s="187" t="s">
        <v>3246</v>
      </c>
      <c r="I361" s="151"/>
      <c r="L361" s="33"/>
      <c r="M361" s="152"/>
      <c r="T361" s="54"/>
      <c r="AT361" s="18" t="s">
        <v>1068</v>
      </c>
      <c r="AU361" s="18" t="s">
        <v>83</v>
      </c>
    </row>
    <row r="362" spans="2:65" s="1" customFormat="1" ht="19.5">
      <c r="B362" s="33"/>
      <c r="D362" s="136" t="s">
        <v>341</v>
      </c>
      <c r="F362" s="150" t="s">
        <v>3247</v>
      </c>
      <c r="I362" s="151"/>
      <c r="L362" s="33"/>
      <c r="M362" s="152"/>
      <c r="T362" s="54"/>
      <c r="AT362" s="18" t="s">
        <v>341</v>
      </c>
      <c r="AU362" s="18" t="s">
        <v>83</v>
      </c>
    </row>
    <row r="363" spans="2:65" s="1" customFormat="1" ht="16.5" customHeight="1">
      <c r="B363" s="33"/>
      <c r="C363" s="122" t="s">
        <v>2102</v>
      </c>
      <c r="D363" s="122" t="s">
        <v>267</v>
      </c>
      <c r="E363" s="123" t="s">
        <v>3249</v>
      </c>
      <c r="F363" s="124" t="s">
        <v>3250</v>
      </c>
      <c r="G363" s="125" t="s">
        <v>2636</v>
      </c>
      <c r="H363" s="126">
        <v>5941.9759999999997</v>
      </c>
      <c r="I363" s="127"/>
      <c r="J363" s="128">
        <f>ROUND(I363*H363,2)</f>
        <v>0</v>
      </c>
      <c r="K363" s="124" t="s">
        <v>1066</v>
      </c>
      <c r="L363" s="33"/>
      <c r="M363" s="129" t="s">
        <v>19</v>
      </c>
      <c r="N363" s="130" t="s">
        <v>46</v>
      </c>
      <c r="P363" s="131">
        <f>O363*H363</f>
        <v>0</v>
      </c>
      <c r="Q363" s="131">
        <v>0</v>
      </c>
      <c r="R363" s="131">
        <f>Q363*H363</f>
        <v>0</v>
      </c>
      <c r="S363" s="131">
        <v>0</v>
      </c>
      <c r="T363" s="132">
        <f>S363*H363</f>
        <v>0</v>
      </c>
      <c r="AR363" s="133" t="s">
        <v>272</v>
      </c>
      <c r="AT363" s="133" t="s">
        <v>267</v>
      </c>
      <c r="AU363" s="133" t="s">
        <v>83</v>
      </c>
      <c r="AY363" s="18" t="s">
        <v>266</v>
      </c>
      <c r="BE363" s="134">
        <f>IF(N363="základní",J363,0)</f>
        <v>0</v>
      </c>
      <c r="BF363" s="134">
        <f>IF(N363="snížená",J363,0)</f>
        <v>0</v>
      </c>
      <c r="BG363" s="134">
        <f>IF(N363="zákl. přenesená",J363,0)</f>
        <v>0</v>
      </c>
      <c r="BH363" s="134">
        <f>IF(N363="sníž. přenesená",J363,0)</f>
        <v>0</v>
      </c>
      <c r="BI363" s="134">
        <f>IF(N363="nulová",J363,0)</f>
        <v>0</v>
      </c>
      <c r="BJ363" s="18" t="s">
        <v>83</v>
      </c>
      <c r="BK363" s="134">
        <f>ROUND(I363*H363,2)</f>
        <v>0</v>
      </c>
      <c r="BL363" s="18" t="s">
        <v>272</v>
      </c>
      <c r="BM363" s="133" t="s">
        <v>6833</v>
      </c>
    </row>
    <row r="364" spans="2:65" s="1" customFormat="1" ht="11.25">
      <c r="B364" s="33"/>
      <c r="D364" s="186" t="s">
        <v>1068</v>
      </c>
      <c r="F364" s="187" t="s">
        <v>3252</v>
      </c>
      <c r="I364" s="151"/>
      <c r="L364" s="33"/>
      <c r="M364" s="152"/>
      <c r="T364" s="54"/>
      <c r="AT364" s="18" t="s">
        <v>1068</v>
      </c>
      <c r="AU364" s="18" t="s">
        <v>83</v>
      </c>
    </row>
    <row r="365" spans="2:65" s="1" customFormat="1" ht="29.25">
      <c r="B365" s="33"/>
      <c r="D365" s="136" t="s">
        <v>341</v>
      </c>
      <c r="F365" s="150" t="s">
        <v>3253</v>
      </c>
      <c r="I365" s="151"/>
      <c r="L365" s="33"/>
      <c r="M365" s="152"/>
      <c r="T365" s="54"/>
      <c r="AT365" s="18" t="s">
        <v>341</v>
      </c>
      <c r="AU365" s="18" t="s">
        <v>83</v>
      </c>
    </row>
    <row r="366" spans="2:65" s="1" customFormat="1" ht="16.5" customHeight="1">
      <c r="B366" s="33"/>
      <c r="C366" s="122" t="s">
        <v>3027</v>
      </c>
      <c r="D366" s="122" t="s">
        <v>267</v>
      </c>
      <c r="E366" s="123" t="s">
        <v>1120</v>
      </c>
      <c r="F366" s="124" t="s">
        <v>1121</v>
      </c>
      <c r="G366" s="125" t="s">
        <v>2636</v>
      </c>
      <c r="H366" s="126">
        <v>30</v>
      </c>
      <c r="I366" s="127"/>
      <c r="J366" s="128">
        <f>ROUND(I366*H366,2)</f>
        <v>0</v>
      </c>
      <c r="K366" s="124" t="s">
        <v>1066</v>
      </c>
      <c r="L366" s="33"/>
      <c r="M366" s="129" t="s">
        <v>19</v>
      </c>
      <c r="N366" s="130" t="s">
        <v>46</v>
      </c>
      <c r="P366" s="131">
        <f>O366*H366</f>
        <v>0</v>
      </c>
      <c r="Q366" s="131">
        <v>0</v>
      </c>
      <c r="R366" s="131">
        <f>Q366*H366</f>
        <v>0</v>
      </c>
      <c r="S366" s="131">
        <v>0</v>
      </c>
      <c r="T366" s="132">
        <f>S366*H366</f>
        <v>0</v>
      </c>
      <c r="AR366" s="133" t="s">
        <v>272</v>
      </c>
      <c r="AT366" s="133" t="s">
        <v>267</v>
      </c>
      <c r="AU366" s="133" t="s">
        <v>83</v>
      </c>
      <c r="AY366" s="18" t="s">
        <v>266</v>
      </c>
      <c r="BE366" s="134">
        <f>IF(N366="základní",J366,0)</f>
        <v>0</v>
      </c>
      <c r="BF366" s="134">
        <f>IF(N366="snížená",J366,0)</f>
        <v>0</v>
      </c>
      <c r="BG366" s="134">
        <f>IF(N366="zákl. přenesená",J366,0)</f>
        <v>0</v>
      </c>
      <c r="BH366" s="134">
        <f>IF(N366="sníž. přenesená",J366,0)</f>
        <v>0</v>
      </c>
      <c r="BI366" s="134">
        <f>IF(N366="nulová",J366,0)</f>
        <v>0</v>
      </c>
      <c r="BJ366" s="18" t="s">
        <v>83</v>
      </c>
      <c r="BK366" s="134">
        <f>ROUND(I366*H366,2)</f>
        <v>0</v>
      </c>
      <c r="BL366" s="18" t="s">
        <v>272</v>
      </c>
      <c r="BM366" s="133" t="s">
        <v>6834</v>
      </c>
    </row>
    <row r="367" spans="2:65" s="1" customFormat="1" ht="11.25">
      <c r="B367" s="33"/>
      <c r="D367" s="186" t="s">
        <v>1068</v>
      </c>
      <c r="F367" s="187" t="s">
        <v>1123</v>
      </c>
      <c r="I367" s="151"/>
      <c r="L367" s="33"/>
      <c r="M367" s="152"/>
      <c r="T367" s="54"/>
      <c r="AT367" s="18" t="s">
        <v>1068</v>
      </c>
      <c r="AU367" s="18" t="s">
        <v>83</v>
      </c>
    </row>
    <row r="368" spans="2:65" s="1" customFormat="1" ht="19.5">
      <c r="B368" s="33"/>
      <c r="D368" s="136" t="s">
        <v>341</v>
      </c>
      <c r="F368" s="150" t="s">
        <v>3256</v>
      </c>
      <c r="I368" s="151"/>
      <c r="L368" s="33"/>
      <c r="M368" s="152"/>
      <c r="T368" s="54"/>
      <c r="AT368" s="18" t="s">
        <v>341</v>
      </c>
      <c r="AU368" s="18" t="s">
        <v>83</v>
      </c>
    </row>
    <row r="369" spans="2:65" s="1" customFormat="1" ht="16.5" customHeight="1">
      <c r="B369" s="33"/>
      <c r="C369" s="122" t="s">
        <v>3033</v>
      </c>
      <c r="D369" s="122" t="s">
        <v>267</v>
      </c>
      <c r="E369" s="123" t="s">
        <v>3258</v>
      </c>
      <c r="F369" s="124" t="s">
        <v>3259</v>
      </c>
      <c r="G369" s="125" t="s">
        <v>2636</v>
      </c>
      <c r="H369" s="126">
        <v>230.28700000000001</v>
      </c>
      <c r="I369" s="127"/>
      <c r="J369" s="128">
        <f>ROUND(I369*H369,2)</f>
        <v>0</v>
      </c>
      <c r="K369" s="124" t="s">
        <v>1066</v>
      </c>
      <c r="L369" s="33"/>
      <c r="M369" s="129" t="s">
        <v>19</v>
      </c>
      <c r="N369" s="130" t="s">
        <v>46</v>
      </c>
      <c r="P369" s="131">
        <f>O369*H369</f>
        <v>0</v>
      </c>
      <c r="Q369" s="131">
        <v>0</v>
      </c>
      <c r="R369" s="131">
        <f>Q369*H369</f>
        <v>0</v>
      </c>
      <c r="S369" s="131">
        <v>0</v>
      </c>
      <c r="T369" s="132">
        <f>S369*H369</f>
        <v>0</v>
      </c>
      <c r="AR369" s="133" t="s">
        <v>272</v>
      </c>
      <c r="AT369" s="133" t="s">
        <v>267</v>
      </c>
      <c r="AU369" s="133" t="s">
        <v>83</v>
      </c>
      <c r="AY369" s="18" t="s">
        <v>266</v>
      </c>
      <c r="BE369" s="134">
        <f>IF(N369="základní",J369,0)</f>
        <v>0</v>
      </c>
      <c r="BF369" s="134">
        <f>IF(N369="snížená",J369,0)</f>
        <v>0</v>
      </c>
      <c r="BG369" s="134">
        <f>IF(N369="zákl. přenesená",J369,0)</f>
        <v>0</v>
      </c>
      <c r="BH369" s="134">
        <f>IF(N369="sníž. přenesená",J369,0)</f>
        <v>0</v>
      </c>
      <c r="BI369" s="134">
        <f>IF(N369="nulová",J369,0)</f>
        <v>0</v>
      </c>
      <c r="BJ369" s="18" t="s">
        <v>83</v>
      </c>
      <c r="BK369" s="134">
        <f>ROUND(I369*H369,2)</f>
        <v>0</v>
      </c>
      <c r="BL369" s="18" t="s">
        <v>272</v>
      </c>
      <c r="BM369" s="133" t="s">
        <v>6835</v>
      </c>
    </row>
    <row r="370" spans="2:65" s="1" customFormat="1" ht="11.25">
      <c r="B370" s="33"/>
      <c r="D370" s="186" t="s">
        <v>1068</v>
      </c>
      <c r="F370" s="187" t="s">
        <v>3261</v>
      </c>
      <c r="I370" s="151"/>
      <c r="L370" s="33"/>
      <c r="M370" s="152"/>
      <c r="T370" s="54"/>
      <c r="AT370" s="18" t="s">
        <v>1068</v>
      </c>
      <c r="AU370" s="18" t="s">
        <v>83</v>
      </c>
    </row>
    <row r="371" spans="2:65" s="1" customFormat="1" ht="19.5">
      <c r="B371" s="33"/>
      <c r="D371" s="136" t="s">
        <v>341</v>
      </c>
      <c r="F371" s="150" t="s">
        <v>3262</v>
      </c>
      <c r="I371" s="151"/>
      <c r="L371" s="33"/>
      <c r="M371" s="152"/>
      <c r="T371" s="54"/>
      <c r="AT371" s="18" t="s">
        <v>341</v>
      </c>
      <c r="AU371" s="18" t="s">
        <v>83</v>
      </c>
    </row>
    <row r="372" spans="2:65" s="1" customFormat="1" ht="24.2" customHeight="1">
      <c r="B372" s="33"/>
      <c r="C372" s="122" t="s">
        <v>3039</v>
      </c>
      <c r="D372" s="122" t="s">
        <v>267</v>
      </c>
      <c r="E372" s="123" t="s">
        <v>6061</v>
      </c>
      <c r="F372" s="124" t="s">
        <v>6062</v>
      </c>
      <c r="G372" s="125" t="s">
        <v>2636</v>
      </c>
      <c r="H372" s="126">
        <v>5.6550000000000002</v>
      </c>
      <c r="I372" s="127"/>
      <c r="J372" s="128">
        <f>ROUND(I372*H372,2)</f>
        <v>0</v>
      </c>
      <c r="K372" s="124" t="s">
        <v>1066</v>
      </c>
      <c r="L372" s="33"/>
      <c r="M372" s="129" t="s">
        <v>19</v>
      </c>
      <c r="N372" s="130" t="s">
        <v>46</v>
      </c>
      <c r="P372" s="131">
        <f>O372*H372</f>
        <v>0</v>
      </c>
      <c r="Q372" s="131">
        <v>0</v>
      </c>
      <c r="R372" s="131">
        <f>Q372*H372</f>
        <v>0</v>
      </c>
      <c r="S372" s="131">
        <v>0</v>
      </c>
      <c r="T372" s="132">
        <f>S372*H372</f>
        <v>0</v>
      </c>
      <c r="AR372" s="133" t="s">
        <v>272</v>
      </c>
      <c r="AT372" s="133" t="s">
        <v>267</v>
      </c>
      <c r="AU372" s="133" t="s">
        <v>83</v>
      </c>
      <c r="AY372" s="18" t="s">
        <v>266</v>
      </c>
      <c r="BE372" s="134">
        <f>IF(N372="základní",J372,0)</f>
        <v>0</v>
      </c>
      <c r="BF372" s="134">
        <f>IF(N372="snížená",J372,0)</f>
        <v>0</v>
      </c>
      <c r="BG372" s="134">
        <f>IF(N372="zákl. přenesená",J372,0)</f>
        <v>0</v>
      </c>
      <c r="BH372" s="134">
        <f>IF(N372="sníž. přenesená",J372,0)</f>
        <v>0</v>
      </c>
      <c r="BI372" s="134">
        <f>IF(N372="nulová",J372,0)</f>
        <v>0</v>
      </c>
      <c r="BJ372" s="18" t="s">
        <v>83</v>
      </c>
      <c r="BK372" s="134">
        <f>ROUND(I372*H372,2)</f>
        <v>0</v>
      </c>
      <c r="BL372" s="18" t="s">
        <v>272</v>
      </c>
      <c r="BM372" s="133" t="s">
        <v>6836</v>
      </c>
    </row>
    <row r="373" spans="2:65" s="1" customFormat="1" ht="11.25">
      <c r="B373" s="33"/>
      <c r="D373" s="186" t="s">
        <v>1068</v>
      </c>
      <c r="F373" s="187" t="s">
        <v>6064</v>
      </c>
      <c r="I373" s="151"/>
      <c r="L373" s="33"/>
      <c r="M373" s="152"/>
      <c r="T373" s="54"/>
      <c r="AT373" s="18" t="s">
        <v>1068</v>
      </c>
      <c r="AU373" s="18" t="s">
        <v>83</v>
      </c>
    </row>
    <row r="374" spans="2:65" s="1" customFormat="1" ht="39">
      <c r="B374" s="33"/>
      <c r="D374" s="136" t="s">
        <v>341</v>
      </c>
      <c r="F374" s="150" t="s">
        <v>6065</v>
      </c>
      <c r="I374" s="151"/>
      <c r="L374" s="33"/>
      <c r="M374" s="152"/>
      <c r="T374" s="54"/>
      <c r="AT374" s="18" t="s">
        <v>341</v>
      </c>
      <c r="AU374" s="18" t="s">
        <v>83</v>
      </c>
    </row>
    <row r="375" spans="2:65" s="1" customFormat="1" ht="16.5" customHeight="1">
      <c r="B375" s="33"/>
      <c r="C375" s="122" t="s">
        <v>3044</v>
      </c>
      <c r="D375" s="122" t="s">
        <v>267</v>
      </c>
      <c r="E375" s="123" t="s">
        <v>1126</v>
      </c>
      <c r="F375" s="124" t="s">
        <v>1127</v>
      </c>
      <c r="G375" s="125" t="s">
        <v>2636</v>
      </c>
      <c r="H375" s="126">
        <v>1111.73</v>
      </c>
      <c r="I375" s="127"/>
      <c r="J375" s="128">
        <f>ROUND(I375*H375,2)</f>
        <v>0</v>
      </c>
      <c r="K375" s="124" t="s">
        <v>1066</v>
      </c>
      <c r="L375" s="33"/>
      <c r="M375" s="129" t="s">
        <v>19</v>
      </c>
      <c r="N375" s="130" t="s">
        <v>46</v>
      </c>
      <c r="P375" s="131">
        <f>O375*H375</f>
        <v>0</v>
      </c>
      <c r="Q375" s="131">
        <v>0</v>
      </c>
      <c r="R375" s="131">
        <f>Q375*H375</f>
        <v>0</v>
      </c>
      <c r="S375" s="131">
        <v>0</v>
      </c>
      <c r="T375" s="132">
        <f>S375*H375</f>
        <v>0</v>
      </c>
      <c r="AR375" s="133" t="s">
        <v>272</v>
      </c>
      <c r="AT375" s="133" t="s">
        <v>267</v>
      </c>
      <c r="AU375" s="133" t="s">
        <v>83</v>
      </c>
      <c r="AY375" s="18" t="s">
        <v>266</v>
      </c>
      <c r="BE375" s="134">
        <f>IF(N375="základní",J375,0)</f>
        <v>0</v>
      </c>
      <c r="BF375" s="134">
        <f>IF(N375="snížená",J375,0)</f>
        <v>0</v>
      </c>
      <c r="BG375" s="134">
        <f>IF(N375="zákl. přenesená",J375,0)</f>
        <v>0</v>
      </c>
      <c r="BH375" s="134">
        <f>IF(N375="sníž. přenesená",J375,0)</f>
        <v>0</v>
      </c>
      <c r="BI375" s="134">
        <f>IF(N375="nulová",J375,0)</f>
        <v>0</v>
      </c>
      <c r="BJ375" s="18" t="s">
        <v>83</v>
      </c>
      <c r="BK375" s="134">
        <f>ROUND(I375*H375,2)</f>
        <v>0</v>
      </c>
      <c r="BL375" s="18" t="s">
        <v>272</v>
      </c>
      <c r="BM375" s="133" t="s">
        <v>6837</v>
      </c>
    </row>
    <row r="376" spans="2:65" s="1" customFormat="1" ht="11.25">
      <c r="B376" s="33"/>
      <c r="D376" s="186" t="s">
        <v>1068</v>
      </c>
      <c r="F376" s="187" t="s">
        <v>1129</v>
      </c>
      <c r="I376" s="151"/>
      <c r="L376" s="33"/>
      <c r="M376" s="152"/>
      <c r="T376" s="54"/>
      <c r="AT376" s="18" t="s">
        <v>1068</v>
      </c>
      <c r="AU376" s="18" t="s">
        <v>83</v>
      </c>
    </row>
    <row r="377" spans="2:65" s="1" customFormat="1" ht="29.25">
      <c r="B377" s="33"/>
      <c r="D377" s="136" t="s">
        <v>341</v>
      </c>
      <c r="F377" s="150" t="s">
        <v>3265</v>
      </c>
      <c r="I377" s="151"/>
      <c r="L377" s="33"/>
      <c r="M377" s="188"/>
      <c r="N377" s="155"/>
      <c r="O377" s="155"/>
      <c r="P377" s="155"/>
      <c r="Q377" s="155"/>
      <c r="R377" s="155"/>
      <c r="S377" s="155"/>
      <c r="T377" s="189"/>
      <c r="AT377" s="18" t="s">
        <v>341</v>
      </c>
      <c r="AU377" s="18" t="s">
        <v>83</v>
      </c>
    </row>
    <row r="378" spans="2:65" s="1" customFormat="1" ht="6.95" customHeight="1">
      <c r="B378" s="42"/>
      <c r="C378" s="43"/>
      <c r="D378" s="43"/>
      <c r="E378" s="43"/>
      <c r="F378" s="43"/>
      <c r="G378" s="43"/>
      <c r="H378" s="43"/>
      <c r="I378" s="43"/>
      <c r="J378" s="43"/>
      <c r="K378" s="43"/>
      <c r="L378" s="33"/>
    </row>
  </sheetData>
  <sheetProtection algorithmName="SHA-512" hashValue="WHVyXSDqRF2I9P4MP3Fvdvc0Fn72/czU57D3S269xDeVaHZTGB6htDolGYgZUWh+cYrKE4LidtJXYvHEdAsn/g==" saltValue="zUhq5wgI/VzeeOlqTQJiM2QBjae18oKSpljBbo6orkDGTGQq1aiOjUc+39VDNUtQxVcsVRVdREUzj+FzhofRPw==" spinCount="100000" sheet="1" objects="1" scenarios="1" formatColumns="0" formatRows="0" autoFilter="0"/>
  <autoFilter ref="C87:K377" xr:uid="{00000000-0009-0000-0000-000032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3200-000000000000}"/>
    <hyperlink ref="F94" r:id="rId2" xr:uid="{00000000-0004-0000-3200-000001000000}"/>
    <hyperlink ref="F98" r:id="rId3" xr:uid="{00000000-0004-0000-3200-000002000000}"/>
    <hyperlink ref="F101" r:id="rId4" xr:uid="{00000000-0004-0000-3200-000003000000}"/>
    <hyperlink ref="F104" r:id="rId5" xr:uid="{00000000-0004-0000-3200-000004000000}"/>
    <hyperlink ref="F107" r:id="rId6" xr:uid="{00000000-0004-0000-3200-000005000000}"/>
    <hyperlink ref="F110" r:id="rId7" xr:uid="{00000000-0004-0000-3200-000006000000}"/>
    <hyperlink ref="F113" r:id="rId8" xr:uid="{00000000-0004-0000-3200-000007000000}"/>
    <hyperlink ref="F116" r:id="rId9" xr:uid="{00000000-0004-0000-3200-000008000000}"/>
    <hyperlink ref="F119" r:id="rId10" xr:uid="{00000000-0004-0000-3200-000009000000}"/>
    <hyperlink ref="F122" r:id="rId11" xr:uid="{00000000-0004-0000-3200-00000A000000}"/>
    <hyperlink ref="F125" r:id="rId12" xr:uid="{00000000-0004-0000-3200-00000B000000}"/>
    <hyperlink ref="F128" r:id="rId13" xr:uid="{00000000-0004-0000-3200-00000C000000}"/>
    <hyperlink ref="F131" r:id="rId14" xr:uid="{00000000-0004-0000-3200-00000D000000}"/>
    <hyperlink ref="F134" r:id="rId15" xr:uid="{00000000-0004-0000-3200-00000E000000}"/>
    <hyperlink ref="F137" r:id="rId16" xr:uid="{00000000-0004-0000-3200-00000F000000}"/>
    <hyperlink ref="F140" r:id="rId17" xr:uid="{00000000-0004-0000-3200-000010000000}"/>
    <hyperlink ref="F145" r:id="rId18" xr:uid="{00000000-0004-0000-3200-000011000000}"/>
    <hyperlink ref="F148" r:id="rId19" xr:uid="{00000000-0004-0000-3200-000012000000}"/>
    <hyperlink ref="F151" r:id="rId20" xr:uid="{00000000-0004-0000-3200-000013000000}"/>
    <hyperlink ref="F154" r:id="rId21" xr:uid="{00000000-0004-0000-3200-000014000000}"/>
    <hyperlink ref="F159" r:id="rId22" xr:uid="{00000000-0004-0000-3200-000015000000}"/>
    <hyperlink ref="F162" r:id="rId23" xr:uid="{00000000-0004-0000-3200-000016000000}"/>
    <hyperlink ref="F165" r:id="rId24" xr:uid="{00000000-0004-0000-3200-000017000000}"/>
    <hyperlink ref="F168" r:id="rId25" xr:uid="{00000000-0004-0000-3200-000018000000}"/>
    <hyperlink ref="F171" r:id="rId26" xr:uid="{00000000-0004-0000-3200-000019000000}"/>
    <hyperlink ref="F174" r:id="rId27" xr:uid="{00000000-0004-0000-3200-00001A000000}"/>
    <hyperlink ref="F177" r:id="rId28" xr:uid="{00000000-0004-0000-3200-00001B000000}"/>
    <hyperlink ref="F180" r:id="rId29" xr:uid="{00000000-0004-0000-3200-00001C000000}"/>
    <hyperlink ref="F183" r:id="rId30" xr:uid="{00000000-0004-0000-3200-00001D000000}"/>
    <hyperlink ref="F186" r:id="rId31" xr:uid="{00000000-0004-0000-3200-00001E000000}"/>
    <hyperlink ref="F189" r:id="rId32" xr:uid="{00000000-0004-0000-3200-00001F000000}"/>
    <hyperlink ref="F192" r:id="rId33" xr:uid="{00000000-0004-0000-3200-000020000000}"/>
    <hyperlink ref="F195" r:id="rId34" xr:uid="{00000000-0004-0000-3200-000021000000}"/>
    <hyperlink ref="F198" r:id="rId35" xr:uid="{00000000-0004-0000-3200-000022000000}"/>
    <hyperlink ref="F201" r:id="rId36" xr:uid="{00000000-0004-0000-3200-000023000000}"/>
    <hyperlink ref="F204" r:id="rId37" xr:uid="{00000000-0004-0000-3200-000024000000}"/>
    <hyperlink ref="F207" r:id="rId38" xr:uid="{00000000-0004-0000-3200-000025000000}"/>
    <hyperlink ref="F210" r:id="rId39" xr:uid="{00000000-0004-0000-3200-000026000000}"/>
    <hyperlink ref="F213" r:id="rId40" xr:uid="{00000000-0004-0000-3200-000027000000}"/>
    <hyperlink ref="F216" r:id="rId41" xr:uid="{00000000-0004-0000-3200-000028000000}"/>
    <hyperlink ref="F219" r:id="rId42" xr:uid="{00000000-0004-0000-3200-000029000000}"/>
    <hyperlink ref="F222" r:id="rId43" xr:uid="{00000000-0004-0000-3200-00002A000000}"/>
    <hyperlink ref="F225" r:id="rId44" xr:uid="{00000000-0004-0000-3200-00002B000000}"/>
    <hyperlink ref="F228" r:id="rId45" xr:uid="{00000000-0004-0000-3200-00002C000000}"/>
    <hyperlink ref="F232" r:id="rId46" xr:uid="{00000000-0004-0000-3200-00002D000000}"/>
    <hyperlink ref="F235" r:id="rId47" xr:uid="{00000000-0004-0000-3200-00002E000000}"/>
    <hyperlink ref="F238" r:id="rId48" xr:uid="{00000000-0004-0000-3200-00002F000000}"/>
    <hyperlink ref="F241" r:id="rId49" xr:uid="{00000000-0004-0000-3200-000030000000}"/>
    <hyperlink ref="F244" r:id="rId50" xr:uid="{00000000-0004-0000-3200-000031000000}"/>
    <hyperlink ref="F247" r:id="rId51" xr:uid="{00000000-0004-0000-3200-000032000000}"/>
    <hyperlink ref="F250" r:id="rId52" xr:uid="{00000000-0004-0000-3200-000033000000}"/>
    <hyperlink ref="F253" r:id="rId53" xr:uid="{00000000-0004-0000-3200-000034000000}"/>
    <hyperlink ref="F256" r:id="rId54" xr:uid="{00000000-0004-0000-3200-000035000000}"/>
    <hyperlink ref="F259" r:id="rId55" xr:uid="{00000000-0004-0000-3200-000036000000}"/>
    <hyperlink ref="F263" r:id="rId56" xr:uid="{00000000-0004-0000-3200-000037000000}"/>
    <hyperlink ref="F266" r:id="rId57" xr:uid="{00000000-0004-0000-3200-000038000000}"/>
    <hyperlink ref="F269" r:id="rId58" xr:uid="{00000000-0004-0000-3200-000039000000}"/>
    <hyperlink ref="F272" r:id="rId59" xr:uid="{00000000-0004-0000-3200-00003A000000}"/>
    <hyperlink ref="F276" r:id="rId60" xr:uid="{00000000-0004-0000-3200-00003B000000}"/>
    <hyperlink ref="F278" r:id="rId61" xr:uid="{00000000-0004-0000-3200-00003C000000}"/>
    <hyperlink ref="F280" r:id="rId62" xr:uid="{00000000-0004-0000-3200-00003D000000}"/>
    <hyperlink ref="F282" r:id="rId63" xr:uid="{00000000-0004-0000-3200-00003E000000}"/>
    <hyperlink ref="F284" r:id="rId64" xr:uid="{00000000-0004-0000-3200-00003F000000}"/>
    <hyperlink ref="F286" r:id="rId65" xr:uid="{00000000-0004-0000-3200-000040000000}"/>
    <hyperlink ref="F289" r:id="rId66" xr:uid="{00000000-0004-0000-3200-000041000000}"/>
    <hyperlink ref="F292" r:id="rId67" xr:uid="{00000000-0004-0000-3200-000042000000}"/>
    <hyperlink ref="F295" r:id="rId68" xr:uid="{00000000-0004-0000-3200-000043000000}"/>
    <hyperlink ref="F298" r:id="rId69" xr:uid="{00000000-0004-0000-3200-000044000000}"/>
    <hyperlink ref="F301" r:id="rId70" xr:uid="{00000000-0004-0000-3200-000045000000}"/>
    <hyperlink ref="F305" r:id="rId71" xr:uid="{00000000-0004-0000-3200-000046000000}"/>
    <hyperlink ref="F307" r:id="rId72" xr:uid="{00000000-0004-0000-3200-000047000000}"/>
    <hyperlink ref="F312" r:id="rId73" xr:uid="{00000000-0004-0000-3200-000048000000}"/>
    <hyperlink ref="F317" r:id="rId74" xr:uid="{00000000-0004-0000-3200-000049000000}"/>
    <hyperlink ref="F320" r:id="rId75" xr:uid="{00000000-0004-0000-3200-00004A000000}"/>
    <hyperlink ref="F323" r:id="rId76" xr:uid="{00000000-0004-0000-3200-00004B000000}"/>
    <hyperlink ref="F326" r:id="rId77" xr:uid="{00000000-0004-0000-3200-00004C000000}"/>
    <hyperlink ref="F329" r:id="rId78" xr:uid="{00000000-0004-0000-3200-00004D000000}"/>
    <hyperlink ref="F332" r:id="rId79" xr:uid="{00000000-0004-0000-3200-00004E000000}"/>
    <hyperlink ref="F337" r:id="rId80" xr:uid="{00000000-0004-0000-3200-00004F000000}"/>
    <hyperlink ref="F340" r:id="rId81" xr:uid="{00000000-0004-0000-3200-000050000000}"/>
    <hyperlink ref="F343" r:id="rId82" xr:uid="{00000000-0004-0000-3200-000051000000}"/>
    <hyperlink ref="F346" r:id="rId83" xr:uid="{00000000-0004-0000-3200-000052000000}"/>
    <hyperlink ref="F349" r:id="rId84" xr:uid="{00000000-0004-0000-3200-000053000000}"/>
    <hyperlink ref="F352" r:id="rId85" xr:uid="{00000000-0004-0000-3200-000054000000}"/>
    <hyperlink ref="F355" r:id="rId86" xr:uid="{00000000-0004-0000-3200-000055000000}"/>
    <hyperlink ref="F358" r:id="rId87" xr:uid="{00000000-0004-0000-3200-000056000000}"/>
    <hyperlink ref="F361" r:id="rId88" xr:uid="{00000000-0004-0000-3200-000057000000}"/>
    <hyperlink ref="F364" r:id="rId89" xr:uid="{00000000-0004-0000-3200-000058000000}"/>
    <hyperlink ref="F367" r:id="rId90" xr:uid="{00000000-0004-0000-3200-000059000000}"/>
    <hyperlink ref="F370" r:id="rId91" xr:uid="{00000000-0004-0000-3200-00005A000000}"/>
    <hyperlink ref="F373" r:id="rId92" xr:uid="{00000000-0004-0000-3200-00005B000000}"/>
    <hyperlink ref="F376" r:id="rId93" xr:uid="{00000000-0004-0000-3200-00005C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4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B2:BM14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235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6838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ROUND(J81,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ROUND((SUM(BE81:BE141)),  2)</f>
        <v>0</v>
      </c>
      <c r="I33" s="90">
        <v>0.21</v>
      </c>
      <c r="J33" s="89">
        <f>ROUND(((SUM(BE81:BE141))*I33),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ROUND((SUM(BF81:BF141)),  2)</f>
        <v>0</v>
      </c>
      <c r="I34" s="90">
        <v>0.12</v>
      </c>
      <c r="J34" s="89">
        <f>ROUND(((SUM(BF81:BF141))*I34),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ROUND((SUM(BG81:BG141)),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ROUND((SUM(BH81:BH141)),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ROUND((SUM(BI81:BI141)),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90-90 - Odpady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J81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J82</f>
        <v>0</v>
      </c>
      <c r="L60" s="100"/>
    </row>
    <row r="61" spans="2:47" s="13" customFormat="1" ht="19.899999999999999" customHeight="1">
      <c r="B61" s="158"/>
      <c r="D61" s="159" t="s">
        <v>1059</v>
      </c>
      <c r="E61" s="160"/>
      <c r="F61" s="160"/>
      <c r="G61" s="160"/>
      <c r="H61" s="160"/>
      <c r="I61" s="160"/>
      <c r="J61" s="161">
        <f>J83</f>
        <v>0</v>
      </c>
      <c r="L61" s="158"/>
    </row>
    <row r="62" spans="2:47" s="1" customFormat="1" ht="21.75" customHeight="1">
      <c r="B62" s="33"/>
      <c r="L62" s="33"/>
    </row>
    <row r="63" spans="2:47" s="1" customFormat="1" ht="6.95" customHeight="1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>
      <c r="B68" s="33"/>
      <c r="C68" s="22" t="s">
        <v>251</v>
      </c>
      <c r="L68" s="33"/>
    </row>
    <row r="69" spans="2:20" s="1" customFormat="1" ht="6.95" customHeight="1">
      <c r="B69" s="33"/>
      <c r="L69" s="33"/>
    </row>
    <row r="70" spans="2:20" s="1" customFormat="1" ht="12" customHeight="1">
      <c r="B70" s="33"/>
      <c r="C70" s="28" t="s">
        <v>16</v>
      </c>
      <c r="L70" s="33"/>
    </row>
    <row r="71" spans="2:20" s="1" customFormat="1" ht="26.25" customHeight="1">
      <c r="B71" s="33"/>
      <c r="E71" s="319" t="str">
        <f>E7</f>
        <v>Odstranění havarijního stavu po povodních 2024 - komplexní oprava trati v úseku Vápenná - Javorník ve Slezsku - PD</v>
      </c>
      <c r="F71" s="320"/>
      <c r="G71" s="320"/>
      <c r="H71" s="320"/>
      <c r="L71" s="33"/>
    </row>
    <row r="72" spans="2:20" s="1" customFormat="1" ht="12" customHeight="1">
      <c r="B72" s="33"/>
      <c r="C72" s="28" t="s">
        <v>243</v>
      </c>
      <c r="L72" s="33"/>
    </row>
    <row r="73" spans="2:20" s="1" customFormat="1" ht="16.5" customHeight="1">
      <c r="B73" s="33"/>
      <c r="E73" s="315" t="str">
        <f>E9</f>
        <v>SO 90-90 - Odpady</v>
      </c>
      <c r="F73" s="321"/>
      <c r="G73" s="321"/>
      <c r="H73" s="321"/>
      <c r="L73" s="33"/>
    </row>
    <row r="74" spans="2:20" s="1" customFormat="1" ht="6.95" customHeight="1">
      <c r="B74" s="33"/>
      <c r="L74" s="33"/>
    </row>
    <row r="75" spans="2:20" s="1" customFormat="1" ht="12" customHeight="1">
      <c r="B75" s="33"/>
      <c r="C75" s="28" t="s">
        <v>21</v>
      </c>
      <c r="F75" s="26" t="str">
        <f>F12</f>
        <v xml:space="preserve"> </v>
      </c>
      <c r="I75" s="28" t="s">
        <v>23</v>
      </c>
      <c r="J75" s="50" t="str">
        <f>IF(J12="","",J12)</f>
        <v>10. 4. 2025</v>
      </c>
      <c r="L75" s="33"/>
    </row>
    <row r="76" spans="2:20" s="1" customFormat="1" ht="6.95" customHeight="1">
      <c r="B76" s="33"/>
      <c r="L76" s="33"/>
    </row>
    <row r="77" spans="2:20" s="1" customFormat="1" ht="15.2" customHeight="1">
      <c r="B77" s="33"/>
      <c r="C77" s="28" t="s">
        <v>25</v>
      </c>
      <c r="F77" s="26" t="str">
        <f>E15</f>
        <v xml:space="preserve">Správa železnic, státní organizace </v>
      </c>
      <c r="I77" s="28" t="s">
        <v>33</v>
      </c>
      <c r="J77" s="31" t="str">
        <f>E21</f>
        <v>Prodin a.s.</v>
      </c>
      <c r="L77" s="33"/>
    </row>
    <row r="78" spans="2:20" s="1" customFormat="1" ht="15.2" customHeight="1">
      <c r="B78" s="33"/>
      <c r="C78" s="28" t="s">
        <v>31</v>
      </c>
      <c r="F78" s="26" t="str">
        <f>IF(E18="","",E18)</f>
        <v>Vyplň údaj</v>
      </c>
      <c r="I78" s="28" t="s">
        <v>38</v>
      </c>
      <c r="J78" s="31" t="str">
        <f>E24</f>
        <v xml:space="preserve"> </v>
      </c>
      <c r="L78" s="33"/>
    </row>
    <row r="79" spans="2:20" s="1" customFormat="1" ht="10.35" customHeight="1">
      <c r="B79" s="33"/>
      <c r="L79" s="33"/>
    </row>
    <row r="80" spans="2:20" s="9" customFormat="1" ht="29.25" customHeight="1">
      <c r="B80" s="104"/>
      <c r="C80" s="105" t="s">
        <v>252</v>
      </c>
      <c r="D80" s="106" t="s">
        <v>60</v>
      </c>
      <c r="E80" s="106" t="s">
        <v>56</v>
      </c>
      <c r="F80" s="106" t="s">
        <v>57</v>
      </c>
      <c r="G80" s="106" t="s">
        <v>253</v>
      </c>
      <c r="H80" s="106" t="s">
        <v>254</v>
      </c>
      <c r="I80" s="106" t="s">
        <v>255</v>
      </c>
      <c r="J80" s="106" t="s">
        <v>247</v>
      </c>
      <c r="K80" s="107" t="s">
        <v>256</v>
      </c>
      <c r="L80" s="104"/>
      <c r="M80" s="57" t="s">
        <v>19</v>
      </c>
      <c r="N80" s="58" t="s">
        <v>45</v>
      </c>
      <c r="O80" s="58" t="s">
        <v>257</v>
      </c>
      <c r="P80" s="58" t="s">
        <v>258</v>
      </c>
      <c r="Q80" s="58" t="s">
        <v>259</v>
      </c>
      <c r="R80" s="58" t="s">
        <v>260</v>
      </c>
      <c r="S80" s="58" t="s">
        <v>261</v>
      </c>
      <c r="T80" s="59" t="s">
        <v>262</v>
      </c>
    </row>
    <row r="81" spans="2:65" s="1" customFormat="1" ht="22.9" customHeight="1">
      <c r="B81" s="33"/>
      <c r="C81" s="62" t="s">
        <v>263</v>
      </c>
      <c r="J81" s="108">
        <f>BK81</f>
        <v>0</v>
      </c>
      <c r="L81" s="33"/>
      <c r="M81" s="60"/>
      <c r="N81" s="51"/>
      <c r="O81" s="51"/>
      <c r="P81" s="109">
        <f>P82</f>
        <v>0</v>
      </c>
      <c r="Q81" s="51"/>
      <c r="R81" s="109">
        <f>R82</f>
        <v>0</v>
      </c>
      <c r="S81" s="51"/>
      <c r="T81" s="110">
        <f>T82</f>
        <v>0</v>
      </c>
      <c r="AT81" s="18" t="s">
        <v>74</v>
      </c>
      <c r="AU81" s="18" t="s">
        <v>248</v>
      </c>
      <c r="BK81" s="111">
        <f>BK82</f>
        <v>0</v>
      </c>
    </row>
    <row r="82" spans="2:65" s="10" customFormat="1" ht="25.9" customHeight="1">
      <c r="B82" s="112"/>
      <c r="D82" s="113" t="s">
        <v>74</v>
      </c>
      <c r="E82" s="114" t="s">
        <v>828</v>
      </c>
      <c r="F82" s="114" t="s">
        <v>829</v>
      </c>
      <c r="I82" s="115"/>
      <c r="J82" s="116">
        <f>BK82</f>
        <v>0</v>
      </c>
      <c r="L82" s="112"/>
      <c r="M82" s="117"/>
      <c r="P82" s="118">
        <f>P83</f>
        <v>0</v>
      </c>
      <c r="R82" s="118">
        <f>R83</f>
        <v>0</v>
      </c>
      <c r="T82" s="119">
        <f>T83</f>
        <v>0</v>
      </c>
      <c r="AR82" s="113" t="s">
        <v>83</v>
      </c>
      <c r="AT82" s="120" t="s">
        <v>74</v>
      </c>
      <c r="AU82" s="120" t="s">
        <v>75</v>
      </c>
      <c r="AY82" s="113" t="s">
        <v>266</v>
      </c>
      <c r="BK82" s="121">
        <f>BK83</f>
        <v>0</v>
      </c>
    </row>
    <row r="83" spans="2:65" s="10" customFormat="1" ht="22.9" customHeight="1">
      <c r="B83" s="112"/>
      <c r="D83" s="113" t="s">
        <v>74</v>
      </c>
      <c r="E83" s="162" t="s">
        <v>1109</v>
      </c>
      <c r="F83" s="162" t="s">
        <v>1110</v>
      </c>
      <c r="I83" s="115"/>
      <c r="J83" s="163">
        <f>BK83</f>
        <v>0</v>
      </c>
      <c r="L83" s="112"/>
      <c r="M83" s="117"/>
      <c r="P83" s="118">
        <f>SUM(P84:P141)</f>
        <v>0</v>
      </c>
      <c r="R83" s="118">
        <f>SUM(R84:R141)</f>
        <v>0</v>
      </c>
      <c r="T83" s="119">
        <f>SUM(T84:T141)</f>
        <v>0</v>
      </c>
      <c r="AR83" s="113" t="s">
        <v>83</v>
      </c>
      <c r="AT83" s="120" t="s">
        <v>74</v>
      </c>
      <c r="AU83" s="120" t="s">
        <v>83</v>
      </c>
      <c r="AY83" s="113" t="s">
        <v>266</v>
      </c>
      <c r="BK83" s="121">
        <f>SUM(BK84:BK141)</f>
        <v>0</v>
      </c>
    </row>
    <row r="84" spans="2:65" s="1" customFormat="1" ht="24.2" customHeight="1">
      <c r="B84" s="33"/>
      <c r="C84" s="122" t="s">
        <v>264</v>
      </c>
      <c r="D84" s="122" t="s">
        <v>267</v>
      </c>
      <c r="E84" s="123" t="s">
        <v>3226</v>
      </c>
      <c r="F84" s="124" t="s">
        <v>6839</v>
      </c>
      <c r="G84" s="125" t="s">
        <v>845</v>
      </c>
      <c r="H84" s="126">
        <v>627.01900000000001</v>
      </c>
      <c r="I84" s="127"/>
      <c r="J84" s="128">
        <f>ROUND(I84*H84,2)</f>
        <v>0</v>
      </c>
      <c r="K84" s="124" t="s">
        <v>3272</v>
      </c>
      <c r="L84" s="33"/>
      <c r="M84" s="129" t="s">
        <v>19</v>
      </c>
      <c r="N84" s="130" t="s">
        <v>46</v>
      </c>
      <c r="P84" s="131">
        <f>O84*H84</f>
        <v>0</v>
      </c>
      <c r="Q84" s="131">
        <v>0</v>
      </c>
      <c r="R84" s="131">
        <f>Q84*H84</f>
        <v>0</v>
      </c>
      <c r="S84" s="131">
        <v>0</v>
      </c>
      <c r="T84" s="132">
        <f>S84*H84</f>
        <v>0</v>
      </c>
      <c r="AR84" s="133" t="s">
        <v>272</v>
      </c>
      <c r="AT84" s="133" t="s">
        <v>267</v>
      </c>
      <c r="AU84" s="133" t="s">
        <v>85</v>
      </c>
      <c r="AY84" s="18" t="s">
        <v>266</v>
      </c>
      <c r="BE84" s="134">
        <f>IF(N84="základní",J84,0)</f>
        <v>0</v>
      </c>
      <c r="BF84" s="134">
        <f>IF(N84="snížená",J84,0)</f>
        <v>0</v>
      </c>
      <c r="BG84" s="134">
        <f>IF(N84="zákl. přenesená",J84,0)</f>
        <v>0</v>
      </c>
      <c r="BH84" s="134">
        <f>IF(N84="sníž. přenesená",J84,0)</f>
        <v>0</v>
      </c>
      <c r="BI84" s="134">
        <f>IF(N84="nulová",J84,0)</f>
        <v>0</v>
      </c>
      <c r="BJ84" s="18" t="s">
        <v>83</v>
      </c>
      <c r="BK84" s="134">
        <f>ROUND(I84*H84,2)</f>
        <v>0</v>
      </c>
      <c r="BL84" s="18" t="s">
        <v>272</v>
      </c>
      <c r="BM84" s="133" t="s">
        <v>6840</v>
      </c>
    </row>
    <row r="85" spans="2:65" s="1" customFormat="1" ht="11.25">
      <c r="B85" s="33"/>
      <c r="D85" s="186" t="s">
        <v>1068</v>
      </c>
      <c r="F85" s="187" t="s">
        <v>3229</v>
      </c>
      <c r="I85" s="151"/>
      <c r="L85" s="33"/>
      <c r="M85" s="152"/>
      <c r="T85" s="54"/>
      <c r="AT85" s="18" t="s">
        <v>1068</v>
      </c>
      <c r="AU85" s="18" t="s">
        <v>85</v>
      </c>
    </row>
    <row r="86" spans="2:65" s="11" customFormat="1" ht="11.25">
      <c r="B86" s="135"/>
      <c r="D86" s="136" t="s">
        <v>274</v>
      </c>
      <c r="E86" s="137" t="s">
        <v>19</v>
      </c>
      <c r="F86" s="138" t="s">
        <v>6841</v>
      </c>
      <c r="H86" s="139">
        <v>99.06</v>
      </c>
      <c r="I86" s="140"/>
      <c r="L86" s="135"/>
      <c r="M86" s="141"/>
      <c r="T86" s="142"/>
      <c r="AT86" s="137" t="s">
        <v>274</v>
      </c>
      <c r="AU86" s="137" t="s">
        <v>85</v>
      </c>
      <c r="AV86" s="11" t="s">
        <v>85</v>
      </c>
      <c r="AW86" s="11" t="s">
        <v>37</v>
      </c>
      <c r="AX86" s="11" t="s">
        <v>75</v>
      </c>
      <c r="AY86" s="137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6842</v>
      </c>
      <c r="H87" s="139">
        <v>44.2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6843</v>
      </c>
      <c r="H88" s="139">
        <v>139.10499999999999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6844</v>
      </c>
      <c r="H89" s="139">
        <v>45.24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1" customFormat="1" ht="11.25">
      <c r="B90" s="135"/>
      <c r="D90" s="136" t="s">
        <v>274</v>
      </c>
      <c r="E90" s="137" t="s">
        <v>19</v>
      </c>
      <c r="F90" s="138" t="s">
        <v>6845</v>
      </c>
      <c r="H90" s="139">
        <v>125.315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75</v>
      </c>
      <c r="AY90" s="137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6846</v>
      </c>
      <c r="H91" s="139">
        <v>174.09899999999999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2" customFormat="1" ht="11.25">
      <c r="B92" s="143"/>
      <c r="D92" s="136" t="s">
        <v>274</v>
      </c>
      <c r="E92" s="144" t="s">
        <v>19</v>
      </c>
      <c r="F92" s="145" t="s">
        <v>276</v>
      </c>
      <c r="H92" s="146">
        <v>627.01900000000001</v>
      </c>
      <c r="I92" s="147"/>
      <c r="L92" s="143"/>
      <c r="M92" s="148"/>
      <c r="T92" s="149"/>
      <c r="AT92" s="144" t="s">
        <v>274</v>
      </c>
      <c r="AU92" s="144" t="s">
        <v>85</v>
      </c>
      <c r="AV92" s="12" t="s">
        <v>272</v>
      </c>
      <c r="AW92" s="12" t="s">
        <v>37</v>
      </c>
      <c r="AX92" s="12" t="s">
        <v>83</v>
      </c>
      <c r="AY92" s="144" t="s">
        <v>266</v>
      </c>
    </row>
    <row r="93" spans="2:65" s="1" customFormat="1" ht="24.2" customHeight="1">
      <c r="B93" s="33"/>
      <c r="C93" s="122" t="s">
        <v>307</v>
      </c>
      <c r="D93" s="122" t="s">
        <v>267</v>
      </c>
      <c r="E93" s="123" t="s">
        <v>6847</v>
      </c>
      <c r="F93" s="124" t="s">
        <v>6848</v>
      </c>
      <c r="G93" s="125" t="s">
        <v>845</v>
      </c>
      <c r="H93" s="126">
        <v>46.207000000000001</v>
      </c>
      <c r="I93" s="127"/>
      <c r="J93" s="128">
        <f>ROUND(I93*H93,2)</f>
        <v>0</v>
      </c>
      <c r="K93" s="124" t="s">
        <v>3272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6849</v>
      </c>
    </row>
    <row r="94" spans="2:65" s="1" customFormat="1" ht="11.25">
      <c r="B94" s="33"/>
      <c r="D94" s="186" t="s">
        <v>1068</v>
      </c>
      <c r="F94" s="187" t="s">
        <v>6850</v>
      </c>
      <c r="I94" s="151"/>
      <c r="L94" s="33"/>
      <c r="M94" s="152"/>
      <c r="T94" s="54"/>
      <c r="AT94" s="18" t="s">
        <v>1068</v>
      </c>
      <c r="AU94" s="18" t="s">
        <v>85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6851</v>
      </c>
      <c r="H95" s="139">
        <v>46.207000000000001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83</v>
      </c>
      <c r="AY95" s="137" t="s">
        <v>266</v>
      </c>
    </row>
    <row r="96" spans="2:65" s="1" customFormat="1" ht="24.2" customHeight="1">
      <c r="B96" s="33"/>
      <c r="C96" s="122" t="s">
        <v>295</v>
      </c>
      <c r="D96" s="122" t="s">
        <v>267</v>
      </c>
      <c r="E96" s="123" t="s">
        <v>6852</v>
      </c>
      <c r="F96" s="124" t="s">
        <v>6853</v>
      </c>
      <c r="G96" s="125" t="s">
        <v>845</v>
      </c>
      <c r="H96" s="126">
        <v>90.751999999999995</v>
      </c>
      <c r="I96" s="127"/>
      <c r="J96" s="128">
        <f>ROUND(I96*H96,2)</f>
        <v>0</v>
      </c>
      <c r="K96" s="124" t="s">
        <v>3272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6854</v>
      </c>
    </row>
    <row r="97" spans="2:65" s="1" customFormat="1" ht="11.25">
      <c r="B97" s="33"/>
      <c r="D97" s="186" t="s">
        <v>1068</v>
      </c>
      <c r="F97" s="187" t="s">
        <v>6855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4720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6856</v>
      </c>
      <c r="H99" s="139">
        <v>90.751999999999995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24.2" customHeight="1">
      <c r="B100" s="33"/>
      <c r="C100" s="122" t="s">
        <v>303</v>
      </c>
      <c r="D100" s="122" t="s">
        <v>267</v>
      </c>
      <c r="E100" s="123" t="s">
        <v>6857</v>
      </c>
      <c r="F100" s="124" t="s">
        <v>6858</v>
      </c>
      <c r="G100" s="125" t="s">
        <v>845</v>
      </c>
      <c r="H100" s="126">
        <v>0.42</v>
      </c>
      <c r="I100" s="127"/>
      <c r="J100" s="128">
        <f>ROUND(I100*H100,2)</f>
        <v>0</v>
      </c>
      <c r="K100" s="124" t="s">
        <v>3272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6859</v>
      </c>
    </row>
    <row r="101" spans="2:65" s="1" customFormat="1" ht="11.25">
      <c r="B101" s="33"/>
      <c r="D101" s="186" t="s">
        <v>1068</v>
      </c>
      <c r="F101" s="187" t="s">
        <v>6860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6861</v>
      </c>
      <c r="H102" s="139">
        <v>0.42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83</v>
      </c>
      <c r="AY102" s="137" t="s">
        <v>266</v>
      </c>
    </row>
    <row r="103" spans="2:65" s="1" customFormat="1" ht="24.2" customHeight="1">
      <c r="B103" s="33"/>
      <c r="C103" s="122" t="s">
        <v>83</v>
      </c>
      <c r="D103" s="122" t="s">
        <v>267</v>
      </c>
      <c r="E103" s="123" t="s">
        <v>3232</v>
      </c>
      <c r="F103" s="124" t="s">
        <v>3233</v>
      </c>
      <c r="G103" s="125" t="s">
        <v>845</v>
      </c>
      <c r="H103" s="126">
        <v>17029.129000000001</v>
      </c>
      <c r="I103" s="127"/>
      <c r="J103" s="128">
        <f>ROUND(I103*H103,2)</f>
        <v>0</v>
      </c>
      <c r="K103" s="124" t="s">
        <v>3272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6862</v>
      </c>
    </row>
    <row r="104" spans="2:65" s="1" customFormat="1" ht="11.25">
      <c r="B104" s="33"/>
      <c r="D104" s="186" t="s">
        <v>1068</v>
      </c>
      <c r="F104" s="187" t="s">
        <v>3235</v>
      </c>
      <c r="I104" s="151"/>
      <c r="L104" s="33"/>
      <c r="M104" s="152"/>
      <c r="T104" s="54"/>
      <c r="AT104" s="18" t="s">
        <v>1068</v>
      </c>
      <c r="AU104" s="18" t="s">
        <v>85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6863</v>
      </c>
      <c r="H105" s="139">
        <v>1103.1300000000001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6864</v>
      </c>
      <c r="H106" s="139">
        <v>2481.5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1" customFormat="1" ht="11.25">
      <c r="B107" s="135"/>
      <c r="D107" s="136" t="s">
        <v>274</v>
      </c>
      <c r="E107" s="137" t="s">
        <v>19</v>
      </c>
      <c r="F107" s="138" t="s">
        <v>6865</v>
      </c>
      <c r="H107" s="139">
        <v>16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6866</v>
      </c>
      <c r="H108" s="139">
        <v>498.4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6867</v>
      </c>
      <c r="H109" s="139">
        <v>648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6868</v>
      </c>
      <c r="H110" s="139">
        <v>423.74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6869</v>
      </c>
      <c r="H111" s="139">
        <v>891.4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1" customFormat="1" ht="11.25">
      <c r="B112" s="135"/>
      <c r="D112" s="136" t="s">
        <v>274</v>
      </c>
      <c r="E112" s="137" t="s">
        <v>19</v>
      </c>
      <c r="F112" s="138" t="s">
        <v>6870</v>
      </c>
      <c r="H112" s="139">
        <v>790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75</v>
      </c>
      <c r="AY112" s="137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6871</v>
      </c>
      <c r="H113" s="139">
        <v>2186.5630000000001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1" customFormat="1" ht="11.25">
      <c r="B114" s="135"/>
      <c r="D114" s="136" t="s">
        <v>274</v>
      </c>
      <c r="E114" s="137" t="s">
        <v>19</v>
      </c>
      <c r="F114" s="138" t="s">
        <v>6872</v>
      </c>
      <c r="H114" s="139">
        <v>7990.3959999999997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75</v>
      </c>
      <c r="AY114" s="137" t="s">
        <v>266</v>
      </c>
    </row>
    <row r="115" spans="2:65" s="12" customFormat="1" ht="11.25">
      <c r="B115" s="143"/>
      <c r="D115" s="136" t="s">
        <v>274</v>
      </c>
      <c r="E115" s="144" t="s">
        <v>19</v>
      </c>
      <c r="F115" s="145" t="s">
        <v>276</v>
      </c>
      <c r="H115" s="146">
        <v>17029.129000000001</v>
      </c>
      <c r="I115" s="147"/>
      <c r="L115" s="143"/>
      <c r="M115" s="148"/>
      <c r="T115" s="149"/>
      <c r="AT115" s="144" t="s">
        <v>274</v>
      </c>
      <c r="AU115" s="144" t="s">
        <v>85</v>
      </c>
      <c r="AV115" s="12" t="s">
        <v>272</v>
      </c>
      <c r="AW115" s="12" t="s">
        <v>37</v>
      </c>
      <c r="AX115" s="12" t="s">
        <v>83</v>
      </c>
      <c r="AY115" s="144" t="s">
        <v>266</v>
      </c>
    </row>
    <row r="116" spans="2:65" s="1" customFormat="1" ht="21.75" customHeight="1">
      <c r="B116" s="33"/>
      <c r="C116" s="122" t="s">
        <v>85</v>
      </c>
      <c r="D116" s="122" t="s">
        <v>267</v>
      </c>
      <c r="E116" s="123" t="s">
        <v>6873</v>
      </c>
      <c r="F116" s="124" t="s">
        <v>6874</v>
      </c>
      <c r="G116" s="125" t="s">
        <v>845</v>
      </c>
      <c r="H116" s="126">
        <v>69.183999999999997</v>
      </c>
      <c r="I116" s="127"/>
      <c r="J116" s="128">
        <f>ROUND(I116*H116,2)</f>
        <v>0</v>
      </c>
      <c r="K116" s="124" t="s">
        <v>3272</v>
      </c>
      <c r="L116" s="33"/>
      <c r="M116" s="129" t="s">
        <v>19</v>
      </c>
      <c r="N116" s="130" t="s">
        <v>46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272</v>
      </c>
      <c r="AT116" s="133" t="s">
        <v>267</v>
      </c>
      <c r="AU116" s="133" t="s">
        <v>85</v>
      </c>
      <c r="AY116" s="18" t="s">
        <v>266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8" t="s">
        <v>83</v>
      </c>
      <c r="BK116" s="134">
        <f>ROUND(I116*H116,2)</f>
        <v>0</v>
      </c>
      <c r="BL116" s="18" t="s">
        <v>272</v>
      </c>
      <c r="BM116" s="133" t="s">
        <v>6875</v>
      </c>
    </row>
    <row r="117" spans="2:65" s="1" customFormat="1" ht="11.25">
      <c r="B117" s="33"/>
      <c r="D117" s="186" t="s">
        <v>1068</v>
      </c>
      <c r="F117" s="187" t="s">
        <v>6876</v>
      </c>
      <c r="I117" s="151"/>
      <c r="L117" s="33"/>
      <c r="M117" s="152"/>
      <c r="T117" s="54"/>
      <c r="AT117" s="18" t="s">
        <v>1068</v>
      </c>
      <c r="AU117" s="18" t="s">
        <v>85</v>
      </c>
    </row>
    <row r="118" spans="2:65" s="11" customFormat="1" ht="11.25">
      <c r="B118" s="135"/>
      <c r="D118" s="136" t="s">
        <v>274</v>
      </c>
      <c r="E118" s="137" t="s">
        <v>19</v>
      </c>
      <c r="F118" s="138" t="s">
        <v>6877</v>
      </c>
      <c r="H118" s="139">
        <v>1.379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75</v>
      </c>
      <c r="AY118" s="137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6878</v>
      </c>
      <c r="H119" s="139">
        <v>59.887999999999998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1" customFormat="1" ht="11.25">
      <c r="B120" s="135"/>
      <c r="D120" s="136" t="s">
        <v>274</v>
      </c>
      <c r="E120" s="137" t="s">
        <v>19</v>
      </c>
      <c r="F120" s="138" t="s">
        <v>6879</v>
      </c>
      <c r="H120" s="139">
        <v>1.3069999999999999</v>
      </c>
      <c r="I120" s="140"/>
      <c r="L120" s="135"/>
      <c r="M120" s="141"/>
      <c r="T120" s="14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75</v>
      </c>
      <c r="AY120" s="137" t="s">
        <v>266</v>
      </c>
    </row>
    <row r="121" spans="2:65" s="11" customFormat="1" ht="11.25">
      <c r="B121" s="135"/>
      <c r="D121" s="136" t="s">
        <v>274</v>
      </c>
      <c r="E121" s="137" t="s">
        <v>19</v>
      </c>
      <c r="F121" s="138" t="s">
        <v>6880</v>
      </c>
      <c r="H121" s="139">
        <v>6.61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2" customFormat="1" ht="11.25">
      <c r="B122" s="143"/>
      <c r="D122" s="136" t="s">
        <v>274</v>
      </c>
      <c r="E122" s="144" t="s">
        <v>19</v>
      </c>
      <c r="F122" s="145" t="s">
        <v>276</v>
      </c>
      <c r="H122" s="146">
        <v>69.183999999999997</v>
      </c>
      <c r="I122" s="147"/>
      <c r="L122" s="143"/>
      <c r="M122" s="148"/>
      <c r="T122" s="149"/>
      <c r="AT122" s="144" t="s">
        <v>274</v>
      </c>
      <c r="AU122" s="144" t="s">
        <v>85</v>
      </c>
      <c r="AV122" s="12" t="s">
        <v>272</v>
      </c>
      <c r="AW122" s="12" t="s">
        <v>37</v>
      </c>
      <c r="AX122" s="12" t="s">
        <v>83</v>
      </c>
      <c r="AY122" s="144" t="s">
        <v>266</v>
      </c>
    </row>
    <row r="123" spans="2:65" s="1" customFormat="1" ht="21.75" customHeight="1">
      <c r="B123" s="33"/>
      <c r="C123" s="122" t="s">
        <v>285</v>
      </c>
      <c r="D123" s="122" t="s">
        <v>267</v>
      </c>
      <c r="E123" s="123" t="s">
        <v>6881</v>
      </c>
      <c r="F123" s="124" t="s">
        <v>6882</v>
      </c>
      <c r="G123" s="125" t="s">
        <v>845</v>
      </c>
      <c r="H123" s="126">
        <v>64.802999999999997</v>
      </c>
      <c r="I123" s="127"/>
      <c r="J123" s="128">
        <f>ROUND(I123*H123,2)</f>
        <v>0</v>
      </c>
      <c r="K123" s="124" t="s">
        <v>3272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85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6883</v>
      </c>
    </row>
    <row r="124" spans="2:65" s="1" customFormat="1" ht="11.25">
      <c r="B124" s="33"/>
      <c r="D124" s="186" t="s">
        <v>1068</v>
      </c>
      <c r="F124" s="187" t="s">
        <v>6884</v>
      </c>
      <c r="I124" s="151"/>
      <c r="L124" s="33"/>
      <c r="M124" s="152"/>
      <c r="T124" s="54"/>
      <c r="AT124" s="18" t="s">
        <v>1068</v>
      </c>
      <c r="AU124" s="18" t="s">
        <v>85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6885</v>
      </c>
      <c r="H125" s="139">
        <v>30.4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6886</v>
      </c>
      <c r="H126" s="139">
        <v>11.428000000000001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1" customFormat="1" ht="11.25">
      <c r="B127" s="135"/>
      <c r="D127" s="136" t="s">
        <v>274</v>
      </c>
      <c r="E127" s="137" t="s">
        <v>19</v>
      </c>
      <c r="F127" s="138" t="s">
        <v>6887</v>
      </c>
      <c r="H127" s="139">
        <v>12.425000000000001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1" customFormat="1" ht="11.25">
      <c r="B128" s="135"/>
      <c r="D128" s="136" t="s">
        <v>274</v>
      </c>
      <c r="E128" s="137" t="s">
        <v>19</v>
      </c>
      <c r="F128" s="138" t="s">
        <v>6888</v>
      </c>
      <c r="H128" s="139">
        <v>4.8949999999999996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6889</v>
      </c>
      <c r="H129" s="139">
        <v>5.6550000000000002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2" customFormat="1" ht="11.25">
      <c r="B130" s="143"/>
      <c r="D130" s="136" t="s">
        <v>274</v>
      </c>
      <c r="E130" s="144" t="s">
        <v>19</v>
      </c>
      <c r="F130" s="145" t="s">
        <v>276</v>
      </c>
      <c r="H130" s="146">
        <v>64.802999999999997</v>
      </c>
      <c r="I130" s="147"/>
      <c r="L130" s="143"/>
      <c r="M130" s="148"/>
      <c r="T130" s="149"/>
      <c r="AT130" s="144" t="s">
        <v>274</v>
      </c>
      <c r="AU130" s="144" t="s">
        <v>85</v>
      </c>
      <c r="AV130" s="12" t="s">
        <v>272</v>
      </c>
      <c r="AW130" s="12" t="s">
        <v>37</v>
      </c>
      <c r="AX130" s="12" t="s">
        <v>83</v>
      </c>
      <c r="AY130" s="144" t="s">
        <v>266</v>
      </c>
    </row>
    <row r="131" spans="2:65" s="1" customFormat="1" ht="16.5" customHeight="1">
      <c r="B131" s="33"/>
      <c r="C131" s="122" t="s">
        <v>272</v>
      </c>
      <c r="D131" s="122" t="s">
        <v>267</v>
      </c>
      <c r="E131" s="123" t="s">
        <v>6890</v>
      </c>
      <c r="F131" s="124" t="s">
        <v>6891</v>
      </c>
      <c r="G131" s="125" t="s">
        <v>845</v>
      </c>
      <c r="H131" s="126">
        <v>2820.9259999999999</v>
      </c>
      <c r="I131" s="127"/>
      <c r="J131" s="128">
        <f>ROUND(I131*H131,2)</f>
        <v>0</v>
      </c>
      <c r="K131" s="124" t="s">
        <v>3272</v>
      </c>
      <c r="L131" s="33"/>
      <c r="M131" s="129" t="s">
        <v>19</v>
      </c>
      <c r="N131" s="130" t="s">
        <v>46</v>
      </c>
      <c r="P131" s="131">
        <f>O131*H131</f>
        <v>0</v>
      </c>
      <c r="Q131" s="131">
        <v>0</v>
      </c>
      <c r="R131" s="131">
        <f>Q131*H131</f>
        <v>0</v>
      </c>
      <c r="S131" s="131">
        <v>0</v>
      </c>
      <c r="T131" s="132">
        <f>S131*H131</f>
        <v>0</v>
      </c>
      <c r="AR131" s="133" t="s">
        <v>272</v>
      </c>
      <c r="AT131" s="133" t="s">
        <v>267</v>
      </c>
      <c r="AU131" s="133" t="s">
        <v>85</v>
      </c>
      <c r="AY131" s="18" t="s">
        <v>266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8" t="s">
        <v>83</v>
      </c>
      <c r="BK131" s="134">
        <f>ROUND(I131*H131,2)</f>
        <v>0</v>
      </c>
      <c r="BL131" s="18" t="s">
        <v>272</v>
      </c>
      <c r="BM131" s="133" t="s">
        <v>6892</v>
      </c>
    </row>
    <row r="132" spans="2:65" s="1" customFormat="1" ht="11.25">
      <c r="B132" s="33"/>
      <c r="D132" s="186" t="s">
        <v>1068</v>
      </c>
      <c r="F132" s="187" t="s">
        <v>6893</v>
      </c>
      <c r="I132" s="151"/>
      <c r="L132" s="33"/>
      <c r="M132" s="152"/>
      <c r="T132" s="54"/>
      <c r="AT132" s="18" t="s">
        <v>1068</v>
      </c>
      <c r="AU132" s="18" t="s">
        <v>85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6894</v>
      </c>
      <c r="H133" s="139">
        <v>112.488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6895</v>
      </c>
      <c r="H134" s="139">
        <v>188.07499999999999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1" customFormat="1" ht="11.25">
      <c r="B135" s="135"/>
      <c r="D135" s="136" t="s">
        <v>274</v>
      </c>
      <c r="E135" s="137" t="s">
        <v>19</v>
      </c>
      <c r="F135" s="138" t="s">
        <v>6896</v>
      </c>
      <c r="H135" s="139">
        <v>58.383000000000003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6897</v>
      </c>
      <c r="H136" s="139">
        <v>1230.99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6898</v>
      </c>
      <c r="H137" s="139">
        <v>1230.99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2" customFormat="1" ht="11.25">
      <c r="B138" s="143"/>
      <c r="D138" s="136" t="s">
        <v>274</v>
      </c>
      <c r="E138" s="144" t="s">
        <v>19</v>
      </c>
      <c r="F138" s="145" t="s">
        <v>276</v>
      </c>
      <c r="H138" s="146">
        <v>2820.9259999999999</v>
      </c>
      <c r="I138" s="147"/>
      <c r="L138" s="143"/>
      <c r="M138" s="148"/>
      <c r="T138" s="149"/>
      <c r="AT138" s="144" t="s">
        <v>274</v>
      </c>
      <c r="AU138" s="144" t="s">
        <v>85</v>
      </c>
      <c r="AV138" s="12" t="s">
        <v>272</v>
      </c>
      <c r="AW138" s="12" t="s">
        <v>37</v>
      </c>
      <c r="AX138" s="12" t="s">
        <v>83</v>
      </c>
      <c r="AY138" s="144" t="s">
        <v>266</v>
      </c>
    </row>
    <row r="139" spans="2:65" s="1" customFormat="1" ht="24.2" customHeight="1">
      <c r="B139" s="33"/>
      <c r="C139" s="122" t="s">
        <v>293</v>
      </c>
      <c r="D139" s="122" t="s">
        <v>267</v>
      </c>
      <c r="E139" s="123" t="s">
        <v>6899</v>
      </c>
      <c r="F139" s="124" t="s">
        <v>6900</v>
      </c>
      <c r="G139" s="125" t="s">
        <v>845</v>
      </c>
      <c r="H139" s="126">
        <v>408.24</v>
      </c>
      <c r="I139" s="127"/>
      <c r="J139" s="128">
        <f>ROUND(I139*H139,2)</f>
        <v>0</v>
      </c>
      <c r="K139" s="124" t="s">
        <v>3272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6901</v>
      </c>
    </row>
    <row r="140" spans="2:65" s="1" customFormat="1" ht="11.25">
      <c r="B140" s="33"/>
      <c r="D140" s="186" t="s">
        <v>1068</v>
      </c>
      <c r="F140" s="187" t="s">
        <v>6902</v>
      </c>
      <c r="I140" s="151"/>
      <c r="L140" s="33"/>
      <c r="M140" s="152"/>
      <c r="T140" s="54"/>
      <c r="AT140" s="18" t="s">
        <v>1068</v>
      </c>
      <c r="AU140" s="18" t="s">
        <v>85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6903</v>
      </c>
      <c r="H141" s="139">
        <v>408.24</v>
      </c>
      <c r="I141" s="140"/>
      <c r="L141" s="135"/>
      <c r="M141" s="180"/>
      <c r="N141" s="181"/>
      <c r="O141" s="181"/>
      <c r="P141" s="181"/>
      <c r="Q141" s="181"/>
      <c r="R141" s="181"/>
      <c r="S141" s="181"/>
      <c r="T141" s="18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83</v>
      </c>
      <c r="AY141" s="137" t="s">
        <v>266</v>
      </c>
    </row>
    <row r="142" spans="2:65" s="1" customFormat="1" ht="6.95" customHeight="1">
      <c r="B142" s="42"/>
      <c r="C142" s="43"/>
      <c r="D142" s="43"/>
      <c r="E142" s="43"/>
      <c r="F142" s="43"/>
      <c r="G142" s="43"/>
      <c r="H142" s="43"/>
      <c r="I142" s="43"/>
      <c r="J142" s="43"/>
      <c r="K142" s="43"/>
      <c r="L142" s="33"/>
    </row>
  </sheetData>
  <sheetProtection algorithmName="SHA-512" hashValue="IwJr2istzokBakE51GcACUlaNnQp2fwhiT3SySZ88mKxbq1IaQf8plrbyvYfBQBnynQnx4XinscHiZ11GEmBaw==" saltValue="PdGmliODEmjzsR4J9GYStrm33PlebV5ARKwHPyhEToz/dHKp5sC4QTUx944pXQ6GZJ66vZR1BQOe9b5wAQ5A+g==" spinCount="100000" sheet="1" objects="1" scenarios="1" formatColumns="0" formatRows="0" autoFilter="0"/>
  <autoFilter ref="C80:K141" xr:uid="{00000000-0009-0000-0000-000033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hyperlinks>
    <hyperlink ref="F85" r:id="rId1" xr:uid="{00000000-0004-0000-3300-000000000000}"/>
    <hyperlink ref="F94" r:id="rId2" xr:uid="{00000000-0004-0000-3300-000001000000}"/>
    <hyperlink ref="F97" r:id="rId3" xr:uid="{00000000-0004-0000-3300-000002000000}"/>
    <hyperlink ref="F101" r:id="rId4" xr:uid="{00000000-0004-0000-3300-000003000000}"/>
    <hyperlink ref="F104" r:id="rId5" xr:uid="{00000000-0004-0000-3300-000004000000}"/>
    <hyperlink ref="F117" r:id="rId6" xr:uid="{00000000-0004-0000-3300-000005000000}"/>
    <hyperlink ref="F124" r:id="rId7" xr:uid="{00000000-0004-0000-3300-000006000000}"/>
    <hyperlink ref="F132" r:id="rId8" xr:uid="{00000000-0004-0000-3300-000007000000}"/>
    <hyperlink ref="F140" r:id="rId9" xr:uid="{00000000-0004-0000-3300-000008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B2:BM12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238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6904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ROUND(J83,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ROUND((SUM(BE83:BE120)),  2)</f>
        <v>0</v>
      </c>
      <c r="I33" s="90">
        <v>0.21</v>
      </c>
      <c r="J33" s="89">
        <f>ROUND(((SUM(BE83:BE120))*I33),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ROUND((SUM(BF83:BF120)),  2)</f>
        <v>0</v>
      </c>
      <c r="I34" s="90">
        <v>0.12</v>
      </c>
      <c r="J34" s="89">
        <f>ROUND(((SUM(BF83:BF120))*I34),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ROUND((SUM(BG83:BG120)),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ROUND((SUM(BH83:BH120)),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ROUND((SUM(BI83:BI120)),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98-98 - Všeobecný stavební objekt - mosty a propustky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J83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2402</v>
      </c>
      <c r="E60" s="102"/>
      <c r="F60" s="102"/>
      <c r="G60" s="102"/>
      <c r="H60" s="102"/>
      <c r="I60" s="102"/>
      <c r="J60" s="103">
        <f>J84</f>
        <v>0</v>
      </c>
      <c r="L60" s="100"/>
    </row>
    <row r="61" spans="2:47" s="13" customFormat="1" ht="19.899999999999999" customHeight="1">
      <c r="B61" s="158"/>
      <c r="D61" s="159" t="s">
        <v>6905</v>
      </c>
      <c r="E61" s="160"/>
      <c r="F61" s="160"/>
      <c r="G61" s="160"/>
      <c r="H61" s="160"/>
      <c r="I61" s="160"/>
      <c r="J61" s="161">
        <f>J85</f>
        <v>0</v>
      </c>
      <c r="L61" s="158"/>
    </row>
    <row r="62" spans="2:47" s="13" customFormat="1" ht="19.899999999999999" customHeight="1">
      <c r="B62" s="158"/>
      <c r="D62" s="159" t="s">
        <v>6906</v>
      </c>
      <c r="E62" s="160"/>
      <c r="F62" s="160"/>
      <c r="G62" s="160"/>
      <c r="H62" s="160"/>
      <c r="I62" s="160"/>
      <c r="J62" s="161">
        <f>J103</f>
        <v>0</v>
      </c>
      <c r="L62" s="158"/>
    </row>
    <row r="63" spans="2:47" s="13" customFormat="1" ht="19.899999999999999" customHeight="1">
      <c r="B63" s="158"/>
      <c r="D63" s="159" t="s">
        <v>3268</v>
      </c>
      <c r="E63" s="160"/>
      <c r="F63" s="160"/>
      <c r="G63" s="160"/>
      <c r="H63" s="160"/>
      <c r="I63" s="160"/>
      <c r="J63" s="161">
        <f>J117</f>
        <v>0</v>
      </c>
      <c r="L63" s="158"/>
    </row>
    <row r="64" spans="2:47" s="1" customFormat="1" ht="21.75" customHeight="1">
      <c r="B64" s="33"/>
      <c r="L64" s="33"/>
    </row>
    <row r="65" spans="2:12" s="1" customFormat="1" ht="6.95" customHeight="1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33"/>
    </row>
    <row r="69" spans="2:12" s="1" customFormat="1" ht="6.95" customHeight="1">
      <c r="B69" s="44"/>
      <c r="C69" s="45"/>
      <c r="D69" s="45"/>
      <c r="E69" s="45"/>
      <c r="F69" s="45"/>
      <c r="G69" s="45"/>
      <c r="H69" s="45"/>
      <c r="I69" s="45"/>
      <c r="J69" s="45"/>
      <c r="K69" s="45"/>
      <c r="L69" s="33"/>
    </row>
    <row r="70" spans="2:12" s="1" customFormat="1" ht="24.95" customHeight="1">
      <c r="B70" s="33"/>
      <c r="C70" s="22" t="s">
        <v>251</v>
      </c>
      <c r="L70" s="33"/>
    </row>
    <row r="71" spans="2:12" s="1" customFormat="1" ht="6.95" customHeight="1">
      <c r="B71" s="33"/>
      <c r="L71" s="33"/>
    </row>
    <row r="72" spans="2:12" s="1" customFormat="1" ht="12" customHeight="1">
      <c r="B72" s="33"/>
      <c r="C72" s="28" t="s">
        <v>16</v>
      </c>
      <c r="L72" s="33"/>
    </row>
    <row r="73" spans="2:12" s="1" customFormat="1" ht="26.25" customHeight="1">
      <c r="B73" s="33"/>
      <c r="E73" s="319" t="str">
        <f>E7</f>
        <v>Odstranění havarijního stavu po povodních 2024 - komplexní oprava trati v úseku Vápenná - Javorník ve Slezsku - PD</v>
      </c>
      <c r="F73" s="320"/>
      <c r="G73" s="320"/>
      <c r="H73" s="320"/>
      <c r="L73" s="33"/>
    </row>
    <row r="74" spans="2:12" s="1" customFormat="1" ht="12" customHeight="1">
      <c r="B74" s="33"/>
      <c r="C74" s="28" t="s">
        <v>243</v>
      </c>
      <c r="L74" s="33"/>
    </row>
    <row r="75" spans="2:12" s="1" customFormat="1" ht="16.5" customHeight="1">
      <c r="B75" s="33"/>
      <c r="E75" s="315" t="str">
        <f>E9</f>
        <v>SO 98-98 - Všeobecný stavební objekt - mosty a propustky</v>
      </c>
      <c r="F75" s="321"/>
      <c r="G75" s="321"/>
      <c r="H75" s="321"/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21</v>
      </c>
      <c r="F77" s="26" t="str">
        <f>F12</f>
        <v xml:space="preserve"> </v>
      </c>
      <c r="I77" s="28" t="s">
        <v>23</v>
      </c>
      <c r="J77" s="50" t="str">
        <f>IF(J12="","",J12)</f>
        <v>10. 4. 2025</v>
      </c>
      <c r="L77" s="33"/>
    </row>
    <row r="78" spans="2:12" s="1" customFormat="1" ht="6.95" customHeight="1">
      <c r="B78" s="33"/>
      <c r="L78" s="33"/>
    </row>
    <row r="79" spans="2:12" s="1" customFormat="1" ht="15.2" customHeight="1">
      <c r="B79" s="33"/>
      <c r="C79" s="28" t="s">
        <v>25</v>
      </c>
      <c r="F79" s="26" t="str">
        <f>E15</f>
        <v xml:space="preserve">Správa železnic, státní organizace </v>
      </c>
      <c r="I79" s="28" t="s">
        <v>33</v>
      </c>
      <c r="J79" s="31" t="str">
        <f>E21</f>
        <v>Prodin a.s.</v>
      </c>
      <c r="L79" s="33"/>
    </row>
    <row r="80" spans="2:12" s="1" customFormat="1" ht="15.2" customHeight="1">
      <c r="B80" s="33"/>
      <c r="C80" s="28" t="s">
        <v>31</v>
      </c>
      <c r="F80" s="26" t="str">
        <f>IF(E18="","",E18)</f>
        <v>Vyplň údaj</v>
      </c>
      <c r="I80" s="28" t="s">
        <v>38</v>
      </c>
      <c r="J80" s="31" t="str">
        <f>E24</f>
        <v xml:space="preserve"> </v>
      </c>
      <c r="L80" s="33"/>
    </row>
    <row r="81" spans="2:65" s="1" customFormat="1" ht="10.35" customHeight="1">
      <c r="B81" s="33"/>
      <c r="L81" s="33"/>
    </row>
    <row r="82" spans="2:65" s="9" customFormat="1" ht="29.25" customHeight="1">
      <c r="B82" s="104"/>
      <c r="C82" s="105" t="s">
        <v>252</v>
      </c>
      <c r="D82" s="106" t="s">
        <v>60</v>
      </c>
      <c r="E82" s="106" t="s">
        <v>56</v>
      </c>
      <c r="F82" s="106" t="s">
        <v>57</v>
      </c>
      <c r="G82" s="106" t="s">
        <v>253</v>
      </c>
      <c r="H82" s="106" t="s">
        <v>254</v>
      </c>
      <c r="I82" s="106" t="s">
        <v>255</v>
      </c>
      <c r="J82" s="106" t="s">
        <v>247</v>
      </c>
      <c r="K82" s="107" t="s">
        <v>256</v>
      </c>
      <c r="L82" s="104"/>
      <c r="M82" s="57" t="s">
        <v>19</v>
      </c>
      <c r="N82" s="58" t="s">
        <v>45</v>
      </c>
      <c r="O82" s="58" t="s">
        <v>257</v>
      </c>
      <c r="P82" s="58" t="s">
        <v>258</v>
      </c>
      <c r="Q82" s="58" t="s">
        <v>259</v>
      </c>
      <c r="R82" s="58" t="s">
        <v>260</v>
      </c>
      <c r="S82" s="58" t="s">
        <v>261</v>
      </c>
      <c r="T82" s="59" t="s">
        <v>262</v>
      </c>
    </row>
    <row r="83" spans="2:65" s="1" customFormat="1" ht="22.9" customHeight="1">
      <c r="B83" s="33"/>
      <c r="C83" s="62" t="s">
        <v>263</v>
      </c>
      <c r="J83" s="108">
        <f>BK83</f>
        <v>0</v>
      </c>
      <c r="L83" s="33"/>
      <c r="M83" s="60"/>
      <c r="N83" s="51"/>
      <c r="O83" s="51"/>
      <c r="P83" s="109">
        <f>P84</f>
        <v>0</v>
      </c>
      <c r="Q83" s="51"/>
      <c r="R83" s="109">
        <f>R84</f>
        <v>0</v>
      </c>
      <c r="S83" s="51"/>
      <c r="T83" s="110">
        <f>T84</f>
        <v>0</v>
      </c>
      <c r="AT83" s="18" t="s">
        <v>74</v>
      </c>
      <c r="AU83" s="18" t="s">
        <v>248</v>
      </c>
      <c r="BK83" s="111">
        <f>BK84</f>
        <v>0</v>
      </c>
    </row>
    <row r="84" spans="2:65" s="10" customFormat="1" ht="25.9" customHeight="1">
      <c r="B84" s="112"/>
      <c r="D84" s="113" t="s">
        <v>74</v>
      </c>
      <c r="E84" s="114" t="s">
        <v>2561</v>
      </c>
      <c r="F84" s="114" t="s">
        <v>2562</v>
      </c>
      <c r="I84" s="115"/>
      <c r="J84" s="116">
        <f>BK84</f>
        <v>0</v>
      </c>
      <c r="L84" s="112"/>
      <c r="M84" s="117"/>
      <c r="P84" s="118">
        <f>P85+P103+P117</f>
        <v>0</v>
      </c>
      <c r="R84" s="118">
        <f>R85+R103+R117</f>
        <v>0</v>
      </c>
      <c r="T84" s="119">
        <f>T85+T103+T117</f>
        <v>0</v>
      </c>
      <c r="AR84" s="113" t="s">
        <v>264</v>
      </c>
      <c r="AT84" s="120" t="s">
        <v>74</v>
      </c>
      <c r="AU84" s="120" t="s">
        <v>75</v>
      </c>
      <c r="AY84" s="113" t="s">
        <v>266</v>
      </c>
      <c r="BK84" s="121">
        <f>BK85+BK103+BK117</f>
        <v>0</v>
      </c>
    </row>
    <row r="85" spans="2:65" s="10" customFormat="1" ht="22.9" customHeight="1">
      <c r="B85" s="112"/>
      <c r="D85" s="113" t="s">
        <v>74</v>
      </c>
      <c r="E85" s="162" t="s">
        <v>2563</v>
      </c>
      <c r="F85" s="162" t="s">
        <v>6907</v>
      </c>
      <c r="I85" s="115"/>
      <c r="J85" s="163">
        <f>BK85</f>
        <v>0</v>
      </c>
      <c r="L85" s="112"/>
      <c r="M85" s="117"/>
      <c r="P85" s="118">
        <f>SUM(P86:P102)</f>
        <v>0</v>
      </c>
      <c r="R85" s="118">
        <f>SUM(R86:R102)</f>
        <v>0</v>
      </c>
      <c r="T85" s="119">
        <f>SUM(T86:T102)</f>
        <v>0</v>
      </c>
      <c r="AR85" s="113" t="s">
        <v>264</v>
      </c>
      <c r="AT85" s="120" t="s">
        <v>74</v>
      </c>
      <c r="AU85" s="120" t="s">
        <v>83</v>
      </c>
      <c r="AY85" s="113" t="s">
        <v>266</v>
      </c>
      <c r="BK85" s="121">
        <f>SUM(BK86:BK102)</f>
        <v>0</v>
      </c>
    </row>
    <row r="86" spans="2:65" s="1" customFormat="1" ht="16.5" customHeight="1">
      <c r="B86" s="33"/>
      <c r="C86" s="122" t="s">
        <v>83</v>
      </c>
      <c r="D86" s="122" t="s">
        <v>267</v>
      </c>
      <c r="E86" s="123" t="s">
        <v>6908</v>
      </c>
      <c r="F86" s="124" t="s">
        <v>6909</v>
      </c>
      <c r="G86" s="125" t="s">
        <v>3453</v>
      </c>
      <c r="H86" s="126">
        <v>1</v>
      </c>
      <c r="I86" s="127"/>
      <c r="J86" s="128">
        <f>ROUND(I86*H86,2)</f>
        <v>0</v>
      </c>
      <c r="K86" s="124" t="s">
        <v>3272</v>
      </c>
      <c r="L86" s="33"/>
      <c r="M86" s="129" t="s">
        <v>19</v>
      </c>
      <c r="N86" s="130" t="s">
        <v>46</v>
      </c>
      <c r="P86" s="131">
        <f>O86*H86</f>
        <v>0</v>
      </c>
      <c r="Q86" s="131">
        <v>0</v>
      </c>
      <c r="R86" s="131">
        <f>Q86*H86</f>
        <v>0</v>
      </c>
      <c r="S86" s="131">
        <v>0</v>
      </c>
      <c r="T86" s="132">
        <f>S86*H86</f>
        <v>0</v>
      </c>
      <c r="AR86" s="133" t="s">
        <v>272</v>
      </c>
      <c r="AT86" s="133" t="s">
        <v>267</v>
      </c>
      <c r="AU86" s="133" t="s">
        <v>85</v>
      </c>
      <c r="AY86" s="18" t="s">
        <v>266</v>
      </c>
      <c r="BE86" s="134">
        <f>IF(N86="základní",J86,0)</f>
        <v>0</v>
      </c>
      <c r="BF86" s="134">
        <f>IF(N86="snížená",J86,0)</f>
        <v>0</v>
      </c>
      <c r="BG86" s="134">
        <f>IF(N86="zákl. přenesená",J86,0)</f>
        <v>0</v>
      </c>
      <c r="BH86" s="134">
        <f>IF(N86="sníž. přenesená",J86,0)</f>
        <v>0</v>
      </c>
      <c r="BI86" s="134">
        <f>IF(N86="nulová",J86,0)</f>
        <v>0</v>
      </c>
      <c r="BJ86" s="18" t="s">
        <v>83</v>
      </c>
      <c r="BK86" s="134">
        <f>ROUND(I86*H86,2)</f>
        <v>0</v>
      </c>
      <c r="BL86" s="18" t="s">
        <v>272</v>
      </c>
      <c r="BM86" s="133" t="s">
        <v>6910</v>
      </c>
    </row>
    <row r="87" spans="2:65" s="1" customFormat="1" ht="11.25">
      <c r="B87" s="33"/>
      <c r="D87" s="186" t="s">
        <v>1068</v>
      </c>
      <c r="F87" s="187" t="s">
        <v>6911</v>
      </c>
      <c r="I87" s="151"/>
      <c r="L87" s="33"/>
      <c r="M87" s="152"/>
      <c r="T87" s="54"/>
      <c r="AT87" s="18" t="s">
        <v>1068</v>
      </c>
      <c r="AU87" s="18" t="s">
        <v>85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6912</v>
      </c>
      <c r="H88" s="139">
        <v>1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>
      <c r="B89" s="143"/>
      <c r="D89" s="136" t="s">
        <v>274</v>
      </c>
      <c r="E89" s="144" t="s">
        <v>19</v>
      </c>
      <c r="F89" s="145" t="s">
        <v>276</v>
      </c>
      <c r="H89" s="146">
        <v>1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16.5" customHeight="1">
      <c r="B90" s="33"/>
      <c r="C90" s="122" t="s">
        <v>85</v>
      </c>
      <c r="D90" s="122" t="s">
        <v>267</v>
      </c>
      <c r="E90" s="123" t="s">
        <v>6913</v>
      </c>
      <c r="F90" s="124" t="s">
        <v>6914</v>
      </c>
      <c r="G90" s="125" t="s">
        <v>3453</v>
      </c>
      <c r="H90" s="126">
        <v>1</v>
      </c>
      <c r="I90" s="127"/>
      <c r="J90" s="128">
        <f>ROUND(I90*H90,2)</f>
        <v>0</v>
      </c>
      <c r="K90" s="124" t="s">
        <v>3272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6915</v>
      </c>
    </row>
    <row r="91" spans="2:65" s="1" customFormat="1" ht="11.25">
      <c r="B91" s="33"/>
      <c r="D91" s="186" t="s">
        <v>1068</v>
      </c>
      <c r="F91" s="187" t="s">
        <v>6916</v>
      </c>
      <c r="I91" s="151"/>
      <c r="L91" s="33"/>
      <c r="M91" s="152"/>
      <c r="T91" s="54"/>
      <c r="AT91" s="18" t="s">
        <v>1068</v>
      </c>
      <c r="AU91" s="18" t="s">
        <v>85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6917</v>
      </c>
      <c r="H92" s="139">
        <v>1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75</v>
      </c>
      <c r="AY92" s="137" t="s">
        <v>266</v>
      </c>
    </row>
    <row r="93" spans="2:65" s="12" customFormat="1" ht="11.25">
      <c r="B93" s="143"/>
      <c r="D93" s="136" t="s">
        <v>274</v>
      </c>
      <c r="E93" s="144" t="s">
        <v>19</v>
      </c>
      <c r="F93" s="145" t="s">
        <v>276</v>
      </c>
      <c r="H93" s="146">
        <v>1</v>
      </c>
      <c r="I93" s="147"/>
      <c r="L93" s="143"/>
      <c r="M93" s="148"/>
      <c r="T93" s="149"/>
      <c r="AT93" s="144" t="s">
        <v>274</v>
      </c>
      <c r="AU93" s="144" t="s">
        <v>85</v>
      </c>
      <c r="AV93" s="12" t="s">
        <v>272</v>
      </c>
      <c r="AW93" s="12" t="s">
        <v>37</v>
      </c>
      <c r="AX93" s="12" t="s">
        <v>83</v>
      </c>
      <c r="AY93" s="144" t="s">
        <v>266</v>
      </c>
    </row>
    <row r="94" spans="2:65" s="1" customFormat="1" ht="16.5" customHeight="1">
      <c r="B94" s="33"/>
      <c r="C94" s="122" t="s">
        <v>285</v>
      </c>
      <c r="D94" s="122" t="s">
        <v>267</v>
      </c>
      <c r="E94" s="123" t="s">
        <v>6918</v>
      </c>
      <c r="F94" s="124" t="s">
        <v>6919</v>
      </c>
      <c r="G94" s="125" t="s">
        <v>3453</v>
      </c>
      <c r="H94" s="126">
        <v>1</v>
      </c>
      <c r="I94" s="127"/>
      <c r="J94" s="128">
        <f>ROUND(I94*H94,2)</f>
        <v>0</v>
      </c>
      <c r="K94" s="124" t="s">
        <v>3272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6920</v>
      </c>
    </row>
    <row r="95" spans="2:65" s="1" customFormat="1" ht="11.25">
      <c r="B95" s="33"/>
      <c r="D95" s="186" t="s">
        <v>1068</v>
      </c>
      <c r="F95" s="187" t="s">
        <v>6921</v>
      </c>
      <c r="I95" s="151"/>
      <c r="L95" s="33"/>
      <c r="M95" s="152"/>
      <c r="T95" s="54"/>
      <c r="AT95" s="18" t="s">
        <v>1068</v>
      </c>
      <c r="AU95" s="18" t="s">
        <v>85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6922</v>
      </c>
      <c r="H96" s="139">
        <v>1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75</v>
      </c>
      <c r="AY96" s="137" t="s">
        <v>266</v>
      </c>
    </row>
    <row r="97" spans="2:65" s="14" customFormat="1" ht="11.25">
      <c r="B97" s="164"/>
      <c r="D97" s="136" t="s">
        <v>274</v>
      </c>
      <c r="E97" s="165" t="s">
        <v>19</v>
      </c>
      <c r="F97" s="166" t="s">
        <v>6923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2" customFormat="1" ht="11.25">
      <c r="B98" s="143"/>
      <c r="D98" s="136" t="s">
        <v>274</v>
      </c>
      <c r="E98" s="144" t="s">
        <v>19</v>
      </c>
      <c r="F98" s="145" t="s">
        <v>276</v>
      </c>
      <c r="H98" s="146">
        <v>1</v>
      </c>
      <c r="I98" s="147"/>
      <c r="L98" s="143"/>
      <c r="M98" s="148"/>
      <c r="T98" s="149"/>
      <c r="AT98" s="144" t="s">
        <v>274</v>
      </c>
      <c r="AU98" s="144" t="s">
        <v>85</v>
      </c>
      <c r="AV98" s="12" t="s">
        <v>272</v>
      </c>
      <c r="AW98" s="12" t="s">
        <v>37</v>
      </c>
      <c r="AX98" s="12" t="s">
        <v>83</v>
      </c>
      <c r="AY98" s="144" t="s">
        <v>266</v>
      </c>
    </row>
    <row r="99" spans="2:65" s="1" customFormat="1" ht="16.5" customHeight="1">
      <c r="B99" s="33"/>
      <c r="C99" s="122" t="s">
        <v>272</v>
      </c>
      <c r="D99" s="122" t="s">
        <v>267</v>
      </c>
      <c r="E99" s="123" t="s">
        <v>6924</v>
      </c>
      <c r="F99" s="124" t="s">
        <v>6925</v>
      </c>
      <c r="G99" s="125" t="s">
        <v>3453</v>
      </c>
      <c r="H99" s="126">
        <v>1</v>
      </c>
      <c r="I99" s="127"/>
      <c r="J99" s="128">
        <f>ROUND(I99*H99,2)</f>
        <v>0</v>
      </c>
      <c r="K99" s="124" t="s">
        <v>3272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85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6926</v>
      </c>
    </row>
    <row r="100" spans="2:65" s="1" customFormat="1" ht="11.25">
      <c r="B100" s="33"/>
      <c r="D100" s="186" t="s">
        <v>1068</v>
      </c>
      <c r="F100" s="187" t="s">
        <v>6927</v>
      </c>
      <c r="I100" s="151"/>
      <c r="L100" s="33"/>
      <c r="M100" s="152"/>
      <c r="T100" s="54"/>
      <c r="AT100" s="18" t="s">
        <v>1068</v>
      </c>
      <c r="AU100" s="18" t="s">
        <v>85</v>
      </c>
    </row>
    <row r="101" spans="2:65" s="11" customFormat="1" ht="11.25">
      <c r="B101" s="135"/>
      <c r="D101" s="136" t="s">
        <v>274</v>
      </c>
      <c r="E101" s="137" t="s">
        <v>19</v>
      </c>
      <c r="F101" s="138" t="s">
        <v>83</v>
      </c>
      <c r="H101" s="139">
        <v>1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75</v>
      </c>
      <c r="AY101" s="137" t="s">
        <v>266</v>
      </c>
    </row>
    <row r="102" spans="2:65" s="12" customFormat="1" ht="11.25">
      <c r="B102" s="143"/>
      <c r="D102" s="136" t="s">
        <v>274</v>
      </c>
      <c r="E102" s="144" t="s">
        <v>19</v>
      </c>
      <c r="F102" s="145" t="s">
        <v>276</v>
      </c>
      <c r="H102" s="146">
        <v>1</v>
      </c>
      <c r="I102" s="147"/>
      <c r="L102" s="143"/>
      <c r="M102" s="148"/>
      <c r="T102" s="149"/>
      <c r="AT102" s="144" t="s">
        <v>274</v>
      </c>
      <c r="AU102" s="144" t="s">
        <v>85</v>
      </c>
      <c r="AV102" s="12" t="s">
        <v>272</v>
      </c>
      <c r="AW102" s="12" t="s">
        <v>37</v>
      </c>
      <c r="AX102" s="12" t="s">
        <v>83</v>
      </c>
      <c r="AY102" s="144" t="s">
        <v>266</v>
      </c>
    </row>
    <row r="103" spans="2:65" s="10" customFormat="1" ht="22.9" customHeight="1">
      <c r="B103" s="112"/>
      <c r="D103" s="113" t="s">
        <v>74</v>
      </c>
      <c r="E103" s="162" t="s">
        <v>2569</v>
      </c>
      <c r="F103" s="162" t="s">
        <v>6928</v>
      </c>
      <c r="I103" s="115"/>
      <c r="J103" s="163">
        <f>BK103</f>
        <v>0</v>
      </c>
      <c r="L103" s="112"/>
      <c r="M103" s="117"/>
      <c r="P103" s="118">
        <f>SUM(P104:P116)</f>
        <v>0</v>
      </c>
      <c r="R103" s="118">
        <f>SUM(R104:R116)</f>
        <v>0</v>
      </c>
      <c r="T103" s="119">
        <f>SUM(T104:T116)</f>
        <v>0</v>
      </c>
      <c r="AR103" s="113" t="s">
        <v>264</v>
      </c>
      <c r="AT103" s="120" t="s">
        <v>74</v>
      </c>
      <c r="AU103" s="120" t="s">
        <v>83</v>
      </c>
      <c r="AY103" s="113" t="s">
        <v>266</v>
      </c>
      <c r="BK103" s="121">
        <f>SUM(BK104:BK116)</f>
        <v>0</v>
      </c>
    </row>
    <row r="104" spans="2:65" s="1" customFormat="1" ht="16.5" customHeight="1">
      <c r="B104" s="33"/>
      <c r="C104" s="122" t="s">
        <v>264</v>
      </c>
      <c r="D104" s="122" t="s">
        <v>267</v>
      </c>
      <c r="E104" s="123" t="s">
        <v>6929</v>
      </c>
      <c r="F104" s="124" t="s">
        <v>6928</v>
      </c>
      <c r="G104" s="125" t="s">
        <v>3453</v>
      </c>
      <c r="H104" s="126">
        <v>1</v>
      </c>
      <c r="I104" s="127"/>
      <c r="J104" s="128">
        <f>ROUND(I104*H104,2)</f>
        <v>0</v>
      </c>
      <c r="K104" s="124" t="s">
        <v>3272</v>
      </c>
      <c r="L104" s="33"/>
      <c r="M104" s="129" t="s">
        <v>19</v>
      </c>
      <c r="N104" s="130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272</v>
      </c>
      <c r="AT104" s="133" t="s">
        <v>267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6930</v>
      </c>
    </row>
    <row r="105" spans="2:65" s="1" customFormat="1" ht="11.25">
      <c r="B105" s="33"/>
      <c r="D105" s="186" t="s">
        <v>1068</v>
      </c>
      <c r="F105" s="187" t="s">
        <v>6931</v>
      </c>
      <c r="I105" s="151"/>
      <c r="L105" s="33"/>
      <c r="M105" s="152"/>
      <c r="T105" s="54"/>
      <c r="AT105" s="18" t="s">
        <v>1068</v>
      </c>
      <c r="AU105" s="18" t="s">
        <v>85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83</v>
      </c>
      <c r="H106" s="139">
        <v>1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2" customFormat="1" ht="11.25">
      <c r="B107" s="143"/>
      <c r="D107" s="136" t="s">
        <v>274</v>
      </c>
      <c r="E107" s="144" t="s">
        <v>19</v>
      </c>
      <c r="F107" s="145" t="s">
        <v>276</v>
      </c>
      <c r="H107" s="146">
        <v>1</v>
      </c>
      <c r="I107" s="147"/>
      <c r="L107" s="143"/>
      <c r="M107" s="148"/>
      <c r="T107" s="149"/>
      <c r="AT107" s="144" t="s">
        <v>274</v>
      </c>
      <c r="AU107" s="144" t="s">
        <v>85</v>
      </c>
      <c r="AV107" s="12" t="s">
        <v>272</v>
      </c>
      <c r="AW107" s="12" t="s">
        <v>37</v>
      </c>
      <c r="AX107" s="12" t="s">
        <v>83</v>
      </c>
      <c r="AY107" s="144" t="s">
        <v>266</v>
      </c>
    </row>
    <row r="108" spans="2:65" s="1" customFormat="1" ht="16.5" customHeight="1">
      <c r="B108" s="33"/>
      <c r="C108" s="122" t="s">
        <v>295</v>
      </c>
      <c r="D108" s="122" t="s">
        <v>267</v>
      </c>
      <c r="E108" s="123" t="s">
        <v>6932</v>
      </c>
      <c r="F108" s="124" t="s">
        <v>6933</v>
      </c>
      <c r="G108" s="125" t="s">
        <v>3453</v>
      </c>
      <c r="H108" s="126">
        <v>1</v>
      </c>
      <c r="I108" s="127"/>
      <c r="J108" s="128">
        <f>ROUND(I108*H108,2)</f>
        <v>0</v>
      </c>
      <c r="K108" s="124" t="s">
        <v>3272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6934</v>
      </c>
    </row>
    <row r="109" spans="2:65" s="1" customFormat="1" ht="11.25">
      <c r="B109" s="33"/>
      <c r="D109" s="186" t="s">
        <v>1068</v>
      </c>
      <c r="F109" s="187" t="s">
        <v>6935</v>
      </c>
      <c r="I109" s="151"/>
      <c r="L109" s="33"/>
      <c r="M109" s="152"/>
      <c r="T109" s="54"/>
      <c r="AT109" s="18" t="s">
        <v>1068</v>
      </c>
      <c r="AU109" s="18" t="s">
        <v>85</v>
      </c>
    </row>
    <row r="110" spans="2:65" s="11" customFormat="1" ht="22.5">
      <c r="B110" s="135"/>
      <c r="D110" s="136" t="s">
        <v>274</v>
      </c>
      <c r="E110" s="137" t="s">
        <v>19</v>
      </c>
      <c r="F110" s="138" t="s">
        <v>6936</v>
      </c>
      <c r="H110" s="139">
        <v>1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4" customFormat="1" ht="11.25">
      <c r="B111" s="164"/>
      <c r="D111" s="136" t="s">
        <v>274</v>
      </c>
      <c r="E111" s="165" t="s">
        <v>19</v>
      </c>
      <c r="F111" s="166" t="s">
        <v>6937</v>
      </c>
      <c r="H111" s="165" t="s">
        <v>19</v>
      </c>
      <c r="I111" s="167"/>
      <c r="L111" s="164"/>
      <c r="M111" s="168"/>
      <c r="T111" s="169"/>
      <c r="AT111" s="165" t="s">
        <v>274</v>
      </c>
      <c r="AU111" s="165" t="s">
        <v>85</v>
      </c>
      <c r="AV111" s="14" t="s">
        <v>83</v>
      </c>
      <c r="AW111" s="14" t="s">
        <v>37</v>
      </c>
      <c r="AX111" s="14" t="s">
        <v>75</v>
      </c>
      <c r="AY111" s="165" t="s">
        <v>266</v>
      </c>
    </row>
    <row r="112" spans="2:65" s="12" customFormat="1" ht="11.25">
      <c r="B112" s="143"/>
      <c r="D112" s="136" t="s">
        <v>274</v>
      </c>
      <c r="E112" s="144" t="s">
        <v>19</v>
      </c>
      <c r="F112" s="145" t="s">
        <v>276</v>
      </c>
      <c r="H112" s="146">
        <v>1</v>
      </c>
      <c r="I112" s="147"/>
      <c r="L112" s="143"/>
      <c r="M112" s="148"/>
      <c r="T112" s="149"/>
      <c r="AT112" s="144" t="s">
        <v>274</v>
      </c>
      <c r="AU112" s="144" t="s">
        <v>85</v>
      </c>
      <c r="AV112" s="12" t="s">
        <v>272</v>
      </c>
      <c r="AW112" s="12" t="s">
        <v>37</v>
      </c>
      <c r="AX112" s="12" t="s">
        <v>83</v>
      </c>
      <c r="AY112" s="144" t="s">
        <v>266</v>
      </c>
    </row>
    <row r="113" spans="2:65" s="1" customFormat="1" ht="16.5" customHeight="1">
      <c r="B113" s="33"/>
      <c r="C113" s="122" t="s">
        <v>293</v>
      </c>
      <c r="D113" s="122" t="s">
        <v>267</v>
      </c>
      <c r="E113" s="123" t="s">
        <v>6938</v>
      </c>
      <c r="F113" s="124" t="s">
        <v>6939</v>
      </c>
      <c r="G113" s="125" t="s">
        <v>3453</v>
      </c>
      <c r="H113" s="126">
        <v>1</v>
      </c>
      <c r="I113" s="127"/>
      <c r="J113" s="128">
        <f>ROUND(I113*H113,2)</f>
        <v>0</v>
      </c>
      <c r="K113" s="124" t="s">
        <v>3272</v>
      </c>
      <c r="L113" s="33"/>
      <c r="M113" s="129" t="s">
        <v>19</v>
      </c>
      <c r="N113" s="130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272</v>
      </c>
      <c r="AT113" s="133" t="s">
        <v>267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6940</v>
      </c>
    </row>
    <row r="114" spans="2:65" s="1" customFormat="1" ht="11.25">
      <c r="B114" s="33"/>
      <c r="D114" s="186" t="s">
        <v>1068</v>
      </c>
      <c r="F114" s="187" t="s">
        <v>6941</v>
      </c>
      <c r="I114" s="151"/>
      <c r="L114" s="33"/>
      <c r="M114" s="152"/>
      <c r="T114" s="54"/>
      <c r="AT114" s="18" t="s">
        <v>1068</v>
      </c>
      <c r="AU114" s="18" t="s">
        <v>85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6942</v>
      </c>
      <c r="H115" s="139">
        <v>1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65" s="12" customFormat="1" ht="11.25">
      <c r="B116" s="143"/>
      <c r="D116" s="136" t="s">
        <v>274</v>
      </c>
      <c r="E116" s="144" t="s">
        <v>19</v>
      </c>
      <c r="F116" s="145" t="s">
        <v>276</v>
      </c>
      <c r="H116" s="146">
        <v>1</v>
      </c>
      <c r="I116" s="147"/>
      <c r="L116" s="143"/>
      <c r="M116" s="148"/>
      <c r="T116" s="149"/>
      <c r="AT116" s="144" t="s">
        <v>274</v>
      </c>
      <c r="AU116" s="144" t="s">
        <v>85</v>
      </c>
      <c r="AV116" s="12" t="s">
        <v>272</v>
      </c>
      <c r="AW116" s="12" t="s">
        <v>37</v>
      </c>
      <c r="AX116" s="12" t="s">
        <v>83</v>
      </c>
      <c r="AY116" s="144" t="s">
        <v>266</v>
      </c>
    </row>
    <row r="117" spans="2:65" s="10" customFormat="1" ht="22.9" customHeight="1">
      <c r="B117" s="112"/>
      <c r="D117" s="113" t="s">
        <v>74</v>
      </c>
      <c r="E117" s="162" t="s">
        <v>2572</v>
      </c>
      <c r="F117" s="162" t="s">
        <v>3444</v>
      </c>
      <c r="I117" s="115"/>
      <c r="J117" s="163">
        <f>BK117</f>
        <v>0</v>
      </c>
      <c r="L117" s="112"/>
      <c r="M117" s="117"/>
      <c r="P117" s="118">
        <f>SUM(P118:P120)</f>
        <v>0</v>
      </c>
      <c r="R117" s="118">
        <f>SUM(R118:R120)</f>
        <v>0</v>
      </c>
      <c r="T117" s="119">
        <f>SUM(T118:T120)</f>
        <v>0</v>
      </c>
      <c r="AR117" s="113" t="s">
        <v>264</v>
      </c>
      <c r="AT117" s="120" t="s">
        <v>74</v>
      </c>
      <c r="AU117" s="120" t="s">
        <v>83</v>
      </c>
      <c r="AY117" s="113" t="s">
        <v>266</v>
      </c>
      <c r="BK117" s="121">
        <f>SUM(BK118:BK120)</f>
        <v>0</v>
      </c>
    </row>
    <row r="118" spans="2:65" s="1" customFormat="1" ht="16.5" customHeight="1">
      <c r="B118" s="33"/>
      <c r="C118" s="122" t="s">
        <v>303</v>
      </c>
      <c r="D118" s="122" t="s">
        <v>267</v>
      </c>
      <c r="E118" s="123" t="s">
        <v>3451</v>
      </c>
      <c r="F118" s="124" t="s">
        <v>3452</v>
      </c>
      <c r="G118" s="125" t="s">
        <v>3453</v>
      </c>
      <c r="H118" s="126">
        <v>1</v>
      </c>
      <c r="I118" s="127"/>
      <c r="J118" s="128">
        <f>ROUND(I118*H118,2)</f>
        <v>0</v>
      </c>
      <c r="K118" s="124" t="s">
        <v>3272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6943</v>
      </c>
      <c r="AT118" s="133" t="s">
        <v>267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6943</v>
      </c>
      <c r="BM118" s="133" t="s">
        <v>6944</v>
      </c>
    </row>
    <row r="119" spans="2:65" s="1" customFormat="1" ht="11.25">
      <c r="B119" s="33"/>
      <c r="D119" s="186" t="s">
        <v>1068</v>
      </c>
      <c r="F119" s="187" t="s">
        <v>3455</v>
      </c>
      <c r="I119" s="151"/>
      <c r="L119" s="33"/>
      <c r="M119" s="152"/>
      <c r="T119" s="54"/>
      <c r="AT119" s="18" t="s">
        <v>1068</v>
      </c>
      <c r="AU119" s="18" t="s">
        <v>85</v>
      </c>
    </row>
    <row r="120" spans="2:65" s="11" customFormat="1" ht="11.25">
      <c r="B120" s="135"/>
      <c r="D120" s="136" t="s">
        <v>274</v>
      </c>
      <c r="E120" s="137" t="s">
        <v>19</v>
      </c>
      <c r="F120" s="138" t="s">
        <v>6945</v>
      </c>
      <c r="H120" s="139">
        <v>1</v>
      </c>
      <c r="I120" s="140"/>
      <c r="L120" s="135"/>
      <c r="M120" s="180"/>
      <c r="N120" s="181"/>
      <c r="O120" s="181"/>
      <c r="P120" s="181"/>
      <c r="Q120" s="181"/>
      <c r="R120" s="181"/>
      <c r="S120" s="181"/>
      <c r="T120" s="18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83</v>
      </c>
      <c r="AY120" s="137" t="s">
        <v>266</v>
      </c>
    </row>
    <row r="121" spans="2:65" s="1" customFormat="1" ht="6.95" customHeight="1">
      <c r="B121" s="42"/>
      <c r="C121" s="43"/>
      <c r="D121" s="43"/>
      <c r="E121" s="43"/>
      <c r="F121" s="43"/>
      <c r="G121" s="43"/>
      <c r="H121" s="43"/>
      <c r="I121" s="43"/>
      <c r="J121" s="43"/>
      <c r="K121" s="43"/>
      <c r="L121" s="33"/>
    </row>
  </sheetData>
  <sheetProtection algorithmName="SHA-512" hashValue="l2do7MYVLblSH/kmDSvVuIFdDWnNTWIQuWHsi/yU7Q10jxYjEn9OL0Xe5OqMaAjuZ2HvRuVU1CVupU/2i1sMFg==" saltValue="Q4euo+Q+IVs+mRY7EVuDB2m1Lni/IC51V55jOVTIM8Kk6VQmsU9IxMlS0qNQFphywOgH6sPikBYCqoFfTzF2Sw==" spinCount="100000" sheet="1" objects="1" scenarios="1" formatColumns="0" formatRows="0" autoFilter="0"/>
  <autoFilter ref="C82:K120" xr:uid="{00000000-0009-0000-0000-000034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hyperlinks>
    <hyperlink ref="F87" r:id="rId1" xr:uid="{00000000-0004-0000-3400-000000000000}"/>
    <hyperlink ref="F91" r:id="rId2" xr:uid="{00000000-0004-0000-3400-000001000000}"/>
    <hyperlink ref="F95" r:id="rId3" xr:uid="{00000000-0004-0000-3400-000002000000}"/>
    <hyperlink ref="F100" r:id="rId4" xr:uid="{00000000-0004-0000-3400-000003000000}"/>
    <hyperlink ref="F105" r:id="rId5" xr:uid="{00000000-0004-0000-3400-000004000000}"/>
    <hyperlink ref="F109" r:id="rId6" xr:uid="{00000000-0004-0000-3400-000005000000}"/>
    <hyperlink ref="F114" r:id="rId7" xr:uid="{00000000-0004-0000-3400-000006000000}"/>
    <hyperlink ref="F119" r:id="rId8" xr:uid="{00000000-0004-0000-3400-000007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B2:BM10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241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6946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ROUND(J80,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ROUND((SUM(BE80:BE101)),  2)</f>
        <v>0</v>
      </c>
      <c r="I33" s="90">
        <v>0.21</v>
      </c>
      <c r="J33" s="89">
        <f>ROUND(((SUM(BE80:BE101))*I33),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ROUND((SUM(BF80:BF101)),  2)</f>
        <v>0</v>
      </c>
      <c r="I34" s="90">
        <v>0.12</v>
      </c>
      <c r="J34" s="89">
        <f>ROUND(((SUM(BF80:BF101))*I34),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ROUND((SUM(BG80:BG101)),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ROUND((SUM(BH80:BH101)),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ROUND((SUM(BI80:BI101)),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98-98.1 - Všeobecný stavební objekt - železniční svršek a spodek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J80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2402</v>
      </c>
      <c r="E60" s="102"/>
      <c r="F60" s="102"/>
      <c r="G60" s="102"/>
      <c r="H60" s="102"/>
      <c r="I60" s="102"/>
      <c r="J60" s="103">
        <f>J81</f>
        <v>0</v>
      </c>
      <c r="L60" s="100"/>
    </row>
    <row r="61" spans="2:47" s="1" customFormat="1" ht="21.75" customHeight="1">
      <c r="B61" s="33"/>
      <c r="L61" s="33"/>
    </row>
    <row r="62" spans="2:47" s="1" customFormat="1" ht="6.95" customHeight="1"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33"/>
    </row>
    <row r="66" spans="2:63" s="1" customFormat="1" ht="6.95" customHeight="1">
      <c r="B66" s="44"/>
      <c r="C66" s="45"/>
      <c r="D66" s="45"/>
      <c r="E66" s="45"/>
      <c r="F66" s="45"/>
      <c r="G66" s="45"/>
      <c r="H66" s="45"/>
      <c r="I66" s="45"/>
      <c r="J66" s="45"/>
      <c r="K66" s="45"/>
      <c r="L66" s="33"/>
    </row>
    <row r="67" spans="2:63" s="1" customFormat="1" ht="24.95" customHeight="1">
      <c r="B67" s="33"/>
      <c r="C67" s="22" t="s">
        <v>251</v>
      </c>
      <c r="L67" s="33"/>
    </row>
    <row r="68" spans="2:63" s="1" customFormat="1" ht="6.95" customHeight="1">
      <c r="B68" s="33"/>
      <c r="L68" s="33"/>
    </row>
    <row r="69" spans="2:63" s="1" customFormat="1" ht="12" customHeight="1">
      <c r="B69" s="33"/>
      <c r="C69" s="28" t="s">
        <v>16</v>
      </c>
      <c r="L69" s="33"/>
    </row>
    <row r="70" spans="2:63" s="1" customFormat="1" ht="26.25" customHeight="1">
      <c r="B70" s="33"/>
      <c r="E70" s="319" t="str">
        <f>E7</f>
        <v>Odstranění havarijního stavu po povodních 2024 - komplexní oprava trati v úseku Vápenná - Javorník ve Slezsku - PD</v>
      </c>
      <c r="F70" s="320"/>
      <c r="G70" s="320"/>
      <c r="H70" s="320"/>
      <c r="L70" s="33"/>
    </row>
    <row r="71" spans="2:63" s="1" customFormat="1" ht="12" customHeight="1">
      <c r="B71" s="33"/>
      <c r="C71" s="28" t="s">
        <v>243</v>
      </c>
      <c r="L71" s="33"/>
    </row>
    <row r="72" spans="2:63" s="1" customFormat="1" ht="16.5" customHeight="1">
      <c r="B72" s="33"/>
      <c r="E72" s="315" t="str">
        <f>E9</f>
        <v>SO 98-98.1 - Všeobecný stavební objekt - železniční svršek a spodek</v>
      </c>
      <c r="F72" s="321"/>
      <c r="G72" s="321"/>
      <c r="H72" s="321"/>
      <c r="L72" s="33"/>
    </row>
    <row r="73" spans="2:63" s="1" customFormat="1" ht="6.95" customHeight="1">
      <c r="B73" s="33"/>
      <c r="L73" s="33"/>
    </row>
    <row r="74" spans="2:63" s="1" customFormat="1" ht="12" customHeight="1">
      <c r="B74" s="33"/>
      <c r="C74" s="28" t="s">
        <v>21</v>
      </c>
      <c r="F74" s="26" t="str">
        <f>F12</f>
        <v xml:space="preserve"> </v>
      </c>
      <c r="I74" s="28" t="s">
        <v>23</v>
      </c>
      <c r="J74" s="50" t="str">
        <f>IF(J12="","",J12)</f>
        <v>10. 4. 2025</v>
      </c>
      <c r="L74" s="33"/>
    </row>
    <row r="75" spans="2:63" s="1" customFormat="1" ht="6.95" customHeight="1">
      <c r="B75" s="33"/>
      <c r="L75" s="33"/>
    </row>
    <row r="76" spans="2:63" s="1" customFormat="1" ht="15.2" customHeight="1">
      <c r="B76" s="33"/>
      <c r="C76" s="28" t="s">
        <v>25</v>
      </c>
      <c r="F76" s="26" t="str">
        <f>E15</f>
        <v xml:space="preserve">Správa železnic, státní organizace </v>
      </c>
      <c r="I76" s="28" t="s">
        <v>33</v>
      </c>
      <c r="J76" s="31" t="str">
        <f>E21</f>
        <v>Prodin a.s.</v>
      </c>
      <c r="L76" s="33"/>
    </row>
    <row r="77" spans="2:63" s="1" customFormat="1" ht="15.2" customHeight="1">
      <c r="B77" s="33"/>
      <c r="C77" s="28" t="s">
        <v>31</v>
      </c>
      <c r="F77" s="26" t="str">
        <f>IF(E18="","",E18)</f>
        <v>Vyplň údaj</v>
      </c>
      <c r="I77" s="28" t="s">
        <v>38</v>
      </c>
      <c r="J77" s="31" t="str">
        <f>E24</f>
        <v xml:space="preserve"> </v>
      </c>
      <c r="L77" s="33"/>
    </row>
    <row r="78" spans="2:63" s="1" customFormat="1" ht="10.35" customHeight="1">
      <c r="B78" s="33"/>
      <c r="L78" s="33"/>
    </row>
    <row r="79" spans="2:63" s="9" customFormat="1" ht="29.25" customHeight="1">
      <c r="B79" s="104"/>
      <c r="C79" s="105" t="s">
        <v>252</v>
      </c>
      <c r="D79" s="106" t="s">
        <v>60</v>
      </c>
      <c r="E79" s="106" t="s">
        <v>56</v>
      </c>
      <c r="F79" s="106" t="s">
        <v>57</v>
      </c>
      <c r="G79" s="106" t="s">
        <v>253</v>
      </c>
      <c r="H79" s="106" t="s">
        <v>254</v>
      </c>
      <c r="I79" s="106" t="s">
        <v>255</v>
      </c>
      <c r="J79" s="106" t="s">
        <v>247</v>
      </c>
      <c r="K79" s="107" t="s">
        <v>256</v>
      </c>
      <c r="L79" s="104"/>
      <c r="M79" s="57" t="s">
        <v>19</v>
      </c>
      <c r="N79" s="58" t="s">
        <v>45</v>
      </c>
      <c r="O79" s="58" t="s">
        <v>257</v>
      </c>
      <c r="P79" s="58" t="s">
        <v>258</v>
      </c>
      <c r="Q79" s="58" t="s">
        <v>259</v>
      </c>
      <c r="R79" s="58" t="s">
        <v>260</v>
      </c>
      <c r="S79" s="58" t="s">
        <v>261</v>
      </c>
      <c r="T79" s="59" t="s">
        <v>262</v>
      </c>
    </row>
    <row r="80" spans="2:63" s="1" customFormat="1" ht="22.9" customHeight="1">
      <c r="B80" s="33"/>
      <c r="C80" s="62" t="s">
        <v>263</v>
      </c>
      <c r="J80" s="108">
        <f>BK80</f>
        <v>0</v>
      </c>
      <c r="L80" s="33"/>
      <c r="M80" s="60"/>
      <c r="N80" s="51"/>
      <c r="O80" s="51"/>
      <c r="P80" s="109">
        <f>P81</f>
        <v>0</v>
      </c>
      <c r="Q80" s="51"/>
      <c r="R80" s="109">
        <f>R81</f>
        <v>0</v>
      </c>
      <c r="S80" s="51"/>
      <c r="T80" s="110">
        <f>T81</f>
        <v>0</v>
      </c>
      <c r="AT80" s="18" t="s">
        <v>74</v>
      </c>
      <c r="AU80" s="18" t="s">
        <v>248</v>
      </c>
      <c r="BK80" s="111">
        <f>BK81</f>
        <v>0</v>
      </c>
    </row>
    <row r="81" spans="2:65" s="10" customFormat="1" ht="25.9" customHeight="1">
      <c r="B81" s="112"/>
      <c r="D81" s="113" t="s">
        <v>74</v>
      </c>
      <c r="E81" s="114" t="s">
        <v>2561</v>
      </c>
      <c r="F81" s="114" t="s">
        <v>2562</v>
      </c>
      <c r="I81" s="115"/>
      <c r="J81" s="116">
        <f>BK81</f>
        <v>0</v>
      </c>
      <c r="L81" s="112"/>
      <c r="M81" s="117"/>
      <c r="P81" s="118">
        <f>SUM(P82:P101)</f>
        <v>0</v>
      </c>
      <c r="R81" s="118">
        <f>SUM(R82:R101)</f>
        <v>0</v>
      </c>
      <c r="T81" s="119">
        <f>SUM(T82:T101)</f>
        <v>0</v>
      </c>
      <c r="AR81" s="113" t="s">
        <v>264</v>
      </c>
      <c r="AT81" s="120" t="s">
        <v>74</v>
      </c>
      <c r="AU81" s="120" t="s">
        <v>75</v>
      </c>
      <c r="AY81" s="113" t="s">
        <v>266</v>
      </c>
      <c r="BK81" s="121">
        <f>SUM(BK82:BK101)</f>
        <v>0</v>
      </c>
    </row>
    <row r="82" spans="2:65" s="1" customFormat="1" ht="16.5" customHeight="1">
      <c r="B82" s="33"/>
      <c r="C82" s="122" t="s">
        <v>83</v>
      </c>
      <c r="D82" s="122" t="s">
        <v>267</v>
      </c>
      <c r="E82" s="123" t="s">
        <v>6947</v>
      </c>
      <c r="F82" s="124" t="s">
        <v>6948</v>
      </c>
      <c r="G82" s="125" t="s">
        <v>3453</v>
      </c>
      <c r="H82" s="126">
        <v>1</v>
      </c>
      <c r="I82" s="127"/>
      <c r="J82" s="128">
        <f t="shared" ref="J82:J94" si="0">ROUND(I82*H82,2)</f>
        <v>0</v>
      </c>
      <c r="K82" s="124" t="s">
        <v>271</v>
      </c>
      <c r="L82" s="33"/>
      <c r="M82" s="129" t="s">
        <v>19</v>
      </c>
      <c r="N82" s="130" t="s">
        <v>46</v>
      </c>
      <c r="P82" s="131">
        <f t="shared" ref="P82:P94" si="1">O82*H82</f>
        <v>0</v>
      </c>
      <c r="Q82" s="131">
        <v>0</v>
      </c>
      <c r="R82" s="131">
        <f t="shared" ref="R82:R94" si="2">Q82*H82</f>
        <v>0</v>
      </c>
      <c r="S82" s="131">
        <v>0</v>
      </c>
      <c r="T82" s="132">
        <f t="shared" ref="T82:T94" si="3">S82*H82</f>
        <v>0</v>
      </c>
      <c r="AR82" s="133" t="s">
        <v>272</v>
      </c>
      <c r="AT82" s="133" t="s">
        <v>267</v>
      </c>
      <c r="AU82" s="133" t="s">
        <v>83</v>
      </c>
      <c r="AY82" s="18" t="s">
        <v>266</v>
      </c>
      <c r="BE82" s="134">
        <f t="shared" ref="BE82:BE94" si="4">IF(N82="základní",J82,0)</f>
        <v>0</v>
      </c>
      <c r="BF82" s="134">
        <f t="shared" ref="BF82:BF94" si="5">IF(N82="snížená",J82,0)</f>
        <v>0</v>
      </c>
      <c r="BG82" s="134">
        <f t="shared" ref="BG82:BG94" si="6">IF(N82="zákl. přenesená",J82,0)</f>
        <v>0</v>
      </c>
      <c r="BH82" s="134">
        <f t="shared" ref="BH82:BH94" si="7">IF(N82="sníž. přenesená",J82,0)</f>
        <v>0</v>
      </c>
      <c r="BI82" s="134">
        <f t="shared" ref="BI82:BI94" si="8">IF(N82="nulová",J82,0)</f>
        <v>0</v>
      </c>
      <c r="BJ82" s="18" t="s">
        <v>83</v>
      </c>
      <c r="BK82" s="134">
        <f t="shared" ref="BK82:BK94" si="9">ROUND(I82*H82,2)</f>
        <v>0</v>
      </c>
      <c r="BL82" s="18" t="s">
        <v>272</v>
      </c>
      <c r="BM82" s="133" t="s">
        <v>6949</v>
      </c>
    </row>
    <row r="83" spans="2:65" s="1" customFormat="1" ht="16.5" customHeight="1">
      <c r="B83" s="33"/>
      <c r="C83" s="122" t="s">
        <v>85</v>
      </c>
      <c r="D83" s="122" t="s">
        <v>267</v>
      </c>
      <c r="E83" s="123" t="s">
        <v>6950</v>
      </c>
      <c r="F83" s="124" t="s">
        <v>6951</v>
      </c>
      <c r="G83" s="125" t="s">
        <v>3453</v>
      </c>
      <c r="H83" s="126">
        <v>1</v>
      </c>
      <c r="I83" s="127"/>
      <c r="J83" s="128">
        <f t="shared" si="0"/>
        <v>0</v>
      </c>
      <c r="K83" s="124" t="s">
        <v>271</v>
      </c>
      <c r="L83" s="33"/>
      <c r="M83" s="129" t="s">
        <v>19</v>
      </c>
      <c r="N83" s="130" t="s">
        <v>46</v>
      </c>
      <c r="P83" s="131">
        <f t="shared" si="1"/>
        <v>0</v>
      </c>
      <c r="Q83" s="131">
        <v>0</v>
      </c>
      <c r="R83" s="131">
        <f t="shared" si="2"/>
        <v>0</v>
      </c>
      <c r="S83" s="131">
        <v>0</v>
      </c>
      <c r="T83" s="132">
        <f t="shared" si="3"/>
        <v>0</v>
      </c>
      <c r="AR83" s="133" t="s">
        <v>272</v>
      </c>
      <c r="AT83" s="133" t="s">
        <v>267</v>
      </c>
      <c r="AU83" s="133" t="s">
        <v>83</v>
      </c>
      <c r="AY83" s="18" t="s">
        <v>266</v>
      </c>
      <c r="BE83" s="134">
        <f t="shared" si="4"/>
        <v>0</v>
      </c>
      <c r="BF83" s="134">
        <f t="shared" si="5"/>
        <v>0</v>
      </c>
      <c r="BG83" s="134">
        <f t="shared" si="6"/>
        <v>0</v>
      </c>
      <c r="BH83" s="134">
        <f t="shared" si="7"/>
        <v>0</v>
      </c>
      <c r="BI83" s="134">
        <f t="shared" si="8"/>
        <v>0</v>
      </c>
      <c r="BJ83" s="18" t="s">
        <v>83</v>
      </c>
      <c r="BK83" s="134">
        <f t="shared" si="9"/>
        <v>0</v>
      </c>
      <c r="BL83" s="18" t="s">
        <v>272</v>
      </c>
      <c r="BM83" s="133" t="s">
        <v>6952</v>
      </c>
    </row>
    <row r="84" spans="2:65" s="1" customFormat="1" ht="16.5" customHeight="1">
      <c r="B84" s="33"/>
      <c r="C84" s="122" t="s">
        <v>285</v>
      </c>
      <c r="D84" s="122" t="s">
        <v>267</v>
      </c>
      <c r="E84" s="123" t="s">
        <v>6953</v>
      </c>
      <c r="F84" s="124" t="s">
        <v>6954</v>
      </c>
      <c r="G84" s="125" t="s">
        <v>3453</v>
      </c>
      <c r="H84" s="126">
        <v>1</v>
      </c>
      <c r="I84" s="127"/>
      <c r="J84" s="128">
        <f t="shared" si="0"/>
        <v>0</v>
      </c>
      <c r="K84" s="124" t="s">
        <v>271</v>
      </c>
      <c r="L84" s="33"/>
      <c r="M84" s="129" t="s">
        <v>19</v>
      </c>
      <c r="N84" s="130" t="s">
        <v>46</v>
      </c>
      <c r="P84" s="131">
        <f t="shared" si="1"/>
        <v>0</v>
      </c>
      <c r="Q84" s="131">
        <v>0</v>
      </c>
      <c r="R84" s="131">
        <f t="shared" si="2"/>
        <v>0</v>
      </c>
      <c r="S84" s="131">
        <v>0</v>
      </c>
      <c r="T84" s="132">
        <f t="shared" si="3"/>
        <v>0</v>
      </c>
      <c r="AR84" s="133" t="s">
        <v>272</v>
      </c>
      <c r="AT84" s="133" t="s">
        <v>267</v>
      </c>
      <c r="AU84" s="133" t="s">
        <v>83</v>
      </c>
      <c r="AY84" s="18" t="s">
        <v>266</v>
      </c>
      <c r="BE84" s="134">
        <f t="shared" si="4"/>
        <v>0</v>
      </c>
      <c r="BF84" s="134">
        <f t="shared" si="5"/>
        <v>0</v>
      </c>
      <c r="BG84" s="134">
        <f t="shared" si="6"/>
        <v>0</v>
      </c>
      <c r="BH84" s="134">
        <f t="shared" si="7"/>
        <v>0</v>
      </c>
      <c r="BI84" s="134">
        <f t="shared" si="8"/>
        <v>0</v>
      </c>
      <c r="BJ84" s="18" t="s">
        <v>83</v>
      </c>
      <c r="BK84" s="134">
        <f t="shared" si="9"/>
        <v>0</v>
      </c>
      <c r="BL84" s="18" t="s">
        <v>272</v>
      </c>
      <c r="BM84" s="133" t="s">
        <v>6955</v>
      </c>
    </row>
    <row r="85" spans="2:65" s="1" customFormat="1" ht="16.5" customHeight="1">
      <c r="B85" s="33"/>
      <c r="C85" s="122" t="s">
        <v>272</v>
      </c>
      <c r="D85" s="122" t="s">
        <v>267</v>
      </c>
      <c r="E85" s="123" t="s">
        <v>6956</v>
      </c>
      <c r="F85" s="124" t="s">
        <v>6957</v>
      </c>
      <c r="G85" s="125" t="s">
        <v>3453</v>
      </c>
      <c r="H85" s="126">
        <v>1</v>
      </c>
      <c r="I85" s="127"/>
      <c r="J85" s="128">
        <f t="shared" si="0"/>
        <v>0</v>
      </c>
      <c r="K85" s="124" t="s">
        <v>271</v>
      </c>
      <c r="L85" s="33"/>
      <c r="M85" s="129" t="s">
        <v>19</v>
      </c>
      <c r="N85" s="130" t="s">
        <v>46</v>
      </c>
      <c r="P85" s="131">
        <f t="shared" si="1"/>
        <v>0</v>
      </c>
      <c r="Q85" s="131">
        <v>0</v>
      </c>
      <c r="R85" s="131">
        <f t="shared" si="2"/>
        <v>0</v>
      </c>
      <c r="S85" s="131">
        <v>0</v>
      </c>
      <c r="T85" s="132">
        <f t="shared" si="3"/>
        <v>0</v>
      </c>
      <c r="AR85" s="133" t="s">
        <v>272</v>
      </c>
      <c r="AT85" s="133" t="s">
        <v>267</v>
      </c>
      <c r="AU85" s="133" t="s">
        <v>83</v>
      </c>
      <c r="AY85" s="18" t="s">
        <v>266</v>
      </c>
      <c r="BE85" s="134">
        <f t="shared" si="4"/>
        <v>0</v>
      </c>
      <c r="BF85" s="134">
        <f t="shared" si="5"/>
        <v>0</v>
      </c>
      <c r="BG85" s="134">
        <f t="shared" si="6"/>
        <v>0</v>
      </c>
      <c r="BH85" s="134">
        <f t="shared" si="7"/>
        <v>0</v>
      </c>
      <c r="BI85" s="134">
        <f t="shared" si="8"/>
        <v>0</v>
      </c>
      <c r="BJ85" s="18" t="s">
        <v>83</v>
      </c>
      <c r="BK85" s="134">
        <f t="shared" si="9"/>
        <v>0</v>
      </c>
      <c r="BL85" s="18" t="s">
        <v>272</v>
      </c>
      <c r="BM85" s="133" t="s">
        <v>6958</v>
      </c>
    </row>
    <row r="86" spans="2:65" s="1" customFormat="1" ht="16.5" customHeight="1">
      <c r="B86" s="33"/>
      <c r="C86" s="122" t="s">
        <v>264</v>
      </c>
      <c r="D86" s="122" t="s">
        <v>267</v>
      </c>
      <c r="E86" s="123" t="s">
        <v>6959</v>
      </c>
      <c r="F86" s="124" t="s">
        <v>6960</v>
      </c>
      <c r="G86" s="125" t="s">
        <v>3453</v>
      </c>
      <c r="H86" s="126">
        <v>1</v>
      </c>
      <c r="I86" s="127"/>
      <c r="J86" s="128">
        <f t="shared" si="0"/>
        <v>0</v>
      </c>
      <c r="K86" s="124" t="s">
        <v>271</v>
      </c>
      <c r="L86" s="33"/>
      <c r="M86" s="129" t="s">
        <v>19</v>
      </c>
      <c r="N86" s="130" t="s">
        <v>46</v>
      </c>
      <c r="P86" s="131">
        <f t="shared" si="1"/>
        <v>0</v>
      </c>
      <c r="Q86" s="131">
        <v>0</v>
      </c>
      <c r="R86" s="131">
        <f t="shared" si="2"/>
        <v>0</v>
      </c>
      <c r="S86" s="131">
        <v>0</v>
      </c>
      <c r="T86" s="132">
        <f t="shared" si="3"/>
        <v>0</v>
      </c>
      <c r="AR86" s="133" t="s">
        <v>272</v>
      </c>
      <c r="AT86" s="133" t="s">
        <v>267</v>
      </c>
      <c r="AU86" s="133" t="s">
        <v>83</v>
      </c>
      <c r="AY86" s="18" t="s">
        <v>266</v>
      </c>
      <c r="BE86" s="134">
        <f t="shared" si="4"/>
        <v>0</v>
      </c>
      <c r="BF86" s="134">
        <f t="shared" si="5"/>
        <v>0</v>
      </c>
      <c r="BG86" s="134">
        <f t="shared" si="6"/>
        <v>0</v>
      </c>
      <c r="BH86" s="134">
        <f t="shared" si="7"/>
        <v>0</v>
      </c>
      <c r="BI86" s="134">
        <f t="shared" si="8"/>
        <v>0</v>
      </c>
      <c r="BJ86" s="18" t="s">
        <v>83</v>
      </c>
      <c r="BK86" s="134">
        <f t="shared" si="9"/>
        <v>0</v>
      </c>
      <c r="BL86" s="18" t="s">
        <v>272</v>
      </c>
      <c r="BM86" s="133" t="s">
        <v>6961</v>
      </c>
    </row>
    <row r="87" spans="2:65" s="1" customFormat="1" ht="37.9" customHeight="1">
      <c r="B87" s="33"/>
      <c r="C87" s="122" t="s">
        <v>295</v>
      </c>
      <c r="D87" s="122" t="s">
        <v>267</v>
      </c>
      <c r="E87" s="123" t="s">
        <v>6962</v>
      </c>
      <c r="F87" s="124" t="s">
        <v>6963</v>
      </c>
      <c r="G87" s="125" t="s">
        <v>3453</v>
      </c>
      <c r="H87" s="126">
        <v>1</v>
      </c>
      <c r="I87" s="127"/>
      <c r="J87" s="128">
        <f t="shared" si="0"/>
        <v>0</v>
      </c>
      <c r="K87" s="124" t="s">
        <v>271</v>
      </c>
      <c r="L87" s="33"/>
      <c r="M87" s="129" t="s">
        <v>19</v>
      </c>
      <c r="N87" s="130" t="s">
        <v>46</v>
      </c>
      <c r="P87" s="131">
        <f t="shared" si="1"/>
        <v>0</v>
      </c>
      <c r="Q87" s="131">
        <v>0</v>
      </c>
      <c r="R87" s="131">
        <f t="shared" si="2"/>
        <v>0</v>
      </c>
      <c r="S87" s="131">
        <v>0</v>
      </c>
      <c r="T87" s="132">
        <f t="shared" si="3"/>
        <v>0</v>
      </c>
      <c r="AR87" s="133" t="s">
        <v>272</v>
      </c>
      <c r="AT87" s="133" t="s">
        <v>267</v>
      </c>
      <c r="AU87" s="133" t="s">
        <v>83</v>
      </c>
      <c r="AY87" s="18" t="s">
        <v>266</v>
      </c>
      <c r="BE87" s="134">
        <f t="shared" si="4"/>
        <v>0</v>
      </c>
      <c r="BF87" s="134">
        <f t="shared" si="5"/>
        <v>0</v>
      </c>
      <c r="BG87" s="134">
        <f t="shared" si="6"/>
        <v>0</v>
      </c>
      <c r="BH87" s="134">
        <f t="shared" si="7"/>
        <v>0</v>
      </c>
      <c r="BI87" s="134">
        <f t="shared" si="8"/>
        <v>0</v>
      </c>
      <c r="BJ87" s="18" t="s">
        <v>83</v>
      </c>
      <c r="BK87" s="134">
        <f t="shared" si="9"/>
        <v>0</v>
      </c>
      <c r="BL87" s="18" t="s">
        <v>272</v>
      </c>
      <c r="BM87" s="133" t="s">
        <v>6964</v>
      </c>
    </row>
    <row r="88" spans="2:65" s="1" customFormat="1" ht="37.9" customHeight="1">
      <c r="B88" s="33"/>
      <c r="C88" s="122" t="s">
        <v>293</v>
      </c>
      <c r="D88" s="122" t="s">
        <v>267</v>
      </c>
      <c r="E88" s="123" t="s">
        <v>6965</v>
      </c>
      <c r="F88" s="124" t="s">
        <v>6966</v>
      </c>
      <c r="G88" s="125" t="s">
        <v>6967</v>
      </c>
      <c r="H88" s="126">
        <v>1.5</v>
      </c>
      <c r="I88" s="127"/>
      <c r="J88" s="128">
        <f t="shared" si="0"/>
        <v>0</v>
      </c>
      <c r="K88" s="124" t="s">
        <v>271</v>
      </c>
      <c r="L88" s="33"/>
      <c r="M88" s="129" t="s">
        <v>19</v>
      </c>
      <c r="N88" s="130" t="s">
        <v>46</v>
      </c>
      <c r="P88" s="131">
        <f t="shared" si="1"/>
        <v>0</v>
      </c>
      <c r="Q88" s="131">
        <v>0</v>
      </c>
      <c r="R88" s="131">
        <f t="shared" si="2"/>
        <v>0</v>
      </c>
      <c r="S88" s="131">
        <v>0</v>
      </c>
      <c r="T88" s="132">
        <f t="shared" si="3"/>
        <v>0</v>
      </c>
      <c r="AR88" s="133" t="s">
        <v>272</v>
      </c>
      <c r="AT88" s="133" t="s">
        <v>267</v>
      </c>
      <c r="AU88" s="133" t="s">
        <v>83</v>
      </c>
      <c r="AY88" s="18" t="s">
        <v>266</v>
      </c>
      <c r="BE88" s="134">
        <f t="shared" si="4"/>
        <v>0</v>
      </c>
      <c r="BF88" s="134">
        <f t="shared" si="5"/>
        <v>0</v>
      </c>
      <c r="BG88" s="134">
        <f t="shared" si="6"/>
        <v>0</v>
      </c>
      <c r="BH88" s="134">
        <f t="shared" si="7"/>
        <v>0</v>
      </c>
      <c r="BI88" s="134">
        <f t="shared" si="8"/>
        <v>0</v>
      </c>
      <c r="BJ88" s="18" t="s">
        <v>83</v>
      </c>
      <c r="BK88" s="134">
        <f t="shared" si="9"/>
        <v>0</v>
      </c>
      <c r="BL88" s="18" t="s">
        <v>272</v>
      </c>
      <c r="BM88" s="133" t="s">
        <v>6968</v>
      </c>
    </row>
    <row r="89" spans="2:65" s="1" customFormat="1" ht="37.9" customHeight="1">
      <c r="B89" s="33"/>
      <c r="C89" s="122" t="s">
        <v>303</v>
      </c>
      <c r="D89" s="122" t="s">
        <v>267</v>
      </c>
      <c r="E89" s="123" t="s">
        <v>6969</v>
      </c>
      <c r="F89" s="124" t="s">
        <v>6970</v>
      </c>
      <c r="G89" s="125" t="s">
        <v>6967</v>
      </c>
      <c r="H89" s="126">
        <v>8.5</v>
      </c>
      <c r="I89" s="127"/>
      <c r="J89" s="128">
        <f t="shared" si="0"/>
        <v>0</v>
      </c>
      <c r="K89" s="124" t="s">
        <v>271</v>
      </c>
      <c r="L89" s="33"/>
      <c r="M89" s="129" t="s">
        <v>19</v>
      </c>
      <c r="N89" s="130" t="s">
        <v>46</v>
      </c>
      <c r="P89" s="131">
        <f t="shared" si="1"/>
        <v>0</v>
      </c>
      <c r="Q89" s="131">
        <v>0</v>
      </c>
      <c r="R89" s="131">
        <f t="shared" si="2"/>
        <v>0</v>
      </c>
      <c r="S89" s="131">
        <v>0</v>
      </c>
      <c r="T89" s="132">
        <f t="shared" si="3"/>
        <v>0</v>
      </c>
      <c r="AR89" s="133" t="s">
        <v>272</v>
      </c>
      <c r="AT89" s="133" t="s">
        <v>267</v>
      </c>
      <c r="AU89" s="133" t="s">
        <v>83</v>
      </c>
      <c r="AY89" s="18" t="s">
        <v>266</v>
      </c>
      <c r="BE89" s="134">
        <f t="shared" si="4"/>
        <v>0</v>
      </c>
      <c r="BF89" s="134">
        <f t="shared" si="5"/>
        <v>0</v>
      </c>
      <c r="BG89" s="134">
        <f t="shared" si="6"/>
        <v>0</v>
      </c>
      <c r="BH89" s="134">
        <f t="shared" si="7"/>
        <v>0</v>
      </c>
      <c r="BI89" s="134">
        <f t="shared" si="8"/>
        <v>0</v>
      </c>
      <c r="BJ89" s="18" t="s">
        <v>83</v>
      </c>
      <c r="BK89" s="134">
        <f t="shared" si="9"/>
        <v>0</v>
      </c>
      <c r="BL89" s="18" t="s">
        <v>272</v>
      </c>
      <c r="BM89" s="133" t="s">
        <v>6971</v>
      </c>
    </row>
    <row r="90" spans="2:65" s="1" customFormat="1" ht="49.15" customHeight="1">
      <c r="B90" s="33"/>
      <c r="C90" s="122" t="s">
        <v>307</v>
      </c>
      <c r="D90" s="122" t="s">
        <v>267</v>
      </c>
      <c r="E90" s="123" t="s">
        <v>6972</v>
      </c>
      <c r="F90" s="124" t="s">
        <v>6973</v>
      </c>
      <c r="G90" s="125" t="s">
        <v>3453</v>
      </c>
      <c r="H90" s="126">
        <v>1</v>
      </c>
      <c r="I90" s="127"/>
      <c r="J90" s="128">
        <f t="shared" si="0"/>
        <v>0</v>
      </c>
      <c r="K90" s="124" t="s">
        <v>271</v>
      </c>
      <c r="L90" s="33"/>
      <c r="M90" s="129" t="s">
        <v>19</v>
      </c>
      <c r="N90" s="130" t="s">
        <v>46</v>
      </c>
      <c r="P90" s="131">
        <f t="shared" si="1"/>
        <v>0</v>
      </c>
      <c r="Q90" s="131">
        <v>0</v>
      </c>
      <c r="R90" s="131">
        <f t="shared" si="2"/>
        <v>0</v>
      </c>
      <c r="S90" s="131">
        <v>0</v>
      </c>
      <c r="T90" s="132">
        <f t="shared" si="3"/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 t="shared" si="4"/>
        <v>0</v>
      </c>
      <c r="BF90" s="134">
        <f t="shared" si="5"/>
        <v>0</v>
      </c>
      <c r="BG90" s="134">
        <f t="shared" si="6"/>
        <v>0</v>
      </c>
      <c r="BH90" s="134">
        <f t="shared" si="7"/>
        <v>0</v>
      </c>
      <c r="BI90" s="134">
        <f t="shared" si="8"/>
        <v>0</v>
      </c>
      <c r="BJ90" s="18" t="s">
        <v>83</v>
      </c>
      <c r="BK90" s="134">
        <f t="shared" si="9"/>
        <v>0</v>
      </c>
      <c r="BL90" s="18" t="s">
        <v>272</v>
      </c>
      <c r="BM90" s="133" t="s">
        <v>6974</v>
      </c>
    </row>
    <row r="91" spans="2:65" s="1" customFormat="1" ht="16.5" customHeight="1">
      <c r="B91" s="33"/>
      <c r="C91" s="122" t="s">
        <v>312</v>
      </c>
      <c r="D91" s="122" t="s">
        <v>267</v>
      </c>
      <c r="E91" s="123" t="s">
        <v>6975</v>
      </c>
      <c r="F91" s="124" t="s">
        <v>6976</v>
      </c>
      <c r="G91" s="125" t="s">
        <v>3453</v>
      </c>
      <c r="H91" s="126">
        <v>1</v>
      </c>
      <c r="I91" s="127"/>
      <c r="J91" s="128">
        <f t="shared" si="0"/>
        <v>0</v>
      </c>
      <c r="K91" s="124" t="s">
        <v>271</v>
      </c>
      <c r="L91" s="33"/>
      <c r="M91" s="129" t="s">
        <v>19</v>
      </c>
      <c r="N91" s="130" t="s">
        <v>46</v>
      </c>
      <c r="P91" s="131">
        <f t="shared" si="1"/>
        <v>0</v>
      </c>
      <c r="Q91" s="131">
        <v>0</v>
      </c>
      <c r="R91" s="131">
        <f t="shared" si="2"/>
        <v>0</v>
      </c>
      <c r="S91" s="131">
        <v>0</v>
      </c>
      <c r="T91" s="132">
        <f t="shared" si="3"/>
        <v>0</v>
      </c>
      <c r="AR91" s="133" t="s">
        <v>272</v>
      </c>
      <c r="AT91" s="133" t="s">
        <v>267</v>
      </c>
      <c r="AU91" s="133" t="s">
        <v>83</v>
      </c>
      <c r="AY91" s="18" t="s">
        <v>266</v>
      </c>
      <c r="BE91" s="134">
        <f t="shared" si="4"/>
        <v>0</v>
      </c>
      <c r="BF91" s="134">
        <f t="shared" si="5"/>
        <v>0</v>
      </c>
      <c r="BG91" s="134">
        <f t="shared" si="6"/>
        <v>0</v>
      </c>
      <c r="BH91" s="134">
        <f t="shared" si="7"/>
        <v>0</v>
      </c>
      <c r="BI91" s="134">
        <f t="shared" si="8"/>
        <v>0</v>
      </c>
      <c r="BJ91" s="18" t="s">
        <v>83</v>
      </c>
      <c r="BK91" s="134">
        <f t="shared" si="9"/>
        <v>0</v>
      </c>
      <c r="BL91" s="18" t="s">
        <v>272</v>
      </c>
      <c r="BM91" s="133" t="s">
        <v>6977</v>
      </c>
    </row>
    <row r="92" spans="2:65" s="1" customFormat="1" ht="16.5" customHeight="1">
      <c r="B92" s="33"/>
      <c r="C92" s="122" t="s">
        <v>351</v>
      </c>
      <c r="D92" s="122" t="s">
        <v>267</v>
      </c>
      <c r="E92" s="123" t="s">
        <v>6978</v>
      </c>
      <c r="F92" s="124" t="s">
        <v>6979</v>
      </c>
      <c r="G92" s="125" t="s">
        <v>3453</v>
      </c>
      <c r="H92" s="126">
        <v>1</v>
      </c>
      <c r="I92" s="127"/>
      <c r="J92" s="128">
        <f t="shared" si="0"/>
        <v>0</v>
      </c>
      <c r="K92" s="124" t="s">
        <v>271</v>
      </c>
      <c r="L92" s="33"/>
      <c r="M92" s="129" t="s">
        <v>19</v>
      </c>
      <c r="N92" s="130" t="s">
        <v>46</v>
      </c>
      <c r="P92" s="131">
        <f t="shared" si="1"/>
        <v>0</v>
      </c>
      <c r="Q92" s="131">
        <v>0</v>
      </c>
      <c r="R92" s="131">
        <f t="shared" si="2"/>
        <v>0</v>
      </c>
      <c r="S92" s="131">
        <v>0</v>
      </c>
      <c r="T92" s="132">
        <f t="shared" si="3"/>
        <v>0</v>
      </c>
      <c r="AR92" s="133" t="s">
        <v>272</v>
      </c>
      <c r="AT92" s="133" t="s">
        <v>267</v>
      </c>
      <c r="AU92" s="133" t="s">
        <v>83</v>
      </c>
      <c r="AY92" s="18" t="s">
        <v>266</v>
      </c>
      <c r="BE92" s="134">
        <f t="shared" si="4"/>
        <v>0</v>
      </c>
      <c r="BF92" s="134">
        <f t="shared" si="5"/>
        <v>0</v>
      </c>
      <c r="BG92" s="134">
        <f t="shared" si="6"/>
        <v>0</v>
      </c>
      <c r="BH92" s="134">
        <f t="shared" si="7"/>
        <v>0</v>
      </c>
      <c r="BI92" s="134">
        <f t="shared" si="8"/>
        <v>0</v>
      </c>
      <c r="BJ92" s="18" t="s">
        <v>83</v>
      </c>
      <c r="BK92" s="134">
        <f t="shared" si="9"/>
        <v>0</v>
      </c>
      <c r="BL92" s="18" t="s">
        <v>272</v>
      </c>
      <c r="BM92" s="133" t="s">
        <v>6980</v>
      </c>
    </row>
    <row r="93" spans="2:65" s="1" customFormat="1" ht="16.5" customHeight="1">
      <c r="B93" s="33"/>
      <c r="C93" s="122" t="s">
        <v>8</v>
      </c>
      <c r="D93" s="122" t="s">
        <v>267</v>
      </c>
      <c r="E93" s="123" t="s">
        <v>6981</v>
      </c>
      <c r="F93" s="124" t="s">
        <v>6982</v>
      </c>
      <c r="G93" s="125" t="s">
        <v>3453</v>
      </c>
      <c r="H93" s="126">
        <v>1</v>
      </c>
      <c r="I93" s="127"/>
      <c r="J93" s="128">
        <f t="shared" si="0"/>
        <v>0</v>
      </c>
      <c r="K93" s="124" t="s">
        <v>271</v>
      </c>
      <c r="L93" s="33"/>
      <c r="M93" s="129" t="s">
        <v>19</v>
      </c>
      <c r="N93" s="130" t="s">
        <v>46</v>
      </c>
      <c r="P93" s="131">
        <f t="shared" si="1"/>
        <v>0</v>
      </c>
      <c r="Q93" s="131">
        <v>0</v>
      </c>
      <c r="R93" s="131">
        <f t="shared" si="2"/>
        <v>0</v>
      </c>
      <c r="S93" s="131">
        <v>0</v>
      </c>
      <c r="T93" s="132">
        <f t="shared" si="3"/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 t="shared" si="4"/>
        <v>0</v>
      </c>
      <c r="BF93" s="134">
        <f t="shared" si="5"/>
        <v>0</v>
      </c>
      <c r="BG93" s="134">
        <f t="shared" si="6"/>
        <v>0</v>
      </c>
      <c r="BH93" s="134">
        <f t="shared" si="7"/>
        <v>0</v>
      </c>
      <c r="BI93" s="134">
        <f t="shared" si="8"/>
        <v>0</v>
      </c>
      <c r="BJ93" s="18" t="s">
        <v>83</v>
      </c>
      <c r="BK93" s="134">
        <f t="shared" si="9"/>
        <v>0</v>
      </c>
      <c r="BL93" s="18" t="s">
        <v>272</v>
      </c>
      <c r="BM93" s="133" t="s">
        <v>6983</v>
      </c>
    </row>
    <row r="94" spans="2:65" s="1" customFormat="1" ht="33" customHeight="1">
      <c r="B94" s="33"/>
      <c r="C94" s="122" t="s">
        <v>358</v>
      </c>
      <c r="D94" s="122" t="s">
        <v>267</v>
      </c>
      <c r="E94" s="123" t="s">
        <v>6984</v>
      </c>
      <c r="F94" s="124" t="s">
        <v>6985</v>
      </c>
      <c r="G94" s="125" t="s">
        <v>3453</v>
      </c>
      <c r="H94" s="126">
        <v>1</v>
      </c>
      <c r="I94" s="127"/>
      <c r="J94" s="128">
        <f t="shared" si="0"/>
        <v>0</v>
      </c>
      <c r="K94" s="124" t="s">
        <v>271</v>
      </c>
      <c r="L94" s="33"/>
      <c r="M94" s="129" t="s">
        <v>19</v>
      </c>
      <c r="N94" s="130" t="s">
        <v>46</v>
      </c>
      <c r="P94" s="131">
        <f t="shared" si="1"/>
        <v>0</v>
      </c>
      <c r="Q94" s="131">
        <v>0</v>
      </c>
      <c r="R94" s="131">
        <f t="shared" si="2"/>
        <v>0</v>
      </c>
      <c r="S94" s="131">
        <v>0</v>
      </c>
      <c r="T94" s="132">
        <f t="shared" si="3"/>
        <v>0</v>
      </c>
      <c r="AR94" s="133" t="s">
        <v>272</v>
      </c>
      <c r="AT94" s="133" t="s">
        <v>267</v>
      </c>
      <c r="AU94" s="133" t="s">
        <v>83</v>
      </c>
      <c r="AY94" s="18" t="s">
        <v>266</v>
      </c>
      <c r="BE94" s="134">
        <f t="shared" si="4"/>
        <v>0</v>
      </c>
      <c r="BF94" s="134">
        <f t="shared" si="5"/>
        <v>0</v>
      </c>
      <c r="BG94" s="134">
        <f t="shared" si="6"/>
        <v>0</v>
      </c>
      <c r="BH94" s="134">
        <f t="shared" si="7"/>
        <v>0</v>
      </c>
      <c r="BI94" s="134">
        <f t="shared" si="8"/>
        <v>0</v>
      </c>
      <c r="BJ94" s="18" t="s">
        <v>83</v>
      </c>
      <c r="BK94" s="134">
        <f t="shared" si="9"/>
        <v>0</v>
      </c>
      <c r="BL94" s="18" t="s">
        <v>272</v>
      </c>
      <c r="BM94" s="133" t="s">
        <v>6986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6987</v>
      </c>
      <c r="H95" s="139">
        <v>1</v>
      </c>
      <c r="I95" s="140"/>
      <c r="L95" s="135"/>
      <c r="M95" s="141"/>
      <c r="T95" s="142"/>
      <c r="AT95" s="137" t="s">
        <v>274</v>
      </c>
      <c r="AU95" s="137" t="s">
        <v>83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>
      <c r="B96" s="143"/>
      <c r="D96" s="136" t="s">
        <v>274</v>
      </c>
      <c r="E96" s="144" t="s">
        <v>19</v>
      </c>
      <c r="F96" s="145" t="s">
        <v>276</v>
      </c>
      <c r="H96" s="146">
        <v>1</v>
      </c>
      <c r="I96" s="147"/>
      <c r="L96" s="143"/>
      <c r="M96" s="148"/>
      <c r="T96" s="149"/>
      <c r="AT96" s="144" t="s">
        <v>274</v>
      </c>
      <c r="AU96" s="144" t="s">
        <v>83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16.5" customHeight="1">
      <c r="B97" s="33"/>
      <c r="C97" s="122" t="s">
        <v>362</v>
      </c>
      <c r="D97" s="122" t="s">
        <v>267</v>
      </c>
      <c r="E97" s="123" t="s">
        <v>6988</v>
      </c>
      <c r="F97" s="124" t="s">
        <v>6989</v>
      </c>
      <c r="G97" s="125" t="s">
        <v>3453</v>
      </c>
      <c r="H97" s="126">
        <v>1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75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264</v>
      </c>
      <c r="BM97" s="133" t="s">
        <v>6990</v>
      </c>
    </row>
    <row r="98" spans="2:65" s="1" customFormat="1" ht="16.5" customHeight="1">
      <c r="B98" s="33"/>
      <c r="C98" s="122" t="s">
        <v>370</v>
      </c>
      <c r="D98" s="122" t="s">
        <v>267</v>
      </c>
      <c r="E98" s="123" t="s">
        <v>6991</v>
      </c>
      <c r="F98" s="124" t="s">
        <v>6992</v>
      </c>
      <c r="G98" s="125" t="s">
        <v>468</v>
      </c>
      <c r="H98" s="126">
        <v>1</v>
      </c>
      <c r="I98" s="127"/>
      <c r="J98" s="128">
        <f>ROUND(I98*H98,2)</f>
        <v>0</v>
      </c>
      <c r="K98" s="124" t="s">
        <v>19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83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6993</v>
      </c>
    </row>
    <row r="99" spans="2:65" s="1" customFormat="1" ht="58.5">
      <c r="B99" s="33"/>
      <c r="D99" s="136" t="s">
        <v>341</v>
      </c>
      <c r="F99" s="150" t="s">
        <v>6994</v>
      </c>
      <c r="I99" s="151"/>
      <c r="L99" s="33"/>
      <c r="M99" s="152"/>
      <c r="T99" s="54"/>
      <c r="AT99" s="18" t="s">
        <v>341</v>
      </c>
      <c r="AU99" s="18" t="s">
        <v>83</v>
      </c>
    </row>
    <row r="100" spans="2:65" s="1" customFormat="1" ht="16.5" customHeight="1">
      <c r="B100" s="33"/>
      <c r="C100" s="122" t="s">
        <v>366</v>
      </c>
      <c r="D100" s="122" t="s">
        <v>267</v>
      </c>
      <c r="E100" s="123" t="s">
        <v>6995</v>
      </c>
      <c r="F100" s="124" t="s">
        <v>6996</v>
      </c>
      <c r="G100" s="125" t="s">
        <v>468</v>
      </c>
      <c r="H100" s="126">
        <v>1</v>
      </c>
      <c r="I100" s="127"/>
      <c r="J100" s="128">
        <f>ROUND(I100*H100,2)</f>
        <v>0</v>
      </c>
      <c r="K100" s="124" t="s">
        <v>19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6997</v>
      </c>
    </row>
    <row r="101" spans="2:65" s="1" customFormat="1" ht="48.75">
      <c r="B101" s="33"/>
      <c r="D101" s="136" t="s">
        <v>341</v>
      </c>
      <c r="F101" s="150" t="s">
        <v>6998</v>
      </c>
      <c r="I101" s="151"/>
      <c r="L101" s="33"/>
      <c r="M101" s="188"/>
      <c r="N101" s="155"/>
      <c r="O101" s="155"/>
      <c r="P101" s="155"/>
      <c r="Q101" s="155"/>
      <c r="R101" s="155"/>
      <c r="S101" s="155"/>
      <c r="T101" s="189"/>
      <c r="AT101" s="18" t="s">
        <v>341</v>
      </c>
      <c r="AU101" s="18" t="s">
        <v>83</v>
      </c>
    </row>
    <row r="102" spans="2:65" s="1" customFormat="1" ht="6.95" customHeight="1">
      <c r="B102" s="42"/>
      <c r="C102" s="43"/>
      <c r="D102" s="43"/>
      <c r="E102" s="43"/>
      <c r="F102" s="43"/>
      <c r="G102" s="43"/>
      <c r="H102" s="43"/>
      <c r="I102" s="43"/>
      <c r="J102" s="43"/>
      <c r="K102" s="43"/>
      <c r="L102" s="33"/>
    </row>
  </sheetData>
  <sheetProtection algorithmName="SHA-512" hashValue="ejpKMpwHCtrbwfnnzuSGOW30C+nxh893qNg1l37UmVyD3rPD2SUYZ2E4JhlxEdxdlufotmcw1le9ZQMhnM64Wg==" saltValue="mVQSuJzvC7jm1YUwPBVtTppWJzADwATLgAHbctm1Bp5UX9X0MJW9W5NPl30VmaFlwRkGm9aFpf8RSWsXSMXe+Q==" spinCount="100000" sheet="1" objects="1" scenarios="1" formatColumns="0" formatRows="0" autoFilter="0"/>
  <autoFilter ref="C79:K101" xr:uid="{00000000-0009-0000-0000-000035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K219"/>
  <sheetViews>
    <sheetView showGridLines="0" topLeftCell="A43" zoomScale="110" zoomScaleNormal="110" workbookViewId="0"/>
  </sheetViews>
  <sheetFormatPr defaultRowHeight="15"/>
  <cols>
    <col min="1" max="1" width="8.33203125" style="197" customWidth="1"/>
    <col min="2" max="2" width="1.6640625" style="197" customWidth="1"/>
    <col min="3" max="4" width="5" style="197" customWidth="1"/>
    <col min="5" max="5" width="11.6640625" style="197" customWidth="1"/>
    <col min="6" max="6" width="9.1640625" style="197" customWidth="1"/>
    <col min="7" max="7" width="5" style="197" customWidth="1"/>
    <col min="8" max="8" width="77.83203125" style="197" customWidth="1"/>
    <col min="9" max="10" width="20" style="197" customWidth="1"/>
    <col min="11" max="11" width="1.6640625" style="197" customWidth="1"/>
  </cols>
  <sheetData>
    <row r="1" spans="2:11" customFormat="1" ht="37.5" customHeight="1"/>
    <row r="2" spans="2:11" customFormat="1" ht="7.5" customHeight="1">
      <c r="B2" s="198"/>
      <c r="C2" s="199"/>
      <c r="D2" s="199"/>
      <c r="E2" s="199"/>
      <c r="F2" s="199"/>
      <c r="G2" s="199"/>
      <c r="H2" s="199"/>
      <c r="I2" s="199"/>
      <c r="J2" s="199"/>
      <c r="K2" s="200"/>
    </row>
    <row r="3" spans="2:11" s="16" customFormat="1" ht="45" customHeight="1">
      <c r="B3" s="201"/>
      <c r="C3" s="325" t="s">
        <v>6999</v>
      </c>
      <c r="D3" s="325"/>
      <c r="E3" s="325"/>
      <c r="F3" s="325"/>
      <c r="G3" s="325"/>
      <c r="H3" s="325"/>
      <c r="I3" s="325"/>
      <c r="J3" s="325"/>
      <c r="K3" s="202"/>
    </row>
    <row r="4" spans="2:11" customFormat="1" ht="25.5" customHeight="1">
      <c r="B4" s="203"/>
      <c r="C4" s="324" t="s">
        <v>7000</v>
      </c>
      <c r="D4" s="324"/>
      <c r="E4" s="324"/>
      <c r="F4" s="324"/>
      <c r="G4" s="324"/>
      <c r="H4" s="324"/>
      <c r="I4" s="324"/>
      <c r="J4" s="324"/>
      <c r="K4" s="204"/>
    </row>
    <row r="5" spans="2:11" customFormat="1" ht="5.25" customHeight="1">
      <c r="B5" s="203"/>
      <c r="C5" s="205"/>
      <c r="D5" s="205"/>
      <c r="E5" s="205"/>
      <c r="F5" s="205"/>
      <c r="G5" s="205"/>
      <c r="H5" s="205"/>
      <c r="I5" s="205"/>
      <c r="J5" s="205"/>
      <c r="K5" s="204"/>
    </row>
    <row r="6" spans="2:11" customFormat="1" ht="15" customHeight="1">
      <c r="B6" s="203"/>
      <c r="C6" s="323" t="s">
        <v>7001</v>
      </c>
      <c r="D6" s="323"/>
      <c r="E6" s="323"/>
      <c r="F6" s="323"/>
      <c r="G6" s="323"/>
      <c r="H6" s="323"/>
      <c r="I6" s="323"/>
      <c r="J6" s="323"/>
      <c r="K6" s="204"/>
    </row>
    <row r="7" spans="2:11" customFormat="1" ht="15" customHeight="1">
      <c r="B7" s="207"/>
      <c r="C7" s="323" t="s">
        <v>7002</v>
      </c>
      <c r="D7" s="323"/>
      <c r="E7" s="323"/>
      <c r="F7" s="323"/>
      <c r="G7" s="323"/>
      <c r="H7" s="323"/>
      <c r="I7" s="323"/>
      <c r="J7" s="323"/>
      <c r="K7" s="204"/>
    </row>
    <row r="8" spans="2:11" customFormat="1" ht="12.75" customHeight="1">
      <c r="B8" s="207"/>
      <c r="C8" s="206"/>
      <c r="D8" s="206"/>
      <c r="E8" s="206"/>
      <c r="F8" s="206"/>
      <c r="G8" s="206"/>
      <c r="H8" s="206"/>
      <c r="I8" s="206"/>
      <c r="J8" s="206"/>
      <c r="K8" s="204"/>
    </row>
    <row r="9" spans="2:11" customFormat="1" ht="15" customHeight="1">
      <c r="B9" s="207"/>
      <c r="C9" s="323" t="s">
        <v>7003</v>
      </c>
      <c r="D9" s="323"/>
      <c r="E9" s="323"/>
      <c r="F9" s="323"/>
      <c r="G9" s="323"/>
      <c r="H9" s="323"/>
      <c r="I9" s="323"/>
      <c r="J9" s="323"/>
      <c r="K9" s="204"/>
    </row>
    <row r="10" spans="2:11" customFormat="1" ht="15" customHeight="1">
      <c r="B10" s="207"/>
      <c r="C10" s="206"/>
      <c r="D10" s="323" t="s">
        <v>7004</v>
      </c>
      <c r="E10" s="323"/>
      <c r="F10" s="323"/>
      <c r="G10" s="323"/>
      <c r="H10" s="323"/>
      <c r="I10" s="323"/>
      <c r="J10" s="323"/>
      <c r="K10" s="204"/>
    </row>
    <row r="11" spans="2:11" customFormat="1" ht="15" customHeight="1">
      <c r="B11" s="207"/>
      <c r="C11" s="208"/>
      <c r="D11" s="323" t="s">
        <v>7005</v>
      </c>
      <c r="E11" s="323"/>
      <c r="F11" s="323"/>
      <c r="G11" s="323"/>
      <c r="H11" s="323"/>
      <c r="I11" s="323"/>
      <c r="J11" s="323"/>
      <c r="K11" s="204"/>
    </row>
    <row r="12" spans="2:11" customFormat="1" ht="15" customHeight="1">
      <c r="B12" s="207"/>
      <c r="C12" s="208"/>
      <c r="D12" s="206"/>
      <c r="E12" s="206"/>
      <c r="F12" s="206"/>
      <c r="G12" s="206"/>
      <c r="H12" s="206"/>
      <c r="I12" s="206"/>
      <c r="J12" s="206"/>
      <c r="K12" s="204"/>
    </row>
    <row r="13" spans="2:11" customFormat="1" ht="15" customHeight="1">
      <c r="B13" s="207"/>
      <c r="C13" s="208"/>
      <c r="D13" s="209" t="s">
        <v>7006</v>
      </c>
      <c r="E13" s="206"/>
      <c r="F13" s="206"/>
      <c r="G13" s="206"/>
      <c r="H13" s="206"/>
      <c r="I13" s="206"/>
      <c r="J13" s="206"/>
      <c r="K13" s="204"/>
    </row>
    <row r="14" spans="2:11" customFormat="1" ht="12.75" customHeight="1">
      <c r="B14" s="207"/>
      <c r="C14" s="208"/>
      <c r="D14" s="208"/>
      <c r="E14" s="208"/>
      <c r="F14" s="208"/>
      <c r="G14" s="208"/>
      <c r="H14" s="208"/>
      <c r="I14" s="208"/>
      <c r="J14" s="208"/>
      <c r="K14" s="204"/>
    </row>
    <row r="15" spans="2:11" customFormat="1" ht="15" customHeight="1">
      <c r="B15" s="207"/>
      <c r="C15" s="208"/>
      <c r="D15" s="323" t="s">
        <v>7007</v>
      </c>
      <c r="E15" s="323"/>
      <c r="F15" s="323"/>
      <c r="G15" s="323"/>
      <c r="H15" s="323"/>
      <c r="I15" s="323"/>
      <c r="J15" s="323"/>
      <c r="K15" s="204"/>
    </row>
    <row r="16" spans="2:11" customFormat="1" ht="15" customHeight="1">
      <c r="B16" s="207"/>
      <c r="C16" s="208"/>
      <c r="D16" s="323" t="s">
        <v>7008</v>
      </c>
      <c r="E16" s="323"/>
      <c r="F16" s="323"/>
      <c r="G16" s="323"/>
      <c r="H16" s="323"/>
      <c r="I16" s="323"/>
      <c r="J16" s="323"/>
      <c r="K16" s="204"/>
    </row>
    <row r="17" spans="2:11" customFormat="1" ht="15" customHeight="1">
      <c r="B17" s="207"/>
      <c r="C17" s="208"/>
      <c r="D17" s="323" t="s">
        <v>7009</v>
      </c>
      <c r="E17" s="323"/>
      <c r="F17" s="323"/>
      <c r="G17" s="323"/>
      <c r="H17" s="323"/>
      <c r="I17" s="323"/>
      <c r="J17" s="323"/>
      <c r="K17" s="204"/>
    </row>
    <row r="18" spans="2:11" customFormat="1" ht="15" customHeight="1">
      <c r="B18" s="207"/>
      <c r="C18" s="208"/>
      <c r="D18" s="208"/>
      <c r="E18" s="210" t="s">
        <v>82</v>
      </c>
      <c r="F18" s="323" t="s">
        <v>7010</v>
      </c>
      <c r="G18" s="323"/>
      <c r="H18" s="323"/>
      <c r="I18" s="323"/>
      <c r="J18" s="323"/>
      <c r="K18" s="204"/>
    </row>
    <row r="19" spans="2:11" customFormat="1" ht="15" customHeight="1">
      <c r="B19" s="207"/>
      <c r="C19" s="208"/>
      <c r="D19" s="208"/>
      <c r="E19" s="210" t="s">
        <v>7011</v>
      </c>
      <c r="F19" s="323" t="s">
        <v>7012</v>
      </c>
      <c r="G19" s="323"/>
      <c r="H19" s="323"/>
      <c r="I19" s="323"/>
      <c r="J19" s="323"/>
      <c r="K19" s="204"/>
    </row>
    <row r="20" spans="2:11" customFormat="1" ht="15" customHeight="1">
      <c r="B20" s="207"/>
      <c r="C20" s="208"/>
      <c r="D20" s="208"/>
      <c r="E20" s="210" t="s">
        <v>7013</v>
      </c>
      <c r="F20" s="323" t="s">
        <v>7014</v>
      </c>
      <c r="G20" s="323"/>
      <c r="H20" s="323"/>
      <c r="I20" s="323"/>
      <c r="J20" s="323"/>
      <c r="K20" s="204"/>
    </row>
    <row r="21" spans="2:11" customFormat="1" ht="15" customHeight="1">
      <c r="B21" s="207"/>
      <c r="C21" s="208"/>
      <c r="D21" s="208"/>
      <c r="E21" s="210" t="s">
        <v>7015</v>
      </c>
      <c r="F21" s="323" t="s">
        <v>7016</v>
      </c>
      <c r="G21" s="323"/>
      <c r="H21" s="323"/>
      <c r="I21" s="323"/>
      <c r="J21" s="323"/>
      <c r="K21" s="204"/>
    </row>
    <row r="22" spans="2:11" customFormat="1" ht="15" customHeight="1">
      <c r="B22" s="207"/>
      <c r="C22" s="208"/>
      <c r="D22" s="208"/>
      <c r="E22" s="210" t="s">
        <v>849</v>
      </c>
      <c r="F22" s="323" t="s">
        <v>850</v>
      </c>
      <c r="G22" s="323"/>
      <c r="H22" s="323"/>
      <c r="I22" s="323"/>
      <c r="J22" s="323"/>
      <c r="K22" s="204"/>
    </row>
    <row r="23" spans="2:11" customFormat="1" ht="15" customHeight="1">
      <c r="B23" s="207"/>
      <c r="C23" s="208"/>
      <c r="D23" s="208"/>
      <c r="E23" s="210" t="s">
        <v>7017</v>
      </c>
      <c r="F23" s="323" t="s">
        <v>7018</v>
      </c>
      <c r="G23" s="323"/>
      <c r="H23" s="323"/>
      <c r="I23" s="323"/>
      <c r="J23" s="323"/>
      <c r="K23" s="204"/>
    </row>
    <row r="24" spans="2:11" customFormat="1" ht="12.75" customHeight="1">
      <c r="B24" s="207"/>
      <c r="C24" s="208"/>
      <c r="D24" s="208"/>
      <c r="E24" s="208"/>
      <c r="F24" s="208"/>
      <c r="G24" s="208"/>
      <c r="H24" s="208"/>
      <c r="I24" s="208"/>
      <c r="J24" s="208"/>
      <c r="K24" s="204"/>
    </row>
    <row r="25" spans="2:11" customFormat="1" ht="15" customHeight="1">
      <c r="B25" s="207"/>
      <c r="C25" s="323" t="s">
        <v>7019</v>
      </c>
      <c r="D25" s="323"/>
      <c r="E25" s="323"/>
      <c r="F25" s="323"/>
      <c r="G25" s="323"/>
      <c r="H25" s="323"/>
      <c r="I25" s="323"/>
      <c r="J25" s="323"/>
      <c r="K25" s="204"/>
    </row>
    <row r="26" spans="2:11" customFormat="1" ht="15" customHeight="1">
      <c r="B26" s="207"/>
      <c r="C26" s="323" t="s">
        <v>7020</v>
      </c>
      <c r="D26" s="323"/>
      <c r="E26" s="323"/>
      <c r="F26" s="323"/>
      <c r="G26" s="323"/>
      <c r="H26" s="323"/>
      <c r="I26" s="323"/>
      <c r="J26" s="323"/>
      <c r="K26" s="204"/>
    </row>
    <row r="27" spans="2:11" customFormat="1" ht="15" customHeight="1">
      <c r="B27" s="207"/>
      <c r="C27" s="206"/>
      <c r="D27" s="323" t="s">
        <v>7021</v>
      </c>
      <c r="E27" s="323"/>
      <c r="F27" s="323"/>
      <c r="G27" s="323"/>
      <c r="H27" s="323"/>
      <c r="I27" s="323"/>
      <c r="J27" s="323"/>
      <c r="K27" s="204"/>
    </row>
    <row r="28" spans="2:11" customFormat="1" ht="15" customHeight="1">
      <c r="B28" s="207"/>
      <c r="C28" s="208"/>
      <c r="D28" s="323" t="s">
        <v>7022</v>
      </c>
      <c r="E28" s="323"/>
      <c r="F28" s="323"/>
      <c r="G28" s="323"/>
      <c r="H28" s="323"/>
      <c r="I28" s="323"/>
      <c r="J28" s="323"/>
      <c r="K28" s="204"/>
    </row>
    <row r="29" spans="2:11" customFormat="1" ht="12.75" customHeight="1">
      <c r="B29" s="207"/>
      <c r="C29" s="208"/>
      <c r="D29" s="208"/>
      <c r="E29" s="208"/>
      <c r="F29" s="208"/>
      <c r="G29" s="208"/>
      <c r="H29" s="208"/>
      <c r="I29" s="208"/>
      <c r="J29" s="208"/>
      <c r="K29" s="204"/>
    </row>
    <row r="30" spans="2:11" customFormat="1" ht="15" customHeight="1">
      <c r="B30" s="207"/>
      <c r="C30" s="208"/>
      <c r="D30" s="323" t="s">
        <v>7023</v>
      </c>
      <c r="E30" s="323"/>
      <c r="F30" s="323"/>
      <c r="G30" s="323"/>
      <c r="H30" s="323"/>
      <c r="I30" s="323"/>
      <c r="J30" s="323"/>
      <c r="K30" s="204"/>
    </row>
    <row r="31" spans="2:11" customFormat="1" ht="15" customHeight="1">
      <c r="B31" s="207"/>
      <c r="C31" s="208"/>
      <c r="D31" s="323" t="s">
        <v>7024</v>
      </c>
      <c r="E31" s="323"/>
      <c r="F31" s="323"/>
      <c r="G31" s="323"/>
      <c r="H31" s="323"/>
      <c r="I31" s="323"/>
      <c r="J31" s="323"/>
      <c r="K31" s="204"/>
    </row>
    <row r="32" spans="2:11" customFormat="1" ht="12.75" customHeight="1">
      <c r="B32" s="207"/>
      <c r="C32" s="208"/>
      <c r="D32" s="208"/>
      <c r="E32" s="208"/>
      <c r="F32" s="208"/>
      <c r="G32" s="208"/>
      <c r="H32" s="208"/>
      <c r="I32" s="208"/>
      <c r="J32" s="208"/>
      <c r="K32" s="204"/>
    </row>
    <row r="33" spans="2:11" customFormat="1" ht="15" customHeight="1">
      <c r="B33" s="207"/>
      <c r="C33" s="208"/>
      <c r="D33" s="323" t="s">
        <v>7025</v>
      </c>
      <c r="E33" s="323"/>
      <c r="F33" s="323"/>
      <c r="G33" s="323"/>
      <c r="H33" s="323"/>
      <c r="I33" s="323"/>
      <c r="J33" s="323"/>
      <c r="K33" s="204"/>
    </row>
    <row r="34" spans="2:11" customFormat="1" ht="15" customHeight="1">
      <c r="B34" s="207"/>
      <c r="C34" s="208"/>
      <c r="D34" s="323" t="s">
        <v>7026</v>
      </c>
      <c r="E34" s="323"/>
      <c r="F34" s="323"/>
      <c r="G34" s="323"/>
      <c r="H34" s="323"/>
      <c r="I34" s="323"/>
      <c r="J34" s="323"/>
      <c r="K34" s="204"/>
    </row>
    <row r="35" spans="2:11" customFormat="1" ht="15" customHeight="1">
      <c r="B35" s="207"/>
      <c r="C35" s="208"/>
      <c r="D35" s="323" t="s">
        <v>7027</v>
      </c>
      <c r="E35" s="323"/>
      <c r="F35" s="323"/>
      <c r="G35" s="323"/>
      <c r="H35" s="323"/>
      <c r="I35" s="323"/>
      <c r="J35" s="323"/>
      <c r="K35" s="204"/>
    </row>
    <row r="36" spans="2:11" customFormat="1" ht="15" customHeight="1">
      <c r="B36" s="207"/>
      <c r="C36" s="208"/>
      <c r="D36" s="206"/>
      <c r="E36" s="209" t="s">
        <v>252</v>
      </c>
      <c r="F36" s="206"/>
      <c r="G36" s="323" t="s">
        <v>7028</v>
      </c>
      <c r="H36" s="323"/>
      <c r="I36" s="323"/>
      <c r="J36" s="323"/>
      <c r="K36" s="204"/>
    </row>
    <row r="37" spans="2:11" customFormat="1" ht="30.75" customHeight="1">
      <c r="B37" s="207"/>
      <c r="C37" s="208"/>
      <c r="D37" s="206"/>
      <c r="E37" s="209" t="s">
        <v>7029</v>
      </c>
      <c r="F37" s="206"/>
      <c r="G37" s="323" t="s">
        <v>7030</v>
      </c>
      <c r="H37" s="323"/>
      <c r="I37" s="323"/>
      <c r="J37" s="323"/>
      <c r="K37" s="204"/>
    </row>
    <row r="38" spans="2:11" customFormat="1" ht="15" customHeight="1">
      <c r="B38" s="207"/>
      <c r="C38" s="208"/>
      <c r="D38" s="206"/>
      <c r="E38" s="209" t="s">
        <v>56</v>
      </c>
      <c r="F38" s="206"/>
      <c r="G38" s="323" t="s">
        <v>7031</v>
      </c>
      <c r="H38" s="323"/>
      <c r="I38" s="323"/>
      <c r="J38" s="323"/>
      <c r="K38" s="204"/>
    </row>
    <row r="39" spans="2:11" customFormat="1" ht="15" customHeight="1">
      <c r="B39" s="207"/>
      <c r="C39" s="208"/>
      <c r="D39" s="206"/>
      <c r="E39" s="209" t="s">
        <v>57</v>
      </c>
      <c r="F39" s="206"/>
      <c r="G39" s="323" t="s">
        <v>7032</v>
      </c>
      <c r="H39" s="323"/>
      <c r="I39" s="323"/>
      <c r="J39" s="323"/>
      <c r="K39" s="204"/>
    </row>
    <row r="40" spans="2:11" customFormat="1" ht="15" customHeight="1">
      <c r="B40" s="207"/>
      <c r="C40" s="208"/>
      <c r="D40" s="206"/>
      <c r="E40" s="209" t="s">
        <v>253</v>
      </c>
      <c r="F40" s="206"/>
      <c r="G40" s="323" t="s">
        <v>7033</v>
      </c>
      <c r="H40" s="323"/>
      <c r="I40" s="323"/>
      <c r="J40" s="323"/>
      <c r="K40" s="204"/>
    </row>
    <row r="41" spans="2:11" customFormat="1" ht="15" customHeight="1">
      <c r="B41" s="207"/>
      <c r="C41" s="208"/>
      <c r="D41" s="206"/>
      <c r="E41" s="209" t="s">
        <v>254</v>
      </c>
      <c r="F41" s="206"/>
      <c r="G41" s="323" t="s">
        <v>7034</v>
      </c>
      <c r="H41" s="323"/>
      <c r="I41" s="323"/>
      <c r="J41" s="323"/>
      <c r="K41" s="204"/>
    </row>
    <row r="42" spans="2:11" customFormat="1" ht="15" customHeight="1">
      <c r="B42" s="207"/>
      <c r="C42" s="208"/>
      <c r="D42" s="206"/>
      <c r="E42" s="209" t="s">
        <v>7035</v>
      </c>
      <c r="F42" s="206"/>
      <c r="G42" s="323" t="s">
        <v>7036</v>
      </c>
      <c r="H42" s="323"/>
      <c r="I42" s="323"/>
      <c r="J42" s="323"/>
      <c r="K42" s="204"/>
    </row>
    <row r="43" spans="2:11" customFormat="1" ht="15" customHeight="1">
      <c r="B43" s="207"/>
      <c r="C43" s="208"/>
      <c r="D43" s="206"/>
      <c r="E43" s="209"/>
      <c r="F43" s="206"/>
      <c r="G43" s="323" t="s">
        <v>7037</v>
      </c>
      <c r="H43" s="323"/>
      <c r="I43" s="323"/>
      <c r="J43" s="323"/>
      <c r="K43" s="204"/>
    </row>
    <row r="44" spans="2:11" customFormat="1" ht="15" customHeight="1">
      <c r="B44" s="207"/>
      <c r="C44" s="208"/>
      <c r="D44" s="206"/>
      <c r="E44" s="209" t="s">
        <v>7038</v>
      </c>
      <c r="F44" s="206"/>
      <c r="G44" s="323" t="s">
        <v>7039</v>
      </c>
      <c r="H44" s="323"/>
      <c r="I44" s="323"/>
      <c r="J44" s="323"/>
      <c r="K44" s="204"/>
    </row>
    <row r="45" spans="2:11" customFormat="1" ht="15" customHeight="1">
      <c r="B45" s="207"/>
      <c r="C45" s="208"/>
      <c r="D45" s="206"/>
      <c r="E45" s="209" t="s">
        <v>256</v>
      </c>
      <c r="F45" s="206"/>
      <c r="G45" s="323" t="s">
        <v>7040</v>
      </c>
      <c r="H45" s="323"/>
      <c r="I45" s="323"/>
      <c r="J45" s="323"/>
      <c r="K45" s="204"/>
    </row>
    <row r="46" spans="2:11" customFormat="1" ht="12.75" customHeight="1">
      <c r="B46" s="207"/>
      <c r="C46" s="208"/>
      <c r="D46" s="206"/>
      <c r="E46" s="206"/>
      <c r="F46" s="206"/>
      <c r="G46" s="206"/>
      <c r="H46" s="206"/>
      <c r="I46" s="206"/>
      <c r="J46" s="206"/>
      <c r="K46" s="204"/>
    </row>
    <row r="47" spans="2:11" customFormat="1" ht="15" customHeight="1">
      <c r="B47" s="207"/>
      <c r="C47" s="208"/>
      <c r="D47" s="323" t="s">
        <v>7041</v>
      </c>
      <c r="E47" s="323"/>
      <c r="F47" s="323"/>
      <c r="G47" s="323"/>
      <c r="H47" s="323"/>
      <c r="I47" s="323"/>
      <c r="J47" s="323"/>
      <c r="K47" s="204"/>
    </row>
    <row r="48" spans="2:11" customFormat="1" ht="15" customHeight="1">
      <c r="B48" s="207"/>
      <c r="C48" s="208"/>
      <c r="D48" s="208"/>
      <c r="E48" s="323" t="s">
        <v>7042</v>
      </c>
      <c r="F48" s="323"/>
      <c r="G48" s="323"/>
      <c r="H48" s="323"/>
      <c r="I48" s="323"/>
      <c r="J48" s="323"/>
      <c r="K48" s="204"/>
    </row>
    <row r="49" spans="2:11" customFormat="1" ht="15" customHeight="1">
      <c r="B49" s="207"/>
      <c r="C49" s="208"/>
      <c r="D49" s="208"/>
      <c r="E49" s="323" t="s">
        <v>7043</v>
      </c>
      <c r="F49" s="323"/>
      <c r="G49" s="323"/>
      <c r="H49" s="323"/>
      <c r="I49" s="323"/>
      <c r="J49" s="323"/>
      <c r="K49" s="204"/>
    </row>
    <row r="50" spans="2:11" customFormat="1" ht="15" customHeight="1">
      <c r="B50" s="207"/>
      <c r="C50" s="208"/>
      <c r="D50" s="208"/>
      <c r="E50" s="323" t="s">
        <v>7044</v>
      </c>
      <c r="F50" s="323"/>
      <c r="G50" s="323"/>
      <c r="H50" s="323"/>
      <c r="I50" s="323"/>
      <c r="J50" s="323"/>
      <c r="K50" s="204"/>
    </row>
    <row r="51" spans="2:11" customFormat="1" ht="15" customHeight="1">
      <c r="B51" s="207"/>
      <c r="C51" s="208"/>
      <c r="D51" s="323" t="s">
        <v>7045</v>
      </c>
      <c r="E51" s="323"/>
      <c r="F51" s="323"/>
      <c r="G51" s="323"/>
      <c r="H51" s="323"/>
      <c r="I51" s="323"/>
      <c r="J51" s="323"/>
      <c r="K51" s="204"/>
    </row>
    <row r="52" spans="2:11" customFormat="1" ht="25.5" customHeight="1">
      <c r="B52" s="203"/>
      <c r="C52" s="324" t="s">
        <v>7046</v>
      </c>
      <c r="D52" s="324"/>
      <c r="E52" s="324"/>
      <c r="F52" s="324"/>
      <c r="G52" s="324"/>
      <c r="H52" s="324"/>
      <c r="I52" s="324"/>
      <c r="J52" s="324"/>
      <c r="K52" s="204"/>
    </row>
    <row r="53" spans="2:11" customFormat="1" ht="5.25" customHeight="1">
      <c r="B53" s="203"/>
      <c r="C53" s="205"/>
      <c r="D53" s="205"/>
      <c r="E53" s="205"/>
      <c r="F53" s="205"/>
      <c r="G53" s="205"/>
      <c r="H53" s="205"/>
      <c r="I53" s="205"/>
      <c r="J53" s="205"/>
      <c r="K53" s="204"/>
    </row>
    <row r="54" spans="2:11" customFormat="1" ht="15" customHeight="1">
      <c r="B54" s="203"/>
      <c r="C54" s="323" t="s">
        <v>7047</v>
      </c>
      <c r="D54" s="323"/>
      <c r="E54" s="323"/>
      <c r="F54" s="323"/>
      <c r="G54" s="323"/>
      <c r="H54" s="323"/>
      <c r="I54" s="323"/>
      <c r="J54" s="323"/>
      <c r="K54" s="204"/>
    </row>
    <row r="55" spans="2:11" customFormat="1" ht="15" customHeight="1">
      <c r="B55" s="203"/>
      <c r="C55" s="323" t="s">
        <v>7048</v>
      </c>
      <c r="D55" s="323"/>
      <c r="E55" s="323"/>
      <c r="F55" s="323"/>
      <c r="G55" s="323"/>
      <c r="H55" s="323"/>
      <c r="I55" s="323"/>
      <c r="J55" s="323"/>
      <c r="K55" s="204"/>
    </row>
    <row r="56" spans="2:11" customFormat="1" ht="12.75" customHeight="1">
      <c r="B56" s="203"/>
      <c r="C56" s="206"/>
      <c r="D56" s="206"/>
      <c r="E56" s="206"/>
      <c r="F56" s="206"/>
      <c r="G56" s="206"/>
      <c r="H56" s="206"/>
      <c r="I56" s="206"/>
      <c r="J56" s="206"/>
      <c r="K56" s="204"/>
    </row>
    <row r="57" spans="2:11" customFormat="1" ht="15" customHeight="1">
      <c r="B57" s="203"/>
      <c r="C57" s="323" t="s">
        <v>7049</v>
      </c>
      <c r="D57" s="323"/>
      <c r="E57" s="323"/>
      <c r="F57" s="323"/>
      <c r="G57" s="323"/>
      <c r="H57" s="323"/>
      <c r="I57" s="323"/>
      <c r="J57" s="323"/>
      <c r="K57" s="204"/>
    </row>
    <row r="58" spans="2:11" customFormat="1" ht="15" customHeight="1">
      <c r="B58" s="203"/>
      <c r="C58" s="208"/>
      <c r="D58" s="323" t="s">
        <v>7050</v>
      </c>
      <c r="E58" s="323"/>
      <c r="F58" s="323"/>
      <c r="G58" s="323"/>
      <c r="H58" s="323"/>
      <c r="I58" s="323"/>
      <c r="J58" s="323"/>
      <c r="K58" s="204"/>
    </row>
    <row r="59" spans="2:11" customFormat="1" ht="15" customHeight="1">
      <c r="B59" s="203"/>
      <c r="C59" s="208"/>
      <c r="D59" s="323" t="s">
        <v>7051</v>
      </c>
      <c r="E59" s="323"/>
      <c r="F59" s="323"/>
      <c r="G59" s="323"/>
      <c r="H59" s="323"/>
      <c r="I59" s="323"/>
      <c r="J59" s="323"/>
      <c r="K59" s="204"/>
    </row>
    <row r="60" spans="2:11" customFormat="1" ht="15" customHeight="1">
      <c r="B60" s="203"/>
      <c r="C60" s="208"/>
      <c r="D60" s="323" t="s">
        <v>7052</v>
      </c>
      <c r="E60" s="323"/>
      <c r="F60" s="323"/>
      <c r="G60" s="323"/>
      <c r="H60" s="323"/>
      <c r="I60" s="323"/>
      <c r="J60" s="323"/>
      <c r="K60" s="204"/>
    </row>
    <row r="61" spans="2:11" customFormat="1" ht="15" customHeight="1">
      <c r="B61" s="203"/>
      <c r="C61" s="208"/>
      <c r="D61" s="323" t="s">
        <v>7053</v>
      </c>
      <c r="E61" s="323"/>
      <c r="F61" s="323"/>
      <c r="G61" s="323"/>
      <c r="H61" s="323"/>
      <c r="I61" s="323"/>
      <c r="J61" s="323"/>
      <c r="K61" s="204"/>
    </row>
    <row r="62" spans="2:11" customFormat="1" ht="15" customHeight="1">
      <c r="B62" s="203"/>
      <c r="C62" s="208"/>
      <c r="D62" s="326" t="s">
        <v>7054</v>
      </c>
      <c r="E62" s="326"/>
      <c r="F62" s="326"/>
      <c r="G62" s="326"/>
      <c r="H62" s="326"/>
      <c r="I62" s="326"/>
      <c r="J62" s="326"/>
      <c r="K62" s="204"/>
    </row>
    <row r="63" spans="2:11" customFormat="1" ht="15" customHeight="1">
      <c r="B63" s="203"/>
      <c r="C63" s="208"/>
      <c r="D63" s="323" t="s">
        <v>7055</v>
      </c>
      <c r="E63" s="323"/>
      <c r="F63" s="323"/>
      <c r="G63" s="323"/>
      <c r="H63" s="323"/>
      <c r="I63" s="323"/>
      <c r="J63" s="323"/>
      <c r="K63" s="204"/>
    </row>
    <row r="64" spans="2:11" customFormat="1" ht="12.75" customHeight="1">
      <c r="B64" s="203"/>
      <c r="C64" s="208"/>
      <c r="D64" s="208"/>
      <c r="E64" s="211"/>
      <c r="F64" s="208"/>
      <c r="G64" s="208"/>
      <c r="H64" s="208"/>
      <c r="I64" s="208"/>
      <c r="J64" s="208"/>
      <c r="K64" s="204"/>
    </row>
    <row r="65" spans="2:11" customFormat="1" ht="15" customHeight="1">
      <c r="B65" s="203"/>
      <c r="C65" s="208"/>
      <c r="D65" s="323" t="s">
        <v>7056</v>
      </c>
      <c r="E65" s="323"/>
      <c r="F65" s="323"/>
      <c r="G65" s="323"/>
      <c r="H65" s="323"/>
      <c r="I65" s="323"/>
      <c r="J65" s="323"/>
      <c r="K65" s="204"/>
    </row>
    <row r="66" spans="2:11" customFormat="1" ht="15" customHeight="1">
      <c r="B66" s="203"/>
      <c r="C66" s="208"/>
      <c r="D66" s="326" t="s">
        <v>7057</v>
      </c>
      <c r="E66" s="326"/>
      <c r="F66" s="326"/>
      <c r="G66" s="326"/>
      <c r="H66" s="326"/>
      <c r="I66" s="326"/>
      <c r="J66" s="326"/>
      <c r="K66" s="204"/>
    </row>
    <row r="67" spans="2:11" customFormat="1" ht="15" customHeight="1">
      <c r="B67" s="203"/>
      <c r="C67" s="208"/>
      <c r="D67" s="323" t="s">
        <v>7058</v>
      </c>
      <c r="E67" s="323"/>
      <c r="F67" s="323"/>
      <c r="G67" s="323"/>
      <c r="H67" s="323"/>
      <c r="I67" s="323"/>
      <c r="J67" s="323"/>
      <c r="K67" s="204"/>
    </row>
    <row r="68" spans="2:11" customFormat="1" ht="15" customHeight="1">
      <c r="B68" s="203"/>
      <c r="C68" s="208"/>
      <c r="D68" s="323" t="s">
        <v>7059</v>
      </c>
      <c r="E68" s="323"/>
      <c r="F68" s="323"/>
      <c r="G68" s="323"/>
      <c r="H68" s="323"/>
      <c r="I68" s="323"/>
      <c r="J68" s="323"/>
      <c r="K68" s="204"/>
    </row>
    <row r="69" spans="2:11" customFormat="1" ht="15" customHeight="1">
      <c r="B69" s="203"/>
      <c r="C69" s="208"/>
      <c r="D69" s="323" t="s">
        <v>7060</v>
      </c>
      <c r="E69" s="323"/>
      <c r="F69" s="323"/>
      <c r="G69" s="323"/>
      <c r="H69" s="323"/>
      <c r="I69" s="323"/>
      <c r="J69" s="323"/>
      <c r="K69" s="204"/>
    </row>
    <row r="70" spans="2:11" customFormat="1" ht="15" customHeight="1">
      <c r="B70" s="203"/>
      <c r="C70" s="208"/>
      <c r="D70" s="323" t="s">
        <v>7061</v>
      </c>
      <c r="E70" s="323"/>
      <c r="F70" s="323"/>
      <c r="G70" s="323"/>
      <c r="H70" s="323"/>
      <c r="I70" s="323"/>
      <c r="J70" s="323"/>
      <c r="K70" s="204"/>
    </row>
    <row r="71" spans="2:11" customFormat="1" ht="12.75" customHeight="1">
      <c r="B71" s="212"/>
      <c r="C71" s="213"/>
      <c r="D71" s="213"/>
      <c r="E71" s="213"/>
      <c r="F71" s="213"/>
      <c r="G71" s="213"/>
      <c r="H71" s="213"/>
      <c r="I71" s="213"/>
      <c r="J71" s="213"/>
      <c r="K71" s="214"/>
    </row>
    <row r="72" spans="2:11" customFormat="1" ht="18.75" customHeight="1">
      <c r="B72" s="215"/>
      <c r="C72" s="215"/>
      <c r="D72" s="215"/>
      <c r="E72" s="215"/>
      <c r="F72" s="215"/>
      <c r="G72" s="215"/>
      <c r="H72" s="215"/>
      <c r="I72" s="215"/>
      <c r="J72" s="215"/>
      <c r="K72" s="216"/>
    </row>
    <row r="73" spans="2:11" customFormat="1" ht="18.75" customHeight="1">
      <c r="B73" s="216"/>
      <c r="C73" s="216"/>
      <c r="D73" s="216"/>
      <c r="E73" s="216"/>
      <c r="F73" s="216"/>
      <c r="G73" s="216"/>
      <c r="H73" s="216"/>
      <c r="I73" s="216"/>
      <c r="J73" s="216"/>
      <c r="K73" s="216"/>
    </row>
    <row r="74" spans="2:11" customFormat="1" ht="7.5" customHeight="1">
      <c r="B74" s="217"/>
      <c r="C74" s="218"/>
      <c r="D74" s="218"/>
      <c r="E74" s="218"/>
      <c r="F74" s="218"/>
      <c r="G74" s="218"/>
      <c r="H74" s="218"/>
      <c r="I74" s="218"/>
      <c r="J74" s="218"/>
      <c r="K74" s="219"/>
    </row>
    <row r="75" spans="2:11" customFormat="1" ht="45" customHeight="1">
      <c r="B75" s="220"/>
      <c r="C75" s="327" t="s">
        <v>7062</v>
      </c>
      <c r="D75" s="327"/>
      <c r="E75" s="327"/>
      <c r="F75" s="327"/>
      <c r="G75" s="327"/>
      <c r="H75" s="327"/>
      <c r="I75" s="327"/>
      <c r="J75" s="327"/>
      <c r="K75" s="221"/>
    </row>
    <row r="76" spans="2:11" customFormat="1" ht="17.25" customHeight="1">
      <c r="B76" s="220"/>
      <c r="C76" s="222" t="s">
        <v>7063</v>
      </c>
      <c r="D76" s="222"/>
      <c r="E76" s="222"/>
      <c r="F76" s="222" t="s">
        <v>7064</v>
      </c>
      <c r="G76" s="223"/>
      <c r="H76" s="222" t="s">
        <v>57</v>
      </c>
      <c r="I76" s="222" t="s">
        <v>60</v>
      </c>
      <c r="J76" s="222" t="s">
        <v>7065</v>
      </c>
      <c r="K76" s="221"/>
    </row>
    <row r="77" spans="2:11" customFormat="1" ht="17.25" customHeight="1">
      <c r="B77" s="220"/>
      <c r="C77" s="224" t="s">
        <v>7066</v>
      </c>
      <c r="D77" s="224"/>
      <c r="E77" s="224"/>
      <c r="F77" s="225" t="s">
        <v>7067</v>
      </c>
      <c r="G77" s="226"/>
      <c r="H77" s="224"/>
      <c r="I77" s="224"/>
      <c r="J77" s="224" t="s">
        <v>7068</v>
      </c>
      <c r="K77" s="221"/>
    </row>
    <row r="78" spans="2:11" customFormat="1" ht="5.25" customHeight="1">
      <c r="B78" s="220"/>
      <c r="C78" s="227"/>
      <c r="D78" s="227"/>
      <c r="E78" s="227"/>
      <c r="F78" s="227"/>
      <c r="G78" s="228"/>
      <c r="H78" s="227"/>
      <c r="I78" s="227"/>
      <c r="J78" s="227"/>
      <c r="K78" s="221"/>
    </row>
    <row r="79" spans="2:11" customFormat="1" ht="15" customHeight="1">
      <c r="B79" s="220"/>
      <c r="C79" s="209" t="s">
        <v>56</v>
      </c>
      <c r="D79" s="229"/>
      <c r="E79" s="229"/>
      <c r="F79" s="230" t="s">
        <v>7069</v>
      </c>
      <c r="G79" s="231"/>
      <c r="H79" s="209" t="s">
        <v>7070</v>
      </c>
      <c r="I79" s="209" t="s">
        <v>7071</v>
      </c>
      <c r="J79" s="209">
        <v>20</v>
      </c>
      <c r="K79" s="221"/>
    </row>
    <row r="80" spans="2:11" customFormat="1" ht="15" customHeight="1">
      <c r="B80" s="220"/>
      <c r="C80" s="209" t="s">
        <v>7072</v>
      </c>
      <c r="D80" s="209"/>
      <c r="E80" s="209"/>
      <c r="F80" s="230" t="s">
        <v>7069</v>
      </c>
      <c r="G80" s="231"/>
      <c r="H80" s="209" t="s">
        <v>7073</v>
      </c>
      <c r="I80" s="209" t="s">
        <v>7071</v>
      </c>
      <c r="J80" s="209">
        <v>120</v>
      </c>
      <c r="K80" s="221"/>
    </row>
    <row r="81" spans="2:11" customFormat="1" ht="15" customHeight="1">
      <c r="B81" s="232"/>
      <c r="C81" s="209" t="s">
        <v>7074</v>
      </c>
      <c r="D81" s="209"/>
      <c r="E81" s="209"/>
      <c r="F81" s="230" t="s">
        <v>7075</v>
      </c>
      <c r="G81" s="231"/>
      <c r="H81" s="209" t="s">
        <v>7076</v>
      </c>
      <c r="I81" s="209" t="s">
        <v>7071</v>
      </c>
      <c r="J81" s="209">
        <v>50</v>
      </c>
      <c r="K81" s="221"/>
    </row>
    <row r="82" spans="2:11" customFormat="1" ht="15" customHeight="1">
      <c r="B82" s="232"/>
      <c r="C82" s="209" t="s">
        <v>7077</v>
      </c>
      <c r="D82" s="209"/>
      <c r="E82" s="209"/>
      <c r="F82" s="230" t="s">
        <v>7069</v>
      </c>
      <c r="G82" s="231"/>
      <c r="H82" s="209" t="s">
        <v>7078</v>
      </c>
      <c r="I82" s="209" t="s">
        <v>7079</v>
      </c>
      <c r="J82" s="209"/>
      <c r="K82" s="221"/>
    </row>
    <row r="83" spans="2:11" customFormat="1" ht="15" customHeight="1">
      <c r="B83" s="232"/>
      <c r="C83" s="209" t="s">
        <v>7080</v>
      </c>
      <c r="D83" s="209"/>
      <c r="E83" s="209"/>
      <c r="F83" s="230" t="s">
        <v>7075</v>
      </c>
      <c r="G83" s="209"/>
      <c r="H83" s="209" t="s">
        <v>7081</v>
      </c>
      <c r="I83" s="209" t="s">
        <v>7071</v>
      </c>
      <c r="J83" s="209">
        <v>15</v>
      </c>
      <c r="K83" s="221"/>
    </row>
    <row r="84" spans="2:11" customFormat="1" ht="15" customHeight="1">
      <c r="B84" s="232"/>
      <c r="C84" s="209" t="s">
        <v>7082</v>
      </c>
      <c r="D84" s="209"/>
      <c r="E84" s="209"/>
      <c r="F84" s="230" t="s">
        <v>7075</v>
      </c>
      <c r="G84" s="209"/>
      <c r="H84" s="209" t="s">
        <v>7083</v>
      </c>
      <c r="I84" s="209" t="s">
        <v>7071</v>
      </c>
      <c r="J84" s="209">
        <v>15</v>
      </c>
      <c r="K84" s="221"/>
    </row>
    <row r="85" spans="2:11" customFormat="1" ht="15" customHeight="1">
      <c r="B85" s="232"/>
      <c r="C85" s="209" t="s">
        <v>7084</v>
      </c>
      <c r="D85" s="209"/>
      <c r="E85" s="209"/>
      <c r="F85" s="230" t="s">
        <v>7075</v>
      </c>
      <c r="G85" s="209"/>
      <c r="H85" s="209" t="s">
        <v>7085</v>
      </c>
      <c r="I85" s="209" t="s">
        <v>7071</v>
      </c>
      <c r="J85" s="209">
        <v>20</v>
      </c>
      <c r="K85" s="221"/>
    </row>
    <row r="86" spans="2:11" customFormat="1" ht="15" customHeight="1">
      <c r="B86" s="232"/>
      <c r="C86" s="209" t="s">
        <v>7086</v>
      </c>
      <c r="D86" s="209"/>
      <c r="E86" s="209"/>
      <c r="F86" s="230" t="s">
        <v>7075</v>
      </c>
      <c r="G86" s="209"/>
      <c r="H86" s="209" t="s">
        <v>7087</v>
      </c>
      <c r="I86" s="209" t="s">
        <v>7071</v>
      </c>
      <c r="J86" s="209">
        <v>20</v>
      </c>
      <c r="K86" s="221"/>
    </row>
    <row r="87" spans="2:11" customFormat="1" ht="15" customHeight="1">
      <c r="B87" s="232"/>
      <c r="C87" s="209" t="s">
        <v>7088</v>
      </c>
      <c r="D87" s="209"/>
      <c r="E87" s="209"/>
      <c r="F87" s="230" t="s">
        <v>7075</v>
      </c>
      <c r="G87" s="231"/>
      <c r="H87" s="209" t="s">
        <v>7089</v>
      </c>
      <c r="I87" s="209" t="s">
        <v>7071</v>
      </c>
      <c r="J87" s="209">
        <v>50</v>
      </c>
      <c r="K87" s="221"/>
    </row>
    <row r="88" spans="2:11" customFormat="1" ht="15" customHeight="1">
      <c r="B88" s="232"/>
      <c r="C88" s="209" t="s">
        <v>7090</v>
      </c>
      <c r="D88" s="209"/>
      <c r="E88" s="209"/>
      <c r="F88" s="230" t="s">
        <v>7075</v>
      </c>
      <c r="G88" s="231"/>
      <c r="H88" s="209" t="s">
        <v>7091</v>
      </c>
      <c r="I88" s="209" t="s">
        <v>7071</v>
      </c>
      <c r="J88" s="209">
        <v>20</v>
      </c>
      <c r="K88" s="221"/>
    </row>
    <row r="89" spans="2:11" customFormat="1" ht="15" customHeight="1">
      <c r="B89" s="232"/>
      <c r="C89" s="209" t="s">
        <v>7092</v>
      </c>
      <c r="D89" s="209"/>
      <c r="E89" s="209"/>
      <c r="F89" s="230" t="s">
        <v>7075</v>
      </c>
      <c r="G89" s="231"/>
      <c r="H89" s="209" t="s">
        <v>7093</v>
      </c>
      <c r="I89" s="209" t="s">
        <v>7071</v>
      </c>
      <c r="J89" s="209">
        <v>20</v>
      </c>
      <c r="K89" s="221"/>
    </row>
    <row r="90" spans="2:11" customFormat="1" ht="15" customHeight="1">
      <c r="B90" s="232"/>
      <c r="C90" s="209" t="s">
        <v>7094</v>
      </c>
      <c r="D90" s="209"/>
      <c r="E90" s="209"/>
      <c r="F90" s="230" t="s">
        <v>7075</v>
      </c>
      <c r="G90" s="231"/>
      <c r="H90" s="209" t="s">
        <v>7095</v>
      </c>
      <c r="I90" s="209" t="s">
        <v>7071</v>
      </c>
      <c r="J90" s="209">
        <v>50</v>
      </c>
      <c r="K90" s="221"/>
    </row>
    <row r="91" spans="2:11" customFormat="1" ht="15" customHeight="1">
      <c r="B91" s="232"/>
      <c r="C91" s="209" t="s">
        <v>7096</v>
      </c>
      <c r="D91" s="209"/>
      <c r="E91" s="209"/>
      <c r="F91" s="230" t="s">
        <v>7075</v>
      </c>
      <c r="G91" s="231"/>
      <c r="H91" s="209" t="s">
        <v>7096</v>
      </c>
      <c r="I91" s="209" t="s">
        <v>7071</v>
      </c>
      <c r="J91" s="209">
        <v>50</v>
      </c>
      <c r="K91" s="221"/>
    </row>
    <row r="92" spans="2:11" customFormat="1" ht="15" customHeight="1">
      <c r="B92" s="232"/>
      <c r="C92" s="209" t="s">
        <v>7097</v>
      </c>
      <c r="D92" s="209"/>
      <c r="E92" s="209"/>
      <c r="F92" s="230" t="s">
        <v>7075</v>
      </c>
      <c r="G92" s="231"/>
      <c r="H92" s="209" t="s">
        <v>7098</v>
      </c>
      <c r="I92" s="209" t="s">
        <v>7071</v>
      </c>
      <c r="J92" s="209">
        <v>255</v>
      </c>
      <c r="K92" s="221"/>
    </row>
    <row r="93" spans="2:11" customFormat="1" ht="15" customHeight="1">
      <c r="B93" s="232"/>
      <c r="C93" s="209" t="s">
        <v>7099</v>
      </c>
      <c r="D93" s="209"/>
      <c r="E93" s="209"/>
      <c r="F93" s="230" t="s">
        <v>7069</v>
      </c>
      <c r="G93" s="231"/>
      <c r="H93" s="209" t="s">
        <v>7100</v>
      </c>
      <c r="I93" s="209" t="s">
        <v>7101</v>
      </c>
      <c r="J93" s="209"/>
      <c r="K93" s="221"/>
    </row>
    <row r="94" spans="2:11" customFormat="1" ht="15" customHeight="1">
      <c r="B94" s="232"/>
      <c r="C94" s="209" t="s">
        <v>7102</v>
      </c>
      <c r="D94" s="209"/>
      <c r="E94" s="209"/>
      <c r="F94" s="230" t="s">
        <v>7069</v>
      </c>
      <c r="G94" s="231"/>
      <c r="H94" s="209" t="s">
        <v>7103</v>
      </c>
      <c r="I94" s="209" t="s">
        <v>7104</v>
      </c>
      <c r="J94" s="209"/>
      <c r="K94" s="221"/>
    </row>
    <row r="95" spans="2:11" customFormat="1" ht="15" customHeight="1">
      <c r="B95" s="232"/>
      <c r="C95" s="209" t="s">
        <v>7105</v>
      </c>
      <c r="D95" s="209"/>
      <c r="E95" s="209"/>
      <c r="F95" s="230" t="s">
        <v>7069</v>
      </c>
      <c r="G95" s="231"/>
      <c r="H95" s="209" t="s">
        <v>7105</v>
      </c>
      <c r="I95" s="209" t="s">
        <v>7104</v>
      </c>
      <c r="J95" s="209"/>
      <c r="K95" s="221"/>
    </row>
    <row r="96" spans="2:11" customFormat="1" ht="15" customHeight="1">
      <c r="B96" s="232"/>
      <c r="C96" s="209" t="s">
        <v>41</v>
      </c>
      <c r="D96" s="209"/>
      <c r="E96" s="209"/>
      <c r="F96" s="230" t="s">
        <v>7069</v>
      </c>
      <c r="G96" s="231"/>
      <c r="H96" s="209" t="s">
        <v>7106</v>
      </c>
      <c r="I96" s="209" t="s">
        <v>7104</v>
      </c>
      <c r="J96" s="209"/>
      <c r="K96" s="221"/>
    </row>
    <row r="97" spans="2:11" customFormat="1" ht="15" customHeight="1">
      <c r="B97" s="232"/>
      <c r="C97" s="209" t="s">
        <v>51</v>
      </c>
      <c r="D97" s="209"/>
      <c r="E97" s="209"/>
      <c r="F97" s="230" t="s">
        <v>7069</v>
      </c>
      <c r="G97" s="231"/>
      <c r="H97" s="209" t="s">
        <v>7107</v>
      </c>
      <c r="I97" s="209" t="s">
        <v>7104</v>
      </c>
      <c r="J97" s="209"/>
      <c r="K97" s="221"/>
    </row>
    <row r="98" spans="2:11" customFormat="1" ht="15" customHeight="1">
      <c r="B98" s="233"/>
      <c r="C98" s="234"/>
      <c r="D98" s="234"/>
      <c r="E98" s="234"/>
      <c r="F98" s="234"/>
      <c r="G98" s="234"/>
      <c r="H98" s="234"/>
      <c r="I98" s="234"/>
      <c r="J98" s="234"/>
      <c r="K98" s="235"/>
    </row>
    <row r="99" spans="2:11" customFormat="1" ht="18.75" customHeight="1">
      <c r="B99" s="236"/>
      <c r="C99" s="237"/>
      <c r="D99" s="237"/>
      <c r="E99" s="237"/>
      <c r="F99" s="237"/>
      <c r="G99" s="237"/>
      <c r="H99" s="237"/>
      <c r="I99" s="237"/>
      <c r="J99" s="237"/>
      <c r="K99" s="236"/>
    </row>
    <row r="100" spans="2:11" customFormat="1" ht="18.75" customHeight="1">
      <c r="B100" s="216"/>
      <c r="C100" s="216"/>
      <c r="D100" s="216"/>
      <c r="E100" s="216"/>
      <c r="F100" s="216"/>
      <c r="G100" s="216"/>
      <c r="H100" s="216"/>
      <c r="I100" s="216"/>
      <c r="J100" s="216"/>
      <c r="K100" s="216"/>
    </row>
    <row r="101" spans="2:11" customFormat="1" ht="7.5" customHeight="1">
      <c r="B101" s="217"/>
      <c r="C101" s="218"/>
      <c r="D101" s="218"/>
      <c r="E101" s="218"/>
      <c r="F101" s="218"/>
      <c r="G101" s="218"/>
      <c r="H101" s="218"/>
      <c r="I101" s="218"/>
      <c r="J101" s="218"/>
      <c r="K101" s="219"/>
    </row>
    <row r="102" spans="2:11" customFormat="1" ht="45" customHeight="1">
      <c r="B102" s="220"/>
      <c r="C102" s="327" t="s">
        <v>7108</v>
      </c>
      <c r="D102" s="327"/>
      <c r="E102" s="327"/>
      <c r="F102" s="327"/>
      <c r="G102" s="327"/>
      <c r="H102" s="327"/>
      <c r="I102" s="327"/>
      <c r="J102" s="327"/>
      <c r="K102" s="221"/>
    </row>
    <row r="103" spans="2:11" customFormat="1" ht="17.25" customHeight="1">
      <c r="B103" s="220"/>
      <c r="C103" s="222" t="s">
        <v>7063</v>
      </c>
      <c r="D103" s="222"/>
      <c r="E103" s="222"/>
      <c r="F103" s="222" t="s">
        <v>7064</v>
      </c>
      <c r="G103" s="223"/>
      <c r="H103" s="222" t="s">
        <v>57</v>
      </c>
      <c r="I103" s="222" t="s">
        <v>60</v>
      </c>
      <c r="J103" s="222" t="s">
        <v>7065</v>
      </c>
      <c r="K103" s="221"/>
    </row>
    <row r="104" spans="2:11" customFormat="1" ht="17.25" customHeight="1">
      <c r="B104" s="220"/>
      <c r="C104" s="224" t="s">
        <v>7066</v>
      </c>
      <c r="D104" s="224"/>
      <c r="E104" s="224"/>
      <c r="F104" s="225" t="s">
        <v>7067</v>
      </c>
      <c r="G104" s="226"/>
      <c r="H104" s="224"/>
      <c r="I104" s="224"/>
      <c r="J104" s="224" t="s">
        <v>7068</v>
      </c>
      <c r="K104" s="221"/>
    </row>
    <row r="105" spans="2:11" customFormat="1" ht="5.25" customHeight="1">
      <c r="B105" s="220"/>
      <c r="C105" s="222"/>
      <c r="D105" s="222"/>
      <c r="E105" s="222"/>
      <c r="F105" s="222"/>
      <c r="G105" s="238"/>
      <c r="H105" s="222"/>
      <c r="I105" s="222"/>
      <c r="J105" s="222"/>
      <c r="K105" s="221"/>
    </row>
    <row r="106" spans="2:11" customFormat="1" ht="15" customHeight="1">
      <c r="B106" s="220"/>
      <c r="C106" s="209" t="s">
        <v>56</v>
      </c>
      <c r="D106" s="229"/>
      <c r="E106" s="229"/>
      <c r="F106" s="230" t="s">
        <v>7069</v>
      </c>
      <c r="G106" s="209"/>
      <c r="H106" s="209" t="s">
        <v>7109</v>
      </c>
      <c r="I106" s="209" t="s">
        <v>7071</v>
      </c>
      <c r="J106" s="209">
        <v>20</v>
      </c>
      <c r="K106" s="221"/>
    </row>
    <row r="107" spans="2:11" customFormat="1" ht="15" customHeight="1">
      <c r="B107" s="220"/>
      <c r="C107" s="209" t="s">
        <v>7072</v>
      </c>
      <c r="D107" s="209"/>
      <c r="E107" s="209"/>
      <c r="F107" s="230" t="s">
        <v>7069</v>
      </c>
      <c r="G107" s="209"/>
      <c r="H107" s="209" t="s">
        <v>7109</v>
      </c>
      <c r="I107" s="209" t="s">
        <v>7071</v>
      </c>
      <c r="J107" s="209">
        <v>120</v>
      </c>
      <c r="K107" s="221"/>
    </row>
    <row r="108" spans="2:11" customFormat="1" ht="15" customHeight="1">
      <c r="B108" s="232"/>
      <c r="C108" s="209" t="s">
        <v>7074</v>
      </c>
      <c r="D108" s="209"/>
      <c r="E108" s="209"/>
      <c r="F108" s="230" t="s">
        <v>7075</v>
      </c>
      <c r="G108" s="209"/>
      <c r="H108" s="209" t="s">
        <v>7109</v>
      </c>
      <c r="I108" s="209" t="s">
        <v>7071</v>
      </c>
      <c r="J108" s="209">
        <v>50</v>
      </c>
      <c r="K108" s="221"/>
    </row>
    <row r="109" spans="2:11" customFormat="1" ht="15" customHeight="1">
      <c r="B109" s="232"/>
      <c r="C109" s="209" t="s">
        <v>7077</v>
      </c>
      <c r="D109" s="209"/>
      <c r="E109" s="209"/>
      <c r="F109" s="230" t="s">
        <v>7069</v>
      </c>
      <c r="G109" s="209"/>
      <c r="H109" s="209" t="s">
        <v>7109</v>
      </c>
      <c r="I109" s="209" t="s">
        <v>7079</v>
      </c>
      <c r="J109" s="209"/>
      <c r="K109" s="221"/>
    </row>
    <row r="110" spans="2:11" customFormat="1" ht="15" customHeight="1">
      <c r="B110" s="232"/>
      <c r="C110" s="209" t="s">
        <v>7088</v>
      </c>
      <c r="D110" s="209"/>
      <c r="E110" s="209"/>
      <c r="F110" s="230" t="s">
        <v>7075</v>
      </c>
      <c r="G110" s="209"/>
      <c r="H110" s="209" t="s">
        <v>7109</v>
      </c>
      <c r="I110" s="209" t="s">
        <v>7071</v>
      </c>
      <c r="J110" s="209">
        <v>50</v>
      </c>
      <c r="K110" s="221"/>
    </row>
    <row r="111" spans="2:11" customFormat="1" ht="15" customHeight="1">
      <c r="B111" s="232"/>
      <c r="C111" s="209" t="s">
        <v>7096</v>
      </c>
      <c r="D111" s="209"/>
      <c r="E111" s="209"/>
      <c r="F111" s="230" t="s">
        <v>7075</v>
      </c>
      <c r="G111" s="209"/>
      <c r="H111" s="209" t="s">
        <v>7109</v>
      </c>
      <c r="I111" s="209" t="s">
        <v>7071</v>
      </c>
      <c r="J111" s="209">
        <v>50</v>
      </c>
      <c r="K111" s="221"/>
    </row>
    <row r="112" spans="2:11" customFormat="1" ht="15" customHeight="1">
      <c r="B112" s="232"/>
      <c r="C112" s="209" t="s">
        <v>7094</v>
      </c>
      <c r="D112" s="209"/>
      <c r="E112" s="209"/>
      <c r="F112" s="230" t="s">
        <v>7075</v>
      </c>
      <c r="G112" s="209"/>
      <c r="H112" s="209" t="s">
        <v>7109</v>
      </c>
      <c r="I112" s="209" t="s">
        <v>7071</v>
      </c>
      <c r="J112" s="209">
        <v>50</v>
      </c>
      <c r="K112" s="221"/>
    </row>
    <row r="113" spans="2:11" customFormat="1" ht="15" customHeight="1">
      <c r="B113" s="232"/>
      <c r="C113" s="209" t="s">
        <v>56</v>
      </c>
      <c r="D113" s="209"/>
      <c r="E113" s="209"/>
      <c r="F113" s="230" t="s">
        <v>7069</v>
      </c>
      <c r="G113" s="209"/>
      <c r="H113" s="209" t="s">
        <v>7110</v>
      </c>
      <c r="I113" s="209" t="s">
        <v>7071</v>
      </c>
      <c r="J113" s="209">
        <v>20</v>
      </c>
      <c r="K113" s="221"/>
    </row>
    <row r="114" spans="2:11" customFormat="1" ht="15" customHeight="1">
      <c r="B114" s="232"/>
      <c r="C114" s="209" t="s">
        <v>7111</v>
      </c>
      <c r="D114" s="209"/>
      <c r="E114" s="209"/>
      <c r="F114" s="230" t="s">
        <v>7069</v>
      </c>
      <c r="G114" s="209"/>
      <c r="H114" s="209" t="s">
        <v>7112</v>
      </c>
      <c r="I114" s="209" t="s">
        <v>7071</v>
      </c>
      <c r="J114" s="209">
        <v>120</v>
      </c>
      <c r="K114" s="221"/>
    </row>
    <row r="115" spans="2:11" customFormat="1" ht="15" customHeight="1">
      <c r="B115" s="232"/>
      <c r="C115" s="209" t="s">
        <v>41</v>
      </c>
      <c r="D115" s="209"/>
      <c r="E115" s="209"/>
      <c r="F115" s="230" t="s">
        <v>7069</v>
      </c>
      <c r="G115" s="209"/>
      <c r="H115" s="209" t="s">
        <v>7113</v>
      </c>
      <c r="I115" s="209" t="s">
        <v>7104</v>
      </c>
      <c r="J115" s="209"/>
      <c r="K115" s="221"/>
    </row>
    <row r="116" spans="2:11" customFormat="1" ht="15" customHeight="1">
      <c r="B116" s="232"/>
      <c r="C116" s="209" t="s">
        <v>51</v>
      </c>
      <c r="D116" s="209"/>
      <c r="E116" s="209"/>
      <c r="F116" s="230" t="s">
        <v>7069</v>
      </c>
      <c r="G116" s="209"/>
      <c r="H116" s="209" t="s">
        <v>7114</v>
      </c>
      <c r="I116" s="209" t="s">
        <v>7104</v>
      </c>
      <c r="J116" s="209"/>
      <c r="K116" s="221"/>
    </row>
    <row r="117" spans="2:11" customFormat="1" ht="15" customHeight="1">
      <c r="B117" s="232"/>
      <c r="C117" s="209" t="s">
        <v>60</v>
      </c>
      <c r="D117" s="209"/>
      <c r="E117" s="209"/>
      <c r="F117" s="230" t="s">
        <v>7069</v>
      </c>
      <c r="G117" s="209"/>
      <c r="H117" s="209" t="s">
        <v>7115</v>
      </c>
      <c r="I117" s="209" t="s">
        <v>7116</v>
      </c>
      <c r="J117" s="209"/>
      <c r="K117" s="221"/>
    </row>
    <row r="118" spans="2:11" customFormat="1" ht="15" customHeight="1">
      <c r="B118" s="233"/>
      <c r="C118" s="239"/>
      <c r="D118" s="239"/>
      <c r="E118" s="239"/>
      <c r="F118" s="239"/>
      <c r="G118" s="239"/>
      <c r="H118" s="239"/>
      <c r="I118" s="239"/>
      <c r="J118" s="239"/>
      <c r="K118" s="235"/>
    </row>
    <row r="119" spans="2:11" customFormat="1" ht="18.75" customHeight="1">
      <c r="B119" s="240"/>
      <c r="C119" s="241"/>
      <c r="D119" s="241"/>
      <c r="E119" s="241"/>
      <c r="F119" s="242"/>
      <c r="G119" s="241"/>
      <c r="H119" s="241"/>
      <c r="I119" s="241"/>
      <c r="J119" s="241"/>
      <c r="K119" s="240"/>
    </row>
    <row r="120" spans="2:11" customFormat="1" ht="18.75" customHeight="1">
      <c r="B120" s="216"/>
      <c r="C120" s="216"/>
      <c r="D120" s="216"/>
      <c r="E120" s="216"/>
      <c r="F120" s="216"/>
      <c r="G120" s="216"/>
      <c r="H120" s="216"/>
      <c r="I120" s="216"/>
      <c r="J120" s="216"/>
      <c r="K120" s="216"/>
    </row>
    <row r="121" spans="2:11" customFormat="1" ht="7.5" customHeight="1">
      <c r="B121" s="243"/>
      <c r="C121" s="244"/>
      <c r="D121" s="244"/>
      <c r="E121" s="244"/>
      <c r="F121" s="244"/>
      <c r="G121" s="244"/>
      <c r="H121" s="244"/>
      <c r="I121" s="244"/>
      <c r="J121" s="244"/>
      <c r="K121" s="245"/>
    </row>
    <row r="122" spans="2:11" customFormat="1" ht="45" customHeight="1">
      <c r="B122" s="246"/>
      <c r="C122" s="325" t="s">
        <v>7117</v>
      </c>
      <c r="D122" s="325"/>
      <c r="E122" s="325"/>
      <c r="F122" s="325"/>
      <c r="G122" s="325"/>
      <c r="H122" s="325"/>
      <c r="I122" s="325"/>
      <c r="J122" s="325"/>
      <c r="K122" s="247"/>
    </row>
    <row r="123" spans="2:11" customFormat="1" ht="17.25" customHeight="1">
      <c r="B123" s="248"/>
      <c r="C123" s="222" t="s">
        <v>7063</v>
      </c>
      <c r="D123" s="222"/>
      <c r="E123" s="222"/>
      <c r="F123" s="222" t="s">
        <v>7064</v>
      </c>
      <c r="G123" s="223"/>
      <c r="H123" s="222" t="s">
        <v>57</v>
      </c>
      <c r="I123" s="222" t="s">
        <v>60</v>
      </c>
      <c r="J123" s="222" t="s">
        <v>7065</v>
      </c>
      <c r="K123" s="249"/>
    </row>
    <row r="124" spans="2:11" customFormat="1" ht="17.25" customHeight="1">
      <c r="B124" s="248"/>
      <c r="C124" s="224" t="s">
        <v>7066</v>
      </c>
      <c r="D124" s="224"/>
      <c r="E124" s="224"/>
      <c r="F124" s="225" t="s">
        <v>7067</v>
      </c>
      <c r="G124" s="226"/>
      <c r="H124" s="224"/>
      <c r="I124" s="224"/>
      <c r="J124" s="224" t="s">
        <v>7068</v>
      </c>
      <c r="K124" s="249"/>
    </row>
    <row r="125" spans="2:11" customFormat="1" ht="5.25" customHeight="1">
      <c r="B125" s="250"/>
      <c r="C125" s="227"/>
      <c r="D125" s="227"/>
      <c r="E125" s="227"/>
      <c r="F125" s="227"/>
      <c r="G125" s="251"/>
      <c r="H125" s="227"/>
      <c r="I125" s="227"/>
      <c r="J125" s="227"/>
      <c r="K125" s="252"/>
    </row>
    <row r="126" spans="2:11" customFormat="1" ht="15" customHeight="1">
      <c r="B126" s="250"/>
      <c r="C126" s="209" t="s">
        <v>7072</v>
      </c>
      <c r="D126" s="229"/>
      <c r="E126" s="229"/>
      <c r="F126" s="230" t="s">
        <v>7069</v>
      </c>
      <c r="G126" s="209"/>
      <c r="H126" s="209" t="s">
        <v>7109</v>
      </c>
      <c r="I126" s="209" t="s">
        <v>7071</v>
      </c>
      <c r="J126" s="209">
        <v>120</v>
      </c>
      <c r="K126" s="253"/>
    </row>
    <row r="127" spans="2:11" customFormat="1" ht="15" customHeight="1">
      <c r="B127" s="250"/>
      <c r="C127" s="209" t="s">
        <v>7118</v>
      </c>
      <c r="D127" s="209"/>
      <c r="E127" s="209"/>
      <c r="F127" s="230" t="s">
        <v>7069</v>
      </c>
      <c r="G127" s="209"/>
      <c r="H127" s="209" t="s">
        <v>7119</v>
      </c>
      <c r="I127" s="209" t="s">
        <v>7071</v>
      </c>
      <c r="J127" s="209" t="s">
        <v>7120</v>
      </c>
      <c r="K127" s="253"/>
    </row>
    <row r="128" spans="2:11" customFormat="1" ht="15" customHeight="1">
      <c r="B128" s="250"/>
      <c r="C128" s="209" t="s">
        <v>7017</v>
      </c>
      <c r="D128" s="209"/>
      <c r="E128" s="209"/>
      <c r="F128" s="230" t="s">
        <v>7069</v>
      </c>
      <c r="G128" s="209"/>
      <c r="H128" s="209" t="s">
        <v>7121</v>
      </c>
      <c r="I128" s="209" t="s">
        <v>7071</v>
      </c>
      <c r="J128" s="209" t="s">
        <v>7120</v>
      </c>
      <c r="K128" s="253"/>
    </row>
    <row r="129" spans="2:11" customFormat="1" ht="15" customHeight="1">
      <c r="B129" s="250"/>
      <c r="C129" s="209" t="s">
        <v>7080</v>
      </c>
      <c r="D129" s="209"/>
      <c r="E129" s="209"/>
      <c r="F129" s="230" t="s">
        <v>7075</v>
      </c>
      <c r="G129" s="209"/>
      <c r="H129" s="209" t="s">
        <v>7081</v>
      </c>
      <c r="I129" s="209" t="s">
        <v>7071</v>
      </c>
      <c r="J129" s="209">
        <v>15</v>
      </c>
      <c r="K129" s="253"/>
    </row>
    <row r="130" spans="2:11" customFormat="1" ht="15" customHeight="1">
      <c r="B130" s="250"/>
      <c r="C130" s="209" t="s">
        <v>7082</v>
      </c>
      <c r="D130" s="209"/>
      <c r="E130" s="209"/>
      <c r="F130" s="230" t="s">
        <v>7075</v>
      </c>
      <c r="G130" s="209"/>
      <c r="H130" s="209" t="s">
        <v>7083</v>
      </c>
      <c r="I130" s="209" t="s">
        <v>7071</v>
      </c>
      <c r="J130" s="209">
        <v>15</v>
      </c>
      <c r="K130" s="253"/>
    </row>
    <row r="131" spans="2:11" customFormat="1" ht="15" customHeight="1">
      <c r="B131" s="250"/>
      <c r="C131" s="209" t="s">
        <v>7084</v>
      </c>
      <c r="D131" s="209"/>
      <c r="E131" s="209"/>
      <c r="F131" s="230" t="s">
        <v>7075</v>
      </c>
      <c r="G131" s="209"/>
      <c r="H131" s="209" t="s">
        <v>7085</v>
      </c>
      <c r="I131" s="209" t="s">
        <v>7071</v>
      </c>
      <c r="J131" s="209">
        <v>20</v>
      </c>
      <c r="K131" s="253"/>
    </row>
    <row r="132" spans="2:11" customFormat="1" ht="15" customHeight="1">
      <c r="B132" s="250"/>
      <c r="C132" s="209" t="s">
        <v>7086</v>
      </c>
      <c r="D132" s="209"/>
      <c r="E132" s="209"/>
      <c r="F132" s="230" t="s">
        <v>7075</v>
      </c>
      <c r="G132" s="209"/>
      <c r="H132" s="209" t="s">
        <v>7087</v>
      </c>
      <c r="I132" s="209" t="s">
        <v>7071</v>
      </c>
      <c r="J132" s="209">
        <v>20</v>
      </c>
      <c r="K132" s="253"/>
    </row>
    <row r="133" spans="2:11" customFormat="1" ht="15" customHeight="1">
      <c r="B133" s="250"/>
      <c r="C133" s="209" t="s">
        <v>7074</v>
      </c>
      <c r="D133" s="209"/>
      <c r="E133" s="209"/>
      <c r="F133" s="230" t="s">
        <v>7075</v>
      </c>
      <c r="G133" s="209"/>
      <c r="H133" s="209" t="s">
        <v>7109</v>
      </c>
      <c r="I133" s="209" t="s">
        <v>7071</v>
      </c>
      <c r="J133" s="209">
        <v>50</v>
      </c>
      <c r="K133" s="253"/>
    </row>
    <row r="134" spans="2:11" customFormat="1" ht="15" customHeight="1">
      <c r="B134" s="250"/>
      <c r="C134" s="209" t="s">
        <v>7088</v>
      </c>
      <c r="D134" s="209"/>
      <c r="E134" s="209"/>
      <c r="F134" s="230" t="s">
        <v>7075</v>
      </c>
      <c r="G134" s="209"/>
      <c r="H134" s="209" t="s">
        <v>7109</v>
      </c>
      <c r="I134" s="209" t="s">
        <v>7071</v>
      </c>
      <c r="J134" s="209">
        <v>50</v>
      </c>
      <c r="K134" s="253"/>
    </row>
    <row r="135" spans="2:11" customFormat="1" ht="15" customHeight="1">
      <c r="B135" s="250"/>
      <c r="C135" s="209" t="s">
        <v>7094</v>
      </c>
      <c r="D135" s="209"/>
      <c r="E135" s="209"/>
      <c r="F135" s="230" t="s">
        <v>7075</v>
      </c>
      <c r="G135" s="209"/>
      <c r="H135" s="209" t="s">
        <v>7109</v>
      </c>
      <c r="I135" s="209" t="s">
        <v>7071</v>
      </c>
      <c r="J135" s="209">
        <v>50</v>
      </c>
      <c r="K135" s="253"/>
    </row>
    <row r="136" spans="2:11" customFormat="1" ht="15" customHeight="1">
      <c r="B136" s="250"/>
      <c r="C136" s="209" t="s">
        <v>7096</v>
      </c>
      <c r="D136" s="209"/>
      <c r="E136" s="209"/>
      <c r="F136" s="230" t="s">
        <v>7075</v>
      </c>
      <c r="G136" s="209"/>
      <c r="H136" s="209" t="s">
        <v>7109</v>
      </c>
      <c r="I136" s="209" t="s">
        <v>7071</v>
      </c>
      <c r="J136" s="209">
        <v>50</v>
      </c>
      <c r="K136" s="253"/>
    </row>
    <row r="137" spans="2:11" customFormat="1" ht="15" customHeight="1">
      <c r="B137" s="250"/>
      <c r="C137" s="209" t="s">
        <v>7097</v>
      </c>
      <c r="D137" s="209"/>
      <c r="E137" s="209"/>
      <c r="F137" s="230" t="s">
        <v>7075</v>
      </c>
      <c r="G137" s="209"/>
      <c r="H137" s="209" t="s">
        <v>7122</v>
      </c>
      <c r="I137" s="209" t="s">
        <v>7071</v>
      </c>
      <c r="J137" s="209">
        <v>255</v>
      </c>
      <c r="K137" s="253"/>
    </row>
    <row r="138" spans="2:11" customFormat="1" ht="15" customHeight="1">
      <c r="B138" s="250"/>
      <c r="C138" s="209" t="s">
        <v>7099</v>
      </c>
      <c r="D138" s="209"/>
      <c r="E138" s="209"/>
      <c r="F138" s="230" t="s">
        <v>7069</v>
      </c>
      <c r="G138" s="209"/>
      <c r="H138" s="209" t="s">
        <v>7123</v>
      </c>
      <c r="I138" s="209" t="s">
        <v>7101</v>
      </c>
      <c r="J138" s="209"/>
      <c r="K138" s="253"/>
    </row>
    <row r="139" spans="2:11" customFormat="1" ht="15" customHeight="1">
      <c r="B139" s="250"/>
      <c r="C139" s="209" t="s">
        <v>7102</v>
      </c>
      <c r="D139" s="209"/>
      <c r="E139" s="209"/>
      <c r="F139" s="230" t="s">
        <v>7069</v>
      </c>
      <c r="G139" s="209"/>
      <c r="H139" s="209" t="s">
        <v>7124</v>
      </c>
      <c r="I139" s="209" t="s">
        <v>7104</v>
      </c>
      <c r="J139" s="209"/>
      <c r="K139" s="253"/>
    </row>
    <row r="140" spans="2:11" customFormat="1" ht="15" customHeight="1">
      <c r="B140" s="250"/>
      <c r="C140" s="209" t="s">
        <v>7105</v>
      </c>
      <c r="D140" s="209"/>
      <c r="E140" s="209"/>
      <c r="F140" s="230" t="s">
        <v>7069</v>
      </c>
      <c r="G140" s="209"/>
      <c r="H140" s="209" t="s">
        <v>7105</v>
      </c>
      <c r="I140" s="209" t="s">
        <v>7104</v>
      </c>
      <c r="J140" s="209"/>
      <c r="K140" s="253"/>
    </row>
    <row r="141" spans="2:11" customFormat="1" ht="15" customHeight="1">
      <c r="B141" s="250"/>
      <c r="C141" s="209" t="s">
        <v>41</v>
      </c>
      <c r="D141" s="209"/>
      <c r="E141" s="209"/>
      <c r="F141" s="230" t="s">
        <v>7069</v>
      </c>
      <c r="G141" s="209"/>
      <c r="H141" s="209" t="s">
        <v>7125</v>
      </c>
      <c r="I141" s="209" t="s">
        <v>7104</v>
      </c>
      <c r="J141" s="209"/>
      <c r="K141" s="253"/>
    </row>
    <row r="142" spans="2:11" customFormat="1" ht="15" customHeight="1">
      <c r="B142" s="250"/>
      <c r="C142" s="209" t="s">
        <v>7126</v>
      </c>
      <c r="D142" s="209"/>
      <c r="E142" s="209"/>
      <c r="F142" s="230" t="s">
        <v>7069</v>
      </c>
      <c r="G142" s="209"/>
      <c r="H142" s="209" t="s">
        <v>7127</v>
      </c>
      <c r="I142" s="209" t="s">
        <v>7104</v>
      </c>
      <c r="J142" s="209"/>
      <c r="K142" s="253"/>
    </row>
    <row r="143" spans="2:11" customFormat="1" ht="15" customHeight="1">
      <c r="B143" s="254"/>
      <c r="C143" s="255"/>
      <c r="D143" s="255"/>
      <c r="E143" s="255"/>
      <c r="F143" s="255"/>
      <c r="G143" s="255"/>
      <c r="H143" s="255"/>
      <c r="I143" s="255"/>
      <c r="J143" s="255"/>
      <c r="K143" s="256"/>
    </row>
    <row r="144" spans="2:11" customFormat="1" ht="18.75" customHeight="1">
      <c r="B144" s="241"/>
      <c r="C144" s="241"/>
      <c r="D144" s="241"/>
      <c r="E144" s="241"/>
      <c r="F144" s="242"/>
      <c r="G144" s="241"/>
      <c r="H144" s="241"/>
      <c r="I144" s="241"/>
      <c r="J144" s="241"/>
      <c r="K144" s="241"/>
    </row>
    <row r="145" spans="2:11" customFormat="1" ht="18.75" customHeight="1">
      <c r="B145" s="216"/>
      <c r="C145" s="216"/>
      <c r="D145" s="216"/>
      <c r="E145" s="216"/>
      <c r="F145" s="216"/>
      <c r="G145" s="216"/>
      <c r="H145" s="216"/>
      <c r="I145" s="216"/>
      <c r="J145" s="216"/>
      <c r="K145" s="216"/>
    </row>
    <row r="146" spans="2:11" customFormat="1" ht="7.5" customHeight="1">
      <c r="B146" s="217"/>
      <c r="C146" s="218"/>
      <c r="D146" s="218"/>
      <c r="E146" s="218"/>
      <c r="F146" s="218"/>
      <c r="G146" s="218"/>
      <c r="H146" s="218"/>
      <c r="I146" s="218"/>
      <c r="J146" s="218"/>
      <c r="K146" s="219"/>
    </row>
    <row r="147" spans="2:11" customFormat="1" ht="45" customHeight="1">
      <c r="B147" s="220"/>
      <c r="C147" s="327" t="s">
        <v>7128</v>
      </c>
      <c r="D147" s="327"/>
      <c r="E147" s="327"/>
      <c r="F147" s="327"/>
      <c r="G147" s="327"/>
      <c r="H147" s="327"/>
      <c r="I147" s="327"/>
      <c r="J147" s="327"/>
      <c r="K147" s="221"/>
    </row>
    <row r="148" spans="2:11" customFormat="1" ht="17.25" customHeight="1">
      <c r="B148" s="220"/>
      <c r="C148" s="222" t="s">
        <v>7063</v>
      </c>
      <c r="D148" s="222"/>
      <c r="E148" s="222"/>
      <c r="F148" s="222" t="s">
        <v>7064</v>
      </c>
      <c r="G148" s="223"/>
      <c r="H148" s="222" t="s">
        <v>57</v>
      </c>
      <c r="I148" s="222" t="s">
        <v>60</v>
      </c>
      <c r="J148" s="222" t="s">
        <v>7065</v>
      </c>
      <c r="K148" s="221"/>
    </row>
    <row r="149" spans="2:11" customFormat="1" ht="17.25" customHeight="1">
      <c r="B149" s="220"/>
      <c r="C149" s="224" t="s">
        <v>7066</v>
      </c>
      <c r="D149" s="224"/>
      <c r="E149" s="224"/>
      <c r="F149" s="225" t="s">
        <v>7067</v>
      </c>
      <c r="G149" s="226"/>
      <c r="H149" s="224"/>
      <c r="I149" s="224"/>
      <c r="J149" s="224" t="s">
        <v>7068</v>
      </c>
      <c r="K149" s="221"/>
    </row>
    <row r="150" spans="2:11" customFormat="1" ht="5.25" customHeight="1">
      <c r="B150" s="232"/>
      <c r="C150" s="227"/>
      <c r="D150" s="227"/>
      <c r="E150" s="227"/>
      <c r="F150" s="227"/>
      <c r="G150" s="228"/>
      <c r="H150" s="227"/>
      <c r="I150" s="227"/>
      <c r="J150" s="227"/>
      <c r="K150" s="253"/>
    </row>
    <row r="151" spans="2:11" customFormat="1" ht="15" customHeight="1">
      <c r="B151" s="232"/>
      <c r="C151" s="257" t="s">
        <v>7072</v>
      </c>
      <c r="D151" s="209"/>
      <c r="E151" s="209"/>
      <c r="F151" s="258" t="s">
        <v>7069</v>
      </c>
      <c r="G151" s="209"/>
      <c r="H151" s="257" t="s">
        <v>7109</v>
      </c>
      <c r="I151" s="257" t="s">
        <v>7071</v>
      </c>
      <c r="J151" s="257">
        <v>120</v>
      </c>
      <c r="K151" s="253"/>
    </row>
    <row r="152" spans="2:11" customFormat="1" ht="15" customHeight="1">
      <c r="B152" s="232"/>
      <c r="C152" s="257" t="s">
        <v>7118</v>
      </c>
      <c r="D152" s="209"/>
      <c r="E152" s="209"/>
      <c r="F152" s="258" t="s">
        <v>7069</v>
      </c>
      <c r="G152" s="209"/>
      <c r="H152" s="257" t="s">
        <v>7129</v>
      </c>
      <c r="I152" s="257" t="s">
        <v>7071</v>
      </c>
      <c r="J152" s="257" t="s">
        <v>7120</v>
      </c>
      <c r="K152" s="253"/>
    </row>
    <row r="153" spans="2:11" customFormat="1" ht="15" customHeight="1">
      <c r="B153" s="232"/>
      <c r="C153" s="257" t="s">
        <v>7017</v>
      </c>
      <c r="D153" s="209"/>
      <c r="E153" s="209"/>
      <c r="F153" s="258" t="s">
        <v>7069</v>
      </c>
      <c r="G153" s="209"/>
      <c r="H153" s="257" t="s">
        <v>7130</v>
      </c>
      <c r="I153" s="257" t="s">
        <v>7071</v>
      </c>
      <c r="J153" s="257" t="s">
        <v>7120</v>
      </c>
      <c r="K153" s="253"/>
    </row>
    <row r="154" spans="2:11" customFormat="1" ht="15" customHeight="1">
      <c r="B154" s="232"/>
      <c r="C154" s="257" t="s">
        <v>7074</v>
      </c>
      <c r="D154" s="209"/>
      <c r="E154" s="209"/>
      <c r="F154" s="258" t="s">
        <v>7075</v>
      </c>
      <c r="G154" s="209"/>
      <c r="H154" s="257" t="s">
        <v>7109</v>
      </c>
      <c r="I154" s="257" t="s">
        <v>7071</v>
      </c>
      <c r="J154" s="257">
        <v>50</v>
      </c>
      <c r="K154" s="253"/>
    </row>
    <row r="155" spans="2:11" customFormat="1" ht="15" customHeight="1">
      <c r="B155" s="232"/>
      <c r="C155" s="257" t="s">
        <v>7077</v>
      </c>
      <c r="D155" s="209"/>
      <c r="E155" s="209"/>
      <c r="F155" s="258" t="s">
        <v>7069</v>
      </c>
      <c r="G155" s="209"/>
      <c r="H155" s="257" t="s">
        <v>7109</v>
      </c>
      <c r="I155" s="257" t="s">
        <v>7079</v>
      </c>
      <c r="J155" s="257"/>
      <c r="K155" s="253"/>
    </row>
    <row r="156" spans="2:11" customFormat="1" ht="15" customHeight="1">
      <c r="B156" s="232"/>
      <c r="C156" s="257" t="s">
        <v>7088</v>
      </c>
      <c r="D156" s="209"/>
      <c r="E156" s="209"/>
      <c r="F156" s="258" t="s">
        <v>7075</v>
      </c>
      <c r="G156" s="209"/>
      <c r="H156" s="257" t="s">
        <v>7109</v>
      </c>
      <c r="I156" s="257" t="s">
        <v>7071</v>
      </c>
      <c r="J156" s="257">
        <v>50</v>
      </c>
      <c r="K156" s="253"/>
    </row>
    <row r="157" spans="2:11" customFormat="1" ht="15" customHeight="1">
      <c r="B157" s="232"/>
      <c r="C157" s="257" t="s">
        <v>7096</v>
      </c>
      <c r="D157" s="209"/>
      <c r="E157" s="209"/>
      <c r="F157" s="258" t="s">
        <v>7075</v>
      </c>
      <c r="G157" s="209"/>
      <c r="H157" s="257" t="s">
        <v>7109</v>
      </c>
      <c r="I157" s="257" t="s">
        <v>7071</v>
      </c>
      <c r="J157" s="257">
        <v>50</v>
      </c>
      <c r="K157" s="253"/>
    </row>
    <row r="158" spans="2:11" customFormat="1" ht="15" customHeight="1">
      <c r="B158" s="232"/>
      <c r="C158" s="257" t="s">
        <v>7094</v>
      </c>
      <c r="D158" s="209"/>
      <c r="E158" s="209"/>
      <c r="F158" s="258" t="s">
        <v>7075</v>
      </c>
      <c r="G158" s="209"/>
      <c r="H158" s="257" t="s">
        <v>7109</v>
      </c>
      <c r="I158" s="257" t="s">
        <v>7071</v>
      </c>
      <c r="J158" s="257">
        <v>50</v>
      </c>
      <c r="K158" s="253"/>
    </row>
    <row r="159" spans="2:11" customFormat="1" ht="15" customHeight="1">
      <c r="B159" s="232"/>
      <c r="C159" s="257" t="s">
        <v>246</v>
      </c>
      <c r="D159" s="209"/>
      <c r="E159" s="209"/>
      <c r="F159" s="258" t="s">
        <v>7069</v>
      </c>
      <c r="G159" s="209"/>
      <c r="H159" s="257" t="s">
        <v>7131</v>
      </c>
      <c r="I159" s="257" t="s">
        <v>7071</v>
      </c>
      <c r="J159" s="257" t="s">
        <v>7132</v>
      </c>
      <c r="K159" s="253"/>
    </row>
    <row r="160" spans="2:11" customFormat="1" ht="15" customHeight="1">
      <c r="B160" s="232"/>
      <c r="C160" s="257" t="s">
        <v>7133</v>
      </c>
      <c r="D160" s="209"/>
      <c r="E160" s="209"/>
      <c r="F160" s="258" t="s">
        <v>7069</v>
      </c>
      <c r="G160" s="209"/>
      <c r="H160" s="257" t="s">
        <v>7134</v>
      </c>
      <c r="I160" s="257" t="s">
        <v>7104</v>
      </c>
      <c r="J160" s="257"/>
      <c r="K160" s="253"/>
    </row>
    <row r="161" spans="2:11" customFormat="1" ht="15" customHeight="1">
      <c r="B161" s="259"/>
      <c r="C161" s="239"/>
      <c r="D161" s="239"/>
      <c r="E161" s="239"/>
      <c r="F161" s="239"/>
      <c r="G161" s="239"/>
      <c r="H161" s="239"/>
      <c r="I161" s="239"/>
      <c r="J161" s="239"/>
      <c r="K161" s="260"/>
    </row>
    <row r="162" spans="2:11" customFormat="1" ht="18.75" customHeight="1">
      <c r="B162" s="241"/>
      <c r="C162" s="251"/>
      <c r="D162" s="251"/>
      <c r="E162" s="251"/>
      <c r="F162" s="261"/>
      <c r="G162" s="251"/>
      <c r="H162" s="251"/>
      <c r="I162" s="251"/>
      <c r="J162" s="251"/>
      <c r="K162" s="241"/>
    </row>
    <row r="163" spans="2:11" customFormat="1" ht="18.75" customHeight="1">
      <c r="B163" s="216"/>
      <c r="C163" s="216"/>
      <c r="D163" s="216"/>
      <c r="E163" s="216"/>
      <c r="F163" s="216"/>
      <c r="G163" s="216"/>
      <c r="H163" s="216"/>
      <c r="I163" s="216"/>
      <c r="J163" s="216"/>
      <c r="K163" s="216"/>
    </row>
    <row r="164" spans="2:11" customFormat="1" ht="7.5" customHeight="1">
      <c r="B164" s="198"/>
      <c r="C164" s="199"/>
      <c r="D164" s="199"/>
      <c r="E164" s="199"/>
      <c r="F164" s="199"/>
      <c r="G164" s="199"/>
      <c r="H164" s="199"/>
      <c r="I164" s="199"/>
      <c r="J164" s="199"/>
      <c r="K164" s="200"/>
    </row>
    <row r="165" spans="2:11" customFormat="1" ht="45" customHeight="1">
      <c r="B165" s="201"/>
      <c r="C165" s="325" t="s">
        <v>7135</v>
      </c>
      <c r="D165" s="325"/>
      <c r="E165" s="325"/>
      <c r="F165" s="325"/>
      <c r="G165" s="325"/>
      <c r="H165" s="325"/>
      <c r="I165" s="325"/>
      <c r="J165" s="325"/>
      <c r="K165" s="202"/>
    </row>
    <row r="166" spans="2:11" customFormat="1" ht="17.25" customHeight="1">
      <c r="B166" s="201"/>
      <c r="C166" s="222" t="s">
        <v>7063</v>
      </c>
      <c r="D166" s="222"/>
      <c r="E166" s="222"/>
      <c r="F166" s="222" t="s">
        <v>7064</v>
      </c>
      <c r="G166" s="262"/>
      <c r="H166" s="263" t="s">
        <v>57</v>
      </c>
      <c r="I166" s="263" t="s">
        <v>60</v>
      </c>
      <c r="J166" s="222" t="s">
        <v>7065</v>
      </c>
      <c r="K166" s="202"/>
    </row>
    <row r="167" spans="2:11" customFormat="1" ht="17.25" customHeight="1">
      <c r="B167" s="203"/>
      <c r="C167" s="224" t="s">
        <v>7066</v>
      </c>
      <c r="D167" s="224"/>
      <c r="E167" s="224"/>
      <c r="F167" s="225" t="s">
        <v>7067</v>
      </c>
      <c r="G167" s="264"/>
      <c r="H167" s="265"/>
      <c r="I167" s="265"/>
      <c r="J167" s="224" t="s">
        <v>7068</v>
      </c>
      <c r="K167" s="204"/>
    </row>
    <row r="168" spans="2:11" customFormat="1" ht="5.25" customHeight="1">
      <c r="B168" s="232"/>
      <c r="C168" s="227"/>
      <c r="D168" s="227"/>
      <c r="E168" s="227"/>
      <c r="F168" s="227"/>
      <c r="G168" s="228"/>
      <c r="H168" s="227"/>
      <c r="I168" s="227"/>
      <c r="J168" s="227"/>
      <c r="K168" s="253"/>
    </row>
    <row r="169" spans="2:11" customFormat="1" ht="15" customHeight="1">
      <c r="B169" s="232"/>
      <c r="C169" s="209" t="s">
        <v>7072</v>
      </c>
      <c r="D169" s="209"/>
      <c r="E169" s="209"/>
      <c r="F169" s="230" t="s">
        <v>7069</v>
      </c>
      <c r="G169" s="209"/>
      <c r="H169" s="209" t="s">
        <v>7109</v>
      </c>
      <c r="I169" s="209" t="s">
        <v>7071</v>
      </c>
      <c r="J169" s="209">
        <v>120</v>
      </c>
      <c r="K169" s="253"/>
    </row>
    <row r="170" spans="2:11" customFormat="1" ht="15" customHeight="1">
      <c r="B170" s="232"/>
      <c r="C170" s="209" t="s">
        <v>7118</v>
      </c>
      <c r="D170" s="209"/>
      <c r="E170" s="209"/>
      <c r="F170" s="230" t="s">
        <v>7069</v>
      </c>
      <c r="G170" s="209"/>
      <c r="H170" s="209" t="s">
        <v>7119</v>
      </c>
      <c r="I170" s="209" t="s">
        <v>7071</v>
      </c>
      <c r="J170" s="209" t="s">
        <v>7120</v>
      </c>
      <c r="K170" s="253"/>
    </row>
    <row r="171" spans="2:11" customFormat="1" ht="15" customHeight="1">
      <c r="B171" s="232"/>
      <c r="C171" s="209" t="s">
        <v>7017</v>
      </c>
      <c r="D171" s="209"/>
      <c r="E171" s="209"/>
      <c r="F171" s="230" t="s">
        <v>7069</v>
      </c>
      <c r="G171" s="209"/>
      <c r="H171" s="209" t="s">
        <v>7136</v>
      </c>
      <c r="I171" s="209" t="s">
        <v>7071</v>
      </c>
      <c r="J171" s="209" t="s">
        <v>7120</v>
      </c>
      <c r="K171" s="253"/>
    </row>
    <row r="172" spans="2:11" customFormat="1" ht="15" customHeight="1">
      <c r="B172" s="232"/>
      <c r="C172" s="209" t="s">
        <v>7074</v>
      </c>
      <c r="D172" s="209"/>
      <c r="E172" s="209"/>
      <c r="F172" s="230" t="s">
        <v>7075</v>
      </c>
      <c r="G172" s="209"/>
      <c r="H172" s="209" t="s">
        <v>7136</v>
      </c>
      <c r="I172" s="209" t="s">
        <v>7071</v>
      </c>
      <c r="J172" s="209">
        <v>50</v>
      </c>
      <c r="K172" s="253"/>
    </row>
    <row r="173" spans="2:11" customFormat="1" ht="15" customHeight="1">
      <c r="B173" s="232"/>
      <c r="C173" s="209" t="s">
        <v>7077</v>
      </c>
      <c r="D173" s="209"/>
      <c r="E173" s="209"/>
      <c r="F173" s="230" t="s">
        <v>7069</v>
      </c>
      <c r="G173" s="209"/>
      <c r="H173" s="209" t="s">
        <v>7136</v>
      </c>
      <c r="I173" s="209" t="s">
        <v>7079</v>
      </c>
      <c r="J173" s="209"/>
      <c r="K173" s="253"/>
    </row>
    <row r="174" spans="2:11" customFormat="1" ht="15" customHeight="1">
      <c r="B174" s="232"/>
      <c r="C174" s="209" t="s">
        <v>7088</v>
      </c>
      <c r="D174" s="209"/>
      <c r="E174" s="209"/>
      <c r="F174" s="230" t="s">
        <v>7075</v>
      </c>
      <c r="G174" s="209"/>
      <c r="H174" s="209" t="s">
        <v>7136</v>
      </c>
      <c r="I174" s="209" t="s">
        <v>7071</v>
      </c>
      <c r="J174" s="209">
        <v>50</v>
      </c>
      <c r="K174" s="253"/>
    </row>
    <row r="175" spans="2:11" customFormat="1" ht="15" customHeight="1">
      <c r="B175" s="232"/>
      <c r="C175" s="209" t="s">
        <v>7096</v>
      </c>
      <c r="D175" s="209"/>
      <c r="E175" s="209"/>
      <c r="F175" s="230" t="s">
        <v>7075</v>
      </c>
      <c r="G175" s="209"/>
      <c r="H175" s="209" t="s">
        <v>7136</v>
      </c>
      <c r="I175" s="209" t="s">
        <v>7071</v>
      </c>
      <c r="J175" s="209">
        <v>50</v>
      </c>
      <c r="K175" s="253"/>
    </row>
    <row r="176" spans="2:11" customFormat="1" ht="15" customHeight="1">
      <c r="B176" s="232"/>
      <c r="C176" s="209" t="s">
        <v>7094</v>
      </c>
      <c r="D176" s="209"/>
      <c r="E176" s="209"/>
      <c r="F176" s="230" t="s">
        <v>7075</v>
      </c>
      <c r="G176" s="209"/>
      <c r="H176" s="209" t="s">
        <v>7136</v>
      </c>
      <c r="I176" s="209" t="s">
        <v>7071</v>
      </c>
      <c r="J176" s="209">
        <v>50</v>
      </c>
      <c r="K176" s="253"/>
    </row>
    <row r="177" spans="2:11" customFormat="1" ht="15" customHeight="1">
      <c r="B177" s="232"/>
      <c r="C177" s="209" t="s">
        <v>252</v>
      </c>
      <c r="D177" s="209"/>
      <c r="E177" s="209"/>
      <c r="F177" s="230" t="s">
        <v>7069</v>
      </c>
      <c r="G177" s="209"/>
      <c r="H177" s="209" t="s">
        <v>7137</v>
      </c>
      <c r="I177" s="209" t="s">
        <v>7138</v>
      </c>
      <c r="J177" s="209"/>
      <c r="K177" s="253"/>
    </row>
    <row r="178" spans="2:11" customFormat="1" ht="15" customHeight="1">
      <c r="B178" s="232"/>
      <c r="C178" s="209" t="s">
        <v>60</v>
      </c>
      <c r="D178" s="209"/>
      <c r="E178" s="209"/>
      <c r="F178" s="230" t="s">
        <v>7069</v>
      </c>
      <c r="G178" s="209"/>
      <c r="H178" s="209" t="s">
        <v>7139</v>
      </c>
      <c r="I178" s="209" t="s">
        <v>7140</v>
      </c>
      <c r="J178" s="209">
        <v>1</v>
      </c>
      <c r="K178" s="253"/>
    </row>
    <row r="179" spans="2:11" customFormat="1" ht="15" customHeight="1">
      <c r="B179" s="232"/>
      <c r="C179" s="209" t="s">
        <v>56</v>
      </c>
      <c r="D179" s="209"/>
      <c r="E179" s="209"/>
      <c r="F179" s="230" t="s">
        <v>7069</v>
      </c>
      <c r="G179" s="209"/>
      <c r="H179" s="209" t="s">
        <v>7141</v>
      </c>
      <c r="I179" s="209" t="s">
        <v>7071</v>
      </c>
      <c r="J179" s="209">
        <v>20</v>
      </c>
      <c r="K179" s="253"/>
    </row>
    <row r="180" spans="2:11" customFormat="1" ht="15" customHeight="1">
      <c r="B180" s="232"/>
      <c r="C180" s="209" t="s">
        <v>57</v>
      </c>
      <c r="D180" s="209"/>
      <c r="E180" s="209"/>
      <c r="F180" s="230" t="s">
        <v>7069</v>
      </c>
      <c r="G180" s="209"/>
      <c r="H180" s="209" t="s">
        <v>7142</v>
      </c>
      <c r="I180" s="209" t="s">
        <v>7071</v>
      </c>
      <c r="J180" s="209">
        <v>255</v>
      </c>
      <c r="K180" s="253"/>
    </row>
    <row r="181" spans="2:11" customFormat="1" ht="15" customHeight="1">
      <c r="B181" s="232"/>
      <c r="C181" s="209" t="s">
        <v>253</v>
      </c>
      <c r="D181" s="209"/>
      <c r="E181" s="209"/>
      <c r="F181" s="230" t="s">
        <v>7069</v>
      </c>
      <c r="G181" s="209"/>
      <c r="H181" s="209" t="s">
        <v>7033</v>
      </c>
      <c r="I181" s="209" t="s">
        <v>7071</v>
      </c>
      <c r="J181" s="209">
        <v>10</v>
      </c>
      <c r="K181" s="253"/>
    </row>
    <row r="182" spans="2:11" customFormat="1" ht="15" customHeight="1">
      <c r="B182" s="232"/>
      <c r="C182" s="209" t="s">
        <v>254</v>
      </c>
      <c r="D182" s="209"/>
      <c r="E182" s="209"/>
      <c r="F182" s="230" t="s">
        <v>7069</v>
      </c>
      <c r="G182" s="209"/>
      <c r="H182" s="209" t="s">
        <v>7143</v>
      </c>
      <c r="I182" s="209" t="s">
        <v>7104</v>
      </c>
      <c r="J182" s="209"/>
      <c r="K182" s="253"/>
    </row>
    <row r="183" spans="2:11" customFormat="1" ht="15" customHeight="1">
      <c r="B183" s="232"/>
      <c r="C183" s="209" t="s">
        <v>7144</v>
      </c>
      <c r="D183" s="209"/>
      <c r="E183" s="209"/>
      <c r="F183" s="230" t="s">
        <v>7069</v>
      </c>
      <c r="G183" s="209"/>
      <c r="H183" s="209" t="s">
        <v>7145</v>
      </c>
      <c r="I183" s="209" t="s">
        <v>7104</v>
      </c>
      <c r="J183" s="209"/>
      <c r="K183" s="253"/>
    </row>
    <row r="184" spans="2:11" customFormat="1" ht="15" customHeight="1">
      <c r="B184" s="232"/>
      <c r="C184" s="209" t="s">
        <v>7133</v>
      </c>
      <c r="D184" s="209"/>
      <c r="E184" s="209"/>
      <c r="F184" s="230" t="s">
        <v>7069</v>
      </c>
      <c r="G184" s="209"/>
      <c r="H184" s="209" t="s">
        <v>7146</v>
      </c>
      <c r="I184" s="209" t="s">
        <v>7104</v>
      </c>
      <c r="J184" s="209"/>
      <c r="K184" s="253"/>
    </row>
    <row r="185" spans="2:11" customFormat="1" ht="15" customHeight="1">
      <c r="B185" s="232"/>
      <c r="C185" s="209" t="s">
        <v>256</v>
      </c>
      <c r="D185" s="209"/>
      <c r="E185" s="209"/>
      <c r="F185" s="230" t="s">
        <v>7075</v>
      </c>
      <c r="G185" s="209"/>
      <c r="H185" s="209" t="s">
        <v>7147</v>
      </c>
      <c r="I185" s="209" t="s">
        <v>7071</v>
      </c>
      <c r="J185" s="209">
        <v>50</v>
      </c>
      <c r="K185" s="253"/>
    </row>
    <row r="186" spans="2:11" customFormat="1" ht="15" customHeight="1">
      <c r="B186" s="232"/>
      <c r="C186" s="209" t="s">
        <v>7148</v>
      </c>
      <c r="D186" s="209"/>
      <c r="E186" s="209"/>
      <c r="F186" s="230" t="s">
        <v>7075</v>
      </c>
      <c r="G186" s="209"/>
      <c r="H186" s="209" t="s">
        <v>7149</v>
      </c>
      <c r="I186" s="209" t="s">
        <v>7150</v>
      </c>
      <c r="J186" s="209"/>
      <c r="K186" s="253"/>
    </row>
    <row r="187" spans="2:11" customFormat="1" ht="15" customHeight="1">
      <c r="B187" s="232"/>
      <c r="C187" s="209" t="s">
        <v>7151</v>
      </c>
      <c r="D187" s="209"/>
      <c r="E187" s="209"/>
      <c r="F187" s="230" t="s">
        <v>7075</v>
      </c>
      <c r="G187" s="209"/>
      <c r="H187" s="209" t="s">
        <v>7152</v>
      </c>
      <c r="I187" s="209" t="s">
        <v>7150</v>
      </c>
      <c r="J187" s="209"/>
      <c r="K187" s="253"/>
    </row>
    <row r="188" spans="2:11" customFormat="1" ht="15" customHeight="1">
      <c r="B188" s="232"/>
      <c r="C188" s="209" t="s">
        <v>7153</v>
      </c>
      <c r="D188" s="209"/>
      <c r="E188" s="209"/>
      <c r="F188" s="230" t="s">
        <v>7075</v>
      </c>
      <c r="G188" s="209"/>
      <c r="H188" s="209" t="s">
        <v>7154</v>
      </c>
      <c r="I188" s="209" t="s">
        <v>7150</v>
      </c>
      <c r="J188" s="209"/>
      <c r="K188" s="253"/>
    </row>
    <row r="189" spans="2:11" customFormat="1" ht="15" customHeight="1">
      <c r="B189" s="232"/>
      <c r="C189" s="266" t="s">
        <v>7155</v>
      </c>
      <c r="D189" s="209"/>
      <c r="E189" s="209"/>
      <c r="F189" s="230" t="s">
        <v>7075</v>
      </c>
      <c r="G189" s="209"/>
      <c r="H189" s="209" t="s">
        <v>7156</v>
      </c>
      <c r="I189" s="209" t="s">
        <v>7157</v>
      </c>
      <c r="J189" s="267" t="s">
        <v>7158</v>
      </c>
      <c r="K189" s="253"/>
    </row>
    <row r="190" spans="2:11" customFormat="1" ht="15" customHeight="1">
      <c r="B190" s="268"/>
      <c r="C190" s="269" t="s">
        <v>7159</v>
      </c>
      <c r="D190" s="270"/>
      <c r="E190" s="270"/>
      <c r="F190" s="271" t="s">
        <v>7075</v>
      </c>
      <c r="G190" s="270"/>
      <c r="H190" s="270" t="s">
        <v>7160</v>
      </c>
      <c r="I190" s="270" t="s">
        <v>7157</v>
      </c>
      <c r="J190" s="272" t="s">
        <v>7158</v>
      </c>
      <c r="K190" s="273"/>
    </row>
    <row r="191" spans="2:11" customFormat="1" ht="15" customHeight="1">
      <c r="B191" s="232"/>
      <c r="C191" s="266" t="s">
        <v>45</v>
      </c>
      <c r="D191" s="209"/>
      <c r="E191" s="209"/>
      <c r="F191" s="230" t="s">
        <v>7069</v>
      </c>
      <c r="G191" s="209"/>
      <c r="H191" s="206" t="s">
        <v>7161</v>
      </c>
      <c r="I191" s="209" t="s">
        <v>7162</v>
      </c>
      <c r="J191" s="209"/>
      <c r="K191" s="253"/>
    </row>
    <row r="192" spans="2:11" customFormat="1" ht="15" customHeight="1">
      <c r="B192" s="232"/>
      <c r="C192" s="266" t="s">
        <v>7163</v>
      </c>
      <c r="D192" s="209"/>
      <c r="E192" s="209"/>
      <c r="F192" s="230" t="s">
        <v>7069</v>
      </c>
      <c r="G192" s="209"/>
      <c r="H192" s="209" t="s">
        <v>7164</v>
      </c>
      <c r="I192" s="209" t="s">
        <v>7104</v>
      </c>
      <c r="J192" s="209"/>
      <c r="K192" s="253"/>
    </row>
    <row r="193" spans="2:11" customFormat="1" ht="15" customHeight="1">
      <c r="B193" s="232"/>
      <c r="C193" s="266" t="s">
        <v>7165</v>
      </c>
      <c r="D193" s="209"/>
      <c r="E193" s="209"/>
      <c r="F193" s="230" t="s">
        <v>7069</v>
      </c>
      <c r="G193" s="209"/>
      <c r="H193" s="209" t="s">
        <v>7166</v>
      </c>
      <c r="I193" s="209" t="s">
        <v>7104</v>
      </c>
      <c r="J193" s="209"/>
      <c r="K193" s="253"/>
    </row>
    <row r="194" spans="2:11" customFormat="1" ht="15" customHeight="1">
      <c r="B194" s="232"/>
      <c r="C194" s="266" t="s">
        <v>7167</v>
      </c>
      <c r="D194" s="209"/>
      <c r="E194" s="209"/>
      <c r="F194" s="230" t="s">
        <v>7075</v>
      </c>
      <c r="G194" s="209"/>
      <c r="H194" s="209" t="s">
        <v>7168</v>
      </c>
      <c r="I194" s="209" t="s">
        <v>7104</v>
      </c>
      <c r="J194" s="209"/>
      <c r="K194" s="253"/>
    </row>
    <row r="195" spans="2:11" customFormat="1" ht="15" customHeight="1">
      <c r="B195" s="259"/>
      <c r="C195" s="274"/>
      <c r="D195" s="239"/>
      <c r="E195" s="239"/>
      <c r="F195" s="239"/>
      <c r="G195" s="239"/>
      <c r="H195" s="239"/>
      <c r="I195" s="239"/>
      <c r="J195" s="239"/>
      <c r="K195" s="260"/>
    </row>
    <row r="196" spans="2:11" customFormat="1" ht="18.75" customHeight="1">
      <c r="B196" s="241"/>
      <c r="C196" s="251"/>
      <c r="D196" s="251"/>
      <c r="E196" s="251"/>
      <c r="F196" s="261"/>
      <c r="G196" s="251"/>
      <c r="H196" s="251"/>
      <c r="I196" s="251"/>
      <c r="J196" s="251"/>
      <c r="K196" s="241"/>
    </row>
    <row r="197" spans="2:11" customFormat="1" ht="18.75" customHeight="1">
      <c r="B197" s="241"/>
      <c r="C197" s="251"/>
      <c r="D197" s="251"/>
      <c r="E197" s="251"/>
      <c r="F197" s="261"/>
      <c r="G197" s="251"/>
      <c r="H197" s="251"/>
      <c r="I197" s="251"/>
      <c r="J197" s="251"/>
      <c r="K197" s="241"/>
    </row>
    <row r="198" spans="2:11" customFormat="1" ht="18.75" customHeight="1">
      <c r="B198" s="216"/>
      <c r="C198" s="216"/>
      <c r="D198" s="216"/>
      <c r="E198" s="216"/>
      <c r="F198" s="216"/>
      <c r="G198" s="216"/>
      <c r="H198" s="216"/>
      <c r="I198" s="216"/>
      <c r="J198" s="216"/>
      <c r="K198" s="216"/>
    </row>
    <row r="199" spans="2:11" customFormat="1" ht="13.5">
      <c r="B199" s="198"/>
      <c r="C199" s="199"/>
      <c r="D199" s="199"/>
      <c r="E199" s="199"/>
      <c r="F199" s="199"/>
      <c r="G199" s="199"/>
      <c r="H199" s="199"/>
      <c r="I199" s="199"/>
      <c r="J199" s="199"/>
      <c r="K199" s="200"/>
    </row>
    <row r="200" spans="2:11" customFormat="1" ht="21">
      <c r="B200" s="201"/>
      <c r="C200" s="325" t="s">
        <v>7169</v>
      </c>
      <c r="D200" s="325"/>
      <c r="E200" s="325"/>
      <c r="F200" s="325"/>
      <c r="G200" s="325"/>
      <c r="H200" s="325"/>
      <c r="I200" s="325"/>
      <c r="J200" s="325"/>
      <c r="K200" s="202"/>
    </row>
    <row r="201" spans="2:11" customFormat="1" ht="25.5" customHeight="1">
      <c r="B201" s="201"/>
      <c r="C201" s="275" t="s">
        <v>7170</v>
      </c>
      <c r="D201" s="275"/>
      <c r="E201" s="275"/>
      <c r="F201" s="275" t="s">
        <v>7171</v>
      </c>
      <c r="G201" s="276"/>
      <c r="H201" s="328" t="s">
        <v>7172</v>
      </c>
      <c r="I201" s="328"/>
      <c r="J201" s="328"/>
      <c r="K201" s="202"/>
    </row>
    <row r="202" spans="2:11" customFormat="1" ht="5.25" customHeight="1">
      <c r="B202" s="232"/>
      <c r="C202" s="227"/>
      <c r="D202" s="227"/>
      <c r="E202" s="227"/>
      <c r="F202" s="227"/>
      <c r="G202" s="251"/>
      <c r="H202" s="227"/>
      <c r="I202" s="227"/>
      <c r="J202" s="227"/>
      <c r="K202" s="253"/>
    </row>
    <row r="203" spans="2:11" customFormat="1" ht="15" customHeight="1">
      <c r="B203" s="232"/>
      <c r="C203" s="209" t="s">
        <v>7162</v>
      </c>
      <c r="D203" s="209"/>
      <c r="E203" s="209"/>
      <c r="F203" s="230" t="s">
        <v>46</v>
      </c>
      <c r="G203" s="209"/>
      <c r="H203" s="329" t="s">
        <v>7173</v>
      </c>
      <c r="I203" s="329"/>
      <c r="J203" s="329"/>
      <c r="K203" s="253"/>
    </row>
    <row r="204" spans="2:11" customFormat="1" ht="15" customHeight="1">
      <c r="B204" s="232"/>
      <c r="C204" s="209"/>
      <c r="D204" s="209"/>
      <c r="E204" s="209"/>
      <c r="F204" s="230" t="s">
        <v>47</v>
      </c>
      <c r="G204" s="209"/>
      <c r="H204" s="329" t="s">
        <v>7174</v>
      </c>
      <c r="I204" s="329"/>
      <c r="J204" s="329"/>
      <c r="K204" s="253"/>
    </row>
    <row r="205" spans="2:11" customFormat="1" ht="15" customHeight="1">
      <c r="B205" s="232"/>
      <c r="C205" s="209"/>
      <c r="D205" s="209"/>
      <c r="E205" s="209"/>
      <c r="F205" s="230" t="s">
        <v>50</v>
      </c>
      <c r="G205" s="209"/>
      <c r="H205" s="329" t="s">
        <v>7175</v>
      </c>
      <c r="I205" s="329"/>
      <c r="J205" s="329"/>
      <c r="K205" s="253"/>
    </row>
    <row r="206" spans="2:11" customFormat="1" ht="15" customHeight="1">
      <c r="B206" s="232"/>
      <c r="C206" s="209"/>
      <c r="D206" s="209"/>
      <c r="E206" s="209"/>
      <c r="F206" s="230" t="s">
        <v>48</v>
      </c>
      <c r="G206" s="209"/>
      <c r="H206" s="329" t="s">
        <v>7176</v>
      </c>
      <c r="I206" s="329"/>
      <c r="J206" s="329"/>
      <c r="K206" s="253"/>
    </row>
    <row r="207" spans="2:11" customFormat="1" ht="15" customHeight="1">
      <c r="B207" s="232"/>
      <c r="C207" s="209"/>
      <c r="D207" s="209"/>
      <c r="E207" s="209"/>
      <c r="F207" s="230" t="s">
        <v>49</v>
      </c>
      <c r="G207" s="209"/>
      <c r="H207" s="329" t="s">
        <v>7177</v>
      </c>
      <c r="I207" s="329"/>
      <c r="J207" s="329"/>
      <c r="K207" s="253"/>
    </row>
    <row r="208" spans="2:11" customFormat="1" ht="15" customHeight="1">
      <c r="B208" s="232"/>
      <c r="C208" s="209"/>
      <c r="D208" s="209"/>
      <c r="E208" s="209"/>
      <c r="F208" s="230"/>
      <c r="G208" s="209"/>
      <c r="H208" s="209"/>
      <c r="I208" s="209"/>
      <c r="J208" s="209"/>
      <c r="K208" s="253"/>
    </row>
    <row r="209" spans="2:11" customFormat="1" ht="15" customHeight="1">
      <c r="B209" s="232"/>
      <c r="C209" s="209" t="s">
        <v>7116</v>
      </c>
      <c r="D209" s="209"/>
      <c r="E209" s="209"/>
      <c r="F209" s="230" t="s">
        <v>82</v>
      </c>
      <c r="G209" s="209"/>
      <c r="H209" s="329" t="s">
        <v>7178</v>
      </c>
      <c r="I209" s="329"/>
      <c r="J209" s="329"/>
      <c r="K209" s="253"/>
    </row>
    <row r="210" spans="2:11" customFormat="1" ht="15" customHeight="1">
      <c r="B210" s="232"/>
      <c r="C210" s="209"/>
      <c r="D210" s="209"/>
      <c r="E210" s="209"/>
      <c r="F210" s="230" t="s">
        <v>7013</v>
      </c>
      <c r="G210" s="209"/>
      <c r="H210" s="329" t="s">
        <v>7014</v>
      </c>
      <c r="I210" s="329"/>
      <c r="J210" s="329"/>
      <c r="K210" s="253"/>
    </row>
    <row r="211" spans="2:11" customFormat="1" ht="15" customHeight="1">
      <c r="B211" s="232"/>
      <c r="C211" s="209"/>
      <c r="D211" s="209"/>
      <c r="E211" s="209"/>
      <c r="F211" s="230" t="s">
        <v>7011</v>
      </c>
      <c r="G211" s="209"/>
      <c r="H211" s="329" t="s">
        <v>7179</v>
      </c>
      <c r="I211" s="329"/>
      <c r="J211" s="329"/>
      <c r="K211" s="253"/>
    </row>
    <row r="212" spans="2:11" customFormat="1" ht="15" customHeight="1">
      <c r="B212" s="277"/>
      <c r="C212" s="209"/>
      <c r="D212" s="209"/>
      <c r="E212" s="209"/>
      <c r="F212" s="230" t="s">
        <v>7015</v>
      </c>
      <c r="G212" s="266"/>
      <c r="H212" s="330" t="s">
        <v>7016</v>
      </c>
      <c r="I212" s="330"/>
      <c r="J212" s="330"/>
      <c r="K212" s="278"/>
    </row>
    <row r="213" spans="2:11" customFormat="1" ht="15" customHeight="1">
      <c r="B213" s="277"/>
      <c r="C213" s="209"/>
      <c r="D213" s="209"/>
      <c r="E213" s="209"/>
      <c r="F213" s="230" t="s">
        <v>849</v>
      </c>
      <c r="G213" s="266"/>
      <c r="H213" s="330" t="s">
        <v>3458</v>
      </c>
      <c r="I213" s="330"/>
      <c r="J213" s="330"/>
      <c r="K213" s="278"/>
    </row>
    <row r="214" spans="2:11" customFormat="1" ht="15" customHeight="1">
      <c r="B214" s="277"/>
      <c r="C214" s="209"/>
      <c r="D214" s="209"/>
      <c r="E214" s="209"/>
      <c r="F214" s="230"/>
      <c r="G214" s="266"/>
      <c r="H214" s="257"/>
      <c r="I214" s="257"/>
      <c r="J214" s="257"/>
      <c r="K214" s="278"/>
    </row>
    <row r="215" spans="2:11" customFormat="1" ht="15" customHeight="1">
      <c r="B215" s="277"/>
      <c r="C215" s="209" t="s">
        <v>7140</v>
      </c>
      <c r="D215" s="209"/>
      <c r="E215" s="209"/>
      <c r="F215" s="230">
        <v>1</v>
      </c>
      <c r="G215" s="266"/>
      <c r="H215" s="330" t="s">
        <v>7180</v>
      </c>
      <c r="I215" s="330"/>
      <c r="J215" s="330"/>
      <c r="K215" s="278"/>
    </row>
    <row r="216" spans="2:11" customFormat="1" ht="15" customHeight="1">
      <c r="B216" s="277"/>
      <c r="C216" s="209"/>
      <c r="D216" s="209"/>
      <c r="E216" s="209"/>
      <c r="F216" s="230">
        <v>2</v>
      </c>
      <c r="G216" s="266"/>
      <c r="H216" s="330" t="s">
        <v>7181</v>
      </c>
      <c r="I216" s="330"/>
      <c r="J216" s="330"/>
      <c r="K216" s="278"/>
    </row>
    <row r="217" spans="2:11" customFormat="1" ht="15" customHeight="1">
      <c r="B217" s="277"/>
      <c r="C217" s="209"/>
      <c r="D217" s="209"/>
      <c r="E217" s="209"/>
      <c r="F217" s="230">
        <v>3</v>
      </c>
      <c r="G217" s="266"/>
      <c r="H217" s="330" t="s">
        <v>7182</v>
      </c>
      <c r="I217" s="330"/>
      <c r="J217" s="330"/>
      <c r="K217" s="278"/>
    </row>
    <row r="218" spans="2:11" customFormat="1" ht="15" customHeight="1">
      <c r="B218" s="277"/>
      <c r="C218" s="209"/>
      <c r="D218" s="209"/>
      <c r="E218" s="209"/>
      <c r="F218" s="230">
        <v>4</v>
      </c>
      <c r="G218" s="266"/>
      <c r="H218" s="330" t="s">
        <v>7183</v>
      </c>
      <c r="I218" s="330"/>
      <c r="J218" s="330"/>
      <c r="K218" s="278"/>
    </row>
    <row r="219" spans="2:11" customFormat="1" ht="12.75" customHeight="1">
      <c r="B219" s="279"/>
      <c r="C219" s="280"/>
      <c r="D219" s="280"/>
      <c r="E219" s="280"/>
      <c r="F219" s="280"/>
      <c r="G219" s="280"/>
      <c r="H219" s="280"/>
      <c r="I219" s="280"/>
      <c r="J219" s="280"/>
      <c r="K219" s="281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8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97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861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ROUND((SUM(BE82:BE186)),  2)</f>
        <v>0</v>
      </c>
      <c r="I33" s="90">
        <v>0.21</v>
      </c>
      <c r="J33" s="89">
        <f>ROUND(((SUM(BE82:BE186))*I33),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ROUND((SUM(BF82:BF186)),  2)</f>
        <v>0</v>
      </c>
      <c r="I34" s="90">
        <v>0.12</v>
      </c>
      <c r="J34" s="89">
        <f>ROUND(((SUM(BF82:BF186))*I34),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ROUND((SUM(BG82:BG186)),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ROUND((SUM(BH82:BH186)),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ROUND((SUM(BI82:BI186)),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00-14-01 - Přejezdy v úseku Velká Kráš - Bernatice - Javorník ve Slezsku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J159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00-14-01 - Přejezdy v úseku Velká Kráš - Bernatice - Javorník ve Slezsku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P83+P159</f>
        <v>0</v>
      </c>
      <c r="Q82" s="51"/>
      <c r="R82" s="109">
        <f>R83+R159</f>
        <v>21.12</v>
      </c>
      <c r="S82" s="51"/>
      <c r="T82" s="110">
        <f>T83+T159</f>
        <v>0</v>
      </c>
      <c r="AT82" s="18" t="s">
        <v>74</v>
      </c>
      <c r="AU82" s="18" t="s">
        <v>248</v>
      </c>
      <c r="BK82" s="111">
        <f>BK83+BK159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21.12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SUM(P85:P158)</f>
        <v>0</v>
      </c>
      <c r="R84" s="118">
        <f>SUM(R85:R158)</f>
        <v>21.12</v>
      </c>
      <c r="T84" s="119">
        <f>SUM(T85:T158)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SUM(BK85:BK158)</f>
        <v>0</v>
      </c>
    </row>
    <row r="85" spans="2:65" s="1" customFormat="1" ht="90" customHeight="1">
      <c r="B85" s="33"/>
      <c r="C85" s="122" t="s">
        <v>351</v>
      </c>
      <c r="D85" s="122" t="s">
        <v>267</v>
      </c>
      <c r="E85" s="123" t="s">
        <v>862</v>
      </c>
      <c r="F85" s="124" t="s">
        <v>863</v>
      </c>
      <c r="G85" s="125" t="s">
        <v>789</v>
      </c>
      <c r="H85" s="126">
        <v>132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864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865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>
      <c r="B87" s="164"/>
      <c r="D87" s="136" t="s">
        <v>274</v>
      </c>
      <c r="E87" s="165" t="s">
        <v>19</v>
      </c>
      <c r="F87" s="166" t="s">
        <v>866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312</v>
      </c>
      <c r="H88" s="139">
        <v>10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4" customFormat="1" ht="11.25">
      <c r="B89" s="164"/>
      <c r="D89" s="136" t="s">
        <v>274</v>
      </c>
      <c r="E89" s="165" t="s">
        <v>19</v>
      </c>
      <c r="F89" s="166" t="s">
        <v>867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1" customFormat="1" ht="11.25">
      <c r="B90" s="135"/>
      <c r="D90" s="136" t="s">
        <v>274</v>
      </c>
      <c r="E90" s="137" t="s">
        <v>19</v>
      </c>
      <c r="F90" s="138" t="s">
        <v>358</v>
      </c>
      <c r="H90" s="139">
        <v>13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75</v>
      </c>
      <c r="AY90" s="137" t="s">
        <v>266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868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312</v>
      </c>
      <c r="H92" s="139">
        <v>10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75</v>
      </c>
      <c r="AY92" s="137" t="s">
        <v>266</v>
      </c>
    </row>
    <row r="93" spans="2:65" s="14" customFormat="1" ht="11.25">
      <c r="B93" s="164"/>
      <c r="D93" s="136" t="s">
        <v>274</v>
      </c>
      <c r="E93" s="165" t="s">
        <v>19</v>
      </c>
      <c r="F93" s="166" t="s">
        <v>869</v>
      </c>
      <c r="H93" s="165" t="s">
        <v>19</v>
      </c>
      <c r="I93" s="167"/>
      <c r="L93" s="164"/>
      <c r="M93" s="168"/>
      <c r="T93" s="169"/>
      <c r="AT93" s="165" t="s">
        <v>274</v>
      </c>
      <c r="AU93" s="165" t="s">
        <v>85</v>
      </c>
      <c r="AV93" s="14" t="s">
        <v>83</v>
      </c>
      <c r="AW93" s="14" t="s">
        <v>37</v>
      </c>
      <c r="AX93" s="14" t="s">
        <v>75</v>
      </c>
      <c r="AY93" s="165" t="s">
        <v>266</v>
      </c>
    </row>
    <row r="94" spans="2:65" s="11" customFormat="1" ht="11.25">
      <c r="B94" s="135"/>
      <c r="D94" s="136" t="s">
        <v>274</v>
      </c>
      <c r="E94" s="137" t="s">
        <v>19</v>
      </c>
      <c r="F94" s="138" t="s">
        <v>312</v>
      </c>
      <c r="H94" s="139">
        <v>10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75</v>
      </c>
      <c r="AY94" s="137" t="s">
        <v>266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870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312</v>
      </c>
      <c r="H96" s="139">
        <v>10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75</v>
      </c>
      <c r="AY96" s="137" t="s">
        <v>266</v>
      </c>
    </row>
    <row r="97" spans="2:65" s="14" customFormat="1" ht="11.25">
      <c r="B97" s="164"/>
      <c r="D97" s="136" t="s">
        <v>274</v>
      </c>
      <c r="E97" s="165" t="s">
        <v>19</v>
      </c>
      <c r="F97" s="166" t="s">
        <v>871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312</v>
      </c>
      <c r="H98" s="139">
        <v>10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872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358</v>
      </c>
      <c r="H100" s="139">
        <v>13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4" customFormat="1" ht="11.25">
      <c r="B101" s="164"/>
      <c r="D101" s="136" t="s">
        <v>274</v>
      </c>
      <c r="E101" s="165" t="s">
        <v>19</v>
      </c>
      <c r="F101" s="166" t="s">
        <v>873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358</v>
      </c>
      <c r="H102" s="139">
        <v>13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75</v>
      </c>
      <c r="AY102" s="137" t="s">
        <v>266</v>
      </c>
    </row>
    <row r="103" spans="2:65" s="14" customFormat="1" ht="11.25">
      <c r="B103" s="164"/>
      <c r="D103" s="136" t="s">
        <v>274</v>
      </c>
      <c r="E103" s="165" t="s">
        <v>19</v>
      </c>
      <c r="F103" s="166" t="s">
        <v>874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312</v>
      </c>
      <c r="H104" s="139">
        <v>10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4" customFormat="1" ht="11.25">
      <c r="B105" s="164"/>
      <c r="D105" s="136" t="s">
        <v>274</v>
      </c>
      <c r="E105" s="165" t="s">
        <v>19</v>
      </c>
      <c r="F105" s="166" t="s">
        <v>875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312</v>
      </c>
      <c r="H106" s="139">
        <v>10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4" customFormat="1" ht="11.25">
      <c r="B107" s="164"/>
      <c r="D107" s="136" t="s">
        <v>274</v>
      </c>
      <c r="E107" s="165" t="s">
        <v>19</v>
      </c>
      <c r="F107" s="166" t="s">
        <v>876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312</v>
      </c>
      <c r="H108" s="139">
        <v>10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4" customFormat="1" ht="11.25">
      <c r="B109" s="164"/>
      <c r="D109" s="136" t="s">
        <v>274</v>
      </c>
      <c r="E109" s="165" t="s">
        <v>19</v>
      </c>
      <c r="F109" s="166" t="s">
        <v>877</v>
      </c>
      <c r="H109" s="165" t="s">
        <v>19</v>
      </c>
      <c r="I109" s="167"/>
      <c r="L109" s="164"/>
      <c r="M109" s="168"/>
      <c r="T109" s="169"/>
      <c r="AT109" s="165" t="s">
        <v>274</v>
      </c>
      <c r="AU109" s="165" t="s">
        <v>85</v>
      </c>
      <c r="AV109" s="14" t="s">
        <v>83</v>
      </c>
      <c r="AW109" s="14" t="s">
        <v>37</v>
      </c>
      <c r="AX109" s="14" t="s">
        <v>75</v>
      </c>
      <c r="AY109" s="165" t="s">
        <v>266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358</v>
      </c>
      <c r="H110" s="139">
        <v>13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2" customFormat="1" ht="11.25">
      <c r="B111" s="143"/>
      <c r="D111" s="136" t="s">
        <v>274</v>
      </c>
      <c r="E111" s="144" t="s">
        <v>19</v>
      </c>
      <c r="F111" s="145" t="s">
        <v>276</v>
      </c>
      <c r="H111" s="146">
        <v>132</v>
      </c>
      <c r="I111" s="147"/>
      <c r="L111" s="143"/>
      <c r="M111" s="148"/>
      <c r="T111" s="149"/>
      <c r="AT111" s="144" t="s">
        <v>274</v>
      </c>
      <c r="AU111" s="144" t="s">
        <v>85</v>
      </c>
      <c r="AV111" s="12" t="s">
        <v>272</v>
      </c>
      <c r="AW111" s="12" t="s">
        <v>37</v>
      </c>
      <c r="AX111" s="12" t="s">
        <v>83</v>
      </c>
      <c r="AY111" s="144" t="s">
        <v>266</v>
      </c>
    </row>
    <row r="112" spans="2:65" s="1" customFormat="1" ht="33" customHeight="1">
      <c r="B112" s="33"/>
      <c r="C112" s="122" t="s">
        <v>272</v>
      </c>
      <c r="D112" s="122" t="s">
        <v>267</v>
      </c>
      <c r="E112" s="123" t="s">
        <v>878</v>
      </c>
      <c r="F112" s="124" t="s">
        <v>879</v>
      </c>
      <c r="G112" s="125" t="s">
        <v>291</v>
      </c>
      <c r="H112" s="126">
        <v>57.6</v>
      </c>
      <c r="I112" s="127"/>
      <c r="J112" s="128">
        <f>ROUND(I112*H112,2)</f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880</v>
      </c>
    </row>
    <row r="113" spans="2:51" s="14" customFormat="1" ht="11.25">
      <c r="B113" s="164"/>
      <c r="D113" s="136" t="s">
        <v>274</v>
      </c>
      <c r="E113" s="165" t="s">
        <v>19</v>
      </c>
      <c r="F113" s="166" t="s">
        <v>881</v>
      </c>
      <c r="H113" s="165" t="s">
        <v>19</v>
      </c>
      <c r="I113" s="167"/>
      <c r="L113" s="164"/>
      <c r="M113" s="168"/>
      <c r="T113" s="169"/>
      <c r="AT113" s="165" t="s">
        <v>274</v>
      </c>
      <c r="AU113" s="165" t="s">
        <v>85</v>
      </c>
      <c r="AV113" s="14" t="s">
        <v>83</v>
      </c>
      <c r="AW113" s="14" t="s">
        <v>37</v>
      </c>
      <c r="AX113" s="14" t="s">
        <v>75</v>
      </c>
      <c r="AY113" s="165" t="s">
        <v>266</v>
      </c>
    </row>
    <row r="114" spans="2:51" s="14" customFormat="1" ht="11.25">
      <c r="B114" s="164"/>
      <c r="D114" s="136" t="s">
        <v>274</v>
      </c>
      <c r="E114" s="165" t="s">
        <v>19</v>
      </c>
      <c r="F114" s="166" t="s">
        <v>866</v>
      </c>
      <c r="H114" s="165" t="s">
        <v>19</v>
      </c>
      <c r="I114" s="167"/>
      <c r="L114" s="164"/>
      <c r="M114" s="168"/>
      <c r="T114" s="169"/>
      <c r="AT114" s="165" t="s">
        <v>274</v>
      </c>
      <c r="AU114" s="165" t="s">
        <v>85</v>
      </c>
      <c r="AV114" s="14" t="s">
        <v>83</v>
      </c>
      <c r="AW114" s="14" t="s">
        <v>37</v>
      </c>
      <c r="AX114" s="14" t="s">
        <v>75</v>
      </c>
      <c r="AY114" s="165" t="s">
        <v>266</v>
      </c>
    </row>
    <row r="115" spans="2:51" s="11" customFormat="1" ht="11.25">
      <c r="B115" s="135"/>
      <c r="D115" s="136" t="s">
        <v>274</v>
      </c>
      <c r="E115" s="137" t="s">
        <v>19</v>
      </c>
      <c r="F115" s="138" t="s">
        <v>882</v>
      </c>
      <c r="H115" s="139">
        <v>4.2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51" s="14" customFormat="1" ht="11.25">
      <c r="B116" s="164"/>
      <c r="D116" s="136" t="s">
        <v>274</v>
      </c>
      <c r="E116" s="165" t="s">
        <v>19</v>
      </c>
      <c r="F116" s="166" t="s">
        <v>867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51" s="11" customFormat="1" ht="11.25">
      <c r="B117" s="135"/>
      <c r="D117" s="136" t="s">
        <v>274</v>
      </c>
      <c r="E117" s="137" t="s">
        <v>19</v>
      </c>
      <c r="F117" s="138" t="s">
        <v>883</v>
      </c>
      <c r="H117" s="139">
        <v>6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51" s="14" customFormat="1" ht="11.25">
      <c r="B118" s="164"/>
      <c r="D118" s="136" t="s">
        <v>274</v>
      </c>
      <c r="E118" s="165" t="s">
        <v>19</v>
      </c>
      <c r="F118" s="166" t="s">
        <v>868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51" s="11" customFormat="1" ht="11.25">
      <c r="B119" s="135"/>
      <c r="D119" s="136" t="s">
        <v>274</v>
      </c>
      <c r="E119" s="137" t="s">
        <v>19</v>
      </c>
      <c r="F119" s="138" t="s">
        <v>882</v>
      </c>
      <c r="H119" s="139">
        <v>4.2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51" s="14" customFormat="1" ht="11.25">
      <c r="B120" s="164"/>
      <c r="D120" s="136" t="s">
        <v>274</v>
      </c>
      <c r="E120" s="165" t="s">
        <v>19</v>
      </c>
      <c r="F120" s="166" t="s">
        <v>869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51" s="11" customFormat="1" ht="11.25">
      <c r="B121" s="135"/>
      <c r="D121" s="136" t="s">
        <v>274</v>
      </c>
      <c r="E121" s="137" t="s">
        <v>19</v>
      </c>
      <c r="F121" s="138" t="s">
        <v>882</v>
      </c>
      <c r="H121" s="139">
        <v>4.2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51" s="14" customFormat="1" ht="11.25">
      <c r="B122" s="164"/>
      <c r="D122" s="136" t="s">
        <v>274</v>
      </c>
      <c r="E122" s="165" t="s">
        <v>19</v>
      </c>
      <c r="F122" s="166" t="s">
        <v>870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51" s="11" customFormat="1" ht="11.25">
      <c r="B123" s="135"/>
      <c r="D123" s="136" t="s">
        <v>274</v>
      </c>
      <c r="E123" s="137" t="s">
        <v>19</v>
      </c>
      <c r="F123" s="138" t="s">
        <v>882</v>
      </c>
      <c r="H123" s="139">
        <v>4.2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51" s="14" customFormat="1" ht="11.25">
      <c r="B124" s="164"/>
      <c r="D124" s="136" t="s">
        <v>274</v>
      </c>
      <c r="E124" s="165" t="s">
        <v>19</v>
      </c>
      <c r="F124" s="166" t="s">
        <v>871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85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51" s="11" customFormat="1" ht="11.25">
      <c r="B125" s="135"/>
      <c r="D125" s="136" t="s">
        <v>274</v>
      </c>
      <c r="E125" s="137" t="s">
        <v>19</v>
      </c>
      <c r="F125" s="138" t="s">
        <v>882</v>
      </c>
      <c r="H125" s="139">
        <v>4.2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51" s="14" customFormat="1" ht="11.25">
      <c r="B126" s="164"/>
      <c r="D126" s="136" t="s">
        <v>274</v>
      </c>
      <c r="E126" s="165" t="s">
        <v>19</v>
      </c>
      <c r="F126" s="166" t="s">
        <v>872</v>
      </c>
      <c r="H126" s="165" t="s">
        <v>19</v>
      </c>
      <c r="I126" s="167"/>
      <c r="L126" s="164"/>
      <c r="M126" s="168"/>
      <c r="T126" s="169"/>
      <c r="AT126" s="165" t="s">
        <v>274</v>
      </c>
      <c r="AU126" s="165" t="s">
        <v>85</v>
      </c>
      <c r="AV126" s="14" t="s">
        <v>83</v>
      </c>
      <c r="AW126" s="14" t="s">
        <v>37</v>
      </c>
      <c r="AX126" s="14" t="s">
        <v>75</v>
      </c>
      <c r="AY126" s="165" t="s">
        <v>266</v>
      </c>
    </row>
    <row r="127" spans="2:51" s="11" customFormat="1" ht="11.25">
      <c r="B127" s="135"/>
      <c r="D127" s="136" t="s">
        <v>274</v>
      </c>
      <c r="E127" s="137" t="s">
        <v>19</v>
      </c>
      <c r="F127" s="138" t="s">
        <v>883</v>
      </c>
      <c r="H127" s="139">
        <v>6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51" s="14" customFormat="1" ht="11.25">
      <c r="B128" s="164"/>
      <c r="D128" s="136" t="s">
        <v>274</v>
      </c>
      <c r="E128" s="165" t="s">
        <v>19</v>
      </c>
      <c r="F128" s="166" t="s">
        <v>873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883</v>
      </c>
      <c r="H129" s="139">
        <v>6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4" customFormat="1" ht="11.25">
      <c r="B130" s="164"/>
      <c r="D130" s="136" t="s">
        <v>274</v>
      </c>
      <c r="E130" s="165" t="s">
        <v>19</v>
      </c>
      <c r="F130" s="166" t="s">
        <v>874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882</v>
      </c>
      <c r="H131" s="139">
        <v>4.2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75</v>
      </c>
      <c r="AY131" s="137" t="s">
        <v>266</v>
      </c>
    </row>
    <row r="132" spans="2:65" s="14" customFormat="1" ht="11.25">
      <c r="B132" s="164"/>
      <c r="D132" s="136" t="s">
        <v>274</v>
      </c>
      <c r="E132" s="165" t="s">
        <v>19</v>
      </c>
      <c r="F132" s="166" t="s">
        <v>875</v>
      </c>
      <c r="H132" s="165" t="s">
        <v>19</v>
      </c>
      <c r="I132" s="167"/>
      <c r="L132" s="164"/>
      <c r="M132" s="168"/>
      <c r="T132" s="169"/>
      <c r="AT132" s="165" t="s">
        <v>274</v>
      </c>
      <c r="AU132" s="165" t="s">
        <v>85</v>
      </c>
      <c r="AV132" s="14" t="s">
        <v>83</v>
      </c>
      <c r="AW132" s="14" t="s">
        <v>37</v>
      </c>
      <c r="AX132" s="14" t="s">
        <v>75</v>
      </c>
      <c r="AY132" s="165" t="s">
        <v>266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882</v>
      </c>
      <c r="H133" s="139">
        <v>4.2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4" customFormat="1" ht="11.25">
      <c r="B134" s="164"/>
      <c r="D134" s="136" t="s">
        <v>274</v>
      </c>
      <c r="E134" s="165" t="s">
        <v>19</v>
      </c>
      <c r="F134" s="166" t="s">
        <v>876</v>
      </c>
      <c r="H134" s="165" t="s">
        <v>19</v>
      </c>
      <c r="I134" s="167"/>
      <c r="L134" s="164"/>
      <c r="M134" s="168"/>
      <c r="T134" s="169"/>
      <c r="AT134" s="165" t="s">
        <v>274</v>
      </c>
      <c r="AU134" s="165" t="s">
        <v>85</v>
      </c>
      <c r="AV134" s="14" t="s">
        <v>83</v>
      </c>
      <c r="AW134" s="14" t="s">
        <v>37</v>
      </c>
      <c r="AX134" s="14" t="s">
        <v>75</v>
      </c>
      <c r="AY134" s="165" t="s">
        <v>266</v>
      </c>
    </row>
    <row r="135" spans="2:65" s="11" customFormat="1" ht="11.25">
      <c r="B135" s="135"/>
      <c r="D135" s="136" t="s">
        <v>274</v>
      </c>
      <c r="E135" s="137" t="s">
        <v>19</v>
      </c>
      <c r="F135" s="138" t="s">
        <v>882</v>
      </c>
      <c r="H135" s="139">
        <v>4.2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4" customFormat="1" ht="11.25">
      <c r="B136" s="164"/>
      <c r="D136" s="136" t="s">
        <v>274</v>
      </c>
      <c r="E136" s="165" t="s">
        <v>19</v>
      </c>
      <c r="F136" s="166" t="s">
        <v>877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85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883</v>
      </c>
      <c r="H137" s="139">
        <v>6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2" customFormat="1" ht="11.25">
      <c r="B138" s="143"/>
      <c r="D138" s="136" t="s">
        <v>274</v>
      </c>
      <c r="E138" s="144" t="s">
        <v>19</v>
      </c>
      <c r="F138" s="145" t="s">
        <v>276</v>
      </c>
      <c r="H138" s="146">
        <v>57.600000000000009</v>
      </c>
      <c r="I138" s="147"/>
      <c r="L138" s="143"/>
      <c r="M138" s="148"/>
      <c r="T138" s="149"/>
      <c r="AT138" s="144" t="s">
        <v>274</v>
      </c>
      <c r="AU138" s="144" t="s">
        <v>85</v>
      </c>
      <c r="AV138" s="12" t="s">
        <v>272</v>
      </c>
      <c r="AW138" s="12" t="s">
        <v>37</v>
      </c>
      <c r="AX138" s="12" t="s">
        <v>83</v>
      </c>
      <c r="AY138" s="144" t="s">
        <v>266</v>
      </c>
    </row>
    <row r="139" spans="2:65" s="1" customFormat="1" ht="24.2" customHeight="1">
      <c r="B139" s="33"/>
      <c r="C139" s="122" t="s">
        <v>83</v>
      </c>
      <c r="D139" s="122" t="s">
        <v>267</v>
      </c>
      <c r="E139" s="123" t="s">
        <v>884</v>
      </c>
      <c r="F139" s="124" t="s">
        <v>885</v>
      </c>
      <c r="G139" s="125" t="s">
        <v>789</v>
      </c>
      <c r="H139" s="126">
        <v>48</v>
      </c>
      <c r="I139" s="127"/>
      <c r="J139" s="128">
        <f>ROUND(I139*H139,2)</f>
        <v>0</v>
      </c>
      <c r="K139" s="124" t="s">
        <v>271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886</v>
      </c>
    </row>
    <row r="140" spans="2:65" s="14" customFormat="1" ht="11.25">
      <c r="B140" s="164"/>
      <c r="D140" s="136" t="s">
        <v>274</v>
      </c>
      <c r="E140" s="165" t="s">
        <v>19</v>
      </c>
      <c r="F140" s="166" t="s">
        <v>887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85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888</v>
      </c>
      <c r="H141" s="139">
        <v>48</v>
      </c>
      <c r="I141" s="140"/>
      <c r="L141" s="135"/>
      <c r="M141" s="141"/>
      <c r="T141" s="14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83</v>
      </c>
      <c r="AY141" s="137" t="s">
        <v>266</v>
      </c>
    </row>
    <row r="142" spans="2:65" s="1" customFormat="1" ht="24.2" customHeight="1">
      <c r="B142" s="33"/>
      <c r="C142" s="122" t="s">
        <v>85</v>
      </c>
      <c r="D142" s="122" t="s">
        <v>267</v>
      </c>
      <c r="E142" s="123" t="s">
        <v>889</v>
      </c>
      <c r="F142" s="124" t="s">
        <v>890</v>
      </c>
      <c r="G142" s="125" t="s">
        <v>789</v>
      </c>
      <c r="H142" s="126">
        <v>24</v>
      </c>
      <c r="I142" s="127"/>
      <c r="J142" s="128">
        <f>ROUND(I142*H142,2)</f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891</v>
      </c>
    </row>
    <row r="143" spans="2:65" s="14" customFormat="1" ht="11.25">
      <c r="B143" s="164"/>
      <c r="D143" s="136" t="s">
        <v>274</v>
      </c>
      <c r="E143" s="165" t="s">
        <v>19</v>
      </c>
      <c r="F143" s="166" t="s">
        <v>887</v>
      </c>
      <c r="H143" s="165" t="s">
        <v>19</v>
      </c>
      <c r="I143" s="167"/>
      <c r="L143" s="164"/>
      <c r="M143" s="168"/>
      <c r="T143" s="169"/>
      <c r="AT143" s="165" t="s">
        <v>274</v>
      </c>
      <c r="AU143" s="165" t="s">
        <v>85</v>
      </c>
      <c r="AV143" s="14" t="s">
        <v>83</v>
      </c>
      <c r="AW143" s="14" t="s">
        <v>37</v>
      </c>
      <c r="AX143" s="14" t="s">
        <v>75</v>
      </c>
      <c r="AY143" s="165" t="s">
        <v>266</v>
      </c>
    </row>
    <row r="144" spans="2:65" s="11" customFormat="1" ht="11.25">
      <c r="B144" s="135"/>
      <c r="D144" s="136" t="s">
        <v>274</v>
      </c>
      <c r="E144" s="137" t="s">
        <v>19</v>
      </c>
      <c r="F144" s="138" t="s">
        <v>892</v>
      </c>
      <c r="H144" s="139">
        <v>24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83</v>
      </c>
      <c r="AY144" s="137" t="s">
        <v>266</v>
      </c>
    </row>
    <row r="145" spans="2:65" s="1" customFormat="1" ht="44.25" customHeight="1">
      <c r="B145" s="33"/>
      <c r="C145" s="122" t="s">
        <v>8</v>
      </c>
      <c r="D145" s="122" t="s">
        <v>267</v>
      </c>
      <c r="E145" s="123" t="s">
        <v>893</v>
      </c>
      <c r="F145" s="124" t="s">
        <v>894</v>
      </c>
      <c r="G145" s="125" t="s">
        <v>895</v>
      </c>
      <c r="H145" s="126">
        <v>86.4</v>
      </c>
      <c r="I145" s="127"/>
      <c r="J145" s="128">
        <f>ROUND(I145*H145,2)</f>
        <v>0</v>
      </c>
      <c r="K145" s="124" t="s">
        <v>271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85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896</v>
      </c>
    </row>
    <row r="146" spans="2:65" s="14" customFormat="1" ht="11.25">
      <c r="B146" s="164"/>
      <c r="D146" s="136" t="s">
        <v>274</v>
      </c>
      <c r="E146" s="165" t="s">
        <v>19</v>
      </c>
      <c r="F146" s="166" t="s">
        <v>897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4" customFormat="1" ht="11.25">
      <c r="B147" s="164"/>
      <c r="D147" s="136" t="s">
        <v>274</v>
      </c>
      <c r="E147" s="165" t="s">
        <v>19</v>
      </c>
      <c r="F147" s="166" t="s">
        <v>898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85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>
      <c r="B148" s="135"/>
      <c r="D148" s="136" t="s">
        <v>274</v>
      </c>
      <c r="E148" s="137" t="s">
        <v>19</v>
      </c>
      <c r="F148" s="138" t="s">
        <v>899</v>
      </c>
      <c r="H148" s="139">
        <v>86.4</v>
      </c>
      <c r="I148" s="140"/>
      <c r="L148" s="135"/>
      <c r="M148" s="141"/>
      <c r="T148" s="14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83</v>
      </c>
      <c r="AY148" s="137" t="s">
        <v>266</v>
      </c>
    </row>
    <row r="149" spans="2:65" s="1" customFormat="1" ht="16.5" customHeight="1">
      <c r="B149" s="33"/>
      <c r="C149" s="170" t="s">
        <v>295</v>
      </c>
      <c r="D149" s="170" t="s">
        <v>298</v>
      </c>
      <c r="E149" s="171" t="s">
        <v>900</v>
      </c>
      <c r="F149" s="172" t="s">
        <v>901</v>
      </c>
      <c r="G149" s="173" t="s">
        <v>845</v>
      </c>
      <c r="H149" s="174">
        <v>15.12</v>
      </c>
      <c r="I149" s="175"/>
      <c r="J149" s="176">
        <f>ROUND(I149*H149,2)</f>
        <v>0</v>
      </c>
      <c r="K149" s="172" t="s">
        <v>271</v>
      </c>
      <c r="L149" s="177"/>
      <c r="M149" s="178" t="s">
        <v>19</v>
      </c>
      <c r="N149" s="179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303</v>
      </c>
      <c r="AT149" s="133" t="s">
        <v>298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902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903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904</v>
      </c>
      <c r="H151" s="139">
        <v>15.12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83</v>
      </c>
      <c r="AY151" s="137" t="s">
        <v>266</v>
      </c>
    </row>
    <row r="152" spans="2:65" s="1" customFormat="1" ht="16.5" customHeight="1">
      <c r="B152" s="33"/>
      <c r="C152" s="170" t="s">
        <v>293</v>
      </c>
      <c r="D152" s="170" t="s">
        <v>298</v>
      </c>
      <c r="E152" s="171" t="s">
        <v>905</v>
      </c>
      <c r="F152" s="172" t="s">
        <v>906</v>
      </c>
      <c r="G152" s="173" t="s">
        <v>845</v>
      </c>
      <c r="H152" s="174">
        <v>25.92</v>
      </c>
      <c r="I152" s="175"/>
      <c r="J152" s="176">
        <f>ROUND(I152*H152,2)</f>
        <v>0</v>
      </c>
      <c r="K152" s="172" t="s">
        <v>271</v>
      </c>
      <c r="L152" s="177"/>
      <c r="M152" s="178" t="s">
        <v>19</v>
      </c>
      <c r="N152" s="179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303</v>
      </c>
      <c r="AT152" s="133" t="s">
        <v>298</v>
      </c>
      <c r="AU152" s="133" t="s">
        <v>85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272</v>
      </c>
      <c r="BM152" s="133" t="s">
        <v>907</v>
      </c>
    </row>
    <row r="153" spans="2:65" s="14" customFormat="1" ht="11.25">
      <c r="B153" s="164"/>
      <c r="D153" s="136" t="s">
        <v>274</v>
      </c>
      <c r="E153" s="165" t="s">
        <v>19</v>
      </c>
      <c r="F153" s="166" t="s">
        <v>908</v>
      </c>
      <c r="H153" s="165" t="s">
        <v>19</v>
      </c>
      <c r="I153" s="167"/>
      <c r="L153" s="164"/>
      <c r="M153" s="168"/>
      <c r="T153" s="169"/>
      <c r="AT153" s="165" t="s">
        <v>274</v>
      </c>
      <c r="AU153" s="165" t="s">
        <v>85</v>
      </c>
      <c r="AV153" s="14" t="s">
        <v>83</v>
      </c>
      <c r="AW153" s="14" t="s">
        <v>37</v>
      </c>
      <c r="AX153" s="14" t="s">
        <v>75</v>
      </c>
      <c r="AY153" s="165" t="s">
        <v>266</v>
      </c>
    </row>
    <row r="154" spans="2:65" s="11" customFormat="1" ht="11.25">
      <c r="B154" s="135"/>
      <c r="D154" s="136" t="s">
        <v>274</v>
      </c>
      <c r="E154" s="137" t="s">
        <v>19</v>
      </c>
      <c r="F154" s="138" t="s">
        <v>909</v>
      </c>
      <c r="H154" s="139">
        <v>25.92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83</v>
      </c>
      <c r="AY154" s="137" t="s">
        <v>266</v>
      </c>
    </row>
    <row r="155" spans="2:65" s="1" customFormat="1" ht="16.5" customHeight="1">
      <c r="B155" s="33"/>
      <c r="C155" s="170" t="s">
        <v>307</v>
      </c>
      <c r="D155" s="170" t="s">
        <v>298</v>
      </c>
      <c r="E155" s="171" t="s">
        <v>910</v>
      </c>
      <c r="F155" s="172" t="s">
        <v>911</v>
      </c>
      <c r="G155" s="173" t="s">
        <v>912</v>
      </c>
      <c r="H155" s="174">
        <v>132</v>
      </c>
      <c r="I155" s="175"/>
      <c r="J155" s="176">
        <f>ROUND(I155*H155,2)</f>
        <v>0</v>
      </c>
      <c r="K155" s="172" t="s">
        <v>19</v>
      </c>
      <c r="L155" s="177"/>
      <c r="M155" s="178" t="s">
        <v>19</v>
      </c>
      <c r="N155" s="179" t="s">
        <v>46</v>
      </c>
      <c r="P155" s="131">
        <f>O155*H155</f>
        <v>0</v>
      </c>
      <c r="Q155" s="131">
        <v>0.16</v>
      </c>
      <c r="R155" s="131">
        <f>Q155*H155</f>
        <v>21.12</v>
      </c>
      <c r="S155" s="131">
        <v>0</v>
      </c>
      <c r="T155" s="132">
        <f>S155*H155</f>
        <v>0</v>
      </c>
      <c r="AR155" s="133" t="s">
        <v>303</v>
      </c>
      <c r="AT155" s="133" t="s">
        <v>298</v>
      </c>
      <c r="AU155" s="133" t="s">
        <v>85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913</v>
      </c>
    </row>
    <row r="156" spans="2:65" s="14" customFormat="1" ht="11.25">
      <c r="B156" s="164"/>
      <c r="D156" s="136" t="s">
        <v>274</v>
      </c>
      <c r="E156" s="165" t="s">
        <v>19</v>
      </c>
      <c r="F156" s="166" t="s">
        <v>914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85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915</v>
      </c>
      <c r="H157" s="139">
        <v>132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2" customFormat="1" ht="11.25">
      <c r="B158" s="143"/>
      <c r="D158" s="136" t="s">
        <v>274</v>
      </c>
      <c r="E158" s="144" t="s">
        <v>19</v>
      </c>
      <c r="F158" s="145" t="s">
        <v>276</v>
      </c>
      <c r="H158" s="146">
        <v>132</v>
      </c>
      <c r="I158" s="147"/>
      <c r="L158" s="143"/>
      <c r="M158" s="148"/>
      <c r="T158" s="149"/>
      <c r="AT158" s="144" t="s">
        <v>274</v>
      </c>
      <c r="AU158" s="144" t="s">
        <v>85</v>
      </c>
      <c r="AV158" s="12" t="s">
        <v>272</v>
      </c>
      <c r="AW158" s="12" t="s">
        <v>37</v>
      </c>
      <c r="AX158" s="12" t="s">
        <v>83</v>
      </c>
      <c r="AY158" s="144" t="s">
        <v>266</v>
      </c>
    </row>
    <row r="159" spans="2:65" s="10" customFormat="1" ht="25.9" customHeight="1">
      <c r="B159" s="112"/>
      <c r="D159" s="113" t="s">
        <v>74</v>
      </c>
      <c r="E159" s="114" t="s">
        <v>849</v>
      </c>
      <c r="F159" s="114" t="s">
        <v>850</v>
      </c>
      <c r="I159" s="115"/>
      <c r="J159" s="116">
        <f>BK159</f>
        <v>0</v>
      </c>
      <c r="L159" s="112"/>
      <c r="M159" s="117"/>
      <c r="P159" s="118">
        <f>SUM(P160:P186)</f>
        <v>0</v>
      </c>
      <c r="R159" s="118">
        <f>SUM(R160:R186)</f>
        <v>0</v>
      </c>
      <c r="T159" s="119">
        <f>SUM(T160:T186)</f>
        <v>0</v>
      </c>
      <c r="AR159" s="113" t="s">
        <v>272</v>
      </c>
      <c r="AT159" s="120" t="s">
        <v>74</v>
      </c>
      <c r="AU159" s="120" t="s">
        <v>75</v>
      </c>
      <c r="AY159" s="113" t="s">
        <v>266</v>
      </c>
      <c r="BK159" s="121">
        <f>SUM(BK160:BK186)</f>
        <v>0</v>
      </c>
    </row>
    <row r="160" spans="2:65" s="1" customFormat="1" ht="55.5" customHeight="1">
      <c r="B160" s="33"/>
      <c r="C160" s="122" t="s">
        <v>386</v>
      </c>
      <c r="D160" s="122" t="s">
        <v>267</v>
      </c>
      <c r="E160" s="123" t="s">
        <v>851</v>
      </c>
      <c r="F160" s="124" t="s">
        <v>852</v>
      </c>
      <c r="G160" s="125" t="s">
        <v>845</v>
      </c>
      <c r="H160" s="126">
        <v>41.04</v>
      </c>
      <c r="I160" s="127"/>
      <c r="J160" s="128">
        <f>ROUND(I160*H160,2)</f>
        <v>0</v>
      </c>
      <c r="K160" s="124" t="s">
        <v>271</v>
      </c>
      <c r="L160" s="33"/>
      <c r="M160" s="129" t="s">
        <v>19</v>
      </c>
      <c r="N160" s="130" t="s">
        <v>46</v>
      </c>
      <c r="P160" s="131">
        <f>O160*H160</f>
        <v>0</v>
      </c>
      <c r="Q160" s="131">
        <v>0</v>
      </c>
      <c r="R160" s="131">
        <f>Q160*H160</f>
        <v>0</v>
      </c>
      <c r="S160" s="131">
        <v>0</v>
      </c>
      <c r="T160" s="132">
        <f>S160*H160</f>
        <v>0</v>
      </c>
      <c r="AR160" s="133" t="s">
        <v>853</v>
      </c>
      <c r="AT160" s="133" t="s">
        <v>267</v>
      </c>
      <c r="AU160" s="133" t="s">
        <v>83</v>
      </c>
      <c r="AY160" s="18" t="s">
        <v>266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8" t="s">
        <v>83</v>
      </c>
      <c r="BK160" s="134">
        <f>ROUND(I160*H160,2)</f>
        <v>0</v>
      </c>
      <c r="BL160" s="18" t="s">
        <v>853</v>
      </c>
      <c r="BM160" s="133" t="s">
        <v>916</v>
      </c>
    </row>
    <row r="161" spans="2:65" s="14" customFormat="1" ht="11.25">
      <c r="B161" s="164"/>
      <c r="D161" s="136" t="s">
        <v>274</v>
      </c>
      <c r="E161" s="165" t="s">
        <v>19</v>
      </c>
      <c r="F161" s="166" t="s">
        <v>917</v>
      </c>
      <c r="H161" s="165" t="s">
        <v>19</v>
      </c>
      <c r="I161" s="167"/>
      <c r="L161" s="164"/>
      <c r="M161" s="168"/>
      <c r="T161" s="169"/>
      <c r="AT161" s="165" t="s">
        <v>274</v>
      </c>
      <c r="AU161" s="165" t="s">
        <v>83</v>
      </c>
      <c r="AV161" s="14" t="s">
        <v>83</v>
      </c>
      <c r="AW161" s="14" t="s">
        <v>37</v>
      </c>
      <c r="AX161" s="14" t="s">
        <v>75</v>
      </c>
      <c r="AY161" s="165" t="s">
        <v>266</v>
      </c>
    </row>
    <row r="162" spans="2:65" s="11" customFormat="1" ht="11.25">
      <c r="B162" s="135"/>
      <c r="D162" s="136" t="s">
        <v>274</v>
      </c>
      <c r="E162" s="137" t="s">
        <v>19</v>
      </c>
      <c r="F162" s="138" t="s">
        <v>918</v>
      </c>
      <c r="H162" s="139">
        <v>41.04</v>
      </c>
      <c r="I162" s="140"/>
      <c r="L162" s="135"/>
      <c r="M162" s="141"/>
      <c r="T162" s="142"/>
      <c r="AT162" s="137" t="s">
        <v>274</v>
      </c>
      <c r="AU162" s="137" t="s">
        <v>83</v>
      </c>
      <c r="AV162" s="11" t="s">
        <v>85</v>
      </c>
      <c r="AW162" s="11" t="s">
        <v>37</v>
      </c>
      <c r="AX162" s="11" t="s">
        <v>83</v>
      </c>
      <c r="AY162" s="137" t="s">
        <v>266</v>
      </c>
    </row>
    <row r="163" spans="2:65" s="1" customFormat="1" ht="55.5" customHeight="1">
      <c r="B163" s="33"/>
      <c r="C163" s="122" t="s">
        <v>7</v>
      </c>
      <c r="D163" s="122" t="s">
        <v>267</v>
      </c>
      <c r="E163" s="123" t="s">
        <v>857</v>
      </c>
      <c r="F163" s="124" t="s">
        <v>858</v>
      </c>
      <c r="G163" s="125" t="s">
        <v>845</v>
      </c>
      <c r="H163" s="126">
        <v>246.24</v>
      </c>
      <c r="I163" s="127"/>
      <c r="J163" s="128">
        <f>ROUND(I163*H163,2)</f>
        <v>0</v>
      </c>
      <c r="K163" s="124" t="s">
        <v>271</v>
      </c>
      <c r="L163" s="33"/>
      <c r="M163" s="129" t="s">
        <v>19</v>
      </c>
      <c r="N163" s="130" t="s">
        <v>46</v>
      </c>
      <c r="P163" s="131">
        <f>O163*H163</f>
        <v>0</v>
      </c>
      <c r="Q163" s="131">
        <v>0</v>
      </c>
      <c r="R163" s="131">
        <f>Q163*H163</f>
        <v>0</v>
      </c>
      <c r="S163" s="131">
        <v>0</v>
      </c>
      <c r="T163" s="132">
        <f>S163*H163</f>
        <v>0</v>
      </c>
      <c r="AR163" s="133" t="s">
        <v>853</v>
      </c>
      <c r="AT163" s="133" t="s">
        <v>267</v>
      </c>
      <c r="AU163" s="133" t="s">
        <v>83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853</v>
      </c>
      <c r="BM163" s="133" t="s">
        <v>919</v>
      </c>
    </row>
    <row r="164" spans="2:65" s="11" customFormat="1" ht="11.25">
      <c r="B164" s="135"/>
      <c r="D164" s="136" t="s">
        <v>274</v>
      </c>
      <c r="E164" s="137" t="s">
        <v>19</v>
      </c>
      <c r="F164" s="138" t="s">
        <v>920</v>
      </c>
      <c r="H164" s="139">
        <v>246.24</v>
      </c>
      <c r="I164" s="140"/>
      <c r="L164" s="135"/>
      <c r="M164" s="141"/>
      <c r="T164" s="142"/>
      <c r="AT164" s="137" t="s">
        <v>274</v>
      </c>
      <c r="AU164" s="137" t="s">
        <v>83</v>
      </c>
      <c r="AV164" s="11" t="s">
        <v>85</v>
      </c>
      <c r="AW164" s="11" t="s">
        <v>37</v>
      </c>
      <c r="AX164" s="11" t="s">
        <v>83</v>
      </c>
      <c r="AY164" s="137" t="s">
        <v>266</v>
      </c>
    </row>
    <row r="165" spans="2:65" s="1" customFormat="1" ht="62.65" customHeight="1">
      <c r="B165" s="33"/>
      <c r="C165" s="122" t="s">
        <v>358</v>
      </c>
      <c r="D165" s="122" t="s">
        <v>267</v>
      </c>
      <c r="E165" s="123" t="s">
        <v>921</v>
      </c>
      <c r="F165" s="124" t="s">
        <v>922</v>
      </c>
      <c r="G165" s="125" t="s">
        <v>845</v>
      </c>
      <c r="H165" s="126">
        <v>21.12</v>
      </c>
      <c r="I165" s="127"/>
      <c r="J165" s="128">
        <f>ROUND(I165*H165,2)</f>
        <v>0</v>
      </c>
      <c r="K165" s="124" t="s">
        <v>271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853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853</v>
      </c>
      <c r="BM165" s="133" t="s">
        <v>923</v>
      </c>
    </row>
    <row r="166" spans="2:65" s="14" customFormat="1" ht="11.25">
      <c r="B166" s="164"/>
      <c r="D166" s="136" t="s">
        <v>274</v>
      </c>
      <c r="E166" s="165" t="s">
        <v>19</v>
      </c>
      <c r="F166" s="166" t="s">
        <v>924</v>
      </c>
      <c r="H166" s="165" t="s">
        <v>19</v>
      </c>
      <c r="I166" s="167"/>
      <c r="L166" s="164"/>
      <c r="M166" s="168"/>
      <c r="T166" s="169"/>
      <c r="AT166" s="165" t="s">
        <v>274</v>
      </c>
      <c r="AU166" s="165" t="s">
        <v>83</v>
      </c>
      <c r="AV166" s="14" t="s">
        <v>83</v>
      </c>
      <c r="AW166" s="14" t="s">
        <v>37</v>
      </c>
      <c r="AX166" s="14" t="s">
        <v>75</v>
      </c>
      <c r="AY166" s="165" t="s">
        <v>266</v>
      </c>
    </row>
    <row r="167" spans="2:65" s="11" customFormat="1" ht="11.25">
      <c r="B167" s="135"/>
      <c r="D167" s="136" t="s">
        <v>274</v>
      </c>
      <c r="E167" s="137" t="s">
        <v>19</v>
      </c>
      <c r="F167" s="138" t="s">
        <v>925</v>
      </c>
      <c r="H167" s="139">
        <v>21.12</v>
      </c>
      <c r="I167" s="140"/>
      <c r="L167" s="135"/>
      <c r="M167" s="141"/>
      <c r="T167" s="142"/>
      <c r="AT167" s="137" t="s">
        <v>274</v>
      </c>
      <c r="AU167" s="137" t="s">
        <v>83</v>
      </c>
      <c r="AV167" s="11" t="s">
        <v>85</v>
      </c>
      <c r="AW167" s="11" t="s">
        <v>37</v>
      </c>
      <c r="AX167" s="11" t="s">
        <v>83</v>
      </c>
      <c r="AY167" s="137" t="s">
        <v>266</v>
      </c>
    </row>
    <row r="168" spans="2:65" s="1" customFormat="1" ht="62.65" customHeight="1">
      <c r="B168" s="33"/>
      <c r="C168" s="122" t="s">
        <v>362</v>
      </c>
      <c r="D168" s="122" t="s">
        <v>267</v>
      </c>
      <c r="E168" s="123" t="s">
        <v>926</v>
      </c>
      <c r="F168" s="124" t="s">
        <v>927</v>
      </c>
      <c r="G168" s="125" t="s">
        <v>845</v>
      </c>
      <c r="H168" s="126">
        <v>295.68</v>
      </c>
      <c r="I168" s="127"/>
      <c r="J168" s="128">
        <f>ROUND(I168*H168,2)</f>
        <v>0</v>
      </c>
      <c r="K168" s="124" t="s">
        <v>271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853</v>
      </c>
      <c r="AT168" s="133" t="s">
        <v>267</v>
      </c>
      <c r="AU168" s="133" t="s">
        <v>83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853</v>
      </c>
      <c r="BM168" s="133" t="s">
        <v>928</v>
      </c>
    </row>
    <row r="169" spans="2:65" s="11" customFormat="1" ht="11.25">
      <c r="B169" s="135"/>
      <c r="D169" s="136" t="s">
        <v>274</v>
      </c>
      <c r="E169" s="137" t="s">
        <v>19</v>
      </c>
      <c r="F169" s="138" t="s">
        <v>929</v>
      </c>
      <c r="H169" s="139">
        <v>295.68</v>
      </c>
      <c r="I169" s="140"/>
      <c r="L169" s="135"/>
      <c r="M169" s="141"/>
      <c r="T169" s="142"/>
      <c r="AT169" s="137" t="s">
        <v>274</v>
      </c>
      <c r="AU169" s="137" t="s">
        <v>83</v>
      </c>
      <c r="AV169" s="11" t="s">
        <v>85</v>
      </c>
      <c r="AW169" s="11" t="s">
        <v>37</v>
      </c>
      <c r="AX169" s="11" t="s">
        <v>83</v>
      </c>
      <c r="AY169" s="137" t="s">
        <v>266</v>
      </c>
    </row>
    <row r="170" spans="2:65" s="1" customFormat="1" ht="62.65" customHeight="1">
      <c r="B170" s="33"/>
      <c r="C170" s="122" t="s">
        <v>370</v>
      </c>
      <c r="D170" s="122" t="s">
        <v>267</v>
      </c>
      <c r="E170" s="123" t="s">
        <v>921</v>
      </c>
      <c r="F170" s="124" t="s">
        <v>922</v>
      </c>
      <c r="G170" s="125" t="s">
        <v>845</v>
      </c>
      <c r="H170" s="126">
        <v>13.976000000000001</v>
      </c>
      <c r="I170" s="127"/>
      <c r="J170" s="128">
        <f>ROUND(I170*H170,2)</f>
        <v>0</v>
      </c>
      <c r="K170" s="124" t="s">
        <v>271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853</v>
      </c>
      <c r="AT170" s="133" t="s">
        <v>267</v>
      </c>
      <c r="AU170" s="133" t="s">
        <v>83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853</v>
      </c>
      <c r="BM170" s="133" t="s">
        <v>930</v>
      </c>
    </row>
    <row r="171" spans="2:65" s="14" customFormat="1" ht="11.25">
      <c r="B171" s="164"/>
      <c r="D171" s="136" t="s">
        <v>274</v>
      </c>
      <c r="E171" s="165" t="s">
        <v>19</v>
      </c>
      <c r="F171" s="166" t="s">
        <v>931</v>
      </c>
      <c r="H171" s="165" t="s">
        <v>19</v>
      </c>
      <c r="I171" s="167"/>
      <c r="L171" s="164"/>
      <c r="M171" s="168"/>
      <c r="T171" s="169"/>
      <c r="AT171" s="165" t="s">
        <v>274</v>
      </c>
      <c r="AU171" s="165" t="s">
        <v>83</v>
      </c>
      <c r="AV171" s="14" t="s">
        <v>83</v>
      </c>
      <c r="AW171" s="14" t="s">
        <v>37</v>
      </c>
      <c r="AX171" s="14" t="s">
        <v>75</v>
      </c>
      <c r="AY171" s="165" t="s">
        <v>266</v>
      </c>
    </row>
    <row r="172" spans="2:65" s="11" customFormat="1" ht="11.25">
      <c r="B172" s="135"/>
      <c r="D172" s="136" t="s">
        <v>274</v>
      </c>
      <c r="E172" s="137" t="s">
        <v>19</v>
      </c>
      <c r="F172" s="138" t="s">
        <v>932</v>
      </c>
      <c r="H172" s="139">
        <v>13.976000000000001</v>
      </c>
      <c r="I172" s="140"/>
      <c r="L172" s="135"/>
      <c r="M172" s="141"/>
      <c r="T172" s="142"/>
      <c r="AT172" s="137" t="s">
        <v>274</v>
      </c>
      <c r="AU172" s="137" t="s">
        <v>83</v>
      </c>
      <c r="AV172" s="11" t="s">
        <v>85</v>
      </c>
      <c r="AW172" s="11" t="s">
        <v>37</v>
      </c>
      <c r="AX172" s="11" t="s">
        <v>83</v>
      </c>
      <c r="AY172" s="137" t="s">
        <v>266</v>
      </c>
    </row>
    <row r="173" spans="2:65" s="1" customFormat="1" ht="62.65" customHeight="1">
      <c r="B173" s="33"/>
      <c r="C173" s="122" t="s">
        <v>366</v>
      </c>
      <c r="D173" s="122" t="s">
        <v>267</v>
      </c>
      <c r="E173" s="123" t="s">
        <v>926</v>
      </c>
      <c r="F173" s="124" t="s">
        <v>927</v>
      </c>
      <c r="G173" s="125" t="s">
        <v>845</v>
      </c>
      <c r="H173" s="126">
        <v>27.952000000000002</v>
      </c>
      <c r="I173" s="127"/>
      <c r="J173" s="128">
        <f>ROUND(I173*H173,2)</f>
        <v>0</v>
      </c>
      <c r="K173" s="124" t="s">
        <v>271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853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853</v>
      </c>
      <c r="BM173" s="133" t="s">
        <v>933</v>
      </c>
    </row>
    <row r="174" spans="2:65" s="11" customFormat="1" ht="11.25">
      <c r="B174" s="135"/>
      <c r="D174" s="136" t="s">
        <v>274</v>
      </c>
      <c r="E174" s="137" t="s">
        <v>19</v>
      </c>
      <c r="F174" s="138" t="s">
        <v>934</v>
      </c>
      <c r="H174" s="139">
        <v>27.952000000000002</v>
      </c>
      <c r="I174" s="140"/>
      <c r="L174" s="135"/>
      <c r="M174" s="141"/>
      <c r="T174" s="142"/>
      <c r="AT174" s="137" t="s">
        <v>274</v>
      </c>
      <c r="AU174" s="137" t="s">
        <v>83</v>
      </c>
      <c r="AV174" s="11" t="s">
        <v>85</v>
      </c>
      <c r="AW174" s="11" t="s">
        <v>37</v>
      </c>
      <c r="AX174" s="11" t="s">
        <v>83</v>
      </c>
      <c r="AY174" s="137" t="s">
        <v>266</v>
      </c>
    </row>
    <row r="175" spans="2:65" s="1" customFormat="1" ht="62.65" customHeight="1">
      <c r="B175" s="33"/>
      <c r="C175" s="122" t="s">
        <v>382</v>
      </c>
      <c r="D175" s="122" t="s">
        <v>267</v>
      </c>
      <c r="E175" s="123" t="s">
        <v>921</v>
      </c>
      <c r="F175" s="124" t="s">
        <v>922</v>
      </c>
      <c r="G175" s="125" t="s">
        <v>845</v>
      </c>
      <c r="H175" s="126">
        <v>29.568000000000001</v>
      </c>
      <c r="I175" s="127"/>
      <c r="J175" s="128">
        <f>ROUND(I175*H175,2)</f>
        <v>0</v>
      </c>
      <c r="K175" s="124" t="s">
        <v>271</v>
      </c>
      <c r="L175" s="33"/>
      <c r="M175" s="129" t="s">
        <v>19</v>
      </c>
      <c r="N175" s="130" t="s">
        <v>46</v>
      </c>
      <c r="P175" s="131">
        <f>O175*H175</f>
        <v>0</v>
      </c>
      <c r="Q175" s="131">
        <v>0</v>
      </c>
      <c r="R175" s="131">
        <f>Q175*H175</f>
        <v>0</v>
      </c>
      <c r="S175" s="131">
        <v>0</v>
      </c>
      <c r="T175" s="132">
        <f>S175*H175</f>
        <v>0</v>
      </c>
      <c r="AR175" s="133" t="s">
        <v>853</v>
      </c>
      <c r="AT175" s="133" t="s">
        <v>267</v>
      </c>
      <c r="AU175" s="133" t="s">
        <v>83</v>
      </c>
      <c r="AY175" s="18" t="s">
        <v>266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8" t="s">
        <v>83</v>
      </c>
      <c r="BK175" s="134">
        <f>ROUND(I175*H175,2)</f>
        <v>0</v>
      </c>
      <c r="BL175" s="18" t="s">
        <v>853</v>
      </c>
      <c r="BM175" s="133" t="s">
        <v>935</v>
      </c>
    </row>
    <row r="176" spans="2:65" s="14" customFormat="1" ht="11.25">
      <c r="B176" s="164"/>
      <c r="D176" s="136" t="s">
        <v>274</v>
      </c>
      <c r="E176" s="165" t="s">
        <v>19</v>
      </c>
      <c r="F176" s="166" t="s">
        <v>936</v>
      </c>
      <c r="H176" s="165" t="s">
        <v>19</v>
      </c>
      <c r="I176" s="167"/>
      <c r="L176" s="164"/>
      <c r="M176" s="168"/>
      <c r="T176" s="169"/>
      <c r="AT176" s="165" t="s">
        <v>274</v>
      </c>
      <c r="AU176" s="165" t="s">
        <v>83</v>
      </c>
      <c r="AV176" s="14" t="s">
        <v>83</v>
      </c>
      <c r="AW176" s="14" t="s">
        <v>37</v>
      </c>
      <c r="AX176" s="14" t="s">
        <v>75</v>
      </c>
      <c r="AY176" s="165" t="s">
        <v>266</v>
      </c>
    </row>
    <row r="177" spans="2:65" s="11" customFormat="1" ht="11.25">
      <c r="B177" s="135"/>
      <c r="D177" s="136" t="s">
        <v>274</v>
      </c>
      <c r="E177" s="137" t="s">
        <v>19</v>
      </c>
      <c r="F177" s="138" t="s">
        <v>937</v>
      </c>
      <c r="H177" s="139">
        <v>29.568000000000001</v>
      </c>
      <c r="I177" s="140"/>
      <c r="L177" s="135"/>
      <c r="M177" s="141"/>
      <c r="T177" s="142"/>
      <c r="AT177" s="137" t="s">
        <v>274</v>
      </c>
      <c r="AU177" s="137" t="s">
        <v>83</v>
      </c>
      <c r="AV177" s="11" t="s">
        <v>85</v>
      </c>
      <c r="AW177" s="11" t="s">
        <v>37</v>
      </c>
      <c r="AX177" s="11" t="s">
        <v>83</v>
      </c>
      <c r="AY177" s="137" t="s">
        <v>266</v>
      </c>
    </row>
    <row r="178" spans="2:65" s="1" customFormat="1" ht="62.65" customHeight="1">
      <c r="B178" s="33"/>
      <c r="C178" s="122" t="s">
        <v>374</v>
      </c>
      <c r="D178" s="122" t="s">
        <v>267</v>
      </c>
      <c r="E178" s="123" t="s">
        <v>921</v>
      </c>
      <c r="F178" s="124" t="s">
        <v>922</v>
      </c>
      <c r="G178" s="125" t="s">
        <v>845</v>
      </c>
      <c r="H178" s="126">
        <v>10.56</v>
      </c>
      <c r="I178" s="127"/>
      <c r="J178" s="128">
        <f>ROUND(I178*H178,2)</f>
        <v>0</v>
      </c>
      <c r="K178" s="124" t="s">
        <v>271</v>
      </c>
      <c r="L178" s="33"/>
      <c r="M178" s="129" t="s">
        <v>19</v>
      </c>
      <c r="N178" s="130" t="s">
        <v>46</v>
      </c>
      <c r="P178" s="131">
        <f>O178*H178</f>
        <v>0</v>
      </c>
      <c r="Q178" s="131">
        <v>0</v>
      </c>
      <c r="R178" s="131">
        <f>Q178*H178</f>
        <v>0</v>
      </c>
      <c r="S178" s="131">
        <v>0</v>
      </c>
      <c r="T178" s="132">
        <f>S178*H178</f>
        <v>0</v>
      </c>
      <c r="AR178" s="133" t="s">
        <v>853</v>
      </c>
      <c r="AT178" s="133" t="s">
        <v>267</v>
      </c>
      <c r="AU178" s="133" t="s">
        <v>83</v>
      </c>
      <c r="AY178" s="18" t="s">
        <v>266</v>
      </c>
      <c r="BE178" s="134">
        <f>IF(N178="základní",J178,0)</f>
        <v>0</v>
      </c>
      <c r="BF178" s="134">
        <f>IF(N178="snížená",J178,0)</f>
        <v>0</v>
      </c>
      <c r="BG178" s="134">
        <f>IF(N178="zákl. přenesená",J178,0)</f>
        <v>0</v>
      </c>
      <c r="BH178" s="134">
        <f>IF(N178="sníž. přenesená",J178,0)</f>
        <v>0</v>
      </c>
      <c r="BI178" s="134">
        <f>IF(N178="nulová",J178,0)</f>
        <v>0</v>
      </c>
      <c r="BJ178" s="18" t="s">
        <v>83</v>
      </c>
      <c r="BK178" s="134">
        <f>ROUND(I178*H178,2)</f>
        <v>0</v>
      </c>
      <c r="BL178" s="18" t="s">
        <v>853</v>
      </c>
      <c r="BM178" s="133" t="s">
        <v>938</v>
      </c>
    </row>
    <row r="179" spans="2:65" s="14" customFormat="1" ht="11.25">
      <c r="B179" s="164"/>
      <c r="D179" s="136" t="s">
        <v>274</v>
      </c>
      <c r="E179" s="165" t="s">
        <v>19</v>
      </c>
      <c r="F179" s="166" t="s">
        <v>939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83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1" customFormat="1" ht="11.25">
      <c r="B180" s="135"/>
      <c r="D180" s="136" t="s">
        <v>274</v>
      </c>
      <c r="E180" s="137" t="s">
        <v>19</v>
      </c>
      <c r="F180" s="138" t="s">
        <v>940</v>
      </c>
      <c r="H180" s="139">
        <v>10.56</v>
      </c>
      <c r="I180" s="140"/>
      <c r="L180" s="135"/>
      <c r="M180" s="141"/>
      <c r="T180" s="142"/>
      <c r="AT180" s="137" t="s">
        <v>274</v>
      </c>
      <c r="AU180" s="137" t="s">
        <v>83</v>
      </c>
      <c r="AV180" s="11" t="s">
        <v>85</v>
      </c>
      <c r="AW180" s="11" t="s">
        <v>37</v>
      </c>
      <c r="AX180" s="11" t="s">
        <v>83</v>
      </c>
      <c r="AY180" s="137" t="s">
        <v>266</v>
      </c>
    </row>
    <row r="181" spans="2:65" s="1" customFormat="1" ht="62.65" customHeight="1">
      <c r="B181" s="33"/>
      <c r="C181" s="122" t="s">
        <v>378</v>
      </c>
      <c r="D181" s="122" t="s">
        <v>267</v>
      </c>
      <c r="E181" s="123" t="s">
        <v>926</v>
      </c>
      <c r="F181" s="124" t="s">
        <v>927</v>
      </c>
      <c r="G181" s="125" t="s">
        <v>845</v>
      </c>
      <c r="H181" s="126">
        <v>42.24</v>
      </c>
      <c r="I181" s="127"/>
      <c r="J181" s="128">
        <f>ROUND(I181*H181,2)</f>
        <v>0</v>
      </c>
      <c r="K181" s="124" t="s">
        <v>271</v>
      </c>
      <c r="L181" s="33"/>
      <c r="M181" s="129" t="s">
        <v>19</v>
      </c>
      <c r="N181" s="130" t="s">
        <v>46</v>
      </c>
      <c r="P181" s="131">
        <f>O181*H181</f>
        <v>0</v>
      </c>
      <c r="Q181" s="131">
        <v>0</v>
      </c>
      <c r="R181" s="131">
        <f>Q181*H181</f>
        <v>0</v>
      </c>
      <c r="S181" s="131">
        <v>0</v>
      </c>
      <c r="T181" s="132">
        <f>S181*H181</f>
        <v>0</v>
      </c>
      <c r="AR181" s="133" t="s">
        <v>853</v>
      </c>
      <c r="AT181" s="133" t="s">
        <v>267</v>
      </c>
      <c r="AU181" s="133" t="s">
        <v>83</v>
      </c>
      <c r="AY181" s="18" t="s">
        <v>266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8" t="s">
        <v>83</v>
      </c>
      <c r="BK181" s="134">
        <f>ROUND(I181*H181,2)</f>
        <v>0</v>
      </c>
      <c r="BL181" s="18" t="s">
        <v>853</v>
      </c>
      <c r="BM181" s="133" t="s">
        <v>941</v>
      </c>
    </row>
    <row r="182" spans="2:65" s="11" customFormat="1" ht="11.25">
      <c r="B182" s="135"/>
      <c r="D182" s="136" t="s">
        <v>274</v>
      </c>
      <c r="E182" s="137" t="s">
        <v>19</v>
      </c>
      <c r="F182" s="138" t="s">
        <v>942</v>
      </c>
      <c r="H182" s="139">
        <v>42.24</v>
      </c>
      <c r="I182" s="140"/>
      <c r="L182" s="135"/>
      <c r="M182" s="141"/>
      <c r="T182" s="142"/>
      <c r="AT182" s="137" t="s">
        <v>274</v>
      </c>
      <c r="AU182" s="137" t="s">
        <v>83</v>
      </c>
      <c r="AV182" s="11" t="s">
        <v>85</v>
      </c>
      <c r="AW182" s="11" t="s">
        <v>37</v>
      </c>
      <c r="AX182" s="11" t="s">
        <v>83</v>
      </c>
      <c r="AY182" s="137" t="s">
        <v>266</v>
      </c>
    </row>
    <row r="183" spans="2:65" s="1" customFormat="1" ht="49.15" customHeight="1">
      <c r="B183" s="33"/>
      <c r="C183" s="122" t="s">
        <v>312</v>
      </c>
      <c r="D183" s="122" t="s">
        <v>267</v>
      </c>
      <c r="E183" s="123" t="s">
        <v>943</v>
      </c>
      <c r="F183" s="124" t="s">
        <v>944</v>
      </c>
      <c r="G183" s="125" t="s">
        <v>845</v>
      </c>
      <c r="H183" s="126">
        <v>10.56</v>
      </c>
      <c r="I183" s="127"/>
      <c r="J183" s="128">
        <f>ROUND(I183*H183,2)</f>
        <v>0</v>
      </c>
      <c r="K183" s="124" t="s">
        <v>271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853</v>
      </c>
      <c r="AT183" s="133" t="s">
        <v>267</v>
      </c>
      <c r="AU183" s="133" t="s">
        <v>83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853</v>
      </c>
      <c r="BM183" s="133" t="s">
        <v>945</v>
      </c>
    </row>
    <row r="184" spans="2:65" s="1" customFormat="1" ht="19.5">
      <c r="B184" s="33"/>
      <c r="D184" s="136" t="s">
        <v>341</v>
      </c>
      <c r="F184" s="150" t="s">
        <v>946</v>
      </c>
      <c r="I184" s="151"/>
      <c r="L184" s="33"/>
      <c r="M184" s="152"/>
      <c r="T184" s="54"/>
      <c r="AT184" s="18" t="s">
        <v>341</v>
      </c>
      <c r="AU184" s="18" t="s">
        <v>83</v>
      </c>
    </row>
    <row r="185" spans="2:65" s="14" customFormat="1" ht="11.25">
      <c r="B185" s="164"/>
      <c r="D185" s="136" t="s">
        <v>274</v>
      </c>
      <c r="E185" s="165" t="s">
        <v>19</v>
      </c>
      <c r="F185" s="166" t="s">
        <v>947</v>
      </c>
      <c r="H185" s="165" t="s">
        <v>19</v>
      </c>
      <c r="I185" s="167"/>
      <c r="L185" s="164"/>
      <c r="M185" s="168"/>
      <c r="T185" s="169"/>
      <c r="AT185" s="165" t="s">
        <v>274</v>
      </c>
      <c r="AU185" s="165" t="s">
        <v>83</v>
      </c>
      <c r="AV185" s="14" t="s">
        <v>83</v>
      </c>
      <c r="AW185" s="14" t="s">
        <v>37</v>
      </c>
      <c r="AX185" s="14" t="s">
        <v>75</v>
      </c>
      <c r="AY185" s="165" t="s">
        <v>266</v>
      </c>
    </row>
    <row r="186" spans="2:65" s="11" customFormat="1" ht="11.25">
      <c r="B186" s="135"/>
      <c r="D186" s="136" t="s">
        <v>274</v>
      </c>
      <c r="E186" s="137" t="s">
        <v>19</v>
      </c>
      <c r="F186" s="138" t="s">
        <v>948</v>
      </c>
      <c r="H186" s="139">
        <v>10.56</v>
      </c>
      <c r="I186" s="140"/>
      <c r="L186" s="135"/>
      <c r="M186" s="180"/>
      <c r="N186" s="181"/>
      <c r="O186" s="181"/>
      <c r="P186" s="181"/>
      <c r="Q186" s="181"/>
      <c r="R186" s="181"/>
      <c r="S186" s="181"/>
      <c r="T186" s="182"/>
      <c r="AT186" s="137" t="s">
        <v>274</v>
      </c>
      <c r="AU186" s="137" t="s">
        <v>83</v>
      </c>
      <c r="AV186" s="11" t="s">
        <v>85</v>
      </c>
      <c r="AW186" s="11" t="s">
        <v>37</v>
      </c>
      <c r="AX186" s="11" t="s">
        <v>83</v>
      </c>
      <c r="AY186" s="137" t="s">
        <v>266</v>
      </c>
    </row>
    <row r="187" spans="2:65" s="1" customFormat="1" ht="6.95" customHeight="1">
      <c r="B187" s="42"/>
      <c r="C187" s="43"/>
      <c r="D187" s="43"/>
      <c r="E187" s="43"/>
      <c r="F187" s="43"/>
      <c r="G187" s="43"/>
      <c r="H187" s="43"/>
      <c r="I187" s="43"/>
      <c r="J187" s="43"/>
      <c r="K187" s="43"/>
      <c r="L187" s="33"/>
    </row>
  </sheetData>
  <sheetProtection algorithmName="SHA-512" hashValue="LYBxWgKciB8GkV/jAUN4odq71f8Rr+vS0mW/VmLb1hyEeOsW73MlClaJDjZCptuGdd3kCVXbyDuSRyidt8JWog==" saltValue="HSo6fE4mh74CKGG3ZGtJNPtANjzRHyiaZibPms8Muf0fmK/zliHjNXDsTg98nXOs3Ljfzn27NSAUc2O8CZGN7A==" spinCount="100000" sheet="1" objects="1" scenarios="1" formatColumns="0" formatRows="0" autoFilter="0"/>
  <autoFilter ref="C81:K186" xr:uid="{00000000-0009-0000-0000-000005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3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100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949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ROUND(J81,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ROUND((SUM(BE81:BE233)),  2)</f>
        <v>0</v>
      </c>
      <c r="I33" s="90">
        <v>0.21</v>
      </c>
      <c r="J33" s="89">
        <f>ROUND(((SUM(BE81:BE233))*I33),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ROUND((SUM(BF81:BF233)),  2)</f>
        <v>0</v>
      </c>
      <c r="I34" s="90">
        <v>0.12</v>
      </c>
      <c r="J34" s="89">
        <f>ROUND(((SUM(BF81:BF233))*I34),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ROUND((SUM(BG81:BG233)),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ROUND((SUM(BH81:BH233)),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ROUND((SUM(BI81:BI233)),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00-14-03 - Výstroj trati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J81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J82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J83</f>
        <v>0</v>
      </c>
      <c r="L61" s="158"/>
    </row>
    <row r="62" spans="2:47" s="1" customFormat="1" ht="21.75" customHeight="1">
      <c r="B62" s="33"/>
      <c r="L62" s="33"/>
    </row>
    <row r="63" spans="2:47" s="1" customFormat="1" ht="6.95" customHeight="1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>
      <c r="B68" s="33"/>
      <c r="C68" s="22" t="s">
        <v>251</v>
      </c>
      <c r="L68" s="33"/>
    </row>
    <row r="69" spans="2:20" s="1" customFormat="1" ht="6.95" customHeight="1">
      <c r="B69" s="33"/>
      <c r="L69" s="33"/>
    </row>
    <row r="70" spans="2:20" s="1" customFormat="1" ht="12" customHeight="1">
      <c r="B70" s="33"/>
      <c r="C70" s="28" t="s">
        <v>16</v>
      </c>
      <c r="L70" s="33"/>
    </row>
    <row r="71" spans="2:20" s="1" customFormat="1" ht="26.25" customHeight="1">
      <c r="B71" s="33"/>
      <c r="E71" s="319" t="str">
        <f>E7</f>
        <v>Odstranění havarijního stavu po povodních 2024 - komplexní oprava trati v úseku Vápenná - Javorník ve Slezsku - PD</v>
      </c>
      <c r="F71" s="320"/>
      <c r="G71" s="320"/>
      <c r="H71" s="320"/>
      <c r="L71" s="33"/>
    </row>
    <row r="72" spans="2:20" s="1" customFormat="1" ht="12" customHeight="1">
      <c r="B72" s="33"/>
      <c r="C72" s="28" t="s">
        <v>243</v>
      </c>
      <c r="L72" s="33"/>
    </row>
    <row r="73" spans="2:20" s="1" customFormat="1" ht="16.5" customHeight="1">
      <c r="B73" s="33"/>
      <c r="E73" s="315" t="str">
        <f>E9</f>
        <v>SO 00-14-03 - Výstroj trati</v>
      </c>
      <c r="F73" s="321"/>
      <c r="G73" s="321"/>
      <c r="H73" s="321"/>
      <c r="L73" s="33"/>
    </row>
    <row r="74" spans="2:20" s="1" customFormat="1" ht="6.95" customHeight="1">
      <c r="B74" s="33"/>
      <c r="L74" s="33"/>
    </row>
    <row r="75" spans="2:20" s="1" customFormat="1" ht="12" customHeight="1">
      <c r="B75" s="33"/>
      <c r="C75" s="28" t="s">
        <v>21</v>
      </c>
      <c r="F75" s="26" t="str">
        <f>F12</f>
        <v xml:space="preserve"> </v>
      </c>
      <c r="I75" s="28" t="s">
        <v>23</v>
      </c>
      <c r="J75" s="50" t="str">
        <f>IF(J12="","",J12)</f>
        <v>10. 4. 2025</v>
      </c>
      <c r="L75" s="33"/>
    </row>
    <row r="76" spans="2:20" s="1" customFormat="1" ht="6.95" customHeight="1">
      <c r="B76" s="33"/>
      <c r="L76" s="33"/>
    </row>
    <row r="77" spans="2:20" s="1" customFormat="1" ht="15.2" customHeight="1">
      <c r="B77" s="33"/>
      <c r="C77" s="28" t="s">
        <v>25</v>
      </c>
      <c r="F77" s="26" t="str">
        <f>E15</f>
        <v xml:space="preserve">Správa železnic, státní organizace </v>
      </c>
      <c r="I77" s="28" t="s">
        <v>33</v>
      </c>
      <c r="J77" s="31" t="str">
        <f>E21</f>
        <v>Prodin a.s.</v>
      </c>
      <c r="L77" s="33"/>
    </row>
    <row r="78" spans="2:20" s="1" customFormat="1" ht="15.2" customHeight="1">
      <c r="B78" s="33"/>
      <c r="C78" s="28" t="s">
        <v>31</v>
      </c>
      <c r="F78" s="26" t="str">
        <f>IF(E18="","",E18)</f>
        <v>Vyplň údaj</v>
      </c>
      <c r="I78" s="28" t="s">
        <v>38</v>
      </c>
      <c r="J78" s="31" t="str">
        <f>E24</f>
        <v xml:space="preserve"> </v>
      </c>
      <c r="L78" s="33"/>
    </row>
    <row r="79" spans="2:20" s="1" customFormat="1" ht="10.35" customHeight="1">
      <c r="B79" s="33"/>
      <c r="L79" s="33"/>
    </row>
    <row r="80" spans="2:20" s="9" customFormat="1" ht="29.25" customHeight="1">
      <c r="B80" s="104"/>
      <c r="C80" s="105" t="s">
        <v>252</v>
      </c>
      <c r="D80" s="106" t="s">
        <v>60</v>
      </c>
      <c r="E80" s="106" t="s">
        <v>56</v>
      </c>
      <c r="F80" s="106" t="s">
        <v>57</v>
      </c>
      <c r="G80" s="106" t="s">
        <v>253</v>
      </c>
      <c r="H80" s="106" t="s">
        <v>254</v>
      </c>
      <c r="I80" s="106" t="s">
        <v>255</v>
      </c>
      <c r="J80" s="106" t="s">
        <v>247</v>
      </c>
      <c r="K80" s="107" t="s">
        <v>256</v>
      </c>
      <c r="L80" s="104"/>
      <c r="M80" s="57" t="s">
        <v>19</v>
      </c>
      <c r="N80" s="58" t="s">
        <v>45</v>
      </c>
      <c r="O80" s="58" t="s">
        <v>257</v>
      </c>
      <c r="P80" s="58" t="s">
        <v>258</v>
      </c>
      <c r="Q80" s="58" t="s">
        <v>259</v>
      </c>
      <c r="R80" s="58" t="s">
        <v>260</v>
      </c>
      <c r="S80" s="58" t="s">
        <v>261</v>
      </c>
      <c r="T80" s="59" t="s">
        <v>262</v>
      </c>
    </row>
    <row r="81" spans="2:65" s="1" customFormat="1" ht="22.9" customHeight="1">
      <c r="B81" s="33"/>
      <c r="C81" s="62" t="s">
        <v>263</v>
      </c>
      <c r="J81" s="108">
        <f>BK81</f>
        <v>0</v>
      </c>
      <c r="L81" s="33"/>
      <c r="M81" s="60"/>
      <c r="N81" s="51"/>
      <c r="O81" s="51"/>
      <c r="P81" s="109">
        <f>P82</f>
        <v>0</v>
      </c>
      <c r="Q81" s="51"/>
      <c r="R81" s="109">
        <f>R82</f>
        <v>4.0863999999999994</v>
      </c>
      <c r="S81" s="51"/>
      <c r="T81" s="110">
        <f>T82</f>
        <v>0</v>
      </c>
      <c r="AT81" s="18" t="s">
        <v>74</v>
      </c>
      <c r="AU81" s="18" t="s">
        <v>248</v>
      </c>
      <c r="BK81" s="111">
        <f>BK82</f>
        <v>0</v>
      </c>
    </row>
    <row r="82" spans="2:65" s="10" customFormat="1" ht="25.9" customHeight="1">
      <c r="B82" s="112"/>
      <c r="D82" s="113" t="s">
        <v>74</v>
      </c>
      <c r="E82" s="114" t="s">
        <v>828</v>
      </c>
      <c r="F82" s="114" t="s">
        <v>829</v>
      </c>
      <c r="I82" s="115"/>
      <c r="J82" s="116">
        <f>BK82</f>
        <v>0</v>
      </c>
      <c r="L82" s="112"/>
      <c r="M82" s="117"/>
      <c r="P82" s="118">
        <f>P83</f>
        <v>0</v>
      </c>
      <c r="R82" s="118">
        <f>R83</f>
        <v>4.0863999999999994</v>
      </c>
      <c r="T82" s="119">
        <f>T83</f>
        <v>0</v>
      </c>
      <c r="AR82" s="113" t="s">
        <v>83</v>
      </c>
      <c r="AT82" s="120" t="s">
        <v>74</v>
      </c>
      <c r="AU82" s="120" t="s">
        <v>75</v>
      </c>
      <c r="AY82" s="113" t="s">
        <v>266</v>
      </c>
      <c r="BK82" s="121">
        <f>BK83</f>
        <v>0</v>
      </c>
    </row>
    <row r="83" spans="2:65" s="10" customFormat="1" ht="22.9" customHeight="1">
      <c r="B83" s="112"/>
      <c r="D83" s="113" t="s">
        <v>74</v>
      </c>
      <c r="E83" s="162" t="s">
        <v>264</v>
      </c>
      <c r="F83" s="162" t="s">
        <v>830</v>
      </c>
      <c r="I83" s="115"/>
      <c r="J83" s="163">
        <f>BK83</f>
        <v>0</v>
      </c>
      <c r="L83" s="112"/>
      <c r="M83" s="117"/>
      <c r="P83" s="118">
        <f>SUM(P84:P233)</f>
        <v>0</v>
      </c>
      <c r="R83" s="118">
        <f>SUM(R84:R233)</f>
        <v>4.0863999999999994</v>
      </c>
      <c r="T83" s="119">
        <f>SUM(T84:T233)</f>
        <v>0</v>
      </c>
      <c r="AR83" s="113" t="s">
        <v>83</v>
      </c>
      <c r="AT83" s="120" t="s">
        <v>74</v>
      </c>
      <c r="AU83" s="120" t="s">
        <v>83</v>
      </c>
      <c r="AY83" s="113" t="s">
        <v>266</v>
      </c>
      <c r="BK83" s="121">
        <f>SUM(BK84:BK233)</f>
        <v>0</v>
      </c>
    </row>
    <row r="84" spans="2:65" s="1" customFormat="1" ht="37.9" customHeight="1">
      <c r="B84" s="33"/>
      <c r="C84" s="122" t="s">
        <v>83</v>
      </c>
      <c r="D84" s="122" t="s">
        <v>267</v>
      </c>
      <c r="E84" s="123" t="s">
        <v>950</v>
      </c>
      <c r="F84" s="124" t="s">
        <v>951</v>
      </c>
      <c r="G84" s="125" t="s">
        <v>789</v>
      </c>
      <c r="H84" s="126">
        <v>3</v>
      </c>
      <c r="I84" s="127"/>
      <c r="J84" s="128">
        <f>ROUND(I84*H84,2)</f>
        <v>0</v>
      </c>
      <c r="K84" s="124" t="s">
        <v>271</v>
      </c>
      <c r="L84" s="33"/>
      <c r="M84" s="129" t="s">
        <v>19</v>
      </c>
      <c r="N84" s="130" t="s">
        <v>46</v>
      </c>
      <c r="P84" s="131">
        <f>O84*H84</f>
        <v>0</v>
      </c>
      <c r="Q84" s="131">
        <v>0</v>
      </c>
      <c r="R84" s="131">
        <f>Q84*H84</f>
        <v>0</v>
      </c>
      <c r="S84" s="131">
        <v>0</v>
      </c>
      <c r="T84" s="132">
        <f>S84*H84</f>
        <v>0</v>
      </c>
      <c r="AR84" s="133" t="s">
        <v>272</v>
      </c>
      <c r="AT84" s="133" t="s">
        <v>267</v>
      </c>
      <c r="AU84" s="133" t="s">
        <v>85</v>
      </c>
      <c r="AY84" s="18" t="s">
        <v>266</v>
      </c>
      <c r="BE84" s="134">
        <f>IF(N84="základní",J84,0)</f>
        <v>0</v>
      </c>
      <c r="BF84" s="134">
        <f>IF(N84="snížená",J84,0)</f>
        <v>0</v>
      </c>
      <c r="BG84" s="134">
        <f>IF(N84="zákl. přenesená",J84,0)</f>
        <v>0</v>
      </c>
      <c r="BH84" s="134">
        <f>IF(N84="sníž. přenesená",J84,0)</f>
        <v>0</v>
      </c>
      <c r="BI84" s="134">
        <f>IF(N84="nulová",J84,0)</f>
        <v>0</v>
      </c>
      <c r="BJ84" s="18" t="s">
        <v>83</v>
      </c>
      <c r="BK84" s="134">
        <f>ROUND(I84*H84,2)</f>
        <v>0</v>
      </c>
      <c r="BL84" s="18" t="s">
        <v>272</v>
      </c>
      <c r="BM84" s="133" t="s">
        <v>952</v>
      </c>
    </row>
    <row r="85" spans="2:65" s="14" customFormat="1" ht="11.25">
      <c r="B85" s="164"/>
      <c r="D85" s="136" t="s">
        <v>274</v>
      </c>
      <c r="E85" s="165" t="s">
        <v>19</v>
      </c>
      <c r="F85" s="166" t="s">
        <v>953</v>
      </c>
      <c r="H85" s="165" t="s">
        <v>19</v>
      </c>
      <c r="I85" s="167"/>
      <c r="L85" s="164"/>
      <c r="M85" s="168"/>
      <c r="T85" s="169"/>
      <c r="AT85" s="165" t="s">
        <v>274</v>
      </c>
      <c r="AU85" s="165" t="s">
        <v>85</v>
      </c>
      <c r="AV85" s="14" t="s">
        <v>83</v>
      </c>
      <c r="AW85" s="14" t="s">
        <v>37</v>
      </c>
      <c r="AX85" s="14" t="s">
        <v>75</v>
      </c>
      <c r="AY85" s="165" t="s">
        <v>266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954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285</v>
      </c>
      <c r="H87" s="139">
        <v>3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16.5" customHeight="1">
      <c r="B88" s="33"/>
      <c r="C88" s="170" t="s">
        <v>85</v>
      </c>
      <c r="D88" s="170" t="s">
        <v>298</v>
      </c>
      <c r="E88" s="171" t="s">
        <v>955</v>
      </c>
      <c r="F88" s="172" t="s">
        <v>956</v>
      </c>
      <c r="G88" s="173" t="s">
        <v>789</v>
      </c>
      <c r="H88" s="174">
        <v>3</v>
      </c>
      <c r="I88" s="175"/>
      <c r="J88" s="176">
        <f>ROUND(I88*H88,2)</f>
        <v>0</v>
      </c>
      <c r="K88" s="172" t="s">
        <v>271</v>
      </c>
      <c r="L88" s="177"/>
      <c r="M88" s="178" t="s">
        <v>19</v>
      </c>
      <c r="N88" s="179" t="s">
        <v>46</v>
      </c>
      <c r="P88" s="131">
        <f>O88*H88</f>
        <v>0</v>
      </c>
      <c r="Q88" s="131">
        <v>3.0999999999999999E-3</v>
      </c>
      <c r="R88" s="131">
        <f>Q88*H88</f>
        <v>9.2999999999999992E-3</v>
      </c>
      <c r="S88" s="131">
        <v>0</v>
      </c>
      <c r="T88" s="132">
        <f>S88*H88</f>
        <v>0</v>
      </c>
      <c r="AR88" s="133" t="s">
        <v>303</v>
      </c>
      <c r="AT88" s="133" t="s">
        <v>298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957</v>
      </c>
    </row>
    <row r="89" spans="2:65" s="1" customFormat="1" ht="19.5">
      <c r="B89" s="33"/>
      <c r="D89" s="136" t="s">
        <v>341</v>
      </c>
      <c r="F89" s="150" t="s">
        <v>958</v>
      </c>
      <c r="I89" s="151"/>
      <c r="L89" s="33"/>
      <c r="M89" s="152"/>
      <c r="T89" s="54"/>
      <c r="AT89" s="18" t="s">
        <v>341</v>
      </c>
      <c r="AU89" s="18" t="s">
        <v>85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953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954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285</v>
      </c>
      <c r="H92" s="139">
        <v>3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83</v>
      </c>
      <c r="AY92" s="137" t="s">
        <v>266</v>
      </c>
    </row>
    <row r="93" spans="2:65" s="1" customFormat="1" ht="37.9" customHeight="1">
      <c r="B93" s="33"/>
      <c r="C93" s="122" t="s">
        <v>285</v>
      </c>
      <c r="D93" s="122" t="s">
        <v>267</v>
      </c>
      <c r="E93" s="123" t="s">
        <v>959</v>
      </c>
      <c r="F93" s="124" t="s">
        <v>960</v>
      </c>
      <c r="G93" s="125" t="s">
        <v>789</v>
      </c>
      <c r="H93" s="126">
        <v>15</v>
      </c>
      <c r="I93" s="127"/>
      <c r="J93" s="128">
        <f>ROUND(I93*H93,2)</f>
        <v>0</v>
      </c>
      <c r="K93" s="124" t="s">
        <v>271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961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953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962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295</v>
      </c>
      <c r="H96" s="139">
        <v>6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75</v>
      </c>
      <c r="AY96" s="137" t="s">
        <v>266</v>
      </c>
    </row>
    <row r="97" spans="2:65" s="14" customFormat="1" ht="11.25">
      <c r="B97" s="164"/>
      <c r="D97" s="136" t="s">
        <v>274</v>
      </c>
      <c r="E97" s="165" t="s">
        <v>19</v>
      </c>
      <c r="F97" s="166" t="s">
        <v>963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307</v>
      </c>
      <c r="H98" s="139">
        <v>9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2" customFormat="1" ht="11.25">
      <c r="B99" s="143"/>
      <c r="D99" s="136" t="s">
        <v>274</v>
      </c>
      <c r="E99" s="144" t="s">
        <v>19</v>
      </c>
      <c r="F99" s="145" t="s">
        <v>276</v>
      </c>
      <c r="H99" s="146">
        <v>15</v>
      </c>
      <c r="I99" s="147"/>
      <c r="L99" s="143"/>
      <c r="M99" s="148"/>
      <c r="T99" s="149"/>
      <c r="AT99" s="144" t="s">
        <v>274</v>
      </c>
      <c r="AU99" s="144" t="s">
        <v>85</v>
      </c>
      <c r="AV99" s="12" t="s">
        <v>272</v>
      </c>
      <c r="AW99" s="12" t="s">
        <v>37</v>
      </c>
      <c r="AX99" s="12" t="s">
        <v>83</v>
      </c>
      <c r="AY99" s="144" t="s">
        <v>266</v>
      </c>
    </row>
    <row r="100" spans="2:65" s="1" customFormat="1" ht="16.5" customHeight="1">
      <c r="B100" s="33"/>
      <c r="C100" s="170" t="s">
        <v>272</v>
      </c>
      <c r="D100" s="170" t="s">
        <v>298</v>
      </c>
      <c r="E100" s="171" t="s">
        <v>964</v>
      </c>
      <c r="F100" s="172" t="s">
        <v>965</v>
      </c>
      <c r="G100" s="173" t="s">
        <v>789</v>
      </c>
      <c r="H100" s="174">
        <v>15</v>
      </c>
      <c r="I100" s="175"/>
      <c r="J100" s="176">
        <f>ROUND(I100*H100,2)</f>
        <v>0</v>
      </c>
      <c r="K100" s="172" t="s">
        <v>271</v>
      </c>
      <c r="L100" s="177"/>
      <c r="M100" s="178" t="s">
        <v>19</v>
      </c>
      <c r="N100" s="179" t="s">
        <v>46</v>
      </c>
      <c r="P100" s="131">
        <f>O100*H100</f>
        <v>0</v>
      </c>
      <c r="Q100" s="131">
        <v>5.4999999999999997E-3</v>
      </c>
      <c r="R100" s="131">
        <f>Q100*H100</f>
        <v>8.249999999999999E-2</v>
      </c>
      <c r="S100" s="131">
        <v>0</v>
      </c>
      <c r="T100" s="132">
        <f>S100*H100</f>
        <v>0</v>
      </c>
      <c r="AR100" s="133" t="s">
        <v>303</v>
      </c>
      <c r="AT100" s="133" t="s">
        <v>298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966</v>
      </c>
    </row>
    <row r="101" spans="2:65" s="1" customFormat="1" ht="19.5">
      <c r="B101" s="33"/>
      <c r="D101" s="136" t="s">
        <v>341</v>
      </c>
      <c r="F101" s="150" t="s">
        <v>958</v>
      </c>
      <c r="I101" s="151"/>
      <c r="L101" s="33"/>
      <c r="M101" s="152"/>
      <c r="T101" s="54"/>
      <c r="AT101" s="18" t="s">
        <v>341</v>
      </c>
      <c r="AU101" s="18" t="s">
        <v>85</v>
      </c>
    </row>
    <row r="102" spans="2:65" s="14" customFormat="1" ht="11.25">
      <c r="B102" s="164"/>
      <c r="D102" s="136" t="s">
        <v>274</v>
      </c>
      <c r="E102" s="165" t="s">
        <v>19</v>
      </c>
      <c r="F102" s="166" t="s">
        <v>953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4" customFormat="1" ht="11.25">
      <c r="B103" s="164"/>
      <c r="D103" s="136" t="s">
        <v>274</v>
      </c>
      <c r="E103" s="165" t="s">
        <v>19</v>
      </c>
      <c r="F103" s="166" t="s">
        <v>962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295</v>
      </c>
      <c r="H104" s="139">
        <v>6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4" customFormat="1" ht="11.25">
      <c r="B105" s="164"/>
      <c r="D105" s="136" t="s">
        <v>274</v>
      </c>
      <c r="E105" s="165" t="s">
        <v>19</v>
      </c>
      <c r="F105" s="166" t="s">
        <v>963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307</v>
      </c>
      <c r="H106" s="139">
        <v>9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2" customFormat="1" ht="11.25">
      <c r="B107" s="143"/>
      <c r="D107" s="136" t="s">
        <v>274</v>
      </c>
      <c r="E107" s="144" t="s">
        <v>19</v>
      </c>
      <c r="F107" s="145" t="s">
        <v>276</v>
      </c>
      <c r="H107" s="146">
        <v>15</v>
      </c>
      <c r="I107" s="147"/>
      <c r="L107" s="143"/>
      <c r="M107" s="148"/>
      <c r="T107" s="149"/>
      <c r="AT107" s="144" t="s">
        <v>274</v>
      </c>
      <c r="AU107" s="144" t="s">
        <v>85</v>
      </c>
      <c r="AV107" s="12" t="s">
        <v>272</v>
      </c>
      <c r="AW107" s="12" t="s">
        <v>37</v>
      </c>
      <c r="AX107" s="12" t="s">
        <v>83</v>
      </c>
      <c r="AY107" s="144" t="s">
        <v>266</v>
      </c>
    </row>
    <row r="108" spans="2:65" s="1" customFormat="1" ht="37.9" customHeight="1">
      <c r="B108" s="33"/>
      <c r="C108" s="122" t="s">
        <v>264</v>
      </c>
      <c r="D108" s="122" t="s">
        <v>267</v>
      </c>
      <c r="E108" s="123" t="s">
        <v>967</v>
      </c>
      <c r="F108" s="124" t="s">
        <v>968</v>
      </c>
      <c r="G108" s="125" t="s">
        <v>789</v>
      </c>
      <c r="H108" s="126">
        <v>43</v>
      </c>
      <c r="I108" s="127"/>
      <c r="J108" s="128">
        <f>ROUND(I108*H108,2)</f>
        <v>0</v>
      </c>
      <c r="K108" s="124" t="s">
        <v>271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969</v>
      </c>
    </row>
    <row r="109" spans="2:65" s="14" customFormat="1" ht="11.25">
      <c r="B109" s="164"/>
      <c r="D109" s="136" t="s">
        <v>274</v>
      </c>
      <c r="E109" s="165" t="s">
        <v>19</v>
      </c>
      <c r="F109" s="166" t="s">
        <v>953</v>
      </c>
      <c r="H109" s="165" t="s">
        <v>19</v>
      </c>
      <c r="I109" s="167"/>
      <c r="L109" s="164"/>
      <c r="M109" s="168"/>
      <c r="T109" s="169"/>
      <c r="AT109" s="165" t="s">
        <v>274</v>
      </c>
      <c r="AU109" s="165" t="s">
        <v>85</v>
      </c>
      <c r="AV109" s="14" t="s">
        <v>83</v>
      </c>
      <c r="AW109" s="14" t="s">
        <v>37</v>
      </c>
      <c r="AX109" s="14" t="s">
        <v>75</v>
      </c>
      <c r="AY109" s="165" t="s">
        <v>266</v>
      </c>
    </row>
    <row r="110" spans="2:65" s="14" customFormat="1" ht="11.25">
      <c r="B110" s="164"/>
      <c r="D110" s="136" t="s">
        <v>274</v>
      </c>
      <c r="E110" s="165" t="s">
        <v>19</v>
      </c>
      <c r="F110" s="166" t="s">
        <v>970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83</v>
      </c>
      <c r="H111" s="139">
        <v>1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4" customFormat="1" ht="11.25">
      <c r="B112" s="164"/>
      <c r="D112" s="136" t="s">
        <v>274</v>
      </c>
      <c r="E112" s="165" t="s">
        <v>19</v>
      </c>
      <c r="F112" s="166" t="s">
        <v>971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457</v>
      </c>
      <c r="H113" s="139">
        <v>42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>
      <c r="B114" s="143"/>
      <c r="D114" s="136" t="s">
        <v>274</v>
      </c>
      <c r="E114" s="144" t="s">
        <v>19</v>
      </c>
      <c r="F114" s="145" t="s">
        <v>276</v>
      </c>
      <c r="H114" s="146">
        <v>43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16.5" customHeight="1">
      <c r="B115" s="33"/>
      <c r="C115" s="170" t="s">
        <v>295</v>
      </c>
      <c r="D115" s="170" t="s">
        <v>298</v>
      </c>
      <c r="E115" s="171" t="s">
        <v>972</v>
      </c>
      <c r="F115" s="172" t="s">
        <v>973</v>
      </c>
      <c r="G115" s="173" t="s">
        <v>789</v>
      </c>
      <c r="H115" s="174">
        <v>43</v>
      </c>
      <c r="I115" s="175"/>
      <c r="J115" s="176">
        <f>ROUND(I115*H115,2)</f>
        <v>0</v>
      </c>
      <c r="K115" s="172" t="s">
        <v>271</v>
      </c>
      <c r="L115" s="177"/>
      <c r="M115" s="178" t="s">
        <v>19</v>
      </c>
      <c r="N115" s="179" t="s">
        <v>46</v>
      </c>
      <c r="P115" s="131">
        <f>O115*H115</f>
        <v>0</v>
      </c>
      <c r="Q115" s="131">
        <v>3.5000000000000001E-3</v>
      </c>
      <c r="R115" s="131">
        <f>Q115*H115</f>
        <v>0.15049999999999999</v>
      </c>
      <c r="S115" s="131">
        <v>0</v>
      </c>
      <c r="T115" s="132">
        <f>S115*H115</f>
        <v>0</v>
      </c>
      <c r="AR115" s="133" t="s">
        <v>303</v>
      </c>
      <c r="AT115" s="133" t="s">
        <v>298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974</v>
      </c>
    </row>
    <row r="116" spans="2:65" s="1" customFormat="1" ht="19.5">
      <c r="B116" s="33"/>
      <c r="D116" s="136" t="s">
        <v>341</v>
      </c>
      <c r="F116" s="150" t="s">
        <v>958</v>
      </c>
      <c r="I116" s="151"/>
      <c r="L116" s="33"/>
      <c r="M116" s="152"/>
      <c r="T116" s="54"/>
      <c r="AT116" s="18" t="s">
        <v>341</v>
      </c>
      <c r="AU116" s="18" t="s">
        <v>85</v>
      </c>
    </row>
    <row r="117" spans="2:65" s="14" customFormat="1" ht="11.25">
      <c r="B117" s="164"/>
      <c r="D117" s="136" t="s">
        <v>274</v>
      </c>
      <c r="E117" s="165" t="s">
        <v>19</v>
      </c>
      <c r="F117" s="166" t="s">
        <v>953</v>
      </c>
      <c r="H117" s="165" t="s">
        <v>19</v>
      </c>
      <c r="I117" s="167"/>
      <c r="L117" s="164"/>
      <c r="M117" s="168"/>
      <c r="T117" s="169"/>
      <c r="AT117" s="165" t="s">
        <v>274</v>
      </c>
      <c r="AU117" s="165" t="s">
        <v>85</v>
      </c>
      <c r="AV117" s="14" t="s">
        <v>83</v>
      </c>
      <c r="AW117" s="14" t="s">
        <v>37</v>
      </c>
      <c r="AX117" s="14" t="s">
        <v>75</v>
      </c>
      <c r="AY117" s="165" t="s">
        <v>266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970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83</v>
      </c>
      <c r="H119" s="139">
        <v>1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4" customFormat="1" ht="11.25">
      <c r="B120" s="164"/>
      <c r="D120" s="136" t="s">
        <v>274</v>
      </c>
      <c r="E120" s="165" t="s">
        <v>19</v>
      </c>
      <c r="F120" s="166" t="s">
        <v>971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65" s="11" customFormat="1" ht="11.25">
      <c r="B121" s="135"/>
      <c r="D121" s="136" t="s">
        <v>274</v>
      </c>
      <c r="E121" s="137" t="s">
        <v>19</v>
      </c>
      <c r="F121" s="138" t="s">
        <v>413</v>
      </c>
      <c r="H121" s="139">
        <v>27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4" customFormat="1" ht="11.25">
      <c r="B122" s="164"/>
      <c r="D122" s="136" t="s">
        <v>274</v>
      </c>
      <c r="E122" s="165" t="s">
        <v>19</v>
      </c>
      <c r="F122" s="166" t="s">
        <v>975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370</v>
      </c>
      <c r="H123" s="139">
        <v>15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2" customFormat="1" ht="11.25">
      <c r="B124" s="143"/>
      <c r="D124" s="136" t="s">
        <v>274</v>
      </c>
      <c r="E124" s="144" t="s">
        <v>19</v>
      </c>
      <c r="F124" s="145" t="s">
        <v>276</v>
      </c>
      <c r="H124" s="146">
        <v>43</v>
      </c>
      <c r="I124" s="147"/>
      <c r="L124" s="143"/>
      <c r="M124" s="148"/>
      <c r="T124" s="149"/>
      <c r="AT124" s="144" t="s">
        <v>274</v>
      </c>
      <c r="AU124" s="144" t="s">
        <v>85</v>
      </c>
      <c r="AV124" s="12" t="s">
        <v>272</v>
      </c>
      <c r="AW124" s="12" t="s">
        <v>37</v>
      </c>
      <c r="AX124" s="12" t="s">
        <v>83</v>
      </c>
      <c r="AY124" s="144" t="s">
        <v>266</v>
      </c>
    </row>
    <row r="125" spans="2:65" s="1" customFormat="1" ht="37.9" customHeight="1">
      <c r="B125" s="33"/>
      <c r="C125" s="122" t="s">
        <v>293</v>
      </c>
      <c r="D125" s="122" t="s">
        <v>267</v>
      </c>
      <c r="E125" s="123" t="s">
        <v>976</v>
      </c>
      <c r="F125" s="124" t="s">
        <v>977</v>
      </c>
      <c r="G125" s="125" t="s">
        <v>789</v>
      </c>
      <c r="H125" s="126">
        <v>44</v>
      </c>
      <c r="I125" s="127"/>
      <c r="J125" s="128">
        <f>ROUND(I125*H125,2)</f>
        <v>0</v>
      </c>
      <c r="K125" s="124" t="s">
        <v>271</v>
      </c>
      <c r="L125" s="33"/>
      <c r="M125" s="129" t="s">
        <v>19</v>
      </c>
      <c r="N125" s="130" t="s">
        <v>46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272</v>
      </c>
      <c r="AT125" s="133" t="s">
        <v>267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978</v>
      </c>
    </row>
    <row r="126" spans="2:65" s="14" customFormat="1" ht="11.25">
      <c r="B126" s="164"/>
      <c r="D126" s="136" t="s">
        <v>274</v>
      </c>
      <c r="E126" s="165" t="s">
        <v>19</v>
      </c>
      <c r="F126" s="166" t="s">
        <v>953</v>
      </c>
      <c r="H126" s="165" t="s">
        <v>19</v>
      </c>
      <c r="I126" s="167"/>
      <c r="L126" s="164"/>
      <c r="M126" s="168"/>
      <c r="T126" s="169"/>
      <c r="AT126" s="165" t="s">
        <v>274</v>
      </c>
      <c r="AU126" s="165" t="s">
        <v>85</v>
      </c>
      <c r="AV126" s="14" t="s">
        <v>83</v>
      </c>
      <c r="AW126" s="14" t="s">
        <v>37</v>
      </c>
      <c r="AX126" s="14" t="s">
        <v>75</v>
      </c>
      <c r="AY126" s="165" t="s">
        <v>266</v>
      </c>
    </row>
    <row r="127" spans="2:65" s="14" customFormat="1" ht="11.25">
      <c r="B127" s="164"/>
      <c r="D127" s="136" t="s">
        <v>274</v>
      </c>
      <c r="E127" s="165" t="s">
        <v>19</v>
      </c>
      <c r="F127" s="166" t="s">
        <v>979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85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1" customFormat="1" ht="11.25">
      <c r="B128" s="135"/>
      <c r="D128" s="136" t="s">
        <v>274</v>
      </c>
      <c r="E128" s="137" t="s">
        <v>19</v>
      </c>
      <c r="F128" s="138" t="s">
        <v>393</v>
      </c>
      <c r="H128" s="139">
        <v>22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4" customFormat="1" ht="11.25">
      <c r="B129" s="164"/>
      <c r="D129" s="136" t="s">
        <v>274</v>
      </c>
      <c r="E129" s="165" t="s">
        <v>19</v>
      </c>
      <c r="F129" s="166" t="s">
        <v>980</v>
      </c>
      <c r="H129" s="165" t="s">
        <v>19</v>
      </c>
      <c r="I129" s="167"/>
      <c r="L129" s="164"/>
      <c r="M129" s="168"/>
      <c r="T129" s="169"/>
      <c r="AT129" s="165" t="s">
        <v>274</v>
      </c>
      <c r="AU129" s="165" t="s">
        <v>85</v>
      </c>
      <c r="AV129" s="14" t="s">
        <v>83</v>
      </c>
      <c r="AW129" s="14" t="s">
        <v>37</v>
      </c>
      <c r="AX129" s="14" t="s">
        <v>75</v>
      </c>
      <c r="AY129" s="165" t="s">
        <v>266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393</v>
      </c>
      <c r="H130" s="139">
        <v>22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2" customFormat="1" ht="11.25">
      <c r="B131" s="143"/>
      <c r="D131" s="136" t="s">
        <v>274</v>
      </c>
      <c r="E131" s="144" t="s">
        <v>19</v>
      </c>
      <c r="F131" s="145" t="s">
        <v>276</v>
      </c>
      <c r="H131" s="146">
        <v>44</v>
      </c>
      <c r="I131" s="147"/>
      <c r="L131" s="143"/>
      <c r="M131" s="148"/>
      <c r="T131" s="149"/>
      <c r="AT131" s="144" t="s">
        <v>274</v>
      </c>
      <c r="AU131" s="144" t="s">
        <v>85</v>
      </c>
      <c r="AV131" s="12" t="s">
        <v>272</v>
      </c>
      <c r="AW131" s="12" t="s">
        <v>37</v>
      </c>
      <c r="AX131" s="12" t="s">
        <v>83</v>
      </c>
      <c r="AY131" s="144" t="s">
        <v>266</v>
      </c>
    </row>
    <row r="132" spans="2:65" s="1" customFormat="1" ht="16.5" customHeight="1">
      <c r="B132" s="33"/>
      <c r="C132" s="170" t="s">
        <v>303</v>
      </c>
      <c r="D132" s="170" t="s">
        <v>298</v>
      </c>
      <c r="E132" s="171" t="s">
        <v>981</v>
      </c>
      <c r="F132" s="172" t="s">
        <v>982</v>
      </c>
      <c r="G132" s="173" t="s">
        <v>789</v>
      </c>
      <c r="H132" s="174">
        <v>44</v>
      </c>
      <c r="I132" s="175"/>
      <c r="J132" s="176">
        <f>ROUND(I132*H132,2)</f>
        <v>0</v>
      </c>
      <c r="K132" s="172" t="s">
        <v>271</v>
      </c>
      <c r="L132" s="177"/>
      <c r="M132" s="178" t="s">
        <v>19</v>
      </c>
      <c r="N132" s="179" t="s">
        <v>46</v>
      </c>
      <c r="P132" s="131">
        <f>O132*H132</f>
        <v>0</v>
      </c>
      <c r="Q132" s="131">
        <v>2.2499999999999998E-3</v>
      </c>
      <c r="R132" s="131">
        <f>Q132*H132</f>
        <v>9.8999999999999991E-2</v>
      </c>
      <c r="S132" s="131">
        <v>0</v>
      </c>
      <c r="T132" s="132">
        <f>S132*H132</f>
        <v>0</v>
      </c>
      <c r="AR132" s="133" t="s">
        <v>303</v>
      </c>
      <c r="AT132" s="133" t="s">
        <v>298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983</v>
      </c>
    </row>
    <row r="133" spans="2:65" s="1" customFormat="1" ht="19.5">
      <c r="B133" s="33"/>
      <c r="D133" s="136" t="s">
        <v>341</v>
      </c>
      <c r="F133" s="150" t="s">
        <v>958</v>
      </c>
      <c r="I133" s="151"/>
      <c r="L133" s="33"/>
      <c r="M133" s="152"/>
      <c r="T133" s="54"/>
      <c r="AT133" s="18" t="s">
        <v>341</v>
      </c>
      <c r="AU133" s="18" t="s">
        <v>85</v>
      </c>
    </row>
    <row r="134" spans="2:65" s="14" customFormat="1" ht="11.25">
      <c r="B134" s="164"/>
      <c r="D134" s="136" t="s">
        <v>274</v>
      </c>
      <c r="E134" s="165" t="s">
        <v>19</v>
      </c>
      <c r="F134" s="166" t="s">
        <v>953</v>
      </c>
      <c r="H134" s="165" t="s">
        <v>19</v>
      </c>
      <c r="I134" s="167"/>
      <c r="L134" s="164"/>
      <c r="M134" s="168"/>
      <c r="T134" s="169"/>
      <c r="AT134" s="165" t="s">
        <v>274</v>
      </c>
      <c r="AU134" s="165" t="s">
        <v>85</v>
      </c>
      <c r="AV134" s="14" t="s">
        <v>83</v>
      </c>
      <c r="AW134" s="14" t="s">
        <v>37</v>
      </c>
      <c r="AX134" s="14" t="s">
        <v>75</v>
      </c>
      <c r="AY134" s="165" t="s">
        <v>266</v>
      </c>
    </row>
    <row r="135" spans="2:65" s="14" customFormat="1" ht="11.25">
      <c r="B135" s="164"/>
      <c r="D135" s="136" t="s">
        <v>274</v>
      </c>
      <c r="E135" s="165" t="s">
        <v>19</v>
      </c>
      <c r="F135" s="166" t="s">
        <v>979</v>
      </c>
      <c r="H135" s="165" t="s">
        <v>19</v>
      </c>
      <c r="I135" s="167"/>
      <c r="L135" s="164"/>
      <c r="M135" s="168"/>
      <c r="T135" s="169"/>
      <c r="AT135" s="165" t="s">
        <v>274</v>
      </c>
      <c r="AU135" s="165" t="s">
        <v>85</v>
      </c>
      <c r="AV135" s="14" t="s">
        <v>83</v>
      </c>
      <c r="AW135" s="14" t="s">
        <v>37</v>
      </c>
      <c r="AX135" s="14" t="s">
        <v>75</v>
      </c>
      <c r="AY135" s="165" t="s">
        <v>266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393</v>
      </c>
      <c r="H136" s="139">
        <v>22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4" customFormat="1" ht="11.25">
      <c r="B137" s="164"/>
      <c r="D137" s="136" t="s">
        <v>274</v>
      </c>
      <c r="E137" s="165" t="s">
        <v>19</v>
      </c>
      <c r="F137" s="166" t="s">
        <v>980</v>
      </c>
      <c r="H137" s="165" t="s">
        <v>19</v>
      </c>
      <c r="I137" s="167"/>
      <c r="L137" s="164"/>
      <c r="M137" s="168"/>
      <c r="T137" s="169"/>
      <c r="AT137" s="165" t="s">
        <v>274</v>
      </c>
      <c r="AU137" s="165" t="s">
        <v>85</v>
      </c>
      <c r="AV137" s="14" t="s">
        <v>83</v>
      </c>
      <c r="AW137" s="14" t="s">
        <v>37</v>
      </c>
      <c r="AX137" s="14" t="s">
        <v>75</v>
      </c>
      <c r="AY137" s="165" t="s">
        <v>266</v>
      </c>
    </row>
    <row r="138" spans="2:65" s="11" customFormat="1" ht="11.25">
      <c r="B138" s="135"/>
      <c r="D138" s="136" t="s">
        <v>274</v>
      </c>
      <c r="E138" s="137" t="s">
        <v>19</v>
      </c>
      <c r="F138" s="138" t="s">
        <v>393</v>
      </c>
      <c r="H138" s="139">
        <v>22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75</v>
      </c>
      <c r="AY138" s="137" t="s">
        <v>266</v>
      </c>
    </row>
    <row r="139" spans="2:65" s="12" customFormat="1" ht="11.25">
      <c r="B139" s="143"/>
      <c r="D139" s="136" t="s">
        <v>274</v>
      </c>
      <c r="E139" s="144" t="s">
        <v>19</v>
      </c>
      <c r="F139" s="145" t="s">
        <v>276</v>
      </c>
      <c r="H139" s="146">
        <v>44</v>
      </c>
      <c r="I139" s="147"/>
      <c r="L139" s="143"/>
      <c r="M139" s="148"/>
      <c r="T139" s="149"/>
      <c r="AT139" s="144" t="s">
        <v>274</v>
      </c>
      <c r="AU139" s="144" t="s">
        <v>85</v>
      </c>
      <c r="AV139" s="12" t="s">
        <v>272</v>
      </c>
      <c r="AW139" s="12" t="s">
        <v>37</v>
      </c>
      <c r="AX139" s="12" t="s">
        <v>83</v>
      </c>
      <c r="AY139" s="144" t="s">
        <v>266</v>
      </c>
    </row>
    <row r="140" spans="2:65" s="1" customFormat="1" ht="37.9" customHeight="1">
      <c r="B140" s="33"/>
      <c r="C140" s="122" t="s">
        <v>307</v>
      </c>
      <c r="D140" s="122" t="s">
        <v>267</v>
      </c>
      <c r="E140" s="123" t="s">
        <v>984</v>
      </c>
      <c r="F140" s="124" t="s">
        <v>985</v>
      </c>
      <c r="G140" s="125" t="s">
        <v>789</v>
      </c>
      <c r="H140" s="126">
        <v>21</v>
      </c>
      <c r="I140" s="127"/>
      <c r="J140" s="128">
        <f>ROUND(I140*H140,2)</f>
        <v>0</v>
      </c>
      <c r="K140" s="124" t="s">
        <v>271</v>
      </c>
      <c r="L140" s="33"/>
      <c r="M140" s="129" t="s">
        <v>19</v>
      </c>
      <c r="N140" s="130" t="s">
        <v>46</v>
      </c>
      <c r="P140" s="131">
        <f>O140*H140</f>
        <v>0</v>
      </c>
      <c r="Q140" s="131">
        <v>0</v>
      </c>
      <c r="R140" s="131">
        <f>Q140*H140</f>
        <v>0</v>
      </c>
      <c r="S140" s="131">
        <v>0</v>
      </c>
      <c r="T140" s="132">
        <f>S140*H140</f>
        <v>0</v>
      </c>
      <c r="AR140" s="133" t="s">
        <v>272</v>
      </c>
      <c r="AT140" s="133" t="s">
        <v>267</v>
      </c>
      <c r="AU140" s="133" t="s">
        <v>85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272</v>
      </c>
      <c r="BM140" s="133" t="s">
        <v>986</v>
      </c>
    </row>
    <row r="141" spans="2:65" s="14" customFormat="1" ht="11.25">
      <c r="B141" s="164"/>
      <c r="D141" s="136" t="s">
        <v>274</v>
      </c>
      <c r="E141" s="165" t="s">
        <v>19</v>
      </c>
      <c r="F141" s="166" t="s">
        <v>953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4" customFormat="1" ht="11.25">
      <c r="B142" s="164"/>
      <c r="D142" s="136" t="s">
        <v>274</v>
      </c>
      <c r="E142" s="165" t="s">
        <v>19</v>
      </c>
      <c r="F142" s="166" t="s">
        <v>987</v>
      </c>
      <c r="H142" s="165" t="s">
        <v>19</v>
      </c>
      <c r="I142" s="167"/>
      <c r="L142" s="164"/>
      <c r="M142" s="168"/>
      <c r="T142" s="169"/>
      <c r="AT142" s="165" t="s">
        <v>274</v>
      </c>
      <c r="AU142" s="165" t="s">
        <v>85</v>
      </c>
      <c r="AV142" s="14" t="s">
        <v>83</v>
      </c>
      <c r="AW142" s="14" t="s">
        <v>37</v>
      </c>
      <c r="AX142" s="14" t="s">
        <v>75</v>
      </c>
      <c r="AY142" s="165" t="s">
        <v>266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7</v>
      </c>
      <c r="H143" s="139">
        <v>21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83</v>
      </c>
      <c r="AY143" s="137" t="s">
        <v>266</v>
      </c>
    </row>
    <row r="144" spans="2:65" s="1" customFormat="1" ht="16.5" customHeight="1">
      <c r="B144" s="33"/>
      <c r="C144" s="170" t="s">
        <v>312</v>
      </c>
      <c r="D144" s="170" t="s">
        <v>298</v>
      </c>
      <c r="E144" s="171" t="s">
        <v>988</v>
      </c>
      <c r="F144" s="172" t="s">
        <v>989</v>
      </c>
      <c r="G144" s="173" t="s">
        <v>789</v>
      </c>
      <c r="H144" s="174">
        <v>21</v>
      </c>
      <c r="I144" s="175"/>
      <c r="J144" s="176">
        <f>ROUND(I144*H144,2)</f>
        <v>0</v>
      </c>
      <c r="K144" s="172" t="s">
        <v>271</v>
      </c>
      <c r="L144" s="177"/>
      <c r="M144" s="178" t="s">
        <v>19</v>
      </c>
      <c r="N144" s="179" t="s">
        <v>46</v>
      </c>
      <c r="P144" s="131">
        <f>O144*H144</f>
        <v>0</v>
      </c>
      <c r="Q144" s="131">
        <v>3.0000000000000001E-3</v>
      </c>
      <c r="R144" s="131">
        <f>Q144*H144</f>
        <v>6.3E-2</v>
      </c>
      <c r="S144" s="131">
        <v>0</v>
      </c>
      <c r="T144" s="132">
        <f>S144*H144</f>
        <v>0</v>
      </c>
      <c r="AR144" s="133" t="s">
        <v>303</v>
      </c>
      <c r="AT144" s="133" t="s">
        <v>298</v>
      </c>
      <c r="AU144" s="133" t="s">
        <v>85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990</v>
      </c>
    </row>
    <row r="145" spans="2:65" s="1" customFormat="1" ht="19.5">
      <c r="B145" s="33"/>
      <c r="D145" s="136" t="s">
        <v>341</v>
      </c>
      <c r="F145" s="150" t="s">
        <v>958</v>
      </c>
      <c r="I145" s="151"/>
      <c r="L145" s="33"/>
      <c r="M145" s="152"/>
      <c r="T145" s="54"/>
      <c r="AT145" s="18" t="s">
        <v>341</v>
      </c>
      <c r="AU145" s="18" t="s">
        <v>85</v>
      </c>
    </row>
    <row r="146" spans="2:65" s="14" customFormat="1" ht="11.25">
      <c r="B146" s="164"/>
      <c r="D146" s="136" t="s">
        <v>274</v>
      </c>
      <c r="E146" s="165" t="s">
        <v>19</v>
      </c>
      <c r="F146" s="166" t="s">
        <v>953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4" customFormat="1" ht="11.25">
      <c r="B147" s="164"/>
      <c r="D147" s="136" t="s">
        <v>274</v>
      </c>
      <c r="E147" s="165" t="s">
        <v>19</v>
      </c>
      <c r="F147" s="166" t="s">
        <v>987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85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>
      <c r="B148" s="135"/>
      <c r="D148" s="136" t="s">
        <v>274</v>
      </c>
      <c r="E148" s="137" t="s">
        <v>19</v>
      </c>
      <c r="F148" s="138" t="s">
        <v>7</v>
      </c>
      <c r="H148" s="139">
        <v>21</v>
      </c>
      <c r="I148" s="140"/>
      <c r="L148" s="135"/>
      <c r="M148" s="141"/>
      <c r="T148" s="14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83</v>
      </c>
      <c r="AY148" s="137" t="s">
        <v>266</v>
      </c>
    </row>
    <row r="149" spans="2:65" s="1" customFormat="1" ht="37.9" customHeight="1">
      <c r="B149" s="33"/>
      <c r="C149" s="122" t="s">
        <v>351</v>
      </c>
      <c r="D149" s="122" t="s">
        <v>267</v>
      </c>
      <c r="E149" s="123" t="s">
        <v>991</v>
      </c>
      <c r="F149" s="124" t="s">
        <v>992</v>
      </c>
      <c r="G149" s="125" t="s">
        <v>789</v>
      </c>
      <c r="H149" s="126">
        <v>23</v>
      </c>
      <c r="I149" s="127"/>
      <c r="J149" s="128">
        <f>ROUND(I149*H149,2)</f>
        <v>0</v>
      </c>
      <c r="K149" s="124" t="s">
        <v>19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993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953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4" customFormat="1" ht="11.25">
      <c r="B151" s="164"/>
      <c r="D151" s="136" t="s">
        <v>274</v>
      </c>
      <c r="E151" s="165" t="s">
        <v>19</v>
      </c>
      <c r="F151" s="166" t="s">
        <v>994</v>
      </c>
      <c r="H151" s="165" t="s">
        <v>19</v>
      </c>
      <c r="I151" s="167"/>
      <c r="L151" s="164"/>
      <c r="M151" s="168"/>
      <c r="T151" s="169"/>
      <c r="AT151" s="165" t="s">
        <v>274</v>
      </c>
      <c r="AU151" s="165" t="s">
        <v>85</v>
      </c>
      <c r="AV151" s="14" t="s">
        <v>83</v>
      </c>
      <c r="AW151" s="14" t="s">
        <v>37</v>
      </c>
      <c r="AX151" s="14" t="s">
        <v>75</v>
      </c>
      <c r="AY151" s="165" t="s">
        <v>266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397</v>
      </c>
      <c r="H152" s="139">
        <v>23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83</v>
      </c>
      <c r="AY152" s="137" t="s">
        <v>266</v>
      </c>
    </row>
    <row r="153" spans="2:65" s="1" customFormat="1" ht="16.5" customHeight="1">
      <c r="B153" s="33"/>
      <c r="C153" s="170" t="s">
        <v>8</v>
      </c>
      <c r="D153" s="170" t="s">
        <v>298</v>
      </c>
      <c r="E153" s="171" t="s">
        <v>995</v>
      </c>
      <c r="F153" s="172" t="s">
        <v>996</v>
      </c>
      <c r="G153" s="173" t="s">
        <v>789</v>
      </c>
      <c r="H153" s="174">
        <v>23</v>
      </c>
      <c r="I153" s="175"/>
      <c r="J153" s="176">
        <f>ROUND(I153*H153,2)</f>
        <v>0</v>
      </c>
      <c r="K153" s="172" t="s">
        <v>271</v>
      </c>
      <c r="L153" s="177"/>
      <c r="M153" s="178" t="s">
        <v>19</v>
      </c>
      <c r="N153" s="179" t="s">
        <v>46</v>
      </c>
      <c r="P153" s="131">
        <f>O153*H153</f>
        <v>0</v>
      </c>
      <c r="Q153" s="131">
        <v>2.5500000000000002E-3</v>
      </c>
      <c r="R153" s="131">
        <f>Q153*H153</f>
        <v>5.8650000000000008E-2</v>
      </c>
      <c r="S153" s="131">
        <v>0</v>
      </c>
      <c r="T153" s="132">
        <f>S153*H153</f>
        <v>0</v>
      </c>
      <c r="AR153" s="133" t="s">
        <v>303</v>
      </c>
      <c r="AT153" s="133" t="s">
        <v>298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997</v>
      </c>
    </row>
    <row r="154" spans="2:65" s="1" customFormat="1" ht="19.5">
      <c r="B154" s="33"/>
      <c r="D154" s="136" t="s">
        <v>341</v>
      </c>
      <c r="F154" s="150" t="s">
        <v>958</v>
      </c>
      <c r="I154" s="151"/>
      <c r="L154" s="33"/>
      <c r="M154" s="152"/>
      <c r="T154" s="54"/>
      <c r="AT154" s="18" t="s">
        <v>341</v>
      </c>
      <c r="AU154" s="18" t="s">
        <v>85</v>
      </c>
    </row>
    <row r="155" spans="2:65" s="14" customFormat="1" ht="11.25">
      <c r="B155" s="164"/>
      <c r="D155" s="136" t="s">
        <v>274</v>
      </c>
      <c r="E155" s="165" t="s">
        <v>19</v>
      </c>
      <c r="F155" s="166" t="s">
        <v>953</v>
      </c>
      <c r="H155" s="165" t="s">
        <v>19</v>
      </c>
      <c r="I155" s="167"/>
      <c r="L155" s="164"/>
      <c r="M155" s="168"/>
      <c r="T155" s="169"/>
      <c r="AT155" s="165" t="s">
        <v>274</v>
      </c>
      <c r="AU155" s="165" t="s">
        <v>85</v>
      </c>
      <c r="AV155" s="14" t="s">
        <v>83</v>
      </c>
      <c r="AW155" s="14" t="s">
        <v>37</v>
      </c>
      <c r="AX155" s="14" t="s">
        <v>75</v>
      </c>
      <c r="AY155" s="165" t="s">
        <v>266</v>
      </c>
    </row>
    <row r="156" spans="2:65" s="14" customFormat="1" ht="11.25">
      <c r="B156" s="164"/>
      <c r="D156" s="136" t="s">
        <v>274</v>
      </c>
      <c r="E156" s="165" t="s">
        <v>19</v>
      </c>
      <c r="F156" s="166" t="s">
        <v>994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85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397</v>
      </c>
      <c r="H157" s="139">
        <v>23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83</v>
      </c>
      <c r="AY157" s="137" t="s">
        <v>266</v>
      </c>
    </row>
    <row r="158" spans="2:65" s="1" customFormat="1" ht="37.9" customHeight="1">
      <c r="B158" s="33"/>
      <c r="C158" s="122" t="s">
        <v>358</v>
      </c>
      <c r="D158" s="122" t="s">
        <v>267</v>
      </c>
      <c r="E158" s="123" t="s">
        <v>998</v>
      </c>
      <c r="F158" s="124" t="s">
        <v>999</v>
      </c>
      <c r="G158" s="125" t="s">
        <v>789</v>
      </c>
      <c r="H158" s="126">
        <v>24</v>
      </c>
      <c r="I158" s="127"/>
      <c r="J158" s="128">
        <f>ROUND(I158*H158,2)</f>
        <v>0</v>
      </c>
      <c r="K158" s="124" t="s">
        <v>271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1000</v>
      </c>
    </row>
    <row r="159" spans="2:65" s="14" customFormat="1" ht="11.25">
      <c r="B159" s="164"/>
      <c r="D159" s="136" t="s">
        <v>274</v>
      </c>
      <c r="E159" s="165" t="s">
        <v>19</v>
      </c>
      <c r="F159" s="166" t="s">
        <v>953</v>
      </c>
      <c r="H159" s="165" t="s">
        <v>19</v>
      </c>
      <c r="I159" s="167"/>
      <c r="L159" s="164"/>
      <c r="M159" s="168"/>
      <c r="T159" s="169"/>
      <c r="AT159" s="165" t="s">
        <v>274</v>
      </c>
      <c r="AU159" s="165" t="s">
        <v>85</v>
      </c>
      <c r="AV159" s="14" t="s">
        <v>83</v>
      </c>
      <c r="AW159" s="14" t="s">
        <v>37</v>
      </c>
      <c r="AX159" s="14" t="s">
        <v>75</v>
      </c>
      <c r="AY159" s="165" t="s">
        <v>266</v>
      </c>
    </row>
    <row r="160" spans="2:65" s="14" customFormat="1" ht="11.25">
      <c r="B160" s="164"/>
      <c r="D160" s="136" t="s">
        <v>274</v>
      </c>
      <c r="E160" s="165" t="s">
        <v>19</v>
      </c>
      <c r="F160" s="166" t="s">
        <v>1001</v>
      </c>
      <c r="H160" s="165" t="s">
        <v>19</v>
      </c>
      <c r="I160" s="167"/>
      <c r="L160" s="164"/>
      <c r="M160" s="168"/>
      <c r="T160" s="169"/>
      <c r="AT160" s="165" t="s">
        <v>274</v>
      </c>
      <c r="AU160" s="165" t="s">
        <v>85</v>
      </c>
      <c r="AV160" s="14" t="s">
        <v>83</v>
      </c>
      <c r="AW160" s="14" t="s">
        <v>37</v>
      </c>
      <c r="AX160" s="14" t="s">
        <v>75</v>
      </c>
      <c r="AY160" s="165" t="s">
        <v>266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393</v>
      </c>
      <c r="H161" s="139">
        <v>22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4" customFormat="1" ht="11.25">
      <c r="B162" s="164"/>
      <c r="D162" s="136" t="s">
        <v>274</v>
      </c>
      <c r="E162" s="165" t="s">
        <v>19</v>
      </c>
      <c r="F162" s="166" t="s">
        <v>1002</v>
      </c>
      <c r="H162" s="165" t="s">
        <v>19</v>
      </c>
      <c r="I162" s="167"/>
      <c r="L162" s="164"/>
      <c r="M162" s="168"/>
      <c r="T162" s="169"/>
      <c r="AT162" s="165" t="s">
        <v>274</v>
      </c>
      <c r="AU162" s="165" t="s">
        <v>85</v>
      </c>
      <c r="AV162" s="14" t="s">
        <v>83</v>
      </c>
      <c r="AW162" s="14" t="s">
        <v>37</v>
      </c>
      <c r="AX162" s="14" t="s">
        <v>75</v>
      </c>
      <c r="AY162" s="165" t="s">
        <v>266</v>
      </c>
    </row>
    <row r="163" spans="2:65" s="11" customFormat="1" ht="11.25">
      <c r="B163" s="135"/>
      <c r="D163" s="136" t="s">
        <v>274</v>
      </c>
      <c r="E163" s="137" t="s">
        <v>19</v>
      </c>
      <c r="F163" s="138" t="s">
        <v>85</v>
      </c>
      <c r="H163" s="139">
        <v>2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2" customFormat="1" ht="11.25">
      <c r="B164" s="143"/>
      <c r="D164" s="136" t="s">
        <v>274</v>
      </c>
      <c r="E164" s="144" t="s">
        <v>19</v>
      </c>
      <c r="F164" s="145" t="s">
        <v>276</v>
      </c>
      <c r="H164" s="146">
        <v>24</v>
      </c>
      <c r="I164" s="147"/>
      <c r="L164" s="143"/>
      <c r="M164" s="148"/>
      <c r="T164" s="149"/>
      <c r="AT164" s="144" t="s">
        <v>274</v>
      </c>
      <c r="AU164" s="144" t="s">
        <v>85</v>
      </c>
      <c r="AV164" s="12" t="s">
        <v>272</v>
      </c>
      <c r="AW164" s="12" t="s">
        <v>37</v>
      </c>
      <c r="AX164" s="12" t="s">
        <v>83</v>
      </c>
      <c r="AY164" s="144" t="s">
        <v>266</v>
      </c>
    </row>
    <row r="165" spans="2:65" s="1" customFormat="1" ht="16.5" customHeight="1">
      <c r="B165" s="33"/>
      <c r="C165" s="170" t="s">
        <v>362</v>
      </c>
      <c r="D165" s="170" t="s">
        <v>298</v>
      </c>
      <c r="E165" s="171" t="s">
        <v>1003</v>
      </c>
      <c r="F165" s="172" t="s">
        <v>1004</v>
      </c>
      <c r="G165" s="173" t="s">
        <v>789</v>
      </c>
      <c r="H165" s="174">
        <v>24</v>
      </c>
      <c r="I165" s="175"/>
      <c r="J165" s="176">
        <f>ROUND(I165*H165,2)</f>
        <v>0</v>
      </c>
      <c r="K165" s="172" t="s">
        <v>271</v>
      </c>
      <c r="L165" s="177"/>
      <c r="M165" s="178" t="s">
        <v>19</v>
      </c>
      <c r="N165" s="179" t="s">
        <v>46</v>
      </c>
      <c r="P165" s="131">
        <f>O165*H165</f>
        <v>0</v>
      </c>
      <c r="Q165" s="131">
        <v>3.0000000000000001E-3</v>
      </c>
      <c r="R165" s="131">
        <f>Q165*H165</f>
        <v>7.2000000000000008E-2</v>
      </c>
      <c r="S165" s="131">
        <v>0</v>
      </c>
      <c r="T165" s="132">
        <f>S165*H165</f>
        <v>0</v>
      </c>
      <c r="AR165" s="133" t="s">
        <v>303</v>
      </c>
      <c r="AT165" s="133" t="s">
        <v>298</v>
      </c>
      <c r="AU165" s="133" t="s">
        <v>85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1005</v>
      </c>
    </row>
    <row r="166" spans="2:65" s="1" customFormat="1" ht="19.5">
      <c r="B166" s="33"/>
      <c r="D166" s="136" t="s">
        <v>341</v>
      </c>
      <c r="F166" s="150" t="s">
        <v>958</v>
      </c>
      <c r="I166" s="151"/>
      <c r="L166" s="33"/>
      <c r="M166" s="152"/>
      <c r="T166" s="54"/>
      <c r="AT166" s="18" t="s">
        <v>341</v>
      </c>
      <c r="AU166" s="18" t="s">
        <v>85</v>
      </c>
    </row>
    <row r="167" spans="2:65" s="14" customFormat="1" ht="11.25">
      <c r="B167" s="164"/>
      <c r="D167" s="136" t="s">
        <v>274</v>
      </c>
      <c r="E167" s="165" t="s">
        <v>19</v>
      </c>
      <c r="F167" s="166" t="s">
        <v>953</v>
      </c>
      <c r="H167" s="165" t="s">
        <v>19</v>
      </c>
      <c r="I167" s="167"/>
      <c r="L167" s="164"/>
      <c r="M167" s="168"/>
      <c r="T167" s="169"/>
      <c r="AT167" s="165" t="s">
        <v>274</v>
      </c>
      <c r="AU167" s="165" t="s">
        <v>85</v>
      </c>
      <c r="AV167" s="14" t="s">
        <v>83</v>
      </c>
      <c r="AW167" s="14" t="s">
        <v>37</v>
      </c>
      <c r="AX167" s="14" t="s">
        <v>75</v>
      </c>
      <c r="AY167" s="165" t="s">
        <v>266</v>
      </c>
    </row>
    <row r="168" spans="2:65" s="14" customFormat="1" ht="11.25">
      <c r="B168" s="164"/>
      <c r="D168" s="136" t="s">
        <v>274</v>
      </c>
      <c r="E168" s="165" t="s">
        <v>19</v>
      </c>
      <c r="F168" s="166" t="s">
        <v>1001</v>
      </c>
      <c r="H168" s="165" t="s">
        <v>19</v>
      </c>
      <c r="I168" s="167"/>
      <c r="L168" s="164"/>
      <c r="M168" s="168"/>
      <c r="T168" s="169"/>
      <c r="AT168" s="165" t="s">
        <v>274</v>
      </c>
      <c r="AU168" s="165" t="s">
        <v>85</v>
      </c>
      <c r="AV168" s="14" t="s">
        <v>83</v>
      </c>
      <c r="AW168" s="14" t="s">
        <v>37</v>
      </c>
      <c r="AX168" s="14" t="s">
        <v>75</v>
      </c>
      <c r="AY168" s="165" t="s">
        <v>266</v>
      </c>
    </row>
    <row r="169" spans="2:65" s="11" customFormat="1" ht="11.25">
      <c r="B169" s="135"/>
      <c r="D169" s="136" t="s">
        <v>274</v>
      </c>
      <c r="E169" s="137" t="s">
        <v>19</v>
      </c>
      <c r="F169" s="138" t="s">
        <v>393</v>
      </c>
      <c r="H169" s="139">
        <v>22</v>
      </c>
      <c r="I169" s="140"/>
      <c r="L169" s="135"/>
      <c r="M169" s="141"/>
      <c r="T169" s="142"/>
      <c r="AT169" s="137" t="s">
        <v>274</v>
      </c>
      <c r="AU169" s="137" t="s">
        <v>85</v>
      </c>
      <c r="AV169" s="11" t="s">
        <v>85</v>
      </c>
      <c r="AW169" s="11" t="s">
        <v>37</v>
      </c>
      <c r="AX169" s="11" t="s">
        <v>75</v>
      </c>
      <c r="AY169" s="137" t="s">
        <v>266</v>
      </c>
    </row>
    <row r="170" spans="2:65" s="14" customFormat="1" ht="11.25">
      <c r="B170" s="164"/>
      <c r="D170" s="136" t="s">
        <v>274</v>
      </c>
      <c r="E170" s="165" t="s">
        <v>19</v>
      </c>
      <c r="F170" s="166" t="s">
        <v>1002</v>
      </c>
      <c r="H170" s="165" t="s">
        <v>19</v>
      </c>
      <c r="I170" s="167"/>
      <c r="L170" s="164"/>
      <c r="M170" s="168"/>
      <c r="T170" s="169"/>
      <c r="AT170" s="165" t="s">
        <v>274</v>
      </c>
      <c r="AU170" s="165" t="s">
        <v>85</v>
      </c>
      <c r="AV170" s="14" t="s">
        <v>83</v>
      </c>
      <c r="AW170" s="14" t="s">
        <v>37</v>
      </c>
      <c r="AX170" s="14" t="s">
        <v>75</v>
      </c>
      <c r="AY170" s="165" t="s">
        <v>266</v>
      </c>
    </row>
    <row r="171" spans="2:65" s="11" customFormat="1" ht="11.25">
      <c r="B171" s="135"/>
      <c r="D171" s="136" t="s">
        <v>274</v>
      </c>
      <c r="E171" s="137" t="s">
        <v>19</v>
      </c>
      <c r="F171" s="138" t="s">
        <v>85</v>
      </c>
      <c r="H171" s="139">
        <v>2</v>
      </c>
      <c r="I171" s="140"/>
      <c r="L171" s="135"/>
      <c r="M171" s="141"/>
      <c r="T171" s="142"/>
      <c r="AT171" s="137" t="s">
        <v>274</v>
      </c>
      <c r="AU171" s="137" t="s">
        <v>85</v>
      </c>
      <c r="AV171" s="11" t="s">
        <v>85</v>
      </c>
      <c r="AW171" s="11" t="s">
        <v>37</v>
      </c>
      <c r="AX171" s="11" t="s">
        <v>75</v>
      </c>
      <c r="AY171" s="137" t="s">
        <v>266</v>
      </c>
    </row>
    <row r="172" spans="2:65" s="12" customFormat="1" ht="11.25">
      <c r="B172" s="143"/>
      <c r="D172" s="136" t="s">
        <v>274</v>
      </c>
      <c r="E172" s="144" t="s">
        <v>19</v>
      </c>
      <c r="F172" s="145" t="s">
        <v>276</v>
      </c>
      <c r="H172" s="146">
        <v>24</v>
      </c>
      <c r="I172" s="147"/>
      <c r="L172" s="143"/>
      <c r="M172" s="148"/>
      <c r="T172" s="149"/>
      <c r="AT172" s="144" t="s">
        <v>274</v>
      </c>
      <c r="AU172" s="144" t="s">
        <v>85</v>
      </c>
      <c r="AV172" s="12" t="s">
        <v>272</v>
      </c>
      <c r="AW172" s="12" t="s">
        <v>37</v>
      </c>
      <c r="AX172" s="12" t="s">
        <v>83</v>
      </c>
      <c r="AY172" s="144" t="s">
        <v>266</v>
      </c>
    </row>
    <row r="173" spans="2:65" s="1" customFormat="1" ht="37.9" customHeight="1">
      <c r="B173" s="33"/>
      <c r="C173" s="122" t="s">
        <v>370</v>
      </c>
      <c r="D173" s="122" t="s">
        <v>267</v>
      </c>
      <c r="E173" s="123" t="s">
        <v>1006</v>
      </c>
      <c r="F173" s="124" t="s">
        <v>1007</v>
      </c>
      <c r="G173" s="125" t="s">
        <v>789</v>
      </c>
      <c r="H173" s="126">
        <v>4</v>
      </c>
      <c r="I173" s="127"/>
      <c r="J173" s="128">
        <f>ROUND(I173*H173,2)</f>
        <v>0</v>
      </c>
      <c r="K173" s="124" t="s">
        <v>271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272</v>
      </c>
      <c r="AT173" s="133" t="s">
        <v>267</v>
      </c>
      <c r="AU173" s="133" t="s">
        <v>85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1008</v>
      </c>
    </row>
    <row r="174" spans="2:65" s="14" customFormat="1" ht="11.25">
      <c r="B174" s="164"/>
      <c r="D174" s="136" t="s">
        <v>274</v>
      </c>
      <c r="E174" s="165" t="s">
        <v>19</v>
      </c>
      <c r="F174" s="166" t="s">
        <v>953</v>
      </c>
      <c r="H174" s="165" t="s">
        <v>19</v>
      </c>
      <c r="I174" s="167"/>
      <c r="L174" s="164"/>
      <c r="M174" s="168"/>
      <c r="T174" s="169"/>
      <c r="AT174" s="165" t="s">
        <v>274</v>
      </c>
      <c r="AU174" s="165" t="s">
        <v>85</v>
      </c>
      <c r="AV174" s="14" t="s">
        <v>83</v>
      </c>
      <c r="AW174" s="14" t="s">
        <v>37</v>
      </c>
      <c r="AX174" s="14" t="s">
        <v>75</v>
      </c>
      <c r="AY174" s="165" t="s">
        <v>266</v>
      </c>
    </row>
    <row r="175" spans="2:65" s="14" customFormat="1" ht="11.25">
      <c r="B175" s="164"/>
      <c r="D175" s="136" t="s">
        <v>274</v>
      </c>
      <c r="E175" s="165" t="s">
        <v>19</v>
      </c>
      <c r="F175" s="166" t="s">
        <v>1009</v>
      </c>
      <c r="H175" s="165" t="s">
        <v>19</v>
      </c>
      <c r="I175" s="167"/>
      <c r="L175" s="164"/>
      <c r="M175" s="168"/>
      <c r="T175" s="169"/>
      <c r="AT175" s="165" t="s">
        <v>274</v>
      </c>
      <c r="AU175" s="165" t="s">
        <v>85</v>
      </c>
      <c r="AV175" s="14" t="s">
        <v>83</v>
      </c>
      <c r="AW175" s="14" t="s">
        <v>37</v>
      </c>
      <c r="AX175" s="14" t="s">
        <v>75</v>
      </c>
      <c r="AY175" s="165" t="s">
        <v>266</v>
      </c>
    </row>
    <row r="176" spans="2:65" s="11" customFormat="1" ht="11.25">
      <c r="B176" s="135"/>
      <c r="D176" s="136" t="s">
        <v>274</v>
      </c>
      <c r="E176" s="137" t="s">
        <v>19</v>
      </c>
      <c r="F176" s="138" t="s">
        <v>272</v>
      </c>
      <c r="H176" s="139">
        <v>4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83</v>
      </c>
      <c r="AY176" s="137" t="s">
        <v>266</v>
      </c>
    </row>
    <row r="177" spans="2:65" s="1" customFormat="1" ht="37.9" customHeight="1">
      <c r="B177" s="33"/>
      <c r="C177" s="122" t="s">
        <v>366</v>
      </c>
      <c r="D177" s="122" t="s">
        <v>267</v>
      </c>
      <c r="E177" s="123" t="s">
        <v>1010</v>
      </c>
      <c r="F177" s="124" t="s">
        <v>1011</v>
      </c>
      <c r="G177" s="125" t="s">
        <v>789</v>
      </c>
      <c r="H177" s="126">
        <v>21</v>
      </c>
      <c r="I177" s="127"/>
      <c r="J177" s="128">
        <f>ROUND(I177*H177,2)</f>
        <v>0</v>
      </c>
      <c r="K177" s="124" t="s">
        <v>19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85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1012</v>
      </c>
    </row>
    <row r="178" spans="2:65" s="14" customFormat="1" ht="11.25">
      <c r="B178" s="164"/>
      <c r="D178" s="136" t="s">
        <v>274</v>
      </c>
      <c r="E178" s="165" t="s">
        <v>19</v>
      </c>
      <c r="F178" s="166" t="s">
        <v>953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85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65" s="14" customFormat="1" ht="11.25">
      <c r="B179" s="164"/>
      <c r="D179" s="136" t="s">
        <v>274</v>
      </c>
      <c r="E179" s="165" t="s">
        <v>19</v>
      </c>
      <c r="F179" s="166" t="s">
        <v>1013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85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1" customFormat="1" ht="11.25">
      <c r="B180" s="135"/>
      <c r="D180" s="136" t="s">
        <v>274</v>
      </c>
      <c r="E180" s="137" t="s">
        <v>19</v>
      </c>
      <c r="F180" s="138" t="s">
        <v>7</v>
      </c>
      <c r="H180" s="139">
        <v>21</v>
      </c>
      <c r="I180" s="140"/>
      <c r="L180" s="135"/>
      <c r="M180" s="141"/>
      <c r="T180" s="142"/>
      <c r="AT180" s="137" t="s">
        <v>274</v>
      </c>
      <c r="AU180" s="137" t="s">
        <v>85</v>
      </c>
      <c r="AV180" s="11" t="s">
        <v>85</v>
      </c>
      <c r="AW180" s="11" t="s">
        <v>37</v>
      </c>
      <c r="AX180" s="11" t="s">
        <v>83</v>
      </c>
      <c r="AY180" s="137" t="s">
        <v>266</v>
      </c>
    </row>
    <row r="181" spans="2:65" s="1" customFormat="1" ht="16.5" customHeight="1">
      <c r="B181" s="33"/>
      <c r="C181" s="170" t="s">
        <v>382</v>
      </c>
      <c r="D181" s="170" t="s">
        <v>298</v>
      </c>
      <c r="E181" s="171" t="s">
        <v>1014</v>
      </c>
      <c r="F181" s="172" t="s">
        <v>1015</v>
      </c>
      <c r="G181" s="173" t="s">
        <v>789</v>
      </c>
      <c r="H181" s="174">
        <v>21</v>
      </c>
      <c r="I181" s="175"/>
      <c r="J181" s="176">
        <f>ROUND(I181*H181,2)</f>
        <v>0</v>
      </c>
      <c r="K181" s="172" t="s">
        <v>271</v>
      </c>
      <c r="L181" s="177"/>
      <c r="M181" s="178" t="s">
        <v>19</v>
      </c>
      <c r="N181" s="179" t="s">
        <v>46</v>
      </c>
      <c r="P181" s="131">
        <f>O181*H181</f>
        <v>0</v>
      </c>
      <c r="Q181" s="131">
        <v>6.1999999999999998E-3</v>
      </c>
      <c r="R181" s="131">
        <f>Q181*H181</f>
        <v>0.13019999999999998</v>
      </c>
      <c r="S181" s="131">
        <v>0</v>
      </c>
      <c r="T181" s="132">
        <f>S181*H181</f>
        <v>0</v>
      </c>
      <c r="AR181" s="133" t="s">
        <v>303</v>
      </c>
      <c r="AT181" s="133" t="s">
        <v>298</v>
      </c>
      <c r="AU181" s="133" t="s">
        <v>85</v>
      </c>
      <c r="AY181" s="18" t="s">
        <v>266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8" t="s">
        <v>83</v>
      </c>
      <c r="BK181" s="134">
        <f>ROUND(I181*H181,2)</f>
        <v>0</v>
      </c>
      <c r="BL181" s="18" t="s">
        <v>272</v>
      </c>
      <c r="BM181" s="133" t="s">
        <v>1016</v>
      </c>
    </row>
    <row r="182" spans="2:65" s="1" customFormat="1" ht="19.5">
      <c r="B182" s="33"/>
      <c r="D182" s="136" t="s">
        <v>341</v>
      </c>
      <c r="F182" s="150" t="s">
        <v>958</v>
      </c>
      <c r="I182" s="151"/>
      <c r="L182" s="33"/>
      <c r="M182" s="152"/>
      <c r="T182" s="54"/>
      <c r="AT182" s="18" t="s">
        <v>341</v>
      </c>
      <c r="AU182" s="18" t="s">
        <v>85</v>
      </c>
    </row>
    <row r="183" spans="2:65" s="14" customFormat="1" ht="11.25">
      <c r="B183" s="164"/>
      <c r="D183" s="136" t="s">
        <v>274</v>
      </c>
      <c r="E183" s="165" t="s">
        <v>19</v>
      </c>
      <c r="F183" s="166" t="s">
        <v>953</v>
      </c>
      <c r="H183" s="165" t="s">
        <v>19</v>
      </c>
      <c r="I183" s="167"/>
      <c r="L183" s="164"/>
      <c r="M183" s="168"/>
      <c r="T183" s="169"/>
      <c r="AT183" s="165" t="s">
        <v>274</v>
      </c>
      <c r="AU183" s="165" t="s">
        <v>85</v>
      </c>
      <c r="AV183" s="14" t="s">
        <v>83</v>
      </c>
      <c r="AW183" s="14" t="s">
        <v>37</v>
      </c>
      <c r="AX183" s="14" t="s">
        <v>75</v>
      </c>
      <c r="AY183" s="165" t="s">
        <v>266</v>
      </c>
    </row>
    <row r="184" spans="2:65" s="14" customFormat="1" ht="11.25">
      <c r="B184" s="164"/>
      <c r="D184" s="136" t="s">
        <v>274</v>
      </c>
      <c r="E184" s="165" t="s">
        <v>19</v>
      </c>
      <c r="F184" s="166" t="s">
        <v>1013</v>
      </c>
      <c r="H184" s="165" t="s">
        <v>19</v>
      </c>
      <c r="I184" s="167"/>
      <c r="L184" s="164"/>
      <c r="M184" s="168"/>
      <c r="T184" s="169"/>
      <c r="AT184" s="165" t="s">
        <v>274</v>
      </c>
      <c r="AU184" s="165" t="s">
        <v>85</v>
      </c>
      <c r="AV184" s="14" t="s">
        <v>83</v>
      </c>
      <c r="AW184" s="14" t="s">
        <v>37</v>
      </c>
      <c r="AX184" s="14" t="s">
        <v>75</v>
      </c>
      <c r="AY184" s="165" t="s">
        <v>266</v>
      </c>
    </row>
    <row r="185" spans="2:65" s="11" customFormat="1" ht="11.25">
      <c r="B185" s="135"/>
      <c r="D185" s="136" t="s">
        <v>274</v>
      </c>
      <c r="E185" s="137" t="s">
        <v>19</v>
      </c>
      <c r="F185" s="138" t="s">
        <v>7</v>
      </c>
      <c r="H185" s="139">
        <v>21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83</v>
      </c>
      <c r="AY185" s="137" t="s">
        <v>266</v>
      </c>
    </row>
    <row r="186" spans="2:65" s="1" customFormat="1" ht="16.5" customHeight="1">
      <c r="B186" s="33"/>
      <c r="C186" s="170" t="s">
        <v>374</v>
      </c>
      <c r="D186" s="170" t="s">
        <v>298</v>
      </c>
      <c r="E186" s="171" t="s">
        <v>1017</v>
      </c>
      <c r="F186" s="172" t="s">
        <v>1018</v>
      </c>
      <c r="G186" s="173" t="s">
        <v>789</v>
      </c>
      <c r="H186" s="174">
        <v>4</v>
      </c>
      <c r="I186" s="175"/>
      <c r="J186" s="176">
        <f>ROUND(I186*H186,2)</f>
        <v>0</v>
      </c>
      <c r="K186" s="172" t="s">
        <v>271</v>
      </c>
      <c r="L186" s="177"/>
      <c r="M186" s="178" t="s">
        <v>19</v>
      </c>
      <c r="N186" s="179" t="s">
        <v>46</v>
      </c>
      <c r="P186" s="131">
        <f>O186*H186</f>
        <v>0</v>
      </c>
      <c r="Q186" s="131">
        <v>8.0000000000000002E-3</v>
      </c>
      <c r="R186" s="131">
        <f>Q186*H186</f>
        <v>3.2000000000000001E-2</v>
      </c>
      <c r="S186" s="131">
        <v>0</v>
      </c>
      <c r="T186" s="132">
        <f>S186*H186</f>
        <v>0</v>
      </c>
      <c r="AR186" s="133" t="s">
        <v>303</v>
      </c>
      <c r="AT186" s="133" t="s">
        <v>298</v>
      </c>
      <c r="AU186" s="133" t="s">
        <v>85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1019</v>
      </c>
    </row>
    <row r="187" spans="2:65" s="1" customFormat="1" ht="19.5">
      <c r="B187" s="33"/>
      <c r="D187" s="136" t="s">
        <v>341</v>
      </c>
      <c r="F187" s="150" t="s">
        <v>958</v>
      </c>
      <c r="I187" s="151"/>
      <c r="L187" s="33"/>
      <c r="M187" s="152"/>
      <c r="T187" s="54"/>
      <c r="AT187" s="18" t="s">
        <v>341</v>
      </c>
      <c r="AU187" s="18" t="s">
        <v>85</v>
      </c>
    </row>
    <row r="188" spans="2:65" s="14" customFormat="1" ht="11.25">
      <c r="B188" s="164"/>
      <c r="D188" s="136" t="s">
        <v>274</v>
      </c>
      <c r="E188" s="165" t="s">
        <v>19</v>
      </c>
      <c r="F188" s="166" t="s">
        <v>953</v>
      </c>
      <c r="H188" s="165" t="s">
        <v>19</v>
      </c>
      <c r="I188" s="167"/>
      <c r="L188" s="164"/>
      <c r="M188" s="168"/>
      <c r="T188" s="169"/>
      <c r="AT188" s="165" t="s">
        <v>274</v>
      </c>
      <c r="AU188" s="165" t="s">
        <v>85</v>
      </c>
      <c r="AV188" s="14" t="s">
        <v>83</v>
      </c>
      <c r="AW188" s="14" t="s">
        <v>37</v>
      </c>
      <c r="AX188" s="14" t="s">
        <v>75</v>
      </c>
      <c r="AY188" s="165" t="s">
        <v>266</v>
      </c>
    </row>
    <row r="189" spans="2:65" s="14" customFormat="1" ht="11.25">
      <c r="B189" s="164"/>
      <c r="D189" s="136" t="s">
        <v>274</v>
      </c>
      <c r="E189" s="165" t="s">
        <v>19</v>
      </c>
      <c r="F189" s="166" t="s">
        <v>1009</v>
      </c>
      <c r="H189" s="165" t="s">
        <v>19</v>
      </c>
      <c r="I189" s="167"/>
      <c r="L189" s="164"/>
      <c r="M189" s="168"/>
      <c r="T189" s="169"/>
      <c r="AT189" s="165" t="s">
        <v>274</v>
      </c>
      <c r="AU189" s="165" t="s">
        <v>85</v>
      </c>
      <c r="AV189" s="14" t="s">
        <v>83</v>
      </c>
      <c r="AW189" s="14" t="s">
        <v>37</v>
      </c>
      <c r="AX189" s="14" t="s">
        <v>75</v>
      </c>
      <c r="AY189" s="165" t="s">
        <v>266</v>
      </c>
    </row>
    <row r="190" spans="2:65" s="11" customFormat="1" ht="11.25">
      <c r="B190" s="135"/>
      <c r="D190" s="136" t="s">
        <v>274</v>
      </c>
      <c r="E190" s="137" t="s">
        <v>19</v>
      </c>
      <c r="F190" s="138" t="s">
        <v>272</v>
      </c>
      <c r="H190" s="139">
        <v>4</v>
      </c>
      <c r="I190" s="140"/>
      <c r="L190" s="135"/>
      <c r="M190" s="141"/>
      <c r="T190" s="142"/>
      <c r="AT190" s="137" t="s">
        <v>274</v>
      </c>
      <c r="AU190" s="137" t="s">
        <v>85</v>
      </c>
      <c r="AV190" s="11" t="s">
        <v>85</v>
      </c>
      <c r="AW190" s="11" t="s">
        <v>37</v>
      </c>
      <c r="AX190" s="11" t="s">
        <v>83</v>
      </c>
      <c r="AY190" s="137" t="s">
        <v>266</v>
      </c>
    </row>
    <row r="191" spans="2:65" s="1" customFormat="1" ht="37.9" customHeight="1">
      <c r="B191" s="33"/>
      <c r="C191" s="122" t="s">
        <v>378</v>
      </c>
      <c r="D191" s="122" t="s">
        <v>267</v>
      </c>
      <c r="E191" s="123" t="s">
        <v>1020</v>
      </c>
      <c r="F191" s="124" t="s">
        <v>1021</v>
      </c>
      <c r="G191" s="125" t="s">
        <v>789</v>
      </c>
      <c r="H191" s="126">
        <v>4</v>
      </c>
      <c r="I191" s="127"/>
      <c r="J191" s="128">
        <f>ROUND(I191*H191,2)</f>
        <v>0</v>
      </c>
      <c r="K191" s="124" t="s">
        <v>271</v>
      </c>
      <c r="L191" s="33"/>
      <c r="M191" s="129" t="s">
        <v>19</v>
      </c>
      <c r="N191" s="130" t="s">
        <v>46</v>
      </c>
      <c r="P191" s="131">
        <f>O191*H191</f>
        <v>0</v>
      </c>
      <c r="Q191" s="131">
        <v>0</v>
      </c>
      <c r="R191" s="131">
        <f>Q191*H191</f>
        <v>0</v>
      </c>
      <c r="S191" s="131">
        <v>0</v>
      </c>
      <c r="T191" s="132">
        <f>S191*H191</f>
        <v>0</v>
      </c>
      <c r="AR191" s="133" t="s">
        <v>272</v>
      </c>
      <c r="AT191" s="133" t="s">
        <v>267</v>
      </c>
      <c r="AU191" s="133" t="s">
        <v>85</v>
      </c>
      <c r="AY191" s="18" t="s">
        <v>266</v>
      </c>
      <c r="BE191" s="134">
        <f>IF(N191="základní",J191,0)</f>
        <v>0</v>
      </c>
      <c r="BF191" s="134">
        <f>IF(N191="snížená",J191,0)</f>
        <v>0</v>
      </c>
      <c r="BG191" s="134">
        <f>IF(N191="zákl. přenesená",J191,0)</f>
        <v>0</v>
      </c>
      <c r="BH191" s="134">
        <f>IF(N191="sníž. přenesená",J191,0)</f>
        <v>0</v>
      </c>
      <c r="BI191" s="134">
        <f>IF(N191="nulová",J191,0)</f>
        <v>0</v>
      </c>
      <c r="BJ191" s="18" t="s">
        <v>83</v>
      </c>
      <c r="BK191" s="134">
        <f>ROUND(I191*H191,2)</f>
        <v>0</v>
      </c>
      <c r="BL191" s="18" t="s">
        <v>272</v>
      </c>
      <c r="BM191" s="133" t="s">
        <v>1022</v>
      </c>
    </row>
    <row r="192" spans="2:65" s="14" customFormat="1" ht="11.25">
      <c r="B192" s="164"/>
      <c r="D192" s="136" t="s">
        <v>274</v>
      </c>
      <c r="E192" s="165" t="s">
        <v>19</v>
      </c>
      <c r="F192" s="166" t="s">
        <v>953</v>
      </c>
      <c r="H192" s="165" t="s">
        <v>19</v>
      </c>
      <c r="I192" s="167"/>
      <c r="L192" s="164"/>
      <c r="M192" s="168"/>
      <c r="T192" s="169"/>
      <c r="AT192" s="165" t="s">
        <v>274</v>
      </c>
      <c r="AU192" s="165" t="s">
        <v>85</v>
      </c>
      <c r="AV192" s="14" t="s">
        <v>83</v>
      </c>
      <c r="AW192" s="14" t="s">
        <v>37</v>
      </c>
      <c r="AX192" s="14" t="s">
        <v>75</v>
      </c>
      <c r="AY192" s="165" t="s">
        <v>266</v>
      </c>
    </row>
    <row r="193" spans="2:65" s="14" customFormat="1" ht="11.25">
      <c r="B193" s="164"/>
      <c r="D193" s="136" t="s">
        <v>274</v>
      </c>
      <c r="E193" s="165" t="s">
        <v>19</v>
      </c>
      <c r="F193" s="166" t="s">
        <v>1023</v>
      </c>
      <c r="H193" s="165" t="s">
        <v>19</v>
      </c>
      <c r="I193" s="167"/>
      <c r="L193" s="164"/>
      <c r="M193" s="168"/>
      <c r="T193" s="169"/>
      <c r="AT193" s="165" t="s">
        <v>274</v>
      </c>
      <c r="AU193" s="165" t="s">
        <v>85</v>
      </c>
      <c r="AV193" s="14" t="s">
        <v>83</v>
      </c>
      <c r="AW193" s="14" t="s">
        <v>37</v>
      </c>
      <c r="AX193" s="14" t="s">
        <v>75</v>
      </c>
      <c r="AY193" s="165" t="s">
        <v>266</v>
      </c>
    </row>
    <row r="194" spans="2:65" s="11" customFormat="1" ht="11.25">
      <c r="B194" s="135"/>
      <c r="D194" s="136" t="s">
        <v>274</v>
      </c>
      <c r="E194" s="137" t="s">
        <v>19</v>
      </c>
      <c r="F194" s="138" t="s">
        <v>272</v>
      </c>
      <c r="H194" s="139">
        <v>4</v>
      </c>
      <c r="I194" s="140"/>
      <c r="L194" s="135"/>
      <c r="M194" s="141"/>
      <c r="T194" s="142"/>
      <c r="AT194" s="137" t="s">
        <v>274</v>
      </c>
      <c r="AU194" s="137" t="s">
        <v>85</v>
      </c>
      <c r="AV194" s="11" t="s">
        <v>85</v>
      </c>
      <c r="AW194" s="11" t="s">
        <v>37</v>
      </c>
      <c r="AX194" s="11" t="s">
        <v>83</v>
      </c>
      <c r="AY194" s="137" t="s">
        <v>266</v>
      </c>
    </row>
    <row r="195" spans="2:65" s="1" customFormat="1" ht="16.5" customHeight="1">
      <c r="B195" s="33"/>
      <c r="C195" s="170" t="s">
        <v>386</v>
      </c>
      <c r="D195" s="170" t="s">
        <v>298</v>
      </c>
      <c r="E195" s="171" t="s">
        <v>1024</v>
      </c>
      <c r="F195" s="172" t="s">
        <v>1025</v>
      </c>
      <c r="G195" s="173" t="s">
        <v>789</v>
      </c>
      <c r="H195" s="174">
        <v>4</v>
      </c>
      <c r="I195" s="175"/>
      <c r="J195" s="176">
        <f>ROUND(I195*H195,2)</f>
        <v>0</v>
      </c>
      <c r="K195" s="172" t="s">
        <v>271</v>
      </c>
      <c r="L195" s="177"/>
      <c r="M195" s="178" t="s">
        <v>19</v>
      </c>
      <c r="N195" s="179" t="s">
        <v>46</v>
      </c>
      <c r="P195" s="131">
        <f>O195*H195</f>
        <v>0</v>
      </c>
      <c r="Q195" s="131">
        <v>3.0000000000000001E-3</v>
      </c>
      <c r="R195" s="131">
        <f>Q195*H195</f>
        <v>1.2E-2</v>
      </c>
      <c r="S195" s="131">
        <v>0</v>
      </c>
      <c r="T195" s="132">
        <f>S195*H195</f>
        <v>0</v>
      </c>
      <c r="AR195" s="133" t="s">
        <v>303</v>
      </c>
      <c r="AT195" s="133" t="s">
        <v>298</v>
      </c>
      <c r="AU195" s="133" t="s">
        <v>85</v>
      </c>
      <c r="AY195" s="18" t="s">
        <v>266</v>
      </c>
      <c r="BE195" s="134">
        <f>IF(N195="základní",J195,0)</f>
        <v>0</v>
      </c>
      <c r="BF195" s="134">
        <f>IF(N195="snížená",J195,0)</f>
        <v>0</v>
      </c>
      <c r="BG195" s="134">
        <f>IF(N195="zákl. přenesená",J195,0)</f>
        <v>0</v>
      </c>
      <c r="BH195" s="134">
        <f>IF(N195="sníž. přenesená",J195,0)</f>
        <v>0</v>
      </c>
      <c r="BI195" s="134">
        <f>IF(N195="nulová",J195,0)</f>
        <v>0</v>
      </c>
      <c r="BJ195" s="18" t="s">
        <v>83</v>
      </c>
      <c r="BK195" s="134">
        <f>ROUND(I195*H195,2)</f>
        <v>0</v>
      </c>
      <c r="BL195" s="18" t="s">
        <v>272</v>
      </c>
      <c r="BM195" s="133" t="s">
        <v>1026</v>
      </c>
    </row>
    <row r="196" spans="2:65" s="1" customFormat="1" ht="19.5">
      <c r="B196" s="33"/>
      <c r="D196" s="136" t="s">
        <v>341</v>
      </c>
      <c r="F196" s="150" t="s">
        <v>958</v>
      </c>
      <c r="I196" s="151"/>
      <c r="L196" s="33"/>
      <c r="M196" s="152"/>
      <c r="T196" s="54"/>
      <c r="AT196" s="18" t="s">
        <v>341</v>
      </c>
      <c r="AU196" s="18" t="s">
        <v>85</v>
      </c>
    </row>
    <row r="197" spans="2:65" s="14" customFormat="1" ht="11.25">
      <c r="B197" s="164"/>
      <c r="D197" s="136" t="s">
        <v>274</v>
      </c>
      <c r="E197" s="165" t="s">
        <v>19</v>
      </c>
      <c r="F197" s="166" t="s">
        <v>953</v>
      </c>
      <c r="H197" s="165" t="s">
        <v>19</v>
      </c>
      <c r="I197" s="167"/>
      <c r="L197" s="164"/>
      <c r="M197" s="168"/>
      <c r="T197" s="169"/>
      <c r="AT197" s="165" t="s">
        <v>274</v>
      </c>
      <c r="AU197" s="165" t="s">
        <v>85</v>
      </c>
      <c r="AV197" s="14" t="s">
        <v>83</v>
      </c>
      <c r="AW197" s="14" t="s">
        <v>37</v>
      </c>
      <c r="AX197" s="14" t="s">
        <v>75</v>
      </c>
      <c r="AY197" s="165" t="s">
        <v>266</v>
      </c>
    </row>
    <row r="198" spans="2:65" s="14" customFormat="1" ht="11.25">
      <c r="B198" s="164"/>
      <c r="D198" s="136" t="s">
        <v>274</v>
      </c>
      <c r="E198" s="165" t="s">
        <v>19</v>
      </c>
      <c r="F198" s="166" t="s">
        <v>1023</v>
      </c>
      <c r="H198" s="165" t="s">
        <v>19</v>
      </c>
      <c r="I198" s="167"/>
      <c r="L198" s="164"/>
      <c r="M198" s="168"/>
      <c r="T198" s="169"/>
      <c r="AT198" s="165" t="s">
        <v>274</v>
      </c>
      <c r="AU198" s="165" t="s">
        <v>85</v>
      </c>
      <c r="AV198" s="14" t="s">
        <v>83</v>
      </c>
      <c r="AW198" s="14" t="s">
        <v>37</v>
      </c>
      <c r="AX198" s="14" t="s">
        <v>75</v>
      </c>
      <c r="AY198" s="165" t="s">
        <v>266</v>
      </c>
    </row>
    <row r="199" spans="2:65" s="11" customFormat="1" ht="11.25">
      <c r="B199" s="135"/>
      <c r="D199" s="136" t="s">
        <v>274</v>
      </c>
      <c r="E199" s="137" t="s">
        <v>19</v>
      </c>
      <c r="F199" s="138" t="s">
        <v>272</v>
      </c>
      <c r="H199" s="139">
        <v>4</v>
      </c>
      <c r="I199" s="140"/>
      <c r="L199" s="135"/>
      <c r="M199" s="141"/>
      <c r="T199" s="142"/>
      <c r="AT199" s="137" t="s">
        <v>274</v>
      </c>
      <c r="AU199" s="137" t="s">
        <v>85</v>
      </c>
      <c r="AV199" s="11" t="s">
        <v>85</v>
      </c>
      <c r="AW199" s="11" t="s">
        <v>37</v>
      </c>
      <c r="AX199" s="11" t="s">
        <v>83</v>
      </c>
      <c r="AY199" s="137" t="s">
        <v>266</v>
      </c>
    </row>
    <row r="200" spans="2:65" s="1" customFormat="1" ht="33" customHeight="1">
      <c r="B200" s="33"/>
      <c r="C200" s="122" t="s">
        <v>7</v>
      </c>
      <c r="D200" s="122" t="s">
        <v>267</v>
      </c>
      <c r="E200" s="123" t="s">
        <v>1027</v>
      </c>
      <c r="F200" s="124" t="s">
        <v>1028</v>
      </c>
      <c r="G200" s="125" t="s">
        <v>789</v>
      </c>
      <c r="H200" s="126">
        <v>12</v>
      </c>
      <c r="I200" s="127"/>
      <c r="J200" s="128">
        <f>ROUND(I200*H200,2)</f>
        <v>0</v>
      </c>
      <c r="K200" s="124" t="s">
        <v>271</v>
      </c>
      <c r="L200" s="33"/>
      <c r="M200" s="129" t="s">
        <v>19</v>
      </c>
      <c r="N200" s="130" t="s">
        <v>46</v>
      </c>
      <c r="P200" s="131">
        <f>O200*H200</f>
        <v>0</v>
      </c>
      <c r="Q200" s="131">
        <v>0</v>
      </c>
      <c r="R200" s="131">
        <f>Q200*H200</f>
        <v>0</v>
      </c>
      <c r="S200" s="131">
        <v>0</v>
      </c>
      <c r="T200" s="132">
        <f>S200*H200</f>
        <v>0</v>
      </c>
      <c r="AR200" s="133" t="s">
        <v>272</v>
      </c>
      <c r="AT200" s="133" t="s">
        <v>267</v>
      </c>
      <c r="AU200" s="133" t="s">
        <v>85</v>
      </c>
      <c r="AY200" s="18" t="s">
        <v>266</v>
      </c>
      <c r="BE200" s="134">
        <f>IF(N200="základní",J200,0)</f>
        <v>0</v>
      </c>
      <c r="BF200" s="134">
        <f>IF(N200="snížená",J200,0)</f>
        <v>0</v>
      </c>
      <c r="BG200" s="134">
        <f>IF(N200="zákl. přenesená",J200,0)</f>
        <v>0</v>
      </c>
      <c r="BH200" s="134">
        <f>IF(N200="sníž. přenesená",J200,0)</f>
        <v>0</v>
      </c>
      <c r="BI200" s="134">
        <f>IF(N200="nulová",J200,0)</f>
        <v>0</v>
      </c>
      <c r="BJ200" s="18" t="s">
        <v>83</v>
      </c>
      <c r="BK200" s="134">
        <f>ROUND(I200*H200,2)</f>
        <v>0</v>
      </c>
      <c r="BL200" s="18" t="s">
        <v>272</v>
      </c>
      <c r="BM200" s="133" t="s">
        <v>1029</v>
      </c>
    </row>
    <row r="201" spans="2:65" s="14" customFormat="1" ht="11.25">
      <c r="B201" s="164"/>
      <c r="D201" s="136" t="s">
        <v>274</v>
      </c>
      <c r="E201" s="165" t="s">
        <v>19</v>
      </c>
      <c r="F201" s="166" t="s">
        <v>953</v>
      </c>
      <c r="H201" s="165" t="s">
        <v>19</v>
      </c>
      <c r="I201" s="167"/>
      <c r="L201" s="164"/>
      <c r="M201" s="168"/>
      <c r="T201" s="169"/>
      <c r="AT201" s="165" t="s">
        <v>274</v>
      </c>
      <c r="AU201" s="165" t="s">
        <v>85</v>
      </c>
      <c r="AV201" s="14" t="s">
        <v>83</v>
      </c>
      <c r="AW201" s="14" t="s">
        <v>37</v>
      </c>
      <c r="AX201" s="14" t="s">
        <v>75</v>
      </c>
      <c r="AY201" s="165" t="s">
        <v>266</v>
      </c>
    </row>
    <row r="202" spans="2:65" s="14" customFormat="1" ht="11.25">
      <c r="B202" s="164"/>
      <c r="D202" s="136" t="s">
        <v>274</v>
      </c>
      <c r="E202" s="165" t="s">
        <v>19</v>
      </c>
      <c r="F202" s="166" t="s">
        <v>1030</v>
      </c>
      <c r="H202" s="165" t="s">
        <v>19</v>
      </c>
      <c r="I202" s="167"/>
      <c r="L202" s="164"/>
      <c r="M202" s="168"/>
      <c r="T202" s="169"/>
      <c r="AT202" s="165" t="s">
        <v>274</v>
      </c>
      <c r="AU202" s="165" t="s">
        <v>85</v>
      </c>
      <c r="AV202" s="14" t="s">
        <v>83</v>
      </c>
      <c r="AW202" s="14" t="s">
        <v>37</v>
      </c>
      <c r="AX202" s="14" t="s">
        <v>75</v>
      </c>
      <c r="AY202" s="165" t="s">
        <v>266</v>
      </c>
    </row>
    <row r="203" spans="2:65" s="11" customFormat="1" ht="11.25">
      <c r="B203" s="135"/>
      <c r="D203" s="136" t="s">
        <v>274</v>
      </c>
      <c r="E203" s="137" t="s">
        <v>19</v>
      </c>
      <c r="F203" s="138" t="s">
        <v>8</v>
      </c>
      <c r="H203" s="139">
        <v>12</v>
      </c>
      <c r="I203" s="140"/>
      <c r="L203" s="135"/>
      <c r="M203" s="141"/>
      <c r="T203" s="142"/>
      <c r="AT203" s="137" t="s">
        <v>274</v>
      </c>
      <c r="AU203" s="137" t="s">
        <v>85</v>
      </c>
      <c r="AV203" s="11" t="s">
        <v>85</v>
      </c>
      <c r="AW203" s="11" t="s">
        <v>37</v>
      </c>
      <c r="AX203" s="11" t="s">
        <v>83</v>
      </c>
      <c r="AY203" s="137" t="s">
        <v>266</v>
      </c>
    </row>
    <row r="204" spans="2:65" s="1" customFormat="1" ht="16.5" customHeight="1">
      <c r="B204" s="33"/>
      <c r="C204" s="170" t="s">
        <v>393</v>
      </c>
      <c r="D204" s="170" t="s">
        <v>298</v>
      </c>
      <c r="E204" s="171" t="s">
        <v>1031</v>
      </c>
      <c r="F204" s="172" t="s">
        <v>1032</v>
      </c>
      <c r="G204" s="173" t="s">
        <v>789</v>
      </c>
      <c r="H204" s="174">
        <v>12</v>
      </c>
      <c r="I204" s="175"/>
      <c r="J204" s="176">
        <f>ROUND(I204*H204,2)</f>
        <v>0</v>
      </c>
      <c r="K204" s="172" t="s">
        <v>271</v>
      </c>
      <c r="L204" s="177"/>
      <c r="M204" s="178" t="s">
        <v>19</v>
      </c>
      <c r="N204" s="179" t="s">
        <v>46</v>
      </c>
      <c r="P204" s="131">
        <f>O204*H204</f>
        <v>0</v>
      </c>
      <c r="Q204" s="131">
        <v>0.157</v>
      </c>
      <c r="R204" s="131">
        <f>Q204*H204</f>
        <v>1.8839999999999999</v>
      </c>
      <c r="S204" s="131">
        <v>0</v>
      </c>
      <c r="T204" s="132">
        <f>S204*H204</f>
        <v>0</v>
      </c>
      <c r="AR204" s="133" t="s">
        <v>303</v>
      </c>
      <c r="AT204" s="133" t="s">
        <v>298</v>
      </c>
      <c r="AU204" s="133" t="s">
        <v>85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1033</v>
      </c>
    </row>
    <row r="205" spans="2:65" s="1" customFormat="1" ht="19.5">
      <c r="B205" s="33"/>
      <c r="D205" s="136" t="s">
        <v>341</v>
      </c>
      <c r="F205" s="150" t="s">
        <v>958</v>
      </c>
      <c r="I205" s="151"/>
      <c r="L205" s="33"/>
      <c r="M205" s="152"/>
      <c r="T205" s="54"/>
      <c r="AT205" s="18" t="s">
        <v>341</v>
      </c>
      <c r="AU205" s="18" t="s">
        <v>85</v>
      </c>
    </row>
    <row r="206" spans="2:65" s="14" customFormat="1" ht="11.25">
      <c r="B206" s="164"/>
      <c r="D206" s="136" t="s">
        <v>274</v>
      </c>
      <c r="E206" s="165" t="s">
        <v>19</v>
      </c>
      <c r="F206" s="166" t="s">
        <v>953</v>
      </c>
      <c r="H206" s="165" t="s">
        <v>19</v>
      </c>
      <c r="I206" s="167"/>
      <c r="L206" s="164"/>
      <c r="M206" s="168"/>
      <c r="T206" s="169"/>
      <c r="AT206" s="165" t="s">
        <v>274</v>
      </c>
      <c r="AU206" s="165" t="s">
        <v>85</v>
      </c>
      <c r="AV206" s="14" t="s">
        <v>83</v>
      </c>
      <c r="AW206" s="14" t="s">
        <v>37</v>
      </c>
      <c r="AX206" s="14" t="s">
        <v>75</v>
      </c>
      <c r="AY206" s="165" t="s">
        <v>266</v>
      </c>
    </row>
    <row r="207" spans="2:65" s="14" customFormat="1" ht="11.25">
      <c r="B207" s="164"/>
      <c r="D207" s="136" t="s">
        <v>274</v>
      </c>
      <c r="E207" s="165" t="s">
        <v>19</v>
      </c>
      <c r="F207" s="166" t="s">
        <v>1030</v>
      </c>
      <c r="H207" s="165" t="s">
        <v>19</v>
      </c>
      <c r="I207" s="167"/>
      <c r="L207" s="164"/>
      <c r="M207" s="168"/>
      <c r="T207" s="169"/>
      <c r="AT207" s="165" t="s">
        <v>274</v>
      </c>
      <c r="AU207" s="165" t="s">
        <v>85</v>
      </c>
      <c r="AV207" s="14" t="s">
        <v>83</v>
      </c>
      <c r="AW207" s="14" t="s">
        <v>37</v>
      </c>
      <c r="AX207" s="14" t="s">
        <v>75</v>
      </c>
      <c r="AY207" s="165" t="s">
        <v>266</v>
      </c>
    </row>
    <row r="208" spans="2:65" s="11" customFormat="1" ht="11.25">
      <c r="B208" s="135"/>
      <c r="D208" s="136" t="s">
        <v>274</v>
      </c>
      <c r="E208" s="137" t="s">
        <v>19</v>
      </c>
      <c r="F208" s="138" t="s">
        <v>8</v>
      </c>
      <c r="H208" s="139">
        <v>12</v>
      </c>
      <c r="I208" s="140"/>
      <c r="L208" s="135"/>
      <c r="M208" s="141"/>
      <c r="T208" s="142"/>
      <c r="AT208" s="137" t="s">
        <v>274</v>
      </c>
      <c r="AU208" s="137" t="s">
        <v>85</v>
      </c>
      <c r="AV208" s="11" t="s">
        <v>85</v>
      </c>
      <c r="AW208" s="11" t="s">
        <v>37</v>
      </c>
      <c r="AX208" s="11" t="s">
        <v>83</v>
      </c>
      <c r="AY208" s="137" t="s">
        <v>266</v>
      </c>
    </row>
    <row r="209" spans="2:65" s="1" customFormat="1" ht="44.25" customHeight="1">
      <c r="B209" s="33"/>
      <c r="C209" s="122" t="s">
        <v>397</v>
      </c>
      <c r="D209" s="122" t="s">
        <v>267</v>
      </c>
      <c r="E209" s="123" t="s">
        <v>1034</v>
      </c>
      <c r="F209" s="124" t="s">
        <v>1035</v>
      </c>
      <c r="G209" s="125" t="s">
        <v>789</v>
      </c>
      <c r="H209" s="126">
        <v>51</v>
      </c>
      <c r="I209" s="127"/>
      <c r="J209" s="128">
        <f>ROUND(I209*H209,2)</f>
        <v>0</v>
      </c>
      <c r="K209" s="124" t="s">
        <v>271</v>
      </c>
      <c r="L209" s="33"/>
      <c r="M209" s="129" t="s">
        <v>19</v>
      </c>
      <c r="N209" s="130" t="s">
        <v>46</v>
      </c>
      <c r="P209" s="131">
        <f>O209*H209</f>
        <v>0</v>
      </c>
      <c r="Q209" s="131">
        <v>0</v>
      </c>
      <c r="R209" s="131">
        <f>Q209*H209</f>
        <v>0</v>
      </c>
      <c r="S209" s="131">
        <v>0</v>
      </c>
      <c r="T209" s="132">
        <f>S209*H209</f>
        <v>0</v>
      </c>
      <c r="AR209" s="133" t="s">
        <v>272</v>
      </c>
      <c r="AT209" s="133" t="s">
        <v>267</v>
      </c>
      <c r="AU209" s="133" t="s">
        <v>85</v>
      </c>
      <c r="AY209" s="18" t="s">
        <v>266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8" t="s">
        <v>83</v>
      </c>
      <c r="BK209" s="134">
        <f>ROUND(I209*H209,2)</f>
        <v>0</v>
      </c>
      <c r="BL209" s="18" t="s">
        <v>272</v>
      </c>
      <c r="BM209" s="133" t="s">
        <v>1036</v>
      </c>
    </row>
    <row r="210" spans="2:65" s="14" customFormat="1" ht="11.25">
      <c r="B210" s="164"/>
      <c r="D210" s="136" t="s">
        <v>274</v>
      </c>
      <c r="E210" s="165" t="s">
        <v>19</v>
      </c>
      <c r="F210" s="166" t="s">
        <v>953</v>
      </c>
      <c r="H210" s="165" t="s">
        <v>19</v>
      </c>
      <c r="I210" s="167"/>
      <c r="L210" s="164"/>
      <c r="M210" s="168"/>
      <c r="T210" s="169"/>
      <c r="AT210" s="165" t="s">
        <v>274</v>
      </c>
      <c r="AU210" s="165" t="s">
        <v>85</v>
      </c>
      <c r="AV210" s="14" t="s">
        <v>83</v>
      </c>
      <c r="AW210" s="14" t="s">
        <v>37</v>
      </c>
      <c r="AX210" s="14" t="s">
        <v>75</v>
      </c>
      <c r="AY210" s="165" t="s">
        <v>266</v>
      </c>
    </row>
    <row r="211" spans="2:65" s="14" customFormat="1" ht="11.25">
      <c r="B211" s="164"/>
      <c r="D211" s="136" t="s">
        <v>274</v>
      </c>
      <c r="E211" s="165" t="s">
        <v>19</v>
      </c>
      <c r="F211" s="166" t="s">
        <v>1037</v>
      </c>
      <c r="H211" s="165" t="s">
        <v>19</v>
      </c>
      <c r="I211" s="167"/>
      <c r="L211" s="164"/>
      <c r="M211" s="168"/>
      <c r="T211" s="169"/>
      <c r="AT211" s="165" t="s">
        <v>274</v>
      </c>
      <c r="AU211" s="165" t="s">
        <v>85</v>
      </c>
      <c r="AV211" s="14" t="s">
        <v>83</v>
      </c>
      <c r="AW211" s="14" t="s">
        <v>37</v>
      </c>
      <c r="AX211" s="14" t="s">
        <v>75</v>
      </c>
      <c r="AY211" s="165" t="s">
        <v>266</v>
      </c>
    </row>
    <row r="212" spans="2:65" s="11" customFormat="1" ht="11.25">
      <c r="B212" s="135"/>
      <c r="D212" s="136" t="s">
        <v>274</v>
      </c>
      <c r="E212" s="137" t="s">
        <v>19</v>
      </c>
      <c r="F212" s="138" t="s">
        <v>546</v>
      </c>
      <c r="H212" s="139">
        <v>51</v>
      </c>
      <c r="I212" s="140"/>
      <c r="L212" s="135"/>
      <c r="M212" s="141"/>
      <c r="T212" s="142"/>
      <c r="AT212" s="137" t="s">
        <v>274</v>
      </c>
      <c r="AU212" s="137" t="s">
        <v>85</v>
      </c>
      <c r="AV212" s="11" t="s">
        <v>85</v>
      </c>
      <c r="AW212" s="11" t="s">
        <v>37</v>
      </c>
      <c r="AX212" s="11" t="s">
        <v>83</v>
      </c>
      <c r="AY212" s="137" t="s">
        <v>266</v>
      </c>
    </row>
    <row r="213" spans="2:65" s="1" customFormat="1" ht="16.5" customHeight="1">
      <c r="B213" s="33"/>
      <c r="C213" s="170" t="s">
        <v>401</v>
      </c>
      <c r="D213" s="170" t="s">
        <v>298</v>
      </c>
      <c r="E213" s="171" t="s">
        <v>1038</v>
      </c>
      <c r="F213" s="172" t="s">
        <v>1039</v>
      </c>
      <c r="G213" s="173" t="s">
        <v>291</v>
      </c>
      <c r="H213" s="174">
        <v>543</v>
      </c>
      <c r="I213" s="175"/>
      <c r="J213" s="176">
        <f>ROUND(I213*H213,2)</f>
        <v>0</v>
      </c>
      <c r="K213" s="172" t="s">
        <v>271</v>
      </c>
      <c r="L213" s="177"/>
      <c r="M213" s="178" t="s">
        <v>19</v>
      </c>
      <c r="N213" s="179" t="s">
        <v>46</v>
      </c>
      <c r="P213" s="131">
        <f>O213*H213</f>
        <v>0</v>
      </c>
      <c r="Q213" s="131">
        <v>2.65E-3</v>
      </c>
      <c r="R213" s="131">
        <f>Q213*H213</f>
        <v>1.43895</v>
      </c>
      <c r="S213" s="131">
        <v>0</v>
      </c>
      <c r="T213" s="132">
        <f>S213*H213</f>
        <v>0</v>
      </c>
      <c r="AR213" s="133" t="s">
        <v>303</v>
      </c>
      <c r="AT213" s="133" t="s">
        <v>298</v>
      </c>
      <c r="AU213" s="133" t="s">
        <v>85</v>
      </c>
      <c r="AY213" s="18" t="s">
        <v>266</v>
      </c>
      <c r="BE213" s="134">
        <f>IF(N213="základní",J213,0)</f>
        <v>0</v>
      </c>
      <c r="BF213" s="134">
        <f>IF(N213="snížená",J213,0)</f>
        <v>0</v>
      </c>
      <c r="BG213" s="134">
        <f>IF(N213="zákl. přenesená",J213,0)</f>
        <v>0</v>
      </c>
      <c r="BH213" s="134">
        <f>IF(N213="sníž. přenesená",J213,0)</f>
        <v>0</v>
      </c>
      <c r="BI213" s="134">
        <f>IF(N213="nulová",J213,0)</f>
        <v>0</v>
      </c>
      <c r="BJ213" s="18" t="s">
        <v>83</v>
      </c>
      <c r="BK213" s="134">
        <f>ROUND(I213*H213,2)</f>
        <v>0</v>
      </c>
      <c r="BL213" s="18" t="s">
        <v>272</v>
      </c>
      <c r="BM213" s="133" t="s">
        <v>1040</v>
      </c>
    </row>
    <row r="214" spans="2:65" s="1" customFormat="1" ht="19.5">
      <c r="B214" s="33"/>
      <c r="D214" s="136" t="s">
        <v>341</v>
      </c>
      <c r="F214" s="150" t="s">
        <v>958</v>
      </c>
      <c r="I214" s="151"/>
      <c r="L214" s="33"/>
      <c r="M214" s="152"/>
      <c r="T214" s="54"/>
      <c r="AT214" s="18" t="s">
        <v>341</v>
      </c>
      <c r="AU214" s="18" t="s">
        <v>85</v>
      </c>
    </row>
    <row r="215" spans="2:65" s="14" customFormat="1" ht="11.25">
      <c r="B215" s="164"/>
      <c r="D215" s="136" t="s">
        <v>274</v>
      </c>
      <c r="E215" s="165" t="s">
        <v>19</v>
      </c>
      <c r="F215" s="166" t="s">
        <v>953</v>
      </c>
      <c r="H215" s="165" t="s">
        <v>19</v>
      </c>
      <c r="I215" s="167"/>
      <c r="L215" s="164"/>
      <c r="M215" s="168"/>
      <c r="T215" s="169"/>
      <c r="AT215" s="165" t="s">
        <v>274</v>
      </c>
      <c r="AU215" s="165" t="s">
        <v>85</v>
      </c>
      <c r="AV215" s="14" t="s">
        <v>83</v>
      </c>
      <c r="AW215" s="14" t="s">
        <v>37</v>
      </c>
      <c r="AX215" s="14" t="s">
        <v>75</v>
      </c>
      <c r="AY215" s="165" t="s">
        <v>266</v>
      </c>
    </row>
    <row r="216" spans="2:65" s="14" customFormat="1" ht="11.25">
      <c r="B216" s="164"/>
      <c r="D216" s="136" t="s">
        <v>274</v>
      </c>
      <c r="E216" s="165" t="s">
        <v>19</v>
      </c>
      <c r="F216" s="166" t="s">
        <v>1041</v>
      </c>
      <c r="H216" s="165" t="s">
        <v>19</v>
      </c>
      <c r="I216" s="167"/>
      <c r="L216" s="164"/>
      <c r="M216" s="168"/>
      <c r="T216" s="169"/>
      <c r="AT216" s="165" t="s">
        <v>274</v>
      </c>
      <c r="AU216" s="165" t="s">
        <v>85</v>
      </c>
      <c r="AV216" s="14" t="s">
        <v>83</v>
      </c>
      <c r="AW216" s="14" t="s">
        <v>37</v>
      </c>
      <c r="AX216" s="14" t="s">
        <v>75</v>
      </c>
      <c r="AY216" s="165" t="s">
        <v>266</v>
      </c>
    </row>
    <row r="217" spans="2:65" s="11" customFormat="1" ht="11.25">
      <c r="B217" s="135"/>
      <c r="D217" s="136" t="s">
        <v>274</v>
      </c>
      <c r="E217" s="137" t="s">
        <v>19</v>
      </c>
      <c r="F217" s="138" t="s">
        <v>1042</v>
      </c>
      <c r="H217" s="139">
        <v>543</v>
      </c>
      <c r="I217" s="140"/>
      <c r="L217" s="135"/>
      <c r="M217" s="141"/>
      <c r="T217" s="142"/>
      <c r="AT217" s="137" t="s">
        <v>274</v>
      </c>
      <c r="AU217" s="137" t="s">
        <v>85</v>
      </c>
      <c r="AV217" s="11" t="s">
        <v>85</v>
      </c>
      <c r="AW217" s="11" t="s">
        <v>37</v>
      </c>
      <c r="AX217" s="11" t="s">
        <v>83</v>
      </c>
      <c r="AY217" s="137" t="s">
        <v>266</v>
      </c>
    </row>
    <row r="218" spans="2:65" s="1" customFormat="1" ht="16.5" customHeight="1">
      <c r="B218" s="33"/>
      <c r="C218" s="170" t="s">
        <v>405</v>
      </c>
      <c r="D218" s="170" t="s">
        <v>298</v>
      </c>
      <c r="E218" s="171" t="s">
        <v>1043</v>
      </c>
      <c r="F218" s="172" t="s">
        <v>1044</v>
      </c>
      <c r="G218" s="173" t="s">
        <v>789</v>
      </c>
      <c r="H218" s="174">
        <v>181</v>
      </c>
      <c r="I218" s="175"/>
      <c r="J218" s="176">
        <f>ROUND(I218*H218,2)</f>
        <v>0</v>
      </c>
      <c r="K218" s="172" t="s">
        <v>271</v>
      </c>
      <c r="L218" s="177"/>
      <c r="M218" s="178" t="s">
        <v>19</v>
      </c>
      <c r="N218" s="179" t="s">
        <v>46</v>
      </c>
      <c r="P218" s="131">
        <f>O218*H218</f>
        <v>0</v>
      </c>
      <c r="Q218" s="131">
        <v>0</v>
      </c>
      <c r="R218" s="131">
        <f>Q218*H218</f>
        <v>0</v>
      </c>
      <c r="S218" s="131">
        <v>0</v>
      </c>
      <c r="T218" s="132">
        <f>S218*H218</f>
        <v>0</v>
      </c>
      <c r="AR218" s="133" t="s">
        <v>303</v>
      </c>
      <c r="AT218" s="133" t="s">
        <v>298</v>
      </c>
      <c r="AU218" s="133" t="s">
        <v>85</v>
      </c>
      <c r="AY218" s="18" t="s">
        <v>266</v>
      </c>
      <c r="BE218" s="134">
        <f>IF(N218="základní",J218,0)</f>
        <v>0</v>
      </c>
      <c r="BF218" s="134">
        <f>IF(N218="snížená",J218,0)</f>
        <v>0</v>
      </c>
      <c r="BG218" s="134">
        <f>IF(N218="zákl. přenesená",J218,0)</f>
        <v>0</v>
      </c>
      <c r="BH218" s="134">
        <f>IF(N218="sníž. přenesená",J218,0)</f>
        <v>0</v>
      </c>
      <c r="BI218" s="134">
        <f>IF(N218="nulová",J218,0)</f>
        <v>0</v>
      </c>
      <c r="BJ218" s="18" t="s">
        <v>83</v>
      </c>
      <c r="BK218" s="134">
        <f>ROUND(I218*H218,2)</f>
        <v>0</v>
      </c>
      <c r="BL218" s="18" t="s">
        <v>272</v>
      </c>
      <c r="BM218" s="133" t="s">
        <v>1045</v>
      </c>
    </row>
    <row r="219" spans="2:65" s="1" customFormat="1" ht="19.5">
      <c r="B219" s="33"/>
      <c r="D219" s="136" t="s">
        <v>341</v>
      </c>
      <c r="F219" s="150" t="s">
        <v>958</v>
      </c>
      <c r="I219" s="151"/>
      <c r="L219" s="33"/>
      <c r="M219" s="152"/>
      <c r="T219" s="54"/>
      <c r="AT219" s="18" t="s">
        <v>341</v>
      </c>
      <c r="AU219" s="18" t="s">
        <v>85</v>
      </c>
    </row>
    <row r="220" spans="2:65" s="14" customFormat="1" ht="11.25">
      <c r="B220" s="164"/>
      <c r="D220" s="136" t="s">
        <v>274</v>
      </c>
      <c r="E220" s="165" t="s">
        <v>19</v>
      </c>
      <c r="F220" s="166" t="s">
        <v>953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85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4" customFormat="1" ht="11.25">
      <c r="B221" s="164"/>
      <c r="D221" s="136" t="s">
        <v>274</v>
      </c>
      <c r="E221" s="165" t="s">
        <v>19</v>
      </c>
      <c r="F221" s="166" t="s">
        <v>1046</v>
      </c>
      <c r="H221" s="165" t="s">
        <v>19</v>
      </c>
      <c r="I221" s="167"/>
      <c r="L221" s="164"/>
      <c r="M221" s="168"/>
      <c r="T221" s="169"/>
      <c r="AT221" s="165" t="s">
        <v>274</v>
      </c>
      <c r="AU221" s="165" t="s">
        <v>85</v>
      </c>
      <c r="AV221" s="14" t="s">
        <v>83</v>
      </c>
      <c r="AW221" s="14" t="s">
        <v>37</v>
      </c>
      <c r="AX221" s="14" t="s">
        <v>75</v>
      </c>
      <c r="AY221" s="165" t="s">
        <v>266</v>
      </c>
    </row>
    <row r="222" spans="2:65" s="11" customFormat="1" ht="11.25">
      <c r="B222" s="135"/>
      <c r="D222" s="136" t="s">
        <v>274</v>
      </c>
      <c r="E222" s="137" t="s">
        <v>19</v>
      </c>
      <c r="F222" s="138" t="s">
        <v>1047</v>
      </c>
      <c r="H222" s="139">
        <v>181</v>
      </c>
      <c r="I222" s="140"/>
      <c r="L222" s="135"/>
      <c r="M222" s="141"/>
      <c r="T222" s="142"/>
      <c r="AT222" s="137" t="s">
        <v>274</v>
      </c>
      <c r="AU222" s="137" t="s">
        <v>85</v>
      </c>
      <c r="AV222" s="11" t="s">
        <v>85</v>
      </c>
      <c r="AW222" s="11" t="s">
        <v>37</v>
      </c>
      <c r="AX222" s="11" t="s">
        <v>83</v>
      </c>
      <c r="AY222" s="137" t="s">
        <v>266</v>
      </c>
    </row>
    <row r="223" spans="2:65" s="1" customFormat="1" ht="16.5" customHeight="1">
      <c r="B223" s="33"/>
      <c r="C223" s="170" t="s">
        <v>409</v>
      </c>
      <c r="D223" s="170" t="s">
        <v>298</v>
      </c>
      <c r="E223" s="171" t="s">
        <v>1048</v>
      </c>
      <c r="F223" s="172" t="s">
        <v>1049</v>
      </c>
      <c r="G223" s="173" t="s">
        <v>789</v>
      </c>
      <c r="H223" s="174">
        <v>362</v>
      </c>
      <c r="I223" s="175"/>
      <c r="J223" s="176">
        <f>ROUND(I223*H223,2)</f>
        <v>0</v>
      </c>
      <c r="K223" s="172" t="s">
        <v>271</v>
      </c>
      <c r="L223" s="177"/>
      <c r="M223" s="178" t="s">
        <v>19</v>
      </c>
      <c r="N223" s="179" t="s">
        <v>46</v>
      </c>
      <c r="P223" s="131">
        <f>O223*H223</f>
        <v>0</v>
      </c>
      <c r="Q223" s="131">
        <v>1.4999999999999999E-4</v>
      </c>
      <c r="R223" s="131">
        <f>Q223*H223</f>
        <v>5.4299999999999994E-2</v>
      </c>
      <c r="S223" s="131">
        <v>0</v>
      </c>
      <c r="T223" s="132">
        <f>S223*H223</f>
        <v>0</v>
      </c>
      <c r="AR223" s="133" t="s">
        <v>303</v>
      </c>
      <c r="AT223" s="133" t="s">
        <v>298</v>
      </c>
      <c r="AU223" s="133" t="s">
        <v>85</v>
      </c>
      <c r="AY223" s="18" t="s">
        <v>266</v>
      </c>
      <c r="BE223" s="134">
        <f>IF(N223="základní",J223,0)</f>
        <v>0</v>
      </c>
      <c r="BF223" s="134">
        <f>IF(N223="snížená",J223,0)</f>
        <v>0</v>
      </c>
      <c r="BG223" s="134">
        <f>IF(N223="zákl. přenesená",J223,0)</f>
        <v>0</v>
      </c>
      <c r="BH223" s="134">
        <f>IF(N223="sníž. přenesená",J223,0)</f>
        <v>0</v>
      </c>
      <c r="BI223" s="134">
        <f>IF(N223="nulová",J223,0)</f>
        <v>0</v>
      </c>
      <c r="BJ223" s="18" t="s">
        <v>83</v>
      </c>
      <c r="BK223" s="134">
        <f>ROUND(I223*H223,2)</f>
        <v>0</v>
      </c>
      <c r="BL223" s="18" t="s">
        <v>272</v>
      </c>
      <c r="BM223" s="133" t="s">
        <v>1050</v>
      </c>
    </row>
    <row r="224" spans="2:65" s="1" customFormat="1" ht="19.5">
      <c r="B224" s="33"/>
      <c r="D224" s="136" t="s">
        <v>341</v>
      </c>
      <c r="F224" s="150" t="s">
        <v>958</v>
      </c>
      <c r="I224" s="151"/>
      <c r="L224" s="33"/>
      <c r="M224" s="152"/>
      <c r="T224" s="54"/>
      <c r="AT224" s="18" t="s">
        <v>341</v>
      </c>
      <c r="AU224" s="18" t="s">
        <v>85</v>
      </c>
    </row>
    <row r="225" spans="2:65" s="14" customFormat="1" ht="11.25">
      <c r="B225" s="164"/>
      <c r="D225" s="136" t="s">
        <v>274</v>
      </c>
      <c r="E225" s="165" t="s">
        <v>19</v>
      </c>
      <c r="F225" s="166" t="s">
        <v>953</v>
      </c>
      <c r="H225" s="165" t="s">
        <v>19</v>
      </c>
      <c r="I225" s="167"/>
      <c r="L225" s="164"/>
      <c r="M225" s="168"/>
      <c r="T225" s="169"/>
      <c r="AT225" s="165" t="s">
        <v>274</v>
      </c>
      <c r="AU225" s="165" t="s">
        <v>85</v>
      </c>
      <c r="AV225" s="14" t="s">
        <v>83</v>
      </c>
      <c r="AW225" s="14" t="s">
        <v>37</v>
      </c>
      <c r="AX225" s="14" t="s">
        <v>75</v>
      </c>
      <c r="AY225" s="165" t="s">
        <v>266</v>
      </c>
    </row>
    <row r="226" spans="2:65" s="14" customFormat="1" ht="11.25">
      <c r="B226" s="164"/>
      <c r="D226" s="136" t="s">
        <v>274</v>
      </c>
      <c r="E226" s="165" t="s">
        <v>19</v>
      </c>
      <c r="F226" s="166" t="s">
        <v>1051</v>
      </c>
      <c r="H226" s="165" t="s">
        <v>19</v>
      </c>
      <c r="I226" s="167"/>
      <c r="L226" s="164"/>
      <c r="M226" s="168"/>
      <c r="T226" s="169"/>
      <c r="AT226" s="165" t="s">
        <v>274</v>
      </c>
      <c r="AU226" s="165" t="s">
        <v>85</v>
      </c>
      <c r="AV226" s="14" t="s">
        <v>83</v>
      </c>
      <c r="AW226" s="14" t="s">
        <v>37</v>
      </c>
      <c r="AX226" s="14" t="s">
        <v>75</v>
      </c>
      <c r="AY226" s="165" t="s">
        <v>266</v>
      </c>
    </row>
    <row r="227" spans="2:65" s="11" customFormat="1" ht="11.25">
      <c r="B227" s="135"/>
      <c r="D227" s="136" t="s">
        <v>274</v>
      </c>
      <c r="E227" s="137" t="s">
        <v>19</v>
      </c>
      <c r="F227" s="138" t="s">
        <v>1052</v>
      </c>
      <c r="H227" s="139">
        <v>362</v>
      </c>
      <c r="I227" s="140"/>
      <c r="L227" s="135"/>
      <c r="M227" s="141"/>
      <c r="T227" s="142"/>
      <c r="AT227" s="137" t="s">
        <v>274</v>
      </c>
      <c r="AU227" s="137" t="s">
        <v>85</v>
      </c>
      <c r="AV227" s="11" t="s">
        <v>85</v>
      </c>
      <c r="AW227" s="11" t="s">
        <v>37</v>
      </c>
      <c r="AX227" s="11" t="s">
        <v>83</v>
      </c>
      <c r="AY227" s="137" t="s">
        <v>266</v>
      </c>
    </row>
    <row r="228" spans="2:65" s="1" customFormat="1" ht="16.5" customHeight="1">
      <c r="B228" s="33"/>
      <c r="C228" s="170" t="s">
        <v>413</v>
      </c>
      <c r="D228" s="170" t="s">
        <v>298</v>
      </c>
      <c r="E228" s="171" t="s">
        <v>1053</v>
      </c>
      <c r="F228" s="172" t="s">
        <v>1054</v>
      </c>
      <c r="G228" s="173" t="s">
        <v>789</v>
      </c>
      <c r="H228" s="174">
        <v>181</v>
      </c>
      <c r="I228" s="175"/>
      <c r="J228" s="176">
        <f>ROUND(I228*H228,2)</f>
        <v>0</v>
      </c>
      <c r="K228" s="172" t="s">
        <v>19</v>
      </c>
      <c r="L228" s="177"/>
      <c r="M228" s="178" t="s">
        <v>19</v>
      </c>
      <c r="N228" s="179" t="s">
        <v>46</v>
      </c>
      <c r="P228" s="131">
        <f>O228*H228</f>
        <v>0</v>
      </c>
      <c r="Q228" s="131">
        <v>0</v>
      </c>
      <c r="R228" s="131">
        <f>Q228*H228</f>
        <v>0</v>
      </c>
      <c r="S228" s="131">
        <v>0</v>
      </c>
      <c r="T228" s="132">
        <f>S228*H228</f>
        <v>0</v>
      </c>
      <c r="AR228" s="133" t="s">
        <v>303</v>
      </c>
      <c r="AT228" s="133" t="s">
        <v>298</v>
      </c>
      <c r="AU228" s="133" t="s">
        <v>85</v>
      </c>
      <c r="AY228" s="18" t="s">
        <v>266</v>
      </c>
      <c r="BE228" s="134">
        <f>IF(N228="základní",J228,0)</f>
        <v>0</v>
      </c>
      <c r="BF228" s="134">
        <f>IF(N228="snížená",J228,0)</f>
        <v>0</v>
      </c>
      <c r="BG228" s="134">
        <f>IF(N228="zákl. přenesená",J228,0)</f>
        <v>0</v>
      </c>
      <c r="BH228" s="134">
        <f>IF(N228="sníž. přenesená",J228,0)</f>
        <v>0</v>
      </c>
      <c r="BI228" s="134">
        <f>IF(N228="nulová",J228,0)</f>
        <v>0</v>
      </c>
      <c r="BJ228" s="18" t="s">
        <v>83</v>
      </c>
      <c r="BK228" s="134">
        <f>ROUND(I228*H228,2)</f>
        <v>0</v>
      </c>
      <c r="BL228" s="18" t="s">
        <v>272</v>
      </c>
      <c r="BM228" s="133" t="s">
        <v>1055</v>
      </c>
    </row>
    <row r="229" spans="2:65" s="1" customFormat="1" ht="19.5">
      <c r="B229" s="33"/>
      <c r="D229" s="136" t="s">
        <v>341</v>
      </c>
      <c r="F229" s="150" t="s">
        <v>958</v>
      </c>
      <c r="I229" s="151"/>
      <c r="L229" s="33"/>
      <c r="M229" s="152"/>
      <c r="T229" s="54"/>
      <c r="AT229" s="18" t="s">
        <v>341</v>
      </c>
      <c r="AU229" s="18" t="s">
        <v>85</v>
      </c>
    </row>
    <row r="230" spans="2:65" s="14" customFormat="1" ht="11.25">
      <c r="B230" s="164"/>
      <c r="D230" s="136" t="s">
        <v>274</v>
      </c>
      <c r="E230" s="165" t="s">
        <v>19</v>
      </c>
      <c r="F230" s="166" t="s">
        <v>953</v>
      </c>
      <c r="H230" s="165" t="s">
        <v>19</v>
      </c>
      <c r="I230" s="167"/>
      <c r="L230" s="164"/>
      <c r="M230" s="168"/>
      <c r="T230" s="169"/>
      <c r="AT230" s="165" t="s">
        <v>274</v>
      </c>
      <c r="AU230" s="165" t="s">
        <v>85</v>
      </c>
      <c r="AV230" s="14" t="s">
        <v>83</v>
      </c>
      <c r="AW230" s="14" t="s">
        <v>37</v>
      </c>
      <c r="AX230" s="14" t="s">
        <v>75</v>
      </c>
      <c r="AY230" s="165" t="s">
        <v>266</v>
      </c>
    </row>
    <row r="231" spans="2:65" s="14" customFormat="1" ht="11.25">
      <c r="B231" s="164"/>
      <c r="D231" s="136" t="s">
        <v>274</v>
      </c>
      <c r="E231" s="165" t="s">
        <v>19</v>
      </c>
      <c r="F231" s="166" t="s">
        <v>1046</v>
      </c>
      <c r="H231" s="165" t="s">
        <v>19</v>
      </c>
      <c r="I231" s="167"/>
      <c r="L231" s="164"/>
      <c r="M231" s="168"/>
      <c r="T231" s="169"/>
      <c r="AT231" s="165" t="s">
        <v>274</v>
      </c>
      <c r="AU231" s="165" t="s">
        <v>85</v>
      </c>
      <c r="AV231" s="14" t="s">
        <v>83</v>
      </c>
      <c r="AW231" s="14" t="s">
        <v>37</v>
      </c>
      <c r="AX231" s="14" t="s">
        <v>75</v>
      </c>
      <c r="AY231" s="165" t="s">
        <v>266</v>
      </c>
    </row>
    <row r="232" spans="2:65" s="11" customFormat="1" ht="11.25">
      <c r="B232" s="135"/>
      <c r="D232" s="136" t="s">
        <v>274</v>
      </c>
      <c r="E232" s="137" t="s">
        <v>19</v>
      </c>
      <c r="F232" s="138" t="s">
        <v>1047</v>
      </c>
      <c r="H232" s="139">
        <v>181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75</v>
      </c>
      <c r="AY232" s="137" t="s">
        <v>266</v>
      </c>
    </row>
    <row r="233" spans="2:65" s="12" customFormat="1" ht="11.25">
      <c r="B233" s="143"/>
      <c r="D233" s="136" t="s">
        <v>274</v>
      </c>
      <c r="E233" s="144" t="s">
        <v>19</v>
      </c>
      <c r="F233" s="145" t="s">
        <v>276</v>
      </c>
      <c r="H233" s="146">
        <v>181</v>
      </c>
      <c r="I233" s="147"/>
      <c r="L233" s="143"/>
      <c r="M233" s="183"/>
      <c r="N233" s="184"/>
      <c r="O233" s="184"/>
      <c r="P233" s="184"/>
      <c r="Q233" s="184"/>
      <c r="R233" s="184"/>
      <c r="S233" s="184"/>
      <c r="T233" s="185"/>
      <c r="AT233" s="144" t="s">
        <v>274</v>
      </c>
      <c r="AU233" s="144" t="s">
        <v>85</v>
      </c>
      <c r="AV233" s="12" t="s">
        <v>272</v>
      </c>
      <c r="AW233" s="12" t="s">
        <v>37</v>
      </c>
      <c r="AX233" s="12" t="s">
        <v>83</v>
      </c>
      <c r="AY233" s="144" t="s">
        <v>266</v>
      </c>
    </row>
    <row r="234" spans="2:65" s="1" customFormat="1" ht="6.95" customHeight="1">
      <c r="B234" s="42"/>
      <c r="C234" s="43"/>
      <c r="D234" s="43"/>
      <c r="E234" s="43"/>
      <c r="F234" s="43"/>
      <c r="G234" s="43"/>
      <c r="H234" s="43"/>
      <c r="I234" s="43"/>
      <c r="J234" s="43"/>
      <c r="K234" s="43"/>
      <c r="L234" s="33"/>
    </row>
  </sheetData>
  <sheetProtection algorithmName="SHA-512" hashValue="KZZ7EbIrnvi4F9hYJN/QeUxA14ktGD9krR5bOkEzV3SZPUZtLkG6oShpxfkRJj53GAh6aP0Sj+M6f3XdzW8nKA==" saltValue="XWOaJhTwrip4Ho1YPzBzrFOGgaMceCgeOfgY1qg+S8a6zcwwEJrZl/gImulBBaEfSLM2NFSe+6Wo4kODyZWuoQ==" spinCount="100000" sheet="1" objects="1" scenarios="1" formatColumns="0" formatRows="0" autoFilter="0"/>
  <autoFilter ref="C80:K233" xr:uid="{00000000-0009-0000-0000-000006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4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103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1056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ROUND(J86,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ROUND((SUM(BE86:BE140)),  2)</f>
        <v>0</v>
      </c>
      <c r="I33" s="90">
        <v>0.21</v>
      </c>
      <c r="J33" s="89">
        <f>ROUND(((SUM(BE86:BE140))*I33),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ROUND((SUM(BF86:BF140)),  2)</f>
        <v>0</v>
      </c>
      <c r="I34" s="90">
        <v>0.12</v>
      </c>
      <c r="J34" s="89">
        <f>ROUND(((SUM(BF86:BF140))*I34),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ROUND((SUM(BG86:BG140)),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ROUND((SUM(BH86:BH140)),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ROUND((SUM(BI86:BI140)),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00-20-11 - Drobné opravné práce na objektech mostů M1 - Most v km 13,669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J86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J87</f>
        <v>0</v>
      </c>
      <c r="L60" s="100"/>
    </row>
    <row r="61" spans="2:47" s="13" customFormat="1" ht="19.899999999999999" customHeight="1">
      <c r="B61" s="158"/>
      <c r="D61" s="159" t="s">
        <v>1057</v>
      </c>
      <c r="E61" s="160"/>
      <c r="F61" s="160"/>
      <c r="G61" s="160"/>
      <c r="H61" s="160"/>
      <c r="I61" s="160"/>
      <c r="J61" s="161">
        <f>J88</f>
        <v>0</v>
      </c>
      <c r="L61" s="158"/>
    </row>
    <row r="62" spans="2:47" s="13" customFormat="1" ht="19.899999999999999" customHeight="1">
      <c r="B62" s="158"/>
      <c r="D62" s="159" t="s">
        <v>1058</v>
      </c>
      <c r="E62" s="160"/>
      <c r="F62" s="160"/>
      <c r="G62" s="160"/>
      <c r="H62" s="160"/>
      <c r="I62" s="160"/>
      <c r="J62" s="161">
        <f>J93</f>
        <v>0</v>
      </c>
      <c r="L62" s="158"/>
    </row>
    <row r="63" spans="2:47" s="13" customFormat="1" ht="19.899999999999999" customHeight="1">
      <c r="B63" s="158"/>
      <c r="D63" s="159" t="s">
        <v>1059</v>
      </c>
      <c r="E63" s="160"/>
      <c r="F63" s="160"/>
      <c r="G63" s="160"/>
      <c r="H63" s="160"/>
      <c r="I63" s="160"/>
      <c r="J63" s="161">
        <f>J123</f>
        <v>0</v>
      </c>
      <c r="L63" s="158"/>
    </row>
    <row r="64" spans="2:47" s="13" customFormat="1" ht="19.899999999999999" customHeight="1">
      <c r="B64" s="158"/>
      <c r="D64" s="159" t="s">
        <v>1060</v>
      </c>
      <c r="E64" s="160"/>
      <c r="F64" s="160"/>
      <c r="G64" s="160"/>
      <c r="H64" s="160"/>
      <c r="I64" s="160"/>
      <c r="J64" s="161">
        <f>J132</f>
        <v>0</v>
      </c>
      <c r="L64" s="158"/>
    </row>
    <row r="65" spans="2:12" s="8" customFormat="1" ht="24.95" customHeight="1">
      <c r="B65" s="100"/>
      <c r="D65" s="101" t="s">
        <v>1061</v>
      </c>
      <c r="E65" s="102"/>
      <c r="F65" s="102"/>
      <c r="G65" s="102"/>
      <c r="H65" s="102"/>
      <c r="I65" s="102"/>
      <c r="J65" s="103">
        <f>J135</f>
        <v>0</v>
      </c>
      <c r="L65" s="100"/>
    </row>
    <row r="66" spans="2:12" s="13" customFormat="1" ht="19.899999999999999" customHeight="1">
      <c r="B66" s="158"/>
      <c r="D66" s="159" t="s">
        <v>1062</v>
      </c>
      <c r="E66" s="160"/>
      <c r="F66" s="160"/>
      <c r="G66" s="160"/>
      <c r="H66" s="160"/>
      <c r="I66" s="160"/>
      <c r="J66" s="161">
        <f>J136</f>
        <v>0</v>
      </c>
      <c r="L66" s="158"/>
    </row>
    <row r="67" spans="2:12" s="1" customFormat="1" ht="21.75" customHeight="1">
      <c r="B67" s="33"/>
      <c r="L67" s="33"/>
    </row>
    <row r="68" spans="2:12" s="1" customFormat="1" ht="6.95" customHeight="1"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33"/>
    </row>
    <row r="72" spans="2:12" s="1" customFormat="1" ht="6.95" customHeight="1"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33"/>
    </row>
    <row r="73" spans="2:12" s="1" customFormat="1" ht="24.95" customHeight="1">
      <c r="B73" s="33"/>
      <c r="C73" s="22" t="s">
        <v>251</v>
      </c>
      <c r="L73" s="33"/>
    </row>
    <row r="74" spans="2:12" s="1" customFormat="1" ht="6.95" customHeight="1">
      <c r="B74" s="33"/>
      <c r="L74" s="33"/>
    </row>
    <row r="75" spans="2:12" s="1" customFormat="1" ht="12" customHeight="1">
      <c r="B75" s="33"/>
      <c r="C75" s="28" t="s">
        <v>16</v>
      </c>
      <c r="L75" s="33"/>
    </row>
    <row r="76" spans="2:12" s="1" customFormat="1" ht="26.25" customHeight="1">
      <c r="B76" s="33"/>
      <c r="E76" s="319" t="str">
        <f>E7</f>
        <v>Odstranění havarijního stavu po povodních 2024 - komplexní oprava trati v úseku Vápenná - Javorník ve Slezsku - PD</v>
      </c>
      <c r="F76" s="320"/>
      <c r="G76" s="320"/>
      <c r="H76" s="320"/>
      <c r="L76" s="33"/>
    </row>
    <row r="77" spans="2:12" s="1" customFormat="1" ht="12" customHeight="1">
      <c r="B77" s="33"/>
      <c r="C77" s="28" t="s">
        <v>243</v>
      </c>
      <c r="L77" s="33"/>
    </row>
    <row r="78" spans="2:12" s="1" customFormat="1" ht="16.5" customHeight="1">
      <c r="B78" s="33"/>
      <c r="E78" s="315" t="str">
        <f>E9</f>
        <v>SO 00-20-11 - Drobné opravné práce na objektech mostů M1 - Most v km 13,669</v>
      </c>
      <c r="F78" s="321"/>
      <c r="G78" s="321"/>
      <c r="H78" s="321"/>
      <c r="L78" s="33"/>
    </row>
    <row r="79" spans="2:12" s="1" customFormat="1" ht="6.95" customHeight="1">
      <c r="B79" s="33"/>
      <c r="L79" s="33"/>
    </row>
    <row r="80" spans="2:12" s="1" customFormat="1" ht="12" customHeight="1">
      <c r="B80" s="33"/>
      <c r="C80" s="28" t="s">
        <v>21</v>
      </c>
      <c r="F80" s="26" t="str">
        <f>F12</f>
        <v xml:space="preserve"> </v>
      </c>
      <c r="I80" s="28" t="s">
        <v>23</v>
      </c>
      <c r="J80" s="50" t="str">
        <f>IF(J12="","",J12)</f>
        <v>10. 4. 2025</v>
      </c>
      <c r="L80" s="33"/>
    </row>
    <row r="81" spans="2:65" s="1" customFormat="1" ht="6.95" customHeight="1">
      <c r="B81" s="33"/>
      <c r="L81" s="33"/>
    </row>
    <row r="82" spans="2:65" s="1" customFormat="1" ht="15.2" customHeight="1">
      <c r="B82" s="33"/>
      <c r="C82" s="28" t="s">
        <v>25</v>
      </c>
      <c r="F82" s="26" t="str">
        <f>E15</f>
        <v xml:space="preserve">Správa železnic, státní organizace </v>
      </c>
      <c r="I82" s="28" t="s">
        <v>33</v>
      </c>
      <c r="J82" s="31" t="str">
        <f>E21</f>
        <v>Prodin a.s.</v>
      </c>
      <c r="L82" s="33"/>
    </row>
    <row r="83" spans="2:65" s="1" customFormat="1" ht="15.2" customHeight="1">
      <c r="B83" s="33"/>
      <c r="C83" s="28" t="s">
        <v>31</v>
      </c>
      <c r="F83" s="26" t="str">
        <f>IF(E18="","",E18)</f>
        <v>Vyplň údaj</v>
      </c>
      <c r="I83" s="28" t="s">
        <v>38</v>
      </c>
      <c r="J83" s="31" t="str">
        <f>E24</f>
        <v xml:space="preserve"> </v>
      </c>
      <c r="L83" s="33"/>
    </row>
    <row r="84" spans="2:65" s="1" customFormat="1" ht="10.35" customHeight="1">
      <c r="B84" s="33"/>
      <c r="L84" s="33"/>
    </row>
    <row r="85" spans="2:65" s="9" customFormat="1" ht="29.25" customHeight="1">
      <c r="B85" s="104"/>
      <c r="C85" s="105" t="s">
        <v>252</v>
      </c>
      <c r="D85" s="106" t="s">
        <v>60</v>
      </c>
      <c r="E85" s="106" t="s">
        <v>56</v>
      </c>
      <c r="F85" s="106" t="s">
        <v>57</v>
      </c>
      <c r="G85" s="106" t="s">
        <v>253</v>
      </c>
      <c r="H85" s="106" t="s">
        <v>254</v>
      </c>
      <c r="I85" s="106" t="s">
        <v>255</v>
      </c>
      <c r="J85" s="106" t="s">
        <v>247</v>
      </c>
      <c r="K85" s="107" t="s">
        <v>256</v>
      </c>
      <c r="L85" s="104"/>
      <c r="M85" s="57" t="s">
        <v>19</v>
      </c>
      <c r="N85" s="58" t="s">
        <v>45</v>
      </c>
      <c r="O85" s="58" t="s">
        <v>257</v>
      </c>
      <c r="P85" s="58" t="s">
        <v>258</v>
      </c>
      <c r="Q85" s="58" t="s">
        <v>259</v>
      </c>
      <c r="R85" s="58" t="s">
        <v>260</v>
      </c>
      <c r="S85" s="58" t="s">
        <v>261</v>
      </c>
      <c r="T85" s="59" t="s">
        <v>262</v>
      </c>
    </row>
    <row r="86" spans="2:65" s="1" customFormat="1" ht="22.9" customHeight="1">
      <c r="B86" s="33"/>
      <c r="C86" s="62" t="s">
        <v>263</v>
      </c>
      <c r="J86" s="108">
        <f>BK86</f>
        <v>0</v>
      </c>
      <c r="L86" s="33"/>
      <c r="M86" s="60"/>
      <c r="N86" s="51"/>
      <c r="O86" s="51"/>
      <c r="P86" s="109">
        <f>P87+P135</f>
        <v>0</v>
      </c>
      <c r="Q86" s="51"/>
      <c r="R86" s="109">
        <f>R87+R135</f>
        <v>0</v>
      </c>
      <c r="S86" s="51"/>
      <c r="T86" s="110">
        <f>T87+T135</f>
        <v>0</v>
      </c>
      <c r="AT86" s="18" t="s">
        <v>74</v>
      </c>
      <c r="AU86" s="18" t="s">
        <v>248</v>
      </c>
      <c r="BK86" s="111">
        <f>BK87+BK135</f>
        <v>0</v>
      </c>
    </row>
    <row r="87" spans="2:65" s="10" customFormat="1" ht="25.9" customHeight="1">
      <c r="B87" s="112"/>
      <c r="D87" s="113" t="s">
        <v>74</v>
      </c>
      <c r="E87" s="114" t="s">
        <v>828</v>
      </c>
      <c r="F87" s="114" t="s">
        <v>829</v>
      </c>
      <c r="I87" s="115"/>
      <c r="J87" s="116">
        <f>BK87</f>
        <v>0</v>
      </c>
      <c r="L87" s="112"/>
      <c r="M87" s="117"/>
      <c r="P87" s="118">
        <f>P88+P93+P123+P132</f>
        <v>0</v>
      </c>
      <c r="R87" s="118">
        <f>R88+R93+R123+R132</f>
        <v>0</v>
      </c>
      <c r="T87" s="119">
        <f>T88+T93+T123+T132</f>
        <v>0</v>
      </c>
      <c r="AR87" s="113" t="s">
        <v>83</v>
      </c>
      <c r="AT87" s="120" t="s">
        <v>74</v>
      </c>
      <c r="AU87" s="120" t="s">
        <v>75</v>
      </c>
      <c r="AY87" s="113" t="s">
        <v>266</v>
      </c>
      <c r="BK87" s="121">
        <f>BK88+BK93+BK123+BK132</f>
        <v>0</v>
      </c>
    </row>
    <row r="88" spans="2:65" s="10" customFormat="1" ht="22.9" customHeight="1">
      <c r="B88" s="112"/>
      <c r="D88" s="113" t="s">
        <v>74</v>
      </c>
      <c r="E88" s="162" t="s">
        <v>295</v>
      </c>
      <c r="F88" s="162" t="s">
        <v>1063</v>
      </c>
      <c r="I88" s="115"/>
      <c r="J88" s="163">
        <f>BK88</f>
        <v>0</v>
      </c>
      <c r="L88" s="112"/>
      <c r="M88" s="117"/>
      <c r="P88" s="118">
        <f>SUM(P89:P92)</f>
        <v>0</v>
      </c>
      <c r="R88" s="118">
        <f>SUM(R89:R92)</f>
        <v>0</v>
      </c>
      <c r="T88" s="119">
        <f>SUM(T89:T92)</f>
        <v>0</v>
      </c>
      <c r="AR88" s="113" t="s">
        <v>83</v>
      </c>
      <c r="AT88" s="120" t="s">
        <v>74</v>
      </c>
      <c r="AU88" s="120" t="s">
        <v>83</v>
      </c>
      <c r="AY88" s="113" t="s">
        <v>266</v>
      </c>
      <c r="BK88" s="121">
        <f>SUM(BK89:BK92)</f>
        <v>0</v>
      </c>
    </row>
    <row r="89" spans="2:65" s="1" customFormat="1" ht="21.75" customHeight="1">
      <c r="B89" s="33"/>
      <c r="C89" s="122" t="s">
        <v>83</v>
      </c>
      <c r="D89" s="122" t="s">
        <v>267</v>
      </c>
      <c r="E89" s="123" t="s">
        <v>1064</v>
      </c>
      <c r="F89" s="124" t="s">
        <v>1065</v>
      </c>
      <c r="G89" s="125" t="s">
        <v>895</v>
      </c>
      <c r="H89" s="126">
        <v>22.4</v>
      </c>
      <c r="I89" s="127"/>
      <c r="J89" s="128">
        <f>ROUND(I89*H89,2)</f>
        <v>0</v>
      </c>
      <c r="K89" s="124" t="s">
        <v>1066</v>
      </c>
      <c r="L89" s="33"/>
      <c r="M89" s="129" t="s">
        <v>19</v>
      </c>
      <c r="N89" s="130" t="s">
        <v>46</v>
      </c>
      <c r="P89" s="131">
        <f>O89*H89</f>
        <v>0</v>
      </c>
      <c r="Q89" s="131">
        <v>0</v>
      </c>
      <c r="R89" s="131">
        <f>Q89*H89</f>
        <v>0</v>
      </c>
      <c r="S89" s="131">
        <v>0</v>
      </c>
      <c r="T89" s="132">
        <f>S89*H89</f>
        <v>0</v>
      </c>
      <c r="AR89" s="133" t="s">
        <v>272</v>
      </c>
      <c r="AT89" s="133" t="s">
        <v>267</v>
      </c>
      <c r="AU89" s="133" t="s">
        <v>85</v>
      </c>
      <c r="AY89" s="18" t="s">
        <v>266</v>
      </c>
      <c r="BE89" s="134">
        <f>IF(N89="základní",J89,0)</f>
        <v>0</v>
      </c>
      <c r="BF89" s="134">
        <f>IF(N89="snížená",J89,0)</f>
        <v>0</v>
      </c>
      <c r="BG89" s="134">
        <f>IF(N89="zákl. přenesená",J89,0)</f>
        <v>0</v>
      </c>
      <c r="BH89" s="134">
        <f>IF(N89="sníž. přenesená",J89,0)</f>
        <v>0</v>
      </c>
      <c r="BI89" s="134">
        <f>IF(N89="nulová",J89,0)</f>
        <v>0</v>
      </c>
      <c r="BJ89" s="18" t="s">
        <v>83</v>
      </c>
      <c r="BK89" s="134">
        <f>ROUND(I89*H89,2)</f>
        <v>0</v>
      </c>
      <c r="BL89" s="18" t="s">
        <v>272</v>
      </c>
      <c r="BM89" s="133" t="s">
        <v>1067</v>
      </c>
    </row>
    <row r="90" spans="2:65" s="1" customFormat="1" ht="11.25">
      <c r="B90" s="33"/>
      <c r="D90" s="186" t="s">
        <v>1068</v>
      </c>
      <c r="F90" s="187" t="s">
        <v>1069</v>
      </c>
      <c r="I90" s="151"/>
      <c r="L90" s="33"/>
      <c r="M90" s="152"/>
      <c r="T90" s="54"/>
      <c r="AT90" s="18" t="s">
        <v>1068</v>
      </c>
      <c r="AU90" s="18" t="s">
        <v>85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1070</v>
      </c>
      <c r="H91" s="139">
        <v>22.4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2" customFormat="1" ht="11.25">
      <c r="B92" s="143"/>
      <c r="D92" s="136" t="s">
        <v>274</v>
      </c>
      <c r="E92" s="144" t="s">
        <v>19</v>
      </c>
      <c r="F92" s="145" t="s">
        <v>276</v>
      </c>
      <c r="H92" s="146">
        <v>22.4</v>
      </c>
      <c r="I92" s="147"/>
      <c r="L92" s="143"/>
      <c r="M92" s="148"/>
      <c r="T92" s="149"/>
      <c r="AT92" s="144" t="s">
        <v>274</v>
      </c>
      <c r="AU92" s="144" t="s">
        <v>85</v>
      </c>
      <c r="AV92" s="12" t="s">
        <v>272</v>
      </c>
      <c r="AW92" s="12" t="s">
        <v>37</v>
      </c>
      <c r="AX92" s="12" t="s">
        <v>83</v>
      </c>
      <c r="AY92" s="144" t="s">
        <v>266</v>
      </c>
    </row>
    <row r="93" spans="2:65" s="10" customFormat="1" ht="22.9" customHeight="1">
      <c r="B93" s="112"/>
      <c r="D93" s="113" t="s">
        <v>74</v>
      </c>
      <c r="E93" s="162" t="s">
        <v>307</v>
      </c>
      <c r="F93" s="162" t="s">
        <v>1071</v>
      </c>
      <c r="I93" s="115"/>
      <c r="J93" s="163">
        <f>BK93</f>
        <v>0</v>
      </c>
      <c r="L93" s="112"/>
      <c r="M93" s="117"/>
      <c r="P93" s="118">
        <f>SUM(P94:P122)</f>
        <v>0</v>
      </c>
      <c r="R93" s="118">
        <f>SUM(R94:R122)</f>
        <v>0</v>
      </c>
      <c r="T93" s="119">
        <f>SUM(T94:T122)</f>
        <v>0</v>
      </c>
      <c r="AR93" s="113" t="s">
        <v>83</v>
      </c>
      <c r="AT93" s="120" t="s">
        <v>74</v>
      </c>
      <c r="AU93" s="120" t="s">
        <v>83</v>
      </c>
      <c r="AY93" s="113" t="s">
        <v>266</v>
      </c>
      <c r="BK93" s="121">
        <f>SUM(BK94:BK122)</f>
        <v>0</v>
      </c>
    </row>
    <row r="94" spans="2:65" s="1" customFormat="1" ht="16.5" customHeight="1">
      <c r="B94" s="33"/>
      <c r="C94" s="122" t="s">
        <v>85</v>
      </c>
      <c r="D94" s="122" t="s">
        <v>267</v>
      </c>
      <c r="E94" s="123" t="s">
        <v>1072</v>
      </c>
      <c r="F94" s="124" t="s">
        <v>1073</v>
      </c>
      <c r="G94" s="125" t="s">
        <v>291</v>
      </c>
      <c r="H94" s="126">
        <v>4.5</v>
      </c>
      <c r="I94" s="127"/>
      <c r="J94" s="128">
        <f>ROUND(I94*H94,2)</f>
        <v>0</v>
      </c>
      <c r="K94" s="124" t="s">
        <v>1066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1074</v>
      </c>
    </row>
    <row r="95" spans="2:65" s="1" customFormat="1" ht="11.25">
      <c r="B95" s="33"/>
      <c r="D95" s="186" t="s">
        <v>1068</v>
      </c>
      <c r="F95" s="187" t="s">
        <v>1075</v>
      </c>
      <c r="I95" s="151"/>
      <c r="L95" s="33"/>
      <c r="M95" s="152"/>
      <c r="T95" s="54"/>
      <c r="AT95" s="18" t="s">
        <v>1068</v>
      </c>
      <c r="AU95" s="18" t="s">
        <v>85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1076</v>
      </c>
      <c r="H96" s="139">
        <v>4.5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75</v>
      </c>
      <c r="AY96" s="137" t="s">
        <v>266</v>
      </c>
    </row>
    <row r="97" spans="2:65" s="12" customFormat="1" ht="11.25">
      <c r="B97" s="143"/>
      <c r="D97" s="136" t="s">
        <v>274</v>
      </c>
      <c r="E97" s="144" t="s">
        <v>19</v>
      </c>
      <c r="F97" s="145" t="s">
        <v>276</v>
      </c>
      <c r="H97" s="146">
        <v>4.5</v>
      </c>
      <c r="I97" s="147"/>
      <c r="L97" s="143"/>
      <c r="M97" s="148"/>
      <c r="T97" s="149"/>
      <c r="AT97" s="144" t="s">
        <v>274</v>
      </c>
      <c r="AU97" s="144" t="s">
        <v>85</v>
      </c>
      <c r="AV97" s="12" t="s">
        <v>272</v>
      </c>
      <c r="AW97" s="12" t="s">
        <v>37</v>
      </c>
      <c r="AX97" s="12" t="s">
        <v>83</v>
      </c>
      <c r="AY97" s="144" t="s">
        <v>266</v>
      </c>
    </row>
    <row r="98" spans="2:65" s="1" customFormat="1" ht="16.5" customHeight="1">
      <c r="B98" s="33"/>
      <c r="C98" s="122" t="s">
        <v>285</v>
      </c>
      <c r="D98" s="122" t="s">
        <v>267</v>
      </c>
      <c r="E98" s="123" t="s">
        <v>1077</v>
      </c>
      <c r="F98" s="124" t="s">
        <v>1078</v>
      </c>
      <c r="G98" s="125" t="s">
        <v>1079</v>
      </c>
      <c r="H98" s="126">
        <v>70</v>
      </c>
      <c r="I98" s="127"/>
      <c r="J98" s="128">
        <f>ROUND(I98*H98,2)</f>
        <v>0</v>
      </c>
      <c r="K98" s="124" t="s">
        <v>19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85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1080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1081</v>
      </c>
      <c r="H99" s="139">
        <v>70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75</v>
      </c>
      <c r="AY99" s="137" t="s">
        <v>266</v>
      </c>
    </row>
    <row r="100" spans="2:65" s="12" customFormat="1" ht="11.25">
      <c r="B100" s="143"/>
      <c r="D100" s="136" t="s">
        <v>274</v>
      </c>
      <c r="E100" s="144" t="s">
        <v>19</v>
      </c>
      <c r="F100" s="145" t="s">
        <v>276</v>
      </c>
      <c r="H100" s="146">
        <v>70</v>
      </c>
      <c r="I100" s="147"/>
      <c r="L100" s="143"/>
      <c r="M100" s="148"/>
      <c r="T100" s="149"/>
      <c r="AT100" s="144" t="s">
        <v>274</v>
      </c>
      <c r="AU100" s="144" t="s">
        <v>85</v>
      </c>
      <c r="AV100" s="12" t="s">
        <v>272</v>
      </c>
      <c r="AW100" s="12" t="s">
        <v>37</v>
      </c>
      <c r="AX100" s="12" t="s">
        <v>83</v>
      </c>
      <c r="AY100" s="144" t="s">
        <v>266</v>
      </c>
    </row>
    <row r="101" spans="2:65" s="1" customFormat="1" ht="16.5" customHeight="1">
      <c r="B101" s="33"/>
      <c r="C101" s="122" t="s">
        <v>272</v>
      </c>
      <c r="D101" s="122" t="s">
        <v>267</v>
      </c>
      <c r="E101" s="123" t="s">
        <v>1082</v>
      </c>
      <c r="F101" s="124" t="s">
        <v>1083</v>
      </c>
      <c r="G101" s="125" t="s">
        <v>1079</v>
      </c>
      <c r="H101" s="126">
        <v>70</v>
      </c>
      <c r="I101" s="127"/>
      <c r="J101" s="128">
        <f>ROUND(I101*H101,2)</f>
        <v>0</v>
      </c>
      <c r="K101" s="124" t="s">
        <v>1066</v>
      </c>
      <c r="L101" s="33"/>
      <c r="M101" s="129" t="s">
        <v>19</v>
      </c>
      <c r="N101" s="130" t="s">
        <v>46</v>
      </c>
      <c r="P101" s="131">
        <f>O101*H101</f>
        <v>0</v>
      </c>
      <c r="Q101" s="131">
        <v>0</v>
      </c>
      <c r="R101" s="131">
        <f>Q101*H101</f>
        <v>0</v>
      </c>
      <c r="S101" s="131">
        <v>0</v>
      </c>
      <c r="T101" s="132">
        <f>S101*H101</f>
        <v>0</v>
      </c>
      <c r="AR101" s="133" t="s">
        <v>272</v>
      </c>
      <c r="AT101" s="133" t="s">
        <v>267</v>
      </c>
      <c r="AU101" s="133" t="s">
        <v>85</v>
      </c>
      <c r="AY101" s="18" t="s">
        <v>266</v>
      </c>
      <c r="BE101" s="134">
        <f>IF(N101="základní",J101,0)</f>
        <v>0</v>
      </c>
      <c r="BF101" s="134">
        <f>IF(N101="snížená",J101,0)</f>
        <v>0</v>
      </c>
      <c r="BG101" s="134">
        <f>IF(N101="zákl. přenesená",J101,0)</f>
        <v>0</v>
      </c>
      <c r="BH101" s="134">
        <f>IF(N101="sníž. přenesená",J101,0)</f>
        <v>0</v>
      </c>
      <c r="BI101" s="134">
        <f>IF(N101="nulová",J101,0)</f>
        <v>0</v>
      </c>
      <c r="BJ101" s="18" t="s">
        <v>83</v>
      </c>
      <c r="BK101" s="134">
        <f>ROUND(I101*H101,2)</f>
        <v>0</v>
      </c>
      <c r="BL101" s="18" t="s">
        <v>272</v>
      </c>
      <c r="BM101" s="133" t="s">
        <v>1084</v>
      </c>
    </row>
    <row r="102" spans="2:65" s="1" customFormat="1" ht="11.25">
      <c r="B102" s="33"/>
      <c r="D102" s="186" t="s">
        <v>1068</v>
      </c>
      <c r="F102" s="187" t="s">
        <v>1085</v>
      </c>
      <c r="I102" s="151"/>
      <c r="L102" s="33"/>
      <c r="M102" s="152"/>
      <c r="T102" s="54"/>
      <c r="AT102" s="18" t="s">
        <v>1068</v>
      </c>
      <c r="AU102" s="18" t="s">
        <v>85</v>
      </c>
    </row>
    <row r="103" spans="2:65" s="11" customFormat="1" ht="11.25">
      <c r="B103" s="135"/>
      <c r="D103" s="136" t="s">
        <v>274</v>
      </c>
      <c r="E103" s="137" t="s">
        <v>19</v>
      </c>
      <c r="F103" s="138" t="s">
        <v>1086</v>
      </c>
      <c r="H103" s="139">
        <v>70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75</v>
      </c>
      <c r="AY103" s="137" t="s">
        <v>266</v>
      </c>
    </row>
    <row r="104" spans="2:65" s="12" customFormat="1" ht="11.25">
      <c r="B104" s="143"/>
      <c r="D104" s="136" t="s">
        <v>274</v>
      </c>
      <c r="E104" s="144" t="s">
        <v>19</v>
      </c>
      <c r="F104" s="145" t="s">
        <v>276</v>
      </c>
      <c r="H104" s="146">
        <v>70</v>
      </c>
      <c r="I104" s="147"/>
      <c r="L104" s="143"/>
      <c r="M104" s="148"/>
      <c r="T104" s="149"/>
      <c r="AT104" s="144" t="s">
        <v>274</v>
      </c>
      <c r="AU104" s="144" t="s">
        <v>85</v>
      </c>
      <c r="AV104" s="12" t="s">
        <v>272</v>
      </c>
      <c r="AW104" s="12" t="s">
        <v>37</v>
      </c>
      <c r="AX104" s="12" t="s">
        <v>83</v>
      </c>
      <c r="AY104" s="144" t="s">
        <v>266</v>
      </c>
    </row>
    <row r="105" spans="2:65" s="1" customFormat="1" ht="16.5" customHeight="1">
      <c r="B105" s="33"/>
      <c r="C105" s="122" t="s">
        <v>264</v>
      </c>
      <c r="D105" s="122" t="s">
        <v>267</v>
      </c>
      <c r="E105" s="123" t="s">
        <v>1087</v>
      </c>
      <c r="F105" s="124" t="s">
        <v>1088</v>
      </c>
      <c r="G105" s="125" t="s">
        <v>895</v>
      </c>
      <c r="H105" s="126">
        <v>35.075000000000003</v>
      </c>
      <c r="I105" s="127"/>
      <c r="J105" s="128">
        <f>ROUND(I105*H105,2)</f>
        <v>0</v>
      </c>
      <c r="K105" s="124" t="s">
        <v>1066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1089</v>
      </c>
    </row>
    <row r="106" spans="2:65" s="1" customFormat="1" ht="11.25">
      <c r="B106" s="33"/>
      <c r="D106" s="186" t="s">
        <v>1068</v>
      </c>
      <c r="F106" s="187" t="s">
        <v>1090</v>
      </c>
      <c r="I106" s="151"/>
      <c r="L106" s="33"/>
      <c r="M106" s="152"/>
      <c r="T106" s="54"/>
      <c r="AT106" s="18" t="s">
        <v>1068</v>
      </c>
      <c r="AU106" s="18" t="s">
        <v>85</v>
      </c>
    </row>
    <row r="107" spans="2:65" s="14" customFormat="1" ht="11.25">
      <c r="B107" s="164"/>
      <c r="D107" s="136" t="s">
        <v>274</v>
      </c>
      <c r="E107" s="165" t="s">
        <v>19</v>
      </c>
      <c r="F107" s="166" t="s">
        <v>1091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1092</v>
      </c>
      <c r="H108" s="139">
        <v>18.399999999999999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1093</v>
      </c>
      <c r="H109" s="139">
        <v>16.675000000000001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2" customFormat="1" ht="11.25">
      <c r="B110" s="143"/>
      <c r="D110" s="136" t="s">
        <v>274</v>
      </c>
      <c r="E110" s="144" t="s">
        <v>19</v>
      </c>
      <c r="F110" s="145" t="s">
        <v>276</v>
      </c>
      <c r="H110" s="146">
        <v>35.075000000000003</v>
      </c>
      <c r="I110" s="147"/>
      <c r="L110" s="143"/>
      <c r="M110" s="148"/>
      <c r="T110" s="149"/>
      <c r="AT110" s="144" t="s">
        <v>274</v>
      </c>
      <c r="AU110" s="144" t="s">
        <v>85</v>
      </c>
      <c r="AV110" s="12" t="s">
        <v>272</v>
      </c>
      <c r="AW110" s="12" t="s">
        <v>37</v>
      </c>
      <c r="AX110" s="12" t="s">
        <v>83</v>
      </c>
      <c r="AY110" s="144" t="s">
        <v>266</v>
      </c>
    </row>
    <row r="111" spans="2:65" s="1" customFormat="1" ht="16.5" customHeight="1">
      <c r="B111" s="33"/>
      <c r="C111" s="122" t="s">
        <v>295</v>
      </c>
      <c r="D111" s="122" t="s">
        <v>267</v>
      </c>
      <c r="E111" s="123" t="s">
        <v>1094</v>
      </c>
      <c r="F111" s="124" t="s">
        <v>1095</v>
      </c>
      <c r="G111" s="125" t="s">
        <v>895</v>
      </c>
      <c r="H111" s="126">
        <v>17.538</v>
      </c>
      <c r="I111" s="127"/>
      <c r="J111" s="128">
        <f>ROUND(I111*H111,2)</f>
        <v>0</v>
      </c>
      <c r="K111" s="124" t="s">
        <v>1066</v>
      </c>
      <c r="L111" s="33"/>
      <c r="M111" s="129" t="s">
        <v>19</v>
      </c>
      <c r="N111" s="130" t="s">
        <v>46</v>
      </c>
      <c r="P111" s="131">
        <f>O111*H111</f>
        <v>0</v>
      </c>
      <c r="Q111" s="131">
        <v>0</v>
      </c>
      <c r="R111" s="131">
        <f>Q111*H111</f>
        <v>0</v>
      </c>
      <c r="S111" s="131">
        <v>0</v>
      </c>
      <c r="T111" s="132">
        <f>S111*H111</f>
        <v>0</v>
      </c>
      <c r="AR111" s="133" t="s">
        <v>272</v>
      </c>
      <c r="AT111" s="133" t="s">
        <v>267</v>
      </c>
      <c r="AU111" s="133" t="s">
        <v>85</v>
      </c>
      <c r="AY111" s="18" t="s">
        <v>266</v>
      </c>
      <c r="BE111" s="134">
        <f>IF(N111="základní",J111,0)</f>
        <v>0</v>
      </c>
      <c r="BF111" s="134">
        <f>IF(N111="snížená",J111,0)</f>
        <v>0</v>
      </c>
      <c r="BG111" s="134">
        <f>IF(N111="zákl. přenesená",J111,0)</f>
        <v>0</v>
      </c>
      <c r="BH111" s="134">
        <f>IF(N111="sníž. přenesená",J111,0)</f>
        <v>0</v>
      </c>
      <c r="BI111" s="134">
        <f>IF(N111="nulová",J111,0)</f>
        <v>0</v>
      </c>
      <c r="BJ111" s="18" t="s">
        <v>83</v>
      </c>
      <c r="BK111" s="134">
        <f>ROUND(I111*H111,2)</f>
        <v>0</v>
      </c>
      <c r="BL111" s="18" t="s">
        <v>272</v>
      </c>
      <c r="BM111" s="133" t="s">
        <v>1096</v>
      </c>
    </row>
    <row r="112" spans="2:65" s="1" customFormat="1" ht="11.25">
      <c r="B112" s="33"/>
      <c r="D112" s="186" t="s">
        <v>1068</v>
      </c>
      <c r="F112" s="187" t="s">
        <v>1097</v>
      </c>
      <c r="I112" s="151"/>
      <c r="L112" s="33"/>
      <c r="M112" s="152"/>
      <c r="T112" s="54"/>
      <c r="AT112" s="18" t="s">
        <v>1068</v>
      </c>
      <c r="AU112" s="18" t="s">
        <v>85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1098</v>
      </c>
      <c r="H113" s="139">
        <v>17.538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>
      <c r="B114" s="143"/>
      <c r="D114" s="136" t="s">
        <v>274</v>
      </c>
      <c r="E114" s="144" t="s">
        <v>19</v>
      </c>
      <c r="F114" s="145" t="s">
        <v>276</v>
      </c>
      <c r="H114" s="146">
        <v>17.538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16.5" customHeight="1">
      <c r="B115" s="33"/>
      <c r="C115" s="122" t="s">
        <v>293</v>
      </c>
      <c r="D115" s="122" t="s">
        <v>267</v>
      </c>
      <c r="E115" s="123" t="s">
        <v>1099</v>
      </c>
      <c r="F115" s="124" t="s">
        <v>1100</v>
      </c>
      <c r="G115" s="125" t="s">
        <v>895</v>
      </c>
      <c r="H115" s="126">
        <v>17.538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1101</v>
      </c>
    </row>
    <row r="116" spans="2:65" s="1" customFormat="1" ht="11.25">
      <c r="B116" s="33"/>
      <c r="D116" s="186" t="s">
        <v>1068</v>
      </c>
      <c r="F116" s="187" t="s">
        <v>1102</v>
      </c>
      <c r="I116" s="151"/>
      <c r="L116" s="33"/>
      <c r="M116" s="152"/>
      <c r="T116" s="54"/>
      <c r="AT116" s="18" t="s">
        <v>1068</v>
      </c>
      <c r="AU116" s="18" t="s">
        <v>85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1103</v>
      </c>
      <c r="H117" s="139">
        <v>17.538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2" customFormat="1" ht="11.25">
      <c r="B118" s="143"/>
      <c r="D118" s="136" t="s">
        <v>274</v>
      </c>
      <c r="E118" s="144" t="s">
        <v>19</v>
      </c>
      <c r="F118" s="145" t="s">
        <v>276</v>
      </c>
      <c r="H118" s="146">
        <v>17.538</v>
      </c>
      <c r="I118" s="147"/>
      <c r="L118" s="143"/>
      <c r="M118" s="148"/>
      <c r="T118" s="149"/>
      <c r="AT118" s="144" t="s">
        <v>274</v>
      </c>
      <c r="AU118" s="144" t="s">
        <v>85</v>
      </c>
      <c r="AV118" s="12" t="s">
        <v>272</v>
      </c>
      <c r="AW118" s="12" t="s">
        <v>37</v>
      </c>
      <c r="AX118" s="12" t="s">
        <v>83</v>
      </c>
      <c r="AY118" s="144" t="s">
        <v>266</v>
      </c>
    </row>
    <row r="119" spans="2:65" s="1" customFormat="1" ht="16.5" customHeight="1">
      <c r="B119" s="33"/>
      <c r="C119" s="122" t="s">
        <v>303</v>
      </c>
      <c r="D119" s="122" t="s">
        <v>267</v>
      </c>
      <c r="E119" s="123" t="s">
        <v>1104</v>
      </c>
      <c r="F119" s="124" t="s">
        <v>1105</v>
      </c>
      <c r="G119" s="125" t="s">
        <v>895</v>
      </c>
      <c r="H119" s="126">
        <v>35.076000000000001</v>
      </c>
      <c r="I119" s="127"/>
      <c r="J119" s="128">
        <f>ROUND(I119*H119,2)</f>
        <v>0</v>
      </c>
      <c r="K119" s="124" t="s">
        <v>1066</v>
      </c>
      <c r="L119" s="33"/>
      <c r="M119" s="129" t="s">
        <v>19</v>
      </c>
      <c r="N119" s="130" t="s">
        <v>46</v>
      </c>
      <c r="P119" s="131">
        <f>O119*H119</f>
        <v>0</v>
      </c>
      <c r="Q119" s="131">
        <v>0</v>
      </c>
      <c r="R119" s="131">
        <f>Q119*H119</f>
        <v>0</v>
      </c>
      <c r="S119" s="131">
        <v>0</v>
      </c>
      <c r="T119" s="132">
        <f>S119*H119</f>
        <v>0</v>
      </c>
      <c r="AR119" s="133" t="s">
        <v>272</v>
      </c>
      <c r="AT119" s="133" t="s">
        <v>267</v>
      </c>
      <c r="AU119" s="133" t="s">
        <v>85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272</v>
      </c>
      <c r="BM119" s="133" t="s">
        <v>1106</v>
      </c>
    </row>
    <row r="120" spans="2:65" s="1" customFormat="1" ht="11.25">
      <c r="B120" s="33"/>
      <c r="D120" s="186" t="s">
        <v>1068</v>
      </c>
      <c r="F120" s="187" t="s">
        <v>1107</v>
      </c>
      <c r="I120" s="151"/>
      <c r="L120" s="33"/>
      <c r="M120" s="152"/>
      <c r="T120" s="54"/>
      <c r="AT120" s="18" t="s">
        <v>1068</v>
      </c>
      <c r="AU120" s="18" t="s">
        <v>85</v>
      </c>
    </row>
    <row r="121" spans="2:65" s="11" customFormat="1" ht="11.25">
      <c r="B121" s="135"/>
      <c r="D121" s="136" t="s">
        <v>274</v>
      </c>
      <c r="E121" s="137" t="s">
        <v>19</v>
      </c>
      <c r="F121" s="138" t="s">
        <v>1108</v>
      </c>
      <c r="H121" s="139">
        <v>35.076000000000001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2" customFormat="1" ht="11.25">
      <c r="B122" s="143"/>
      <c r="D122" s="136" t="s">
        <v>274</v>
      </c>
      <c r="E122" s="144" t="s">
        <v>19</v>
      </c>
      <c r="F122" s="145" t="s">
        <v>276</v>
      </c>
      <c r="H122" s="146">
        <v>35.076000000000001</v>
      </c>
      <c r="I122" s="147"/>
      <c r="L122" s="143"/>
      <c r="M122" s="148"/>
      <c r="T122" s="149"/>
      <c r="AT122" s="144" t="s">
        <v>274</v>
      </c>
      <c r="AU122" s="144" t="s">
        <v>85</v>
      </c>
      <c r="AV122" s="12" t="s">
        <v>272</v>
      </c>
      <c r="AW122" s="12" t="s">
        <v>37</v>
      </c>
      <c r="AX122" s="12" t="s">
        <v>83</v>
      </c>
      <c r="AY122" s="144" t="s">
        <v>266</v>
      </c>
    </row>
    <row r="123" spans="2:65" s="10" customFormat="1" ht="22.9" customHeight="1">
      <c r="B123" s="112"/>
      <c r="D123" s="113" t="s">
        <v>74</v>
      </c>
      <c r="E123" s="162" t="s">
        <v>1109</v>
      </c>
      <c r="F123" s="162" t="s">
        <v>1110</v>
      </c>
      <c r="I123" s="115"/>
      <c r="J123" s="163">
        <f>BK123</f>
        <v>0</v>
      </c>
      <c r="L123" s="112"/>
      <c r="M123" s="117"/>
      <c r="P123" s="118">
        <f>SUM(P124:P131)</f>
        <v>0</v>
      </c>
      <c r="R123" s="118">
        <f>SUM(R124:R131)</f>
        <v>0</v>
      </c>
      <c r="T123" s="119">
        <f>SUM(T124:T131)</f>
        <v>0</v>
      </c>
      <c r="AR123" s="113" t="s">
        <v>83</v>
      </c>
      <c r="AT123" s="120" t="s">
        <v>74</v>
      </c>
      <c r="AU123" s="120" t="s">
        <v>83</v>
      </c>
      <c r="AY123" s="113" t="s">
        <v>266</v>
      </c>
      <c r="BK123" s="121">
        <f>SUM(BK124:BK131)</f>
        <v>0</v>
      </c>
    </row>
    <row r="124" spans="2:65" s="1" customFormat="1" ht="16.5" customHeight="1">
      <c r="B124" s="33"/>
      <c r="C124" s="122" t="s">
        <v>307</v>
      </c>
      <c r="D124" s="122" t="s">
        <v>267</v>
      </c>
      <c r="E124" s="123" t="s">
        <v>1111</v>
      </c>
      <c r="F124" s="124" t="s">
        <v>1112</v>
      </c>
      <c r="G124" s="125" t="s">
        <v>845</v>
      </c>
      <c r="H124" s="126">
        <v>4.6760000000000002</v>
      </c>
      <c r="I124" s="127"/>
      <c r="J124" s="128">
        <f>ROUND(I124*H124,2)</f>
        <v>0</v>
      </c>
      <c r="K124" s="124" t="s">
        <v>1066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85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1113</v>
      </c>
    </row>
    <row r="125" spans="2:65" s="1" customFormat="1" ht="11.25">
      <c r="B125" s="33"/>
      <c r="D125" s="186" t="s">
        <v>1068</v>
      </c>
      <c r="F125" s="187" t="s">
        <v>1114</v>
      </c>
      <c r="I125" s="151"/>
      <c r="L125" s="33"/>
      <c r="M125" s="152"/>
      <c r="T125" s="54"/>
      <c r="AT125" s="18" t="s">
        <v>1068</v>
      </c>
      <c r="AU125" s="18" t="s">
        <v>85</v>
      </c>
    </row>
    <row r="126" spans="2:65" s="1" customFormat="1" ht="16.5" customHeight="1">
      <c r="B126" s="33"/>
      <c r="C126" s="122" t="s">
        <v>312</v>
      </c>
      <c r="D126" s="122" t="s">
        <v>267</v>
      </c>
      <c r="E126" s="123" t="s">
        <v>1115</v>
      </c>
      <c r="F126" s="124" t="s">
        <v>1116</v>
      </c>
      <c r="G126" s="125" t="s">
        <v>845</v>
      </c>
      <c r="H126" s="126">
        <v>42.084000000000003</v>
      </c>
      <c r="I126" s="127"/>
      <c r="J126" s="128">
        <f>ROUND(I126*H126,2)</f>
        <v>0</v>
      </c>
      <c r="K126" s="124" t="s">
        <v>1066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1117</v>
      </c>
    </row>
    <row r="127" spans="2:65" s="1" customFormat="1" ht="11.25">
      <c r="B127" s="33"/>
      <c r="D127" s="186" t="s">
        <v>1068</v>
      </c>
      <c r="F127" s="187" t="s">
        <v>1118</v>
      </c>
      <c r="I127" s="151"/>
      <c r="L127" s="33"/>
      <c r="M127" s="152"/>
      <c r="T127" s="54"/>
      <c r="AT127" s="18" t="s">
        <v>1068</v>
      </c>
      <c r="AU127" s="18" t="s">
        <v>85</v>
      </c>
    </row>
    <row r="128" spans="2:65" s="11" customFormat="1" ht="11.25">
      <c r="B128" s="135"/>
      <c r="D128" s="136" t="s">
        <v>274</v>
      </c>
      <c r="E128" s="137" t="s">
        <v>19</v>
      </c>
      <c r="F128" s="138" t="s">
        <v>1119</v>
      </c>
      <c r="H128" s="139">
        <v>42.084000000000003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2" customFormat="1" ht="11.25">
      <c r="B129" s="143"/>
      <c r="D129" s="136" t="s">
        <v>274</v>
      </c>
      <c r="E129" s="144" t="s">
        <v>19</v>
      </c>
      <c r="F129" s="145" t="s">
        <v>276</v>
      </c>
      <c r="H129" s="146">
        <v>42.084000000000003</v>
      </c>
      <c r="I129" s="147"/>
      <c r="L129" s="143"/>
      <c r="M129" s="148"/>
      <c r="T129" s="149"/>
      <c r="AT129" s="144" t="s">
        <v>274</v>
      </c>
      <c r="AU129" s="144" t="s">
        <v>85</v>
      </c>
      <c r="AV129" s="12" t="s">
        <v>272</v>
      </c>
      <c r="AW129" s="12" t="s">
        <v>37</v>
      </c>
      <c r="AX129" s="12" t="s">
        <v>83</v>
      </c>
      <c r="AY129" s="144" t="s">
        <v>266</v>
      </c>
    </row>
    <row r="130" spans="2:65" s="1" customFormat="1" ht="16.5" customHeight="1">
      <c r="B130" s="33"/>
      <c r="C130" s="122" t="s">
        <v>351</v>
      </c>
      <c r="D130" s="122" t="s">
        <v>267</v>
      </c>
      <c r="E130" s="123" t="s">
        <v>1120</v>
      </c>
      <c r="F130" s="124" t="s">
        <v>1121</v>
      </c>
      <c r="G130" s="125" t="s">
        <v>845</v>
      </c>
      <c r="H130" s="126">
        <v>4.6760000000000002</v>
      </c>
      <c r="I130" s="127"/>
      <c r="J130" s="128">
        <f>ROUND(I130*H130,2)</f>
        <v>0</v>
      </c>
      <c r="K130" s="124" t="s">
        <v>1066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85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1122</v>
      </c>
    </row>
    <row r="131" spans="2:65" s="1" customFormat="1" ht="11.25">
      <c r="B131" s="33"/>
      <c r="D131" s="186" t="s">
        <v>1068</v>
      </c>
      <c r="F131" s="187" t="s">
        <v>1123</v>
      </c>
      <c r="I131" s="151"/>
      <c r="L131" s="33"/>
      <c r="M131" s="152"/>
      <c r="T131" s="54"/>
      <c r="AT131" s="18" t="s">
        <v>1068</v>
      </c>
      <c r="AU131" s="18" t="s">
        <v>85</v>
      </c>
    </row>
    <row r="132" spans="2:65" s="10" customFormat="1" ht="22.9" customHeight="1">
      <c r="B132" s="112"/>
      <c r="D132" s="113" t="s">
        <v>74</v>
      </c>
      <c r="E132" s="162" t="s">
        <v>1124</v>
      </c>
      <c r="F132" s="162" t="s">
        <v>1125</v>
      </c>
      <c r="I132" s="115"/>
      <c r="J132" s="163">
        <f>BK132</f>
        <v>0</v>
      </c>
      <c r="L132" s="112"/>
      <c r="M132" s="117"/>
      <c r="P132" s="118">
        <f>SUM(P133:P134)</f>
        <v>0</v>
      </c>
      <c r="R132" s="118">
        <f>SUM(R133:R134)</f>
        <v>0</v>
      </c>
      <c r="T132" s="119">
        <f>SUM(T133:T134)</f>
        <v>0</v>
      </c>
      <c r="AR132" s="113" t="s">
        <v>83</v>
      </c>
      <c r="AT132" s="120" t="s">
        <v>74</v>
      </c>
      <c r="AU132" s="120" t="s">
        <v>83</v>
      </c>
      <c r="AY132" s="113" t="s">
        <v>266</v>
      </c>
      <c r="BK132" s="121">
        <f>SUM(BK133:BK134)</f>
        <v>0</v>
      </c>
    </row>
    <row r="133" spans="2:65" s="1" customFormat="1" ht="16.5" customHeight="1">
      <c r="B133" s="33"/>
      <c r="C133" s="122" t="s">
        <v>8</v>
      </c>
      <c r="D133" s="122" t="s">
        <v>267</v>
      </c>
      <c r="E133" s="123" t="s">
        <v>1126</v>
      </c>
      <c r="F133" s="124" t="s">
        <v>1127</v>
      </c>
      <c r="G133" s="125" t="s">
        <v>845</v>
      </c>
      <c r="H133" s="126">
        <v>4.5730000000000004</v>
      </c>
      <c r="I133" s="127"/>
      <c r="J133" s="128">
        <f>ROUND(I133*H133,2)</f>
        <v>0</v>
      </c>
      <c r="K133" s="124" t="s">
        <v>1066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85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1128</v>
      </c>
    </row>
    <row r="134" spans="2:65" s="1" customFormat="1" ht="11.25">
      <c r="B134" s="33"/>
      <c r="D134" s="186" t="s">
        <v>1068</v>
      </c>
      <c r="F134" s="187" t="s">
        <v>1129</v>
      </c>
      <c r="I134" s="151"/>
      <c r="L134" s="33"/>
      <c r="M134" s="152"/>
      <c r="T134" s="54"/>
      <c r="AT134" s="18" t="s">
        <v>1068</v>
      </c>
      <c r="AU134" s="18" t="s">
        <v>85</v>
      </c>
    </row>
    <row r="135" spans="2:65" s="10" customFormat="1" ht="25.9" customHeight="1">
      <c r="B135" s="112"/>
      <c r="D135" s="113" t="s">
        <v>74</v>
      </c>
      <c r="E135" s="114" t="s">
        <v>1130</v>
      </c>
      <c r="F135" s="114" t="s">
        <v>1131</v>
      </c>
      <c r="I135" s="115"/>
      <c r="J135" s="116">
        <f>BK135</f>
        <v>0</v>
      </c>
      <c r="L135" s="112"/>
      <c r="M135" s="117"/>
      <c r="P135" s="118">
        <f>P136</f>
        <v>0</v>
      </c>
      <c r="R135" s="118">
        <f>R136</f>
        <v>0</v>
      </c>
      <c r="T135" s="119">
        <f>T136</f>
        <v>0</v>
      </c>
      <c r="AR135" s="113" t="s">
        <v>85</v>
      </c>
      <c r="AT135" s="120" t="s">
        <v>74</v>
      </c>
      <c r="AU135" s="120" t="s">
        <v>75</v>
      </c>
      <c r="AY135" s="113" t="s">
        <v>266</v>
      </c>
      <c r="BK135" s="121">
        <f>BK136</f>
        <v>0</v>
      </c>
    </row>
    <row r="136" spans="2:65" s="10" customFormat="1" ht="22.9" customHeight="1">
      <c r="B136" s="112"/>
      <c r="D136" s="113" t="s">
        <v>74</v>
      </c>
      <c r="E136" s="162" t="s">
        <v>1132</v>
      </c>
      <c r="F136" s="162" t="s">
        <v>1133</v>
      </c>
      <c r="I136" s="115"/>
      <c r="J136" s="163">
        <f>BK136</f>
        <v>0</v>
      </c>
      <c r="L136" s="112"/>
      <c r="M136" s="117"/>
      <c r="P136" s="118">
        <f>SUM(P137:P140)</f>
        <v>0</v>
      </c>
      <c r="R136" s="118">
        <f>SUM(R137:R140)</f>
        <v>0</v>
      </c>
      <c r="T136" s="119">
        <f>SUM(T137:T140)</f>
        <v>0</v>
      </c>
      <c r="AR136" s="113" t="s">
        <v>85</v>
      </c>
      <c r="AT136" s="120" t="s">
        <v>74</v>
      </c>
      <c r="AU136" s="120" t="s">
        <v>83</v>
      </c>
      <c r="AY136" s="113" t="s">
        <v>266</v>
      </c>
      <c r="BK136" s="121">
        <f>SUM(BK137:BK140)</f>
        <v>0</v>
      </c>
    </row>
    <row r="137" spans="2:65" s="1" customFormat="1" ht="16.5" customHeight="1">
      <c r="B137" s="33"/>
      <c r="C137" s="122" t="s">
        <v>358</v>
      </c>
      <c r="D137" s="122" t="s">
        <v>267</v>
      </c>
      <c r="E137" s="123" t="s">
        <v>1134</v>
      </c>
      <c r="F137" s="124" t="s">
        <v>1135</v>
      </c>
      <c r="G137" s="125" t="s">
        <v>895</v>
      </c>
      <c r="H137" s="126">
        <v>22.4</v>
      </c>
      <c r="I137" s="127"/>
      <c r="J137" s="128">
        <f>ROUND(I137*H137,2)</f>
        <v>0</v>
      </c>
      <c r="K137" s="124" t="s">
        <v>1066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366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366</v>
      </c>
      <c r="BM137" s="133" t="s">
        <v>1136</v>
      </c>
    </row>
    <row r="138" spans="2:65" s="1" customFormat="1" ht="11.25">
      <c r="B138" s="33"/>
      <c r="D138" s="186" t="s">
        <v>1068</v>
      </c>
      <c r="F138" s="187" t="s">
        <v>1137</v>
      </c>
      <c r="I138" s="151"/>
      <c r="L138" s="33"/>
      <c r="M138" s="152"/>
      <c r="T138" s="54"/>
      <c r="AT138" s="18" t="s">
        <v>1068</v>
      </c>
      <c r="AU138" s="18" t="s">
        <v>85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1070</v>
      </c>
      <c r="H139" s="139">
        <v>22.4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2" customFormat="1" ht="11.25">
      <c r="B140" s="143"/>
      <c r="D140" s="136" t="s">
        <v>274</v>
      </c>
      <c r="E140" s="144" t="s">
        <v>19</v>
      </c>
      <c r="F140" s="145" t="s">
        <v>276</v>
      </c>
      <c r="H140" s="146">
        <v>22.4</v>
      </c>
      <c r="I140" s="147"/>
      <c r="L140" s="143"/>
      <c r="M140" s="183"/>
      <c r="N140" s="184"/>
      <c r="O140" s="184"/>
      <c r="P140" s="184"/>
      <c r="Q140" s="184"/>
      <c r="R140" s="184"/>
      <c r="S140" s="184"/>
      <c r="T140" s="185"/>
      <c r="AT140" s="144" t="s">
        <v>274</v>
      </c>
      <c r="AU140" s="144" t="s">
        <v>85</v>
      </c>
      <c r="AV140" s="12" t="s">
        <v>272</v>
      </c>
      <c r="AW140" s="12" t="s">
        <v>37</v>
      </c>
      <c r="AX140" s="12" t="s">
        <v>83</v>
      </c>
      <c r="AY140" s="144" t="s">
        <v>266</v>
      </c>
    </row>
    <row r="141" spans="2:65" s="1" customFormat="1" ht="6.95" customHeight="1">
      <c r="B141" s="42"/>
      <c r="C141" s="43"/>
      <c r="D141" s="43"/>
      <c r="E141" s="43"/>
      <c r="F141" s="43"/>
      <c r="G141" s="43"/>
      <c r="H141" s="43"/>
      <c r="I141" s="43"/>
      <c r="J141" s="43"/>
      <c r="K141" s="43"/>
      <c r="L141" s="33"/>
    </row>
  </sheetData>
  <sheetProtection algorithmName="SHA-512" hashValue="fxNQnBqKagEHNdSAjI/+0usOTG7i0nQq6yszYILNgqhw2oclZ5oc2kszdw7zJ8o6XIdlyRWLPo3eW6UXKQfUAw==" saltValue="XT4rwX8UZl11G1FqNNwRNaFb25NsPfCvTTRabDzLExreBssgNUpC676DjY2yWDP0gUlSzN5GUlBSSMhpnjx15w==" spinCount="100000" sheet="1" objects="1" scenarios="1" formatColumns="0" formatRows="0" autoFilter="0"/>
  <autoFilter ref="C85:K140" xr:uid="{00000000-0009-0000-0000-000007000000}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hyperlinks>
    <hyperlink ref="F90" r:id="rId1" xr:uid="{00000000-0004-0000-0700-000000000000}"/>
    <hyperlink ref="F95" r:id="rId2" xr:uid="{00000000-0004-0000-0700-000001000000}"/>
    <hyperlink ref="F102" r:id="rId3" xr:uid="{00000000-0004-0000-0700-000002000000}"/>
    <hyperlink ref="F106" r:id="rId4" xr:uid="{00000000-0004-0000-0700-000003000000}"/>
    <hyperlink ref="F112" r:id="rId5" xr:uid="{00000000-0004-0000-0700-000004000000}"/>
    <hyperlink ref="F116" r:id="rId6" xr:uid="{00000000-0004-0000-0700-000005000000}"/>
    <hyperlink ref="F120" r:id="rId7" xr:uid="{00000000-0004-0000-0700-000006000000}"/>
    <hyperlink ref="F125" r:id="rId8" xr:uid="{00000000-0004-0000-0700-000007000000}"/>
    <hyperlink ref="F127" r:id="rId9" xr:uid="{00000000-0004-0000-0700-000008000000}"/>
    <hyperlink ref="F131" r:id="rId10" xr:uid="{00000000-0004-0000-0700-000009000000}"/>
    <hyperlink ref="F134" r:id="rId11" xr:uid="{00000000-0004-0000-0700-00000A000000}"/>
    <hyperlink ref="F138" r:id="rId12" xr:uid="{00000000-0004-0000-0700-00000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5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106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1138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ROUND(J86,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ROUND((SUM(BE86:BE156)),  2)</f>
        <v>0</v>
      </c>
      <c r="I33" s="90">
        <v>0.21</v>
      </c>
      <c r="J33" s="89">
        <f>ROUND(((SUM(BE86:BE156))*I33),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ROUND((SUM(BF86:BF156)),  2)</f>
        <v>0</v>
      </c>
      <c r="I34" s="90">
        <v>0.12</v>
      </c>
      <c r="J34" s="89">
        <f>ROUND(((SUM(BF86:BF156))*I34),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ROUND((SUM(BG86:BG156)),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ROUND((SUM(BH86:BH156)),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ROUND((SUM(BI86:BI156)),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00-20-11.1 - Drobné opravné práce na objektech mostů M2 - Most v km 14,935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J86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J87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J88</f>
        <v>0</v>
      </c>
      <c r="L61" s="158"/>
    </row>
    <row r="62" spans="2:47" s="13" customFormat="1" ht="19.899999999999999" customHeight="1">
      <c r="B62" s="158"/>
      <c r="D62" s="159" t="s">
        <v>1140</v>
      </c>
      <c r="E62" s="160"/>
      <c r="F62" s="160"/>
      <c r="G62" s="160"/>
      <c r="H62" s="160"/>
      <c r="I62" s="160"/>
      <c r="J62" s="161">
        <f>J114</f>
        <v>0</v>
      </c>
      <c r="L62" s="158"/>
    </row>
    <row r="63" spans="2:47" s="13" customFormat="1" ht="19.899999999999999" customHeight="1">
      <c r="B63" s="158"/>
      <c r="D63" s="159" t="s">
        <v>1141</v>
      </c>
      <c r="E63" s="160"/>
      <c r="F63" s="160"/>
      <c r="G63" s="160"/>
      <c r="H63" s="160"/>
      <c r="I63" s="160"/>
      <c r="J63" s="161">
        <f>J131</f>
        <v>0</v>
      </c>
      <c r="L63" s="158"/>
    </row>
    <row r="64" spans="2:47" s="13" customFormat="1" ht="19.899999999999999" customHeight="1">
      <c r="B64" s="158"/>
      <c r="D64" s="159" t="s">
        <v>1142</v>
      </c>
      <c r="E64" s="160"/>
      <c r="F64" s="160"/>
      <c r="G64" s="160"/>
      <c r="H64" s="160"/>
      <c r="I64" s="160"/>
      <c r="J64" s="161">
        <f>J136</f>
        <v>0</v>
      </c>
      <c r="L64" s="158"/>
    </row>
    <row r="65" spans="2:12" s="13" customFormat="1" ht="19.899999999999999" customHeight="1">
      <c r="B65" s="158"/>
      <c r="D65" s="159" t="s">
        <v>1057</v>
      </c>
      <c r="E65" s="160"/>
      <c r="F65" s="160"/>
      <c r="G65" s="160"/>
      <c r="H65" s="160"/>
      <c r="I65" s="160"/>
      <c r="J65" s="161">
        <f>J149</f>
        <v>0</v>
      </c>
      <c r="L65" s="158"/>
    </row>
    <row r="66" spans="2:12" s="13" customFormat="1" ht="19.899999999999999" customHeight="1">
      <c r="B66" s="158"/>
      <c r="D66" s="159" t="s">
        <v>1060</v>
      </c>
      <c r="E66" s="160"/>
      <c r="F66" s="160"/>
      <c r="G66" s="160"/>
      <c r="H66" s="160"/>
      <c r="I66" s="160"/>
      <c r="J66" s="161">
        <f>J154</f>
        <v>0</v>
      </c>
      <c r="L66" s="158"/>
    </row>
    <row r="67" spans="2:12" s="1" customFormat="1" ht="21.75" customHeight="1">
      <c r="B67" s="33"/>
      <c r="L67" s="33"/>
    </row>
    <row r="68" spans="2:12" s="1" customFormat="1" ht="6.95" customHeight="1"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33"/>
    </row>
    <row r="72" spans="2:12" s="1" customFormat="1" ht="6.95" customHeight="1"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33"/>
    </row>
    <row r="73" spans="2:12" s="1" customFormat="1" ht="24.95" customHeight="1">
      <c r="B73" s="33"/>
      <c r="C73" s="22" t="s">
        <v>251</v>
      </c>
      <c r="L73" s="33"/>
    </row>
    <row r="74" spans="2:12" s="1" customFormat="1" ht="6.95" customHeight="1">
      <c r="B74" s="33"/>
      <c r="L74" s="33"/>
    </row>
    <row r="75" spans="2:12" s="1" customFormat="1" ht="12" customHeight="1">
      <c r="B75" s="33"/>
      <c r="C75" s="28" t="s">
        <v>16</v>
      </c>
      <c r="L75" s="33"/>
    </row>
    <row r="76" spans="2:12" s="1" customFormat="1" ht="26.25" customHeight="1">
      <c r="B76" s="33"/>
      <c r="E76" s="319" t="str">
        <f>E7</f>
        <v>Odstranění havarijního stavu po povodních 2024 - komplexní oprava trati v úseku Vápenná - Javorník ve Slezsku - PD</v>
      </c>
      <c r="F76" s="320"/>
      <c r="G76" s="320"/>
      <c r="H76" s="320"/>
      <c r="L76" s="33"/>
    </row>
    <row r="77" spans="2:12" s="1" customFormat="1" ht="12" customHeight="1">
      <c r="B77" s="33"/>
      <c r="C77" s="28" t="s">
        <v>243</v>
      </c>
      <c r="L77" s="33"/>
    </row>
    <row r="78" spans="2:12" s="1" customFormat="1" ht="16.5" customHeight="1">
      <c r="B78" s="33"/>
      <c r="E78" s="315" t="str">
        <f>E9</f>
        <v>SO 00-20-11.1 - Drobné opravné práce na objektech mostů M2 - Most v km 14,935</v>
      </c>
      <c r="F78" s="321"/>
      <c r="G78" s="321"/>
      <c r="H78" s="321"/>
      <c r="L78" s="33"/>
    </row>
    <row r="79" spans="2:12" s="1" customFormat="1" ht="6.95" customHeight="1">
      <c r="B79" s="33"/>
      <c r="L79" s="33"/>
    </row>
    <row r="80" spans="2:12" s="1" customFormat="1" ht="12" customHeight="1">
      <c r="B80" s="33"/>
      <c r="C80" s="28" t="s">
        <v>21</v>
      </c>
      <c r="F80" s="26" t="str">
        <f>F12</f>
        <v xml:space="preserve"> </v>
      </c>
      <c r="I80" s="28" t="s">
        <v>23</v>
      </c>
      <c r="J80" s="50" t="str">
        <f>IF(J12="","",J12)</f>
        <v>10. 4. 2025</v>
      </c>
      <c r="L80" s="33"/>
    </row>
    <row r="81" spans="2:65" s="1" customFormat="1" ht="6.95" customHeight="1">
      <c r="B81" s="33"/>
      <c r="L81" s="33"/>
    </row>
    <row r="82" spans="2:65" s="1" customFormat="1" ht="15.2" customHeight="1">
      <c r="B82" s="33"/>
      <c r="C82" s="28" t="s">
        <v>25</v>
      </c>
      <c r="F82" s="26" t="str">
        <f>E15</f>
        <v xml:space="preserve">Správa železnic, státní organizace </v>
      </c>
      <c r="I82" s="28" t="s">
        <v>33</v>
      </c>
      <c r="J82" s="31" t="str">
        <f>E21</f>
        <v>Prodin a.s.</v>
      </c>
      <c r="L82" s="33"/>
    </row>
    <row r="83" spans="2:65" s="1" customFormat="1" ht="15.2" customHeight="1">
      <c r="B83" s="33"/>
      <c r="C83" s="28" t="s">
        <v>31</v>
      </c>
      <c r="F83" s="26" t="str">
        <f>IF(E18="","",E18)</f>
        <v>Vyplň údaj</v>
      </c>
      <c r="I83" s="28" t="s">
        <v>38</v>
      </c>
      <c r="J83" s="31" t="str">
        <f>E24</f>
        <v xml:space="preserve"> </v>
      </c>
      <c r="L83" s="33"/>
    </row>
    <row r="84" spans="2:65" s="1" customFormat="1" ht="10.35" customHeight="1">
      <c r="B84" s="33"/>
      <c r="L84" s="33"/>
    </row>
    <row r="85" spans="2:65" s="9" customFormat="1" ht="29.25" customHeight="1">
      <c r="B85" s="104"/>
      <c r="C85" s="105" t="s">
        <v>252</v>
      </c>
      <c r="D85" s="106" t="s">
        <v>60</v>
      </c>
      <c r="E85" s="106" t="s">
        <v>56</v>
      </c>
      <c r="F85" s="106" t="s">
        <v>57</v>
      </c>
      <c r="G85" s="106" t="s">
        <v>253</v>
      </c>
      <c r="H85" s="106" t="s">
        <v>254</v>
      </c>
      <c r="I85" s="106" t="s">
        <v>255</v>
      </c>
      <c r="J85" s="106" t="s">
        <v>247</v>
      </c>
      <c r="K85" s="107" t="s">
        <v>256</v>
      </c>
      <c r="L85" s="104"/>
      <c r="M85" s="57" t="s">
        <v>19</v>
      </c>
      <c r="N85" s="58" t="s">
        <v>45</v>
      </c>
      <c r="O85" s="58" t="s">
        <v>257</v>
      </c>
      <c r="P85" s="58" t="s">
        <v>258</v>
      </c>
      <c r="Q85" s="58" t="s">
        <v>259</v>
      </c>
      <c r="R85" s="58" t="s">
        <v>260</v>
      </c>
      <c r="S85" s="58" t="s">
        <v>261</v>
      </c>
      <c r="T85" s="59" t="s">
        <v>262</v>
      </c>
    </row>
    <row r="86" spans="2:65" s="1" customFormat="1" ht="22.9" customHeight="1">
      <c r="B86" s="33"/>
      <c r="C86" s="62" t="s">
        <v>263</v>
      </c>
      <c r="J86" s="108">
        <f>BK86</f>
        <v>0</v>
      </c>
      <c r="L86" s="33"/>
      <c r="M86" s="60"/>
      <c r="N86" s="51"/>
      <c r="O86" s="51"/>
      <c r="P86" s="109">
        <f>P87</f>
        <v>0</v>
      </c>
      <c r="Q86" s="51"/>
      <c r="R86" s="109">
        <f>R87</f>
        <v>0</v>
      </c>
      <c r="S86" s="51"/>
      <c r="T86" s="110">
        <f>T87</f>
        <v>0</v>
      </c>
      <c r="AT86" s="18" t="s">
        <v>74</v>
      </c>
      <c r="AU86" s="18" t="s">
        <v>248</v>
      </c>
      <c r="BK86" s="111">
        <f>BK87</f>
        <v>0</v>
      </c>
    </row>
    <row r="87" spans="2:65" s="10" customFormat="1" ht="25.9" customHeight="1">
      <c r="B87" s="112"/>
      <c r="D87" s="113" t="s">
        <v>74</v>
      </c>
      <c r="E87" s="114" t="s">
        <v>828</v>
      </c>
      <c r="F87" s="114" t="s">
        <v>829</v>
      </c>
      <c r="I87" s="115"/>
      <c r="J87" s="116">
        <f>BK87</f>
        <v>0</v>
      </c>
      <c r="L87" s="112"/>
      <c r="M87" s="117"/>
      <c r="P87" s="118">
        <f>P88+P114+P131+P136+P149+P154</f>
        <v>0</v>
      </c>
      <c r="R87" s="118">
        <f>R88+R114+R131+R136+R149+R154</f>
        <v>0</v>
      </c>
      <c r="T87" s="119">
        <f>T88+T114+T131+T136+T149+T154</f>
        <v>0</v>
      </c>
      <c r="AR87" s="113" t="s">
        <v>83</v>
      </c>
      <c r="AT87" s="120" t="s">
        <v>74</v>
      </c>
      <c r="AU87" s="120" t="s">
        <v>75</v>
      </c>
      <c r="AY87" s="113" t="s">
        <v>266</v>
      </c>
      <c r="BK87" s="121">
        <f>BK88+BK114+BK131+BK136+BK149+BK154</f>
        <v>0</v>
      </c>
    </row>
    <row r="88" spans="2:65" s="10" customFormat="1" ht="22.9" customHeight="1">
      <c r="B88" s="112"/>
      <c r="D88" s="113" t="s">
        <v>74</v>
      </c>
      <c r="E88" s="162" t="s">
        <v>83</v>
      </c>
      <c r="F88" s="162" t="s">
        <v>1143</v>
      </c>
      <c r="I88" s="115"/>
      <c r="J88" s="163">
        <f>BK88</f>
        <v>0</v>
      </c>
      <c r="L88" s="112"/>
      <c r="M88" s="117"/>
      <c r="P88" s="118">
        <f>SUM(P89:P113)</f>
        <v>0</v>
      </c>
      <c r="R88" s="118">
        <f>SUM(R89:R113)</f>
        <v>0</v>
      </c>
      <c r="T88" s="119">
        <f>SUM(T89:T113)</f>
        <v>0</v>
      </c>
      <c r="AR88" s="113" t="s">
        <v>83</v>
      </c>
      <c r="AT88" s="120" t="s">
        <v>74</v>
      </c>
      <c r="AU88" s="120" t="s">
        <v>83</v>
      </c>
      <c r="AY88" s="113" t="s">
        <v>266</v>
      </c>
      <c r="BK88" s="121">
        <f>SUM(BK89:BK113)</f>
        <v>0</v>
      </c>
    </row>
    <row r="89" spans="2:65" s="1" customFormat="1" ht="24.2" customHeight="1">
      <c r="B89" s="33"/>
      <c r="C89" s="122" t="s">
        <v>83</v>
      </c>
      <c r="D89" s="122" t="s">
        <v>267</v>
      </c>
      <c r="E89" s="123" t="s">
        <v>1144</v>
      </c>
      <c r="F89" s="124" t="s">
        <v>1145</v>
      </c>
      <c r="G89" s="125" t="s">
        <v>895</v>
      </c>
      <c r="H89" s="126">
        <v>40</v>
      </c>
      <c r="I89" s="127"/>
      <c r="J89" s="128">
        <f>ROUND(I89*H89,2)</f>
        <v>0</v>
      </c>
      <c r="K89" s="124" t="s">
        <v>1066</v>
      </c>
      <c r="L89" s="33"/>
      <c r="M89" s="129" t="s">
        <v>19</v>
      </c>
      <c r="N89" s="130" t="s">
        <v>46</v>
      </c>
      <c r="P89" s="131">
        <f>O89*H89</f>
        <v>0</v>
      </c>
      <c r="Q89" s="131">
        <v>0</v>
      </c>
      <c r="R89" s="131">
        <f>Q89*H89</f>
        <v>0</v>
      </c>
      <c r="S89" s="131">
        <v>0</v>
      </c>
      <c r="T89" s="132">
        <f>S89*H89</f>
        <v>0</v>
      </c>
      <c r="AR89" s="133" t="s">
        <v>272</v>
      </c>
      <c r="AT89" s="133" t="s">
        <v>267</v>
      </c>
      <c r="AU89" s="133" t="s">
        <v>85</v>
      </c>
      <c r="AY89" s="18" t="s">
        <v>266</v>
      </c>
      <c r="BE89" s="134">
        <f>IF(N89="základní",J89,0)</f>
        <v>0</v>
      </c>
      <c r="BF89" s="134">
        <f>IF(N89="snížená",J89,0)</f>
        <v>0</v>
      </c>
      <c r="BG89" s="134">
        <f>IF(N89="zákl. přenesená",J89,0)</f>
        <v>0</v>
      </c>
      <c r="BH89" s="134">
        <f>IF(N89="sníž. přenesená",J89,0)</f>
        <v>0</v>
      </c>
      <c r="BI89" s="134">
        <f>IF(N89="nulová",J89,0)</f>
        <v>0</v>
      </c>
      <c r="BJ89" s="18" t="s">
        <v>83</v>
      </c>
      <c r="BK89" s="134">
        <f>ROUND(I89*H89,2)</f>
        <v>0</v>
      </c>
      <c r="BL89" s="18" t="s">
        <v>272</v>
      </c>
      <c r="BM89" s="133" t="s">
        <v>1146</v>
      </c>
    </row>
    <row r="90" spans="2:65" s="1" customFormat="1" ht="11.25">
      <c r="B90" s="33"/>
      <c r="D90" s="186" t="s">
        <v>1068</v>
      </c>
      <c r="F90" s="187" t="s">
        <v>1147</v>
      </c>
      <c r="I90" s="151"/>
      <c r="L90" s="33"/>
      <c r="M90" s="152"/>
      <c r="T90" s="54"/>
      <c r="AT90" s="18" t="s">
        <v>1068</v>
      </c>
      <c r="AU90" s="18" t="s">
        <v>85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1148</v>
      </c>
      <c r="H91" s="139">
        <v>40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2" customFormat="1" ht="11.25">
      <c r="B92" s="143"/>
      <c r="D92" s="136" t="s">
        <v>274</v>
      </c>
      <c r="E92" s="144" t="s">
        <v>19</v>
      </c>
      <c r="F92" s="145" t="s">
        <v>276</v>
      </c>
      <c r="H92" s="146">
        <v>40</v>
      </c>
      <c r="I92" s="147"/>
      <c r="L92" s="143"/>
      <c r="M92" s="148"/>
      <c r="T92" s="149"/>
      <c r="AT92" s="144" t="s">
        <v>274</v>
      </c>
      <c r="AU92" s="144" t="s">
        <v>85</v>
      </c>
      <c r="AV92" s="12" t="s">
        <v>272</v>
      </c>
      <c r="AW92" s="12" t="s">
        <v>37</v>
      </c>
      <c r="AX92" s="12" t="s">
        <v>83</v>
      </c>
      <c r="AY92" s="144" t="s">
        <v>266</v>
      </c>
    </row>
    <row r="93" spans="2:65" s="1" customFormat="1" ht="16.5" customHeight="1">
      <c r="B93" s="33"/>
      <c r="C93" s="122" t="s">
        <v>85</v>
      </c>
      <c r="D93" s="122" t="s">
        <v>267</v>
      </c>
      <c r="E93" s="123" t="s">
        <v>1149</v>
      </c>
      <c r="F93" s="124" t="s">
        <v>1150</v>
      </c>
      <c r="G93" s="125" t="s">
        <v>895</v>
      </c>
      <c r="H93" s="126">
        <v>40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1151</v>
      </c>
    </row>
    <row r="94" spans="2:65" s="1" customFormat="1" ht="11.25">
      <c r="B94" s="33"/>
      <c r="D94" s="186" t="s">
        <v>1068</v>
      </c>
      <c r="F94" s="187" t="s">
        <v>1152</v>
      </c>
      <c r="I94" s="151"/>
      <c r="L94" s="33"/>
      <c r="M94" s="152"/>
      <c r="T94" s="54"/>
      <c r="AT94" s="18" t="s">
        <v>1068</v>
      </c>
      <c r="AU94" s="18" t="s">
        <v>85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1153</v>
      </c>
      <c r="H95" s="139">
        <v>40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>
      <c r="B96" s="143"/>
      <c r="D96" s="136" t="s">
        <v>274</v>
      </c>
      <c r="E96" s="144" t="s">
        <v>19</v>
      </c>
      <c r="F96" s="145" t="s">
        <v>276</v>
      </c>
      <c r="H96" s="146">
        <v>40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16.5" customHeight="1">
      <c r="B97" s="33"/>
      <c r="C97" s="122" t="s">
        <v>285</v>
      </c>
      <c r="D97" s="122" t="s">
        <v>267</v>
      </c>
      <c r="E97" s="123" t="s">
        <v>1154</v>
      </c>
      <c r="F97" s="124" t="s">
        <v>1155</v>
      </c>
      <c r="G97" s="125" t="s">
        <v>639</v>
      </c>
      <c r="H97" s="126">
        <v>480</v>
      </c>
      <c r="I97" s="127"/>
      <c r="J97" s="128">
        <f>ROUND(I97*H97,2)</f>
        <v>0</v>
      </c>
      <c r="K97" s="124" t="s">
        <v>1066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1156</v>
      </c>
    </row>
    <row r="98" spans="2:65" s="1" customFormat="1" ht="11.25">
      <c r="B98" s="33"/>
      <c r="D98" s="186" t="s">
        <v>1068</v>
      </c>
      <c r="F98" s="187" t="s">
        <v>1157</v>
      </c>
      <c r="I98" s="151"/>
      <c r="L98" s="33"/>
      <c r="M98" s="152"/>
      <c r="T98" s="54"/>
      <c r="AT98" s="18" t="s">
        <v>1068</v>
      </c>
      <c r="AU98" s="18" t="s">
        <v>85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1158</v>
      </c>
      <c r="H99" s="139">
        <v>480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75</v>
      </c>
      <c r="AY99" s="137" t="s">
        <v>266</v>
      </c>
    </row>
    <row r="100" spans="2:65" s="12" customFormat="1" ht="11.25">
      <c r="B100" s="143"/>
      <c r="D100" s="136" t="s">
        <v>274</v>
      </c>
      <c r="E100" s="144" t="s">
        <v>19</v>
      </c>
      <c r="F100" s="145" t="s">
        <v>276</v>
      </c>
      <c r="H100" s="146">
        <v>480</v>
      </c>
      <c r="I100" s="147"/>
      <c r="L100" s="143"/>
      <c r="M100" s="148"/>
      <c r="T100" s="149"/>
      <c r="AT100" s="144" t="s">
        <v>274</v>
      </c>
      <c r="AU100" s="144" t="s">
        <v>85</v>
      </c>
      <c r="AV100" s="12" t="s">
        <v>272</v>
      </c>
      <c r="AW100" s="12" t="s">
        <v>37</v>
      </c>
      <c r="AX100" s="12" t="s">
        <v>83</v>
      </c>
      <c r="AY100" s="144" t="s">
        <v>266</v>
      </c>
    </row>
    <row r="101" spans="2:65" s="1" customFormat="1" ht="16.5" customHeight="1">
      <c r="B101" s="33"/>
      <c r="C101" s="122" t="s">
        <v>272</v>
      </c>
      <c r="D101" s="122" t="s">
        <v>267</v>
      </c>
      <c r="E101" s="123" t="s">
        <v>1159</v>
      </c>
      <c r="F101" s="124" t="s">
        <v>1160</v>
      </c>
      <c r="G101" s="125" t="s">
        <v>1161</v>
      </c>
      <c r="H101" s="126">
        <v>30</v>
      </c>
      <c r="I101" s="127"/>
      <c r="J101" s="128">
        <f>ROUND(I101*H101,2)</f>
        <v>0</v>
      </c>
      <c r="K101" s="124" t="s">
        <v>1066</v>
      </c>
      <c r="L101" s="33"/>
      <c r="M101" s="129" t="s">
        <v>19</v>
      </c>
      <c r="N101" s="130" t="s">
        <v>46</v>
      </c>
      <c r="P101" s="131">
        <f>O101*H101</f>
        <v>0</v>
      </c>
      <c r="Q101" s="131">
        <v>0</v>
      </c>
      <c r="R101" s="131">
        <f>Q101*H101</f>
        <v>0</v>
      </c>
      <c r="S101" s="131">
        <v>0</v>
      </c>
      <c r="T101" s="132">
        <f>S101*H101</f>
        <v>0</v>
      </c>
      <c r="AR101" s="133" t="s">
        <v>272</v>
      </c>
      <c r="AT101" s="133" t="s">
        <v>267</v>
      </c>
      <c r="AU101" s="133" t="s">
        <v>85</v>
      </c>
      <c r="AY101" s="18" t="s">
        <v>266</v>
      </c>
      <c r="BE101" s="134">
        <f>IF(N101="základní",J101,0)</f>
        <v>0</v>
      </c>
      <c r="BF101" s="134">
        <f>IF(N101="snížená",J101,0)</f>
        <v>0</v>
      </c>
      <c r="BG101" s="134">
        <f>IF(N101="zákl. přenesená",J101,0)</f>
        <v>0</v>
      </c>
      <c r="BH101" s="134">
        <f>IF(N101="sníž. přenesená",J101,0)</f>
        <v>0</v>
      </c>
      <c r="BI101" s="134">
        <f>IF(N101="nulová",J101,0)</f>
        <v>0</v>
      </c>
      <c r="BJ101" s="18" t="s">
        <v>83</v>
      </c>
      <c r="BK101" s="134">
        <f>ROUND(I101*H101,2)</f>
        <v>0</v>
      </c>
      <c r="BL101" s="18" t="s">
        <v>272</v>
      </c>
      <c r="BM101" s="133" t="s">
        <v>1162</v>
      </c>
    </row>
    <row r="102" spans="2:65" s="1" customFormat="1" ht="11.25">
      <c r="B102" s="33"/>
      <c r="D102" s="186" t="s">
        <v>1068</v>
      </c>
      <c r="F102" s="187" t="s">
        <v>1163</v>
      </c>
      <c r="I102" s="151"/>
      <c r="L102" s="33"/>
      <c r="M102" s="152"/>
      <c r="T102" s="54"/>
      <c r="AT102" s="18" t="s">
        <v>1068</v>
      </c>
      <c r="AU102" s="18" t="s">
        <v>85</v>
      </c>
    </row>
    <row r="103" spans="2:65" s="1" customFormat="1" ht="16.5" customHeight="1">
      <c r="B103" s="33"/>
      <c r="C103" s="122" t="s">
        <v>264</v>
      </c>
      <c r="D103" s="122" t="s">
        <v>267</v>
      </c>
      <c r="E103" s="123" t="s">
        <v>1164</v>
      </c>
      <c r="F103" s="124" t="s">
        <v>1165</v>
      </c>
      <c r="G103" s="125" t="s">
        <v>895</v>
      </c>
      <c r="H103" s="126">
        <v>60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1166</v>
      </c>
    </row>
    <row r="104" spans="2:65" s="1" customFormat="1" ht="11.25">
      <c r="B104" s="33"/>
      <c r="D104" s="186" t="s">
        <v>1068</v>
      </c>
      <c r="F104" s="187" t="s">
        <v>1167</v>
      </c>
      <c r="I104" s="151"/>
      <c r="L104" s="33"/>
      <c r="M104" s="152"/>
      <c r="T104" s="54"/>
      <c r="AT104" s="18" t="s">
        <v>1068</v>
      </c>
      <c r="AU104" s="18" t="s">
        <v>85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1168</v>
      </c>
      <c r="H105" s="139">
        <v>60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2" customFormat="1" ht="11.25">
      <c r="B106" s="143"/>
      <c r="D106" s="136" t="s">
        <v>274</v>
      </c>
      <c r="E106" s="144" t="s">
        <v>19</v>
      </c>
      <c r="F106" s="145" t="s">
        <v>276</v>
      </c>
      <c r="H106" s="146">
        <v>60</v>
      </c>
      <c r="I106" s="147"/>
      <c r="L106" s="143"/>
      <c r="M106" s="148"/>
      <c r="T106" s="149"/>
      <c r="AT106" s="144" t="s">
        <v>274</v>
      </c>
      <c r="AU106" s="144" t="s">
        <v>85</v>
      </c>
      <c r="AV106" s="12" t="s">
        <v>272</v>
      </c>
      <c r="AW106" s="12" t="s">
        <v>37</v>
      </c>
      <c r="AX106" s="12" t="s">
        <v>83</v>
      </c>
      <c r="AY106" s="144" t="s">
        <v>266</v>
      </c>
    </row>
    <row r="107" spans="2:65" s="1" customFormat="1" ht="16.5" customHeight="1">
      <c r="B107" s="33"/>
      <c r="C107" s="170" t="s">
        <v>295</v>
      </c>
      <c r="D107" s="170" t="s">
        <v>298</v>
      </c>
      <c r="E107" s="171" t="s">
        <v>1169</v>
      </c>
      <c r="F107" s="172" t="s">
        <v>1170</v>
      </c>
      <c r="G107" s="173" t="s">
        <v>845</v>
      </c>
      <c r="H107" s="174">
        <v>9.7650000000000006</v>
      </c>
      <c r="I107" s="175"/>
      <c r="J107" s="176">
        <f>ROUND(I107*H107,2)</f>
        <v>0</v>
      </c>
      <c r="K107" s="172" t="s">
        <v>1066</v>
      </c>
      <c r="L107" s="177"/>
      <c r="M107" s="178" t="s">
        <v>19</v>
      </c>
      <c r="N107" s="179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303</v>
      </c>
      <c r="AT107" s="133" t="s">
        <v>298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1171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1172</v>
      </c>
      <c r="H108" s="139">
        <v>9.7650000000000006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2" customFormat="1" ht="11.25">
      <c r="B109" s="143"/>
      <c r="D109" s="136" t="s">
        <v>274</v>
      </c>
      <c r="E109" s="144" t="s">
        <v>19</v>
      </c>
      <c r="F109" s="145" t="s">
        <v>276</v>
      </c>
      <c r="H109" s="146">
        <v>9.7650000000000006</v>
      </c>
      <c r="I109" s="147"/>
      <c r="L109" s="143"/>
      <c r="M109" s="148"/>
      <c r="T109" s="149"/>
      <c r="AT109" s="144" t="s">
        <v>274</v>
      </c>
      <c r="AU109" s="144" t="s">
        <v>85</v>
      </c>
      <c r="AV109" s="12" t="s">
        <v>272</v>
      </c>
      <c r="AW109" s="12" t="s">
        <v>37</v>
      </c>
      <c r="AX109" s="12" t="s">
        <v>83</v>
      </c>
      <c r="AY109" s="144" t="s">
        <v>266</v>
      </c>
    </row>
    <row r="110" spans="2:65" s="1" customFormat="1" ht="21.75" customHeight="1">
      <c r="B110" s="33"/>
      <c r="C110" s="122" t="s">
        <v>293</v>
      </c>
      <c r="D110" s="122" t="s">
        <v>267</v>
      </c>
      <c r="E110" s="123" t="s">
        <v>1173</v>
      </c>
      <c r="F110" s="124" t="s">
        <v>1174</v>
      </c>
      <c r="G110" s="125" t="s">
        <v>895</v>
      </c>
      <c r="H110" s="126">
        <v>60</v>
      </c>
      <c r="I110" s="127"/>
      <c r="J110" s="128">
        <f>ROUND(I110*H110,2)</f>
        <v>0</v>
      </c>
      <c r="K110" s="124" t="s">
        <v>1066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1175</v>
      </c>
    </row>
    <row r="111" spans="2:65" s="1" customFormat="1" ht="11.25">
      <c r="B111" s="33"/>
      <c r="D111" s="186" t="s">
        <v>1068</v>
      </c>
      <c r="F111" s="187" t="s">
        <v>1176</v>
      </c>
      <c r="I111" s="151"/>
      <c r="L111" s="33"/>
      <c r="M111" s="152"/>
      <c r="T111" s="54"/>
      <c r="AT111" s="18" t="s">
        <v>1068</v>
      </c>
      <c r="AU111" s="18" t="s">
        <v>85</v>
      </c>
    </row>
    <row r="112" spans="2:65" s="1" customFormat="1" ht="16.5" customHeight="1">
      <c r="B112" s="33"/>
      <c r="C112" s="122" t="s">
        <v>303</v>
      </c>
      <c r="D112" s="122" t="s">
        <v>267</v>
      </c>
      <c r="E112" s="123" t="s">
        <v>1177</v>
      </c>
      <c r="F112" s="124" t="s">
        <v>1178</v>
      </c>
      <c r="G112" s="125" t="s">
        <v>895</v>
      </c>
      <c r="H112" s="126">
        <v>30</v>
      </c>
      <c r="I112" s="127"/>
      <c r="J112" s="128">
        <f>ROUND(I112*H112,2)</f>
        <v>0</v>
      </c>
      <c r="K112" s="124" t="s">
        <v>1066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1179</v>
      </c>
    </row>
    <row r="113" spans="2:65" s="1" customFormat="1" ht="11.25">
      <c r="B113" s="33"/>
      <c r="D113" s="186" t="s">
        <v>1068</v>
      </c>
      <c r="F113" s="187" t="s">
        <v>1180</v>
      </c>
      <c r="I113" s="151"/>
      <c r="L113" s="33"/>
      <c r="M113" s="152"/>
      <c r="T113" s="54"/>
      <c r="AT113" s="18" t="s">
        <v>1068</v>
      </c>
      <c r="AU113" s="18" t="s">
        <v>85</v>
      </c>
    </row>
    <row r="114" spans="2:65" s="10" customFormat="1" ht="22.9" customHeight="1">
      <c r="B114" s="112"/>
      <c r="D114" s="113" t="s">
        <v>74</v>
      </c>
      <c r="E114" s="162" t="s">
        <v>85</v>
      </c>
      <c r="F114" s="162" t="s">
        <v>1181</v>
      </c>
      <c r="I114" s="115"/>
      <c r="J114" s="163">
        <f>BK114</f>
        <v>0</v>
      </c>
      <c r="L114" s="112"/>
      <c r="M114" s="117"/>
      <c r="P114" s="118">
        <f>SUM(P115:P130)</f>
        <v>0</v>
      </c>
      <c r="R114" s="118">
        <f>SUM(R115:R130)</f>
        <v>0</v>
      </c>
      <c r="T114" s="119">
        <f>SUM(T115:T130)</f>
        <v>0</v>
      </c>
      <c r="AR114" s="113" t="s">
        <v>83</v>
      </c>
      <c r="AT114" s="120" t="s">
        <v>74</v>
      </c>
      <c r="AU114" s="120" t="s">
        <v>83</v>
      </c>
      <c r="AY114" s="113" t="s">
        <v>266</v>
      </c>
      <c r="BK114" s="121">
        <f>SUM(BK115:BK130)</f>
        <v>0</v>
      </c>
    </row>
    <row r="115" spans="2:65" s="1" customFormat="1" ht="16.5" customHeight="1">
      <c r="B115" s="33"/>
      <c r="C115" s="122" t="s">
        <v>307</v>
      </c>
      <c r="D115" s="122" t="s">
        <v>267</v>
      </c>
      <c r="E115" s="123" t="s">
        <v>1182</v>
      </c>
      <c r="F115" s="124" t="s">
        <v>1183</v>
      </c>
      <c r="G115" s="125" t="s">
        <v>279</v>
      </c>
      <c r="H115" s="126">
        <v>6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1184</v>
      </c>
    </row>
    <row r="116" spans="2:65" s="1" customFormat="1" ht="11.25">
      <c r="B116" s="33"/>
      <c r="D116" s="186" t="s">
        <v>1068</v>
      </c>
      <c r="F116" s="187" t="s">
        <v>1185</v>
      </c>
      <c r="I116" s="151"/>
      <c r="L116" s="33"/>
      <c r="M116" s="152"/>
      <c r="T116" s="54"/>
      <c r="AT116" s="18" t="s">
        <v>1068</v>
      </c>
      <c r="AU116" s="18" t="s">
        <v>85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1186</v>
      </c>
      <c r="H117" s="139">
        <v>6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2" customFormat="1" ht="11.25">
      <c r="B118" s="143"/>
      <c r="D118" s="136" t="s">
        <v>274</v>
      </c>
      <c r="E118" s="144" t="s">
        <v>19</v>
      </c>
      <c r="F118" s="145" t="s">
        <v>276</v>
      </c>
      <c r="H118" s="146">
        <v>6</v>
      </c>
      <c r="I118" s="147"/>
      <c r="L118" s="143"/>
      <c r="M118" s="148"/>
      <c r="T118" s="149"/>
      <c r="AT118" s="144" t="s">
        <v>274</v>
      </c>
      <c r="AU118" s="144" t="s">
        <v>85</v>
      </c>
      <c r="AV118" s="12" t="s">
        <v>272</v>
      </c>
      <c r="AW118" s="12" t="s">
        <v>37</v>
      </c>
      <c r="AX118" s="12" t="s">
        <v>83</v>
      </c>
      <c r="AY118" s="144" t="s">
        <v>266</v>
      </c>
    </row>
    <row r="119" spans="2:65" s="1" customFormat="1" ht="21.75" customHeight="1">
      <c r="B119" s="33"/>
      <c r="C119" s="122" t="s">
        <v>312</v>
      </c>
      <c r="D119" s="122" t="s">
        <v>267</v>
      </c>
      <c r="E119" s="123" t="s">
        <v>1187</v>
      </c>
      <c r="F119" s="124" t="s">
        <v>1188</v>
      </c>
      <c r="G119" s="125" t="s">
        <v>279</v>
      </c>
      <c r="H119" s="126">
        <v>6</v>
      </c>
      <c r="I119" s="127"/>
      <c r="J119" s="128">
        <f>ROUND(I119*H119,2)</f>
        <v>0</v>
      </c>
      <c r="K119" s="124" t="s">
        <v>1066</v>
      </c>
      <c r="L119" s="33"/>
      <c r="M119" s="129" t="s">
        <v>19</v>
      </c>
      <c r="N119" s="130" t="s">
        <v>46</v>
      </c>
      <c r="P119" s="131">
        <f>O119*H119</f>
        <v>0</v>
      </c>
      <c r="Q119" s="131">
        <v>0</v>
      </c>
      <c r="R119" s="131">
        <f>Q119*H119</f>
        <v>0</v>
      </c>
      <c r="S119" s="131">
        <v>0</v>
      </c>
      <c r="T119" s="132">
        <f>S119*H119</f>
        <v>0</v>
      </c>
      <c r="AR119" s="133" t="s">
        <v>272</v>
      </c>
      <c r="AT119" s="133" t="s">
        <v>267</v>
      </c>
      <c r="AU119" s="133" t="s">
        <v>85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272</v>
      </c>
      <c r="BM119" s="133" t="s">
        <v>1189</v>
      </c>
    </row>
    <row r="120" spans="2:65" s="1" customFormat="1" ht="11.25">
      <c r="B120" s="33"/>
      <c r="D120" s="186" t="s">
        <v>1068</v>
      </c>
      <c r="F120" s="187" t="s">
        <v>1190</v>
      </c>
      <c r="I120" s="151"/>
      <c r="L120" s="33"/>
      <c r="M120" s="152"/>
      <c r="T120" s="54"/>
      <c r="AT120" s="18" t="s">
        <v>1068</v>
      </c>
      <c r="AU120" s="18" t="s">
        <v>85</v>
      </c>
    </row>
    <row r="121" spans="2:65" s="1" customFormat="1" ht="16.5" customHeight="1">
      <c r="B121" s="33"/>
      <c r="C121" s="122" t="s">
        <v>351</v>
      </c>
      <c r="D121" s="122" t="s">
        <v>267</v>
      </c>
      <c r="E121" s="123" t="s">
        <v>1191</v>
      </c>
      <c r="F121" s="124" t="s">
        <v>1192</v>
      </c>
      <c r="G121" s="125" t="s">
        <v>895</v>
      </c>
      <c r="H121" s="126">
        <v>25</v>
      </c>
      <c r="I121" s="127"/>
      <c r="J121" s="128">
        <f>ROUND(I121*H121,2)</f>
        <v>0</v>
      </c>
      <c r="K121" s="124" t="s">
        <v>1066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1193</v>
      </c>
    </row>
    <row r="122" spans="2:65" s="1" customFormat="1" ht="11.25">
      <c r="B122" s="33"/>
      <c r="D122" s="186" t="s">
        <v>1068</v>
      </c>
      <c r="F122" s="187" t="s">
        <v>1194</v>
      </c>
      <c r="I122" s="151"/>
      <c r="L122" s="33"/>
      <c r="M122" s="152"/>
      <c r="T122" s="54"/>
      <c r="AT122" s="18" t="s">
        <v>1068</v>
      </c>
      <c r="AU122" s="18" t="s">
        <v>85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1195</v>
      </c>
      <c r="H123" s="139">
        <v>25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2" customFormat="1" ht="11.25">
      <c r="B124" s="143"/>
      <c r="D124" s="136" t="s">
        <v>274</v>
      </c>
      <c r="E124" s="144" t="s">
        <v>19</v>
      </c>
      <c r="F124" s="145" t="s">
        <v>276</v>
      </c>
      <c r="H124" s="146">
        <v>25</v>
      </c>
      <c r="I124" s="147"/>
      <c r="L124" s="143"/>
      <c r="M124" s="148"/>
      <c r="T124" s="149"/>
      <c r="AT124" s="144" t="s">
        <v>274</v>
      </c>
      <c r="AU124" s="144" t="s">
        <v>85</v>
      </c>
      <c r="AV124" s="12" t="s">
        <v>272</v>
      </c>
      <c r="AW124" s="12" t="s">
        <v>37</v>
      </c>
      <c r="AX124" s="12" t="s">
        <v>83</v>
      </c>
      <c r="AY124" s="144" t="s">
        <v>266</v>
      </c>
    </row>
    <row r="125" spans="2:65" s="1" customFormat="1" ht="16.5" customHeight="1">
      <c r="B125" s="33"/>
      <c r="C125" s="122" t="s">
        <v>8</v>
      </c>
      <c r="D125" s="122" t="s">
        <v>267</v>
      </c>
      <c r="E125" s="123" t="s">
        <v>1196</v>
      </c>
      <c r="F125" s="124" t="s">
        <v>1197</v>
      </c>
      <c r="G125" s="125" t="s">
        <v>895</v>
      </c>
      <c r="H125" s="126">
        <v>25</v>
      </c>
      <c r="I125" s="127"/>
      <c r="J125" s="128">
        <f>ROUND(I125*H125,2)</f>
        <v>0</v>
      </c>
      <c r="K125" s="124" t="s">
        <v>1066</v>
      </c>
      <c r="L125" s="33"/>
      <c r="M125" s="129" t="s">
        <v>19</v>
      </c>
      <c r="N125" s="130" t="s">
        <v>46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272</v>
      </c>
      <c r="AT125" s="133" t="s">
        <v>267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1198</v>
      </c>
    </row>
    <row r="126" spans="2:65" s="1" customFormat="1" ht="11.25">
      <c r="B126" s="33"/>
      <c r="D126" s="186" t="s">
        <v>1068</v>
      </c>
      <c r="F126" s="187" t="s">
        <v>1199</v>
      </c>
      <c r="I126" s="151"/>
      <c r="L126" s="33"/>
      <c r="M126" s="152"/>
      <c r="T126" s="54"/>
      <c r="AT126" s="18" t="s">
        <v>1068</v>
      </c>
      <c r="AU126" s="18" t="s">
        <v>85</v>
      </c>
    </row>
    <row r="127" spans="2:65" s="1" customFormat="1" ht="16.5" customHeight="1">
      <c r="B127" s="33"/>
      <c r="C127" s="122" t="s">
        <v>358</v>
      </c>
      <c r="D127" s="122" t="s">
        <v>267</v>
      </c>
      <c r="E127" s="123" t="s">
        <v>1200</v>
      </c>
      <c r="F127" s="124" t="s">
        <v>1201</v>
      </c>
      <c r="G127" s="125" t="s">
        <v>845</v>
      </c>
      <c r="H127" s="126">
        <v>0.9</v>
      </c>
      <c r="I127" s="127"/>
      <c r="J127" s="128">
        <f>ROUND(I127*H127,2)</f>
        <v>0</v>
      </c>
      <c r="K127" s="124" t="s">
        <v>1066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85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1202</v>
      </c>
    </row>
    <row r="128" spans="2:65" s="1" customFormat="1" ht="11.25">
      <c r="B128" s="33"/>
      <c r="D128" s="186" t="s">
        <v>1068</v>
      </c>
      <c r="F128" s="187" t="s">
        <v>1203</v>
      </c>
      <c r="I128" s="151"/>
      <c r="L128" s="33"/>
      <c r="M128" s="152"/>
      <c r="T128" s="54"/>
      <c r="AT128" s="18" t="s">
        <v>1068</v>
      </c>
      <c r="AU128" s="18" t="s">
        <v>85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1204</v>
      </c>
      <c r="H129" s="139">
        <v>0.9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2" customFormat="1" ht="11.25">
      <c r="B130" s="143"/>
      <c r="D130" s="136" t="s">
        <v>274</v>
      </c>
      <c r="E130" s="144" t="s">
        <v>19</v>
      </c>
      <c r="F130" s="145" t="s">
        <v>276</v>
      </c>
      <c r="H130" s="146">
        <v>0.9</v>
      </c>
      <c r="I130" s="147"/>
      <c r="L130" s="143"/>
      <c r="M130" s="148"/>
      <c r="T130" s="149"/>
      <c r="AT130" s="144" t="s">
        <v>274</v>
      </c>
      <c r="AU130" s="144" t="s">
        <v>85</v>
      </c>
      <c r="AV130" s="12" t="s">
        <v>272</v>
      </c>
      <c r="AW130" s="12" t="s">
        <v>37</v>
      </c>
      <c r="AX130" s="12" t="s">
        <v>83</v>
      </c>
      <c r="AY130" s="144" t="s">
        <v>266</v>
      </c>
    </row>
    <row r="131" spans="2:65" s="10" customFormat="1" ht="22.9" customHeight="1">
      <c r="B131" s="112"/>
      <c r="D131" s="113" t="s">
        <v>74</v>
      </c>
      <c r="E131" s="162" t="s">
        <v>285</v>
      </c>
      <c r="F131" s="162" t="s">
        <v>1205</v>
      </c>
      <c r="I131" s="115"/>
      <c r="J131" s="163">
        <f>BK131</f>
        <v>0</v>
      </c>
      <c r="L131" s="112"/>
      <c r="M131" s="117"/>
      <c r="P131" s="118">
        <f>SUM(P132:P135)</f>
        <v>0</v>
      </c>
      <c r="R131" s="118">
        <f>SUM(R132:R135)</f>
        <v>0</v>
      </c>
      <c r="T131" s="119">
        <f>SUM(T132:T135)</f>
        <v>0</v>
      </c>
      <c r="AR131" s="113" t="s">
        <v>83</v>
      </c>
      <c r="AT131" s="120" t="s">
        <v>74</v>
      </c>
      <c r="AU131" s="120" t="s">
        <v>83</v>
      </c>
      <c r="AY131" s="113" t="s">
        <v>266</v>
      </c>
      <c r="BK131" s="121">
        <f>SUM(BK132:BK135)</f>
        <v>0</v>
      </c>
    </row>
    <row r="132" spans="2:65" s="1" customFormat="1" ht="24.2" customHeight="1">
      <c r="B132" s="33"/>
      <c r="C132" s="122" t="s">
        <v>362</v>
      </c>
      <c r="D132" s="122" t="s">
        <v>267</v>
      </c>
      <c r="E132" s="123" t="s">
        <v>1206</v>
      </c>
      <c r="F132" s="124" t="s">
        <v>1207</v>
      </c>
      <c r="G132" s="125" t="s">
        <v>279</v>
      </c>
      <c r="H132" s="126">
        <v>14</v>
      </c>
      <c r="I132" s="127"/>
      <c r="J132" s="128">
        <f>ROUND(I132*H132,2)</f>
        <v>0</v>
      </c>
      <c r="K132" s="124" t="s">
        <v>1066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1208</v>
      </c>
    </row>
    <row r="133" spans="2:65" s="1" customFormat="1" ht="11.25">
      <c r="B133" s="33"/>
      <c r="D133" s="186" t="s">
        <v>1068</v>
      </c>
      <c r="F133" s="187" t="s">
        <v>1209</v>
      </c>
      <c r="I133" s="151"/>
      <c r="L133" s="33"/>
      <c r="M133" s="152"/>
      <c r="T133" s="54"/>
      <c r="AT133" s="18" t="s">
        <v>1068</v>
      </c>
      <c r="AU133" s="18" t="s">
        <v>85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1210</v>
      </c>
      <c r="H134" s="139">
        <v>14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2" customFormat="1" ht="11.25">
      <c r="B135" s="143"/>
      <c r="D135" s="136" t="s">
        <v>274</v>
      </c>
      <c r="E135" s="144" t="s">
        <v>19</v>
      </c>
      <c r="F135" s="145" t="s">
        <v>276</v>
      </c>
      <c r="H135" s="146">
        <v>14</v>
      </c>
      <c r="I135" s="147"/>
      <c r="L135" s="143"/>
      <c r="M135" s="148"/>
      <c r="T135" s="149"/>
      <c r="AT135" s="144" t="s">
        <v>274</v>
      </c>
      <c r="AU135" s="144" t="s">
        <v>85</v>
      </c>
      <c r="AV135" s="12" t="s">
        <v>272</v>
      </c>
      <c r="AW135" s="12" t="s">
        <v>37</v>
      </c>
      <c r="AX135" s="12" t="s">
        <v>83</v>
      </c>
      <c r="AY135" s="144" t="s">
        <v>266</v>
      </c>
    </row>
    <row r="136" spans="2:65" s="10" customFormat="1" ht="22.9" customHeight="1">
      <c r="B136" s="112"/>
      <c r="D136" s="113" t="s">
        <v>74</v>
      </c>
      <c r="E136" s="162" t="s">
        <v>272</v>
      </c>
      <c r="F136" s="162" t="s">
        <v>1211</v>
      </c>
      <c r="I136" s="115"/>
      <c r="J136" s="163">
        <f>BK136</f>
        <v>0</v>
      </c>
      <c r="L136" s="112"/>
      <c r="M136" s="117"/>
      <c r="P136" s="118">
        <f>SUM(P137:P148)</f>
        <v>0</v>
      </c>
      <c r="R136" s="118">
        <f>SUM(R137:R148)</f>
        <v>0</v>
      </c>
      <c r="T136" s="119">
        <f>SUM(T137:T148)</f>
        <v>0</v>
      </c>
      <c r="AR136" s="113" t="s">
        <v>83</v>
      </c>
      <c r="AT136" s="120" t="s">
        <v>74</v>
      </c>
      <c r="AU136" s="120" t="s">
        <v>83</v>
      </c>
      <c r="AY136" s="113" t="s">
        <v>266</v>
      </c>
      <c r="BK136" s="121">
        <f>SUM(BK137:BK148)</f>
        <v>0</v>
      </c>
    </row>
    <row r="137" spans="2:65" s="1" customFormat="1" ht="16.5" customHeight="1">
      <c r="B137" s="33"/>
      <c r="C137" s="122" t="s">
        <v>370</v>
      </c>
      <c r="D137" s="122" t="s">
        <v>267</v>
      </c>
      <c r="E137" s="123" t="s">
        <v>1212</v>
      </c>
      <c r="F137" s="124" t="s">
        <v>1213</v>
      </c>
      <c r="G137" s="125" t="s">
        <v>895</v>
      </c>
      <c r="H137" s="126">
        <v>70</v>
      </c>
      <c r="I137" s="127"/>
      <c r="J137" s="128">
        <f>ROUND(I137*H137,2)</f>
        <v>0</v>
      </c>
      <c r="K137" s="124" t="s">
        <v>1066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1214</v>
      </c>
    </row>
    <row r="138" spans="2:65" s="1" customFormat="1" ht="11.25">
      <c r="B138" s="33"/>
      <c r="D138" s="186" t="s">
        <v>1068</v>
      </c>
      <c r="F138" s="187" t="s">
        <v>1215</v>
      </c>
      <c r="I138" s="151"/>
      <c r="L138" s="33"/>
      <c r="M138" s="152"/>
      <c r="T138" s="54"/>
      <c r="AT138" s="18" t="s">
        <v>1068</v>
      </c>
      <c r="AU138" s="18" t="s">
        <v>85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1216</v>
      </c>
      <c r="H139" s="139">
        <v>70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2" customFormat="1" ht="11.25">
      <c r="B140" s="143"/>
      <c r="D140" s="136" t="s">
        <v>274</v>
      </c>
      <c r="E140" s="144" t="s">
        <v>19</v>
      </c>
      <c r="F140" s="145" t="s">
        <v>276</v>
      </c>
      <c r="H140" s="146">
        <v>70</v>
      </c>
      <c r="I140" s="147"/>
      <c r="L140" s="143"/>
      <c r="M140" s="148"/>
      <c r="T140" s="149"/>
      <c r="AT140" s="144" t="s">
        <v>274</v>
      </c>
      <c r="AU140" s="144" t="s">
        <v>85</v>
      </c>
      <c r="AV140" s="12" t="s">
        <v>272</v>
      </c>
      <c r="AW140" s="12" t="s">
        <v>37</v>
      </c>
      <c r="AX140" s="12" t="s">
        <v>83</v>
      </c>
      <c r="AY140" s="144" t="s">
        <v>266</v>
      </c>
    </row>
    <row r="141" spans="2:65" s="1" customFormat="1" ht="21.75" customHeight="1">
      <c r="B141" s="33"/>
      <c r="C141" s="122" t="s">
        <v>366</v>
      </c>
      <c r="D141" s="122" t="s">
        <v>267</v>
      </c>
      <c r="E141" s="123" t="s">
        <v>1217</v>
      </c>
      <c r="F141" s="124" t="s">
        <v>1218</v>
      </c>
      <c r="G141" s="125" t="s">
        <v>279</v>
      </c>
      <c r="H141" s="126">
        <v>10.5</v>
      </c>
      <c r="I141" s="127"/>
      <c r="J141" s="128">
        <f>ROUND(I141*H141,2)</f>
        <v>0</v>
      </c>
      <c r="K141" s="124" t="s">
        <v>1066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1219</v>
      </c>
    </row>
    <row r="142" spans="2:65" s="1" customFormat="1" ht="11.25">
      <c r="B142" s="33"/>
      <c r="D142" s="186" t="s">
        <v>1068</v>
      </c>
      <c r="F142" s="187" t="s">
        <v>1220</v>
      </c>
      <c r="I142" s="151"/>
      <c r="L142" s="33"/>
      <c r="M142" s="152"/>
      <c r="T142" s="54"/>
      <c r="AT142" s="18" t="s">
        <v>1068</v>
      </c>
      <c r="AU142" s="18" t="s">
        <v>85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1221</v>
      </c>
      <c r="H143" s="139">
        <v>10.5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2" customFormat="1" ht="11.25">
      <c r="B144" s="143"/>
      <c r="D144" s="136" t="s">
        <v>274</v>
      </c>
      <c r="E144" s="144" t="s">
        <v>19</v>
      </c>
      <c r="F144" s="145" t="s">
        <v>276</v>
      </c>
      <c r="H144" s="146">
        <v>10.5</v>
      </c>
      <c r="I144" s="147"/>
      <c r="L144" s="143"/>
      <c r="M144" s="148"/>
      <c r="T144" s="149"/>
      <c r="AT144" s="144" t="s">
        <v>274</v>
      </c>
      <c r="AU144" s="144" t="s">
        <v>85</v>
      </c>
      <c r="AV144" s="12" t="s">
        <v>272</v>
      </c>
      <c r="AW144" s="12" t="s">
        <v>37</v>
      </c>
      <c r="AX144" s="12" t="s">
        <v>83</v>
      </c>
      <c r="AY144" s="144" t="s">
        <v>266</v>
      </c>
    </row>
    <row r="145" spans="2:65" s="1" customFormat="1" ht="16.5" customHeight="1">
      <c r="B145" s="33"/>
      <c r="C145" s="122" t="s">
        <v>382</v>
      </c>
      <c r="D145" s="122" t="s">
        <v>267</v>
      </c>
      <c r="E145" s="123" t="s">
        <v>1222</v>
      </c>
      <c r="F145" s="124" t="s">
        <v>1223</v>
      </c>
      <c r="G145" s="125" t="s">
        <v>845</v>
      </c>
      <c r="H145" s="126">
        <v>0.246</v>
      </c>
      <c r="I145" s="127"/>
      <c r="J145" s="128">
        <f>ROUND(I145*H145,2)</f>
        <v>0</v>
      </c>
      <c r="K145" s="124" t="s">
        <v>1066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85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1224</v>
      </c>
    </row>
    <row r="146" spans="2:65" s="1" customFormat="1" ht="11.25">
      <c r="B146" s="33"/>
      <c r="D146" s="186" t="s">
        <v>1068</v>
      </c>
      <c r="F146" s="187" t="s">
        <v>1225</v>
      </c>
      <c r="I146" s="151"/>
      <c r="L146" s="33"/>
      <c r="M146" s="152"/>
      <c r="T146" s="54"/>
      <c r="AT146" s="18" t="s">
        <v>1068</v>
      </c>
      <c r="AU146" s="18" t="s">
        <v>85</v>
      </c>
    </row>
    <row r="147" spans="2:65" s="11" customFormat="1" ht="11.25">
      <c r="B147" s="135"/>
      <c r="D147" s="136" t="s">
        <v>274</v>
      </c>
      <c r="E147" s="137" t="s">
        <v>19</v>
      </c>
      <c r="F147" s="138" t="s">
        <v>1226</v>
      </c>
      <c r="H147" s="139">
        <v>0.246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2" customFormat="1" ht="11.25">
      <c r="B148" s="143"/>
      <c r="D148" s="136" t="s">
        <v>274</v>
      </c>
      <c r="E148" s="144" t="s">
        <v>19</v>
      </c>
      <c r="F148" s="145" t="s">
        <v>276</v>
      </c>
      <c r="H148" s="146">
        <v>0.246</v>
      </c>
      <c r="I148" s="147"/>
      <c r="L148" s="143"/>
      <c r="M148" s="148"/>
      <c r="T148" s="149"/>
      <c r="AT148" s="144" t="s">
        <v>274</v>
      </c>
      <c r="AU148" s="144" t="s">
        <v>85</v>
      </c>
      <c r="AV148" s="12" t="s">
        <v>272</v>
      </c>
      <c r="AW148" s="12" t="s">
        <v>37</v>
      </c>
      <c r="AX148" s="12" t="s">
        <v>83</v>
      </c>
      <c r="AY148" s="144" t="s">
        <v>266</v>
      </c>
    </row>
    <row r="149" spans="2:65" s="10" customFormat="1" ht="22.9" customHeight="1">
      <c r="B149" s="112"/>
      <c r="D149" s="113" t="s">
        <v>74</v>
      </c>
      <c r="E149" s="162" t="s">
        <v>295</v>
      </c>
      <c r="F149" s="162" t="s">
        <v>1063</v>
      </c>
      <c r="I149" s="115"/>
      <c r="J149" s="163">
        <f>BK149</f>
        <v>0</v>
      </c>
      <c r="L149" s="112"/>
      <c r="M149" s="117"/>
      <c r="P149" s="118">
        <f>SUM(P150:P153)</f>
        <v>0</v>
      </c>
      <c r="R149" s="118">
        <f>SUM(R150:R153)</f>
        <v>0</v>
      </c>
      <c r="T149" s="119">
        <f>SUM(T150:T153)</f>
        <v>0</v>
      </c>
      <c r="AR149" s="113" t="s">
        <v>83</v>
      </c>
      <c r="AT149" s="120" t="s">
        <v>74</v>
      </c>
      <c r="AU149" s="120" t="s">
        <v>83</v>
      </c>
      <c r="AY149" s="113" t="s">
        <v>266</v>
      </c>
      <c r="BK149" s="121">
        <f>SUM(BK150:BK153)</f>
        <v>0</v>
      </c>
    </row>
    <row r="150" spans="2:65" s="1" customFormat="1" ht="21.75" customHeight="1">
      <c r="B150" s="33"/>
      <c r="C150" s="122" t="s">
        <v>374</v>
      </c>
      <c r="D150" s="122" t="s">
        <v>267</v>
      </c>
      <c r="E150" s="123" t="s">
        <v>1227</v>
      </c>
      <c r="F150" s="124" t="s">
        <v>1228</v>
      </c>
      <c r="G150" s="125" t="s">
        <v>895</v>
      </c>
      <c r="H150" s="126">
        <v>70</v>
      </c>
      <c r="I150" s="127"/>
      <c r="J150" s="128">
        <f>ROUND(I150*H150,2)</f>
        <v>0</v>
      </c>
      <c r="K150" s="124" t="s">
        <v>1066</v>
      </c>
      <c r="L150" s="33"/>
      <c r="M150" s="129" t="s">
        <v>19</v>
      </c>
      <c r="N150" s="130" t="s">
        <v>46</v>
      </c>
      <c r="P150" s="131">
        <f>O150*H150</f>
        <v>0</v>
      </c>
      <c r="Q150" s="131">
        <v>0</v>
      </c>
      <c r="R150" s="131">
        <f>Q150*H150</f>
        <v>0</v>
      </c>
      <c r="S150" s="131">
        <v>0</v>
      </c>
      <c r="T150" s="132">
        <f>S150*H150</f>
        <v>0</v>
      </c>
      <c r="AR150" s="133" t="s">
        <v>272</v>
      </c>
      <c r="AT150" s="133" t="s">
        <v>267</v>
      </c>
      <c r="AU150" s="133" t="s">
        <v>85</v>
      </c>
      <c r="AY150" s="18" t="s">
        <v>266</v>
      </c>
      <c r="BE150" s="134">
        <f>IF(N150="základní",J150,0)</f>
        <v>0</v>
      </c>
      <c r="BF150" s="134">
        <f>IF(N150="snížená",J150,0)</f>
        <v>0</v>
      </c>
      <c r="BG150" s="134">
        <f>IF(N150="zákl. přenesená",J150,0)</f>
        <v>0</v>
      </c>
      <c r="BH150" s="134">
        <f>IF(N150="sníž. přenesená",J150,0)</f>
        <v>0</v>
      </c>
      <c r="BI150" s="134">
        <f>IF(N150="nulová",J150,0)</f>
        <v>0</v>
      </c>
      <c r="BJ150" s="18" t="s">
        <v>83</v>
      </c>
      <c r="BK150" s="134">
        <f>ROUND(I150*H150,2)</f>
        <v>0</v>
      </c>
      <c r="BL150" s="18" t="s">
        <v>272</v>
      </c>
      <c r="BM150" s="133" t="s">
        <v>1229</v>
      </c>
    </row>
    <row r="151" spans="2:65" s="1" customFormat="1" ht="11.25">
      <c r="B151" s="33"/>
      <c r="D151" s="186" t="s">
        <v>1068</v>
      </c>
      <c r="F151" s="187" t="s">
        <v>1230</v>
      </c>
      <c r="I151" s="151"/>
      <c r="L151" s="33"/>
      <c r="M151" s="152"/>
      <c r="T151" s="54"/>
      <c r="AT151" s="18" t="s">
        <v>1068</v>
      </c>
      <c r="AU151" s="18" t="s">
        <v>85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1231</v>
      </c>
      <c r="H152" s="139">
        <v>70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2" customFormat="1" ht="11.25">
      <c r="B153" s="143"/>
      <c r="D153" s="136" t="s">
        <v>274</v>
      </c>
      <c r="E153" s="144" t="s">
        <v>19</v>
      </c>
      <c r="F153" s="145" t="s">
        <v>276</v>
      </c>
      <c r="H153" s="146">
        <v>70</v>
      </c>
      <c r="I153" s="147"/>
      <c r="L153" s="143"/>
      <c r="M153" s="148"/>
      <c r="T153" s="149"/>
      <c r="AT153" s="144" t="s">
        <v>274</v>
      </c>
      <c r="AU153" s="144" t="s">
        <v>85</v>
      </c>
      <c r="AV153" s="12" t="s">
        <v>272</v>
      </c>
      <c r="AW153" s="12" t="s">
        <v>37</v>
      </c>
      <c r="AX153" s="12" t="s">
        <v>83</v>
      </c>
      <c r="AY153" s="144" t="s">
        <v>266</v>
      </c>
    </row>
    <row r="154" spans="2:65" s="10" customFormat="1" ht="22.9" customHeight="1">
      <c r="B154" s="112"/>
      <c r="D154" s="113" t="s">
        <v>74</v>
      </c>
      <c r="E154" s="162" t="s">
        <v>1124</v>
      </c>
      <c r="F154" s="162" t="s">
        <v>1125</v>
      </c>
      <c r="I154" s="115"/>
      <c r="J154" s="163">
        <f>BK154</f>
        <v>0</v>
      </c>
      <c r="L154" s="112"/>
      <c r="M154" s="117"/>
      <c r="P154" s="118">
        <f>SUM(P155:P156)</f>
        <v>0</v>
      </c>
      <c r="R154" s="118">
        <f>SUM(R155:R156)</f>
        <v>0</v>
      </c>
      <c r="T154" s="119">
        <f>SUM(T155:T156)</f>
        <v>0</v>
      </c>
      <c r="AR154" s="113" t="s">
        <v>83</v>
      </c>
      <c r="AT154" s="120" t="s">
        <v>74</v>
      </c>
      <c r="AU154" s="120" t="s">
        <v>83</v>
      </c>
      <c r="AY154" s="113" t="s">
        <v>266</v>
      </c>
      <c r="BK154" s="121">
        <f>SUM(BK155:BK156)</f>
        <v>0</v>
      </c>
    </row>
    <row r="155" spans="2:65" s="1" customFormat="1" ht="16.5" customHeight="1">
      <c r="B155" s="33"/>
      <c r="C155" s="122" t="s">
        <v>378</v>
      </c>
      <c r="D155" s="122" t="s">
        <v>267</v>
      </c>
      <c r="E155" s="123" t="s">
        <v>1232</v>
      </c>
      <c r="F155" s="124" t="s">
        <v>1233</v>
      </c>
      <c r="G155" s="125" t="s">
        <v>845</v>
      </c>
      <c r="H155" s="126">
        <v>78.216999999999999</v>
      </c>
      <c r="I155" s="127"/>
      <c r="J155" s="128">
        <f>ROUND(I155*H155,2)</f>
        <v>0</v>
      </c>
      <c r="K155" s="124" t="s">
        <v>1066</v>
      </c>
      <c r="L155" s="33"/>
      <c r="M155" s="129" t="s">
        <v>19</v>
      </c>
      <c r="N155" s="130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272</v>
      </c>
      <c r="AT155" s="133" t="s">
        <v>267</v>
      </c>
      <c r="AU155" s="133" t="s">
        <v>85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1234</v>
      </c>
    </row>
    <row r="156" spans="2:65" s="1" customFormat="1" ht="11.25">
      <c r="B156" s="33"/>
      <c r="D156" s="186" t="s">
        <v>1068</v>
      </c>
      <c r="F156" s="187" t="s">
        <v>1235</v>
      </c>
      <c r="I156" s="151"/>
      <c r="L156" s="33"/>
      <c r="M156" s="188"/>
      <c r="N156" s="155"/>
      <c r="O156" s="155"/>
      <c r="P156" s="155"/>
      <c r="Q156" s="155"/>
      <c r="R156" s="155"/>
      <c r="S156" s="155"/>
      <c r="T156" s="189"/>
      <c r="AT156" s="18" t="s">
        <v>1068</v>
      </c>
      <c r="AU156" s="18" t="s">
        <v>85</v>
      </c>
    </row>
    <row r="157" spans="2:65" s="1" customFormat="1" ht="6.95" customHeight="1">
      <c r="B157" s="42"/>
      <c r="C157" s="43"/>
      <c r="D157" s="43"/>
      <c r="E157" s="43"/>
      <c r="F157" s="43"/>
      <c r="G157" s="43"/>
      <c r="H157" s="43"/>
      <c r="I157" s="43"/>
      <c r="J157" s="43"/>
      <c r="K157" s="43"/>
      <c r="L157" s="33"/>
    </row>
  </sheetData>
  <sheetProtection algorithmName="SHA-512" hashValue="sGxoyUxQ5BmVShmWun4eUT1S00HnqE9lut94dqi0aRyv37ecjpNQydqq+2njpoPtDzSgTWimHKwhTEhsV9ciwQ==" saltValue="hM9xVzHrOhZHQxA+tC6yaIkU1bsaLn2mEIVe3a+qsr5CQ9LQGLb4qESZaQswWTMuOZxKA9d9Bl3NMXfMCwLKug==" spinCount="100000" sheet="1" objects="1" scenarios="1" formatColumns="0" formatRows="0" autoFilter="0"/>
  <autoFilter ref="C85:K156" xr:uid="{00000000-0009-0000-0000-000008000000}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hyperlinks>
    <hyperlink ref="F90" r:id="rId1" xr:uid="{00000000-0004-0000-0800-000000000000}"/>
    <hyperlink ref="F94" r:id="rId2" xr:uid="{00000000-0004-0000-0800-000001000000}"/>
    <hyperlink ref="F98" r:id="rId3" xr:uid="{00000000-0004-0000-0800-000002000000}"/>
    <hyperlink ref="F102" r:id="rId4" xr:uid="{00000000-0004-0000-0800-000003000000}"/>
    <hyperlink ref="F104" r:id="rId5" xr:uid="{00000000-0004-0000-0800-000004000000}"/>
    <hyperlink ref="F111" r:id="rId6" xr:uid="{00000000-0004-0000-0800-000005000000}"/>
    <hyperlink ref="F113" r:id="rId7" xr:uid="{00000000-0004-0000-0800-000006000000}"/>
    <hyperlink ref="F116" r:id="rId8" xr:uid="{00000000-0004-0000-0800-000007000000}"/>
    <hyperlink ref="F120" r:id="rId9" xr:uid="{00000000-0004-0000-0800-000008000000}"/>
    <hyperlink ref="F122" r:id="rId10" xr:uid="{00000000-0004-0000-0800-000009000000}"/>
    <hyperlink ref="F126" r:id="rId11" xr:uid="{00000000-0004-0000-0800-00000A000000}"/>
    <hyperlink ref="F128" r:id="rId12" xr:uid="{00000000-0004-0000-0800-00000B000000}"/>
    <hyperlink ref="F133" r:id="rId13" xr:uid="{00000000-0004-0000-0800-00000C000000}"/>
    <hyperlink ref="F138" r:id="rId14" xr:uid="{00000000-0004-0000-0800-00000D000000}"/>
    <hyperlink ref="F142" r:id="rId15" xr:uid="{00000000-0004-0000-0800-00000E000000}"/>
    <hyperlink ref="F146" r:id="rId16" xr:uid="{00000000-0004-0000-0800-00000F000000}"/>
    <hyperlink ref="F151" r:id="rId17" xr:uid="{00000000-0004-0000-0800-000010000000}"/>
    <hyperlink ref="F156" r:id="rId18" xr:uid="{00000000-0004-0000-0800-00001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55</vt:i4>
      </vt:variant>
      <vt:variant>
        <vt:lpstr>Pojmenované oblasti</vt:lpstr>
      </vt:variant>
      <vt:variant>
        <vt:i4>109</vt:i4>
      </vt:variant>
    </vt:vector>
  </HeadingPairs>
  <TitlesOfParts>
    <vt:vector size="164" baseType="lpstr">
      <vt:lpstr>Rekapitulace stavby</vt:lpstr>
      <vt:lpstr>PS 11-01-11 - Obnova SZZ,...</vt:lpstr>
      <vt:lpstr>PS 12-01-21 - Obnova TZZ,...</vt:lpstr>
      <vt:lpstr>PS 13-01-11 - Obnova SZZ,...</vt:lpstr>
      <vt:lpstr>SO 00-10-01 - Úprava GPK ...</vt:lpstr>
      <vt:lpstr>SO 00-14-01 - Přejezdy v ...</vt:lpstr>
      <vt:lpstr>SO 00-14-03 - Výstroj trati</vt:lpstr>
      <vt:lpstr>SO 00-20-11 - Drobné opra...</vt:lpstr>
      <vt:lpstr>SO 00-20-11.1 - Drobné op...</vt:lpstr>
      <vt:lpstr>SO 00-20-11.2 - Drobné op...</vt:lpstr>
      <vt:lpstr>SO 00-20-11.3 - Drobné op...</vt:lpstr>
      <vt:lpstr>SO 00-20-11.4 - Drobné op...</vt:lpstr>
      <vt:lpstr>SO 00-21-11 - Drobné opra...</vt:lpstr>
      <vt:lpstr>SO 00-21-11.1 - Drobné op...</vt:lpstr>
      <vt:lpstr>SO 11-10-01 - Železniční ...</vt:lpstr>
      <vt:lpstr>SO 11-10-01.1 - Následná ...</vt:lpstr>
      <vt:lpstr>SO 11-11-01 - Železnični ...</vt:lpstr>
      <vt:lpstr>SO 11-11-02 - Železniční ...</vt:lpstr>
      <vt:lpstr>SO 11-13-01 - Obnova nást...</vt:lpstr>
      <vt:lpstr>SO 11-86-01 - Žst. Žulová...</vt:lpstr>
      <vt:lpstr>SO 11-20-01 - Oprava most...</vt:lpstr>
      <vt:lpstr>SO 11-21-01 - Obnova prop...</vt:lpstr>
      <vt:lpstr>SO 11-21-02 - Oprava prop...</vt:lpstr>
      <vt:lpstr>SO 11-23-01 - Obnova opěr...</vt:lpstr>
      <vt:lpstr>SO 12-10-01 - Propracován...</vt:lpstr>
      <vt:lpstr>SO 12-10-01.1 - Propracov...</vt:lpstr>
      <vt:lpstr>SO 12-10-01.2 - Propracov...</vt:lpstr>
      <vt:lpstr>SO 12-10-01.3 - Přejezdy ...</vt:lpstr>
      <vt:lpstr>SO 12-10-01.4 - Následná ...</vt:lpstr>
      <vt:lpstr>SO 12-10-02 - Železniční ...</vt:lpstr>
      <vt:lpstr>SO 12-10-02.1 - Následná ...</vt:lpstr>
      <vt:lpstr>SO 12-11-01 - Železniční ...</vt:lpstr>
      <vt:lpstr>SO 12-11-02 - Železniční ...</vt:lpstr>
      <vt:lpstr>SO 12-14-01 - Oprava přej...</vt:lpstr>
      <vt:lpstr>SO 12-14-02 - Obnova přej...</vt:lpstr>
      <vt:lpstr>SO 12-14-03 - Oprava přej...</vt:lpstr>
      <vt:lpstr>SO 12-14-04 - Obnova přej...</vt:lpstr>
      <vt:lpstr>SO 12-20-01 - Oprava most...</vt:lpstr>
      <vt:lpstr>SO 12-21-01 - Obnova prop...</vt:lpstr>
      <vt:lpstr>SO 12-21-02 - Obnova prop...</vt:lpstr>
      <vt:lpstr>SO 12-21-03 - Obnova prop...</vt:lpstr>
      <vt:lpstr>SO 12-21-04 - Obnova prop...</vt:lpstr>
      <vt:lpstr>SO 12-23-01 - Obnova opěr...</vt:lpstr>
      <vt:lpstr>SO 13-10-01 - Železniční ...</vt:lpstr>
      <vt:lpstr>SO 13-11-01 - Oprava odvo...</vt:lpstr>
      <vt:lpstr>SO 14-10-01 - Železniční ...</vt:lpstr>
      <vt:lpstr>SO 14-10-01.1 - Následná ...</vt:lpstr>
      <vt:lpstr>SO 14-11-01 - Železniční ...</vt:lpstr>
      <vt:lpstr>SO 14-20-01 - Oprava most...</vt:lpstr>
      <vt:lpstr>SO 14-21-01 - Obnova prop...</vt:lpstr>
      <vt:lpstr>SO 14-21-02 - Obnova prop...</vt:lpstr>
      <vt:lpstr>SO 90-90 - Odpady</vt:lpstr>
      <vt:lpstr>SO 98-98 - Všeobecný stav...</vt:lpstr>
      <vt:lpstr>SO 98-98.1 - Všeobecný st...</vt:lpstr>
      <vt:lpstr>Pokyny pro vyplnění</vt:lpstr>
      <vt:lpstr>'PS 11-01-11 - Obnova SZZ,...'!Názvy_tisku</vt:lpstr>
      <vt:lpstr>'PS 12-01-21 - Obnova TZZ,...'!Názvy_tisku</vt:lpstr>
      <vt:lpstr>'PS 13-01-11 - Obnova SZZ,...'!Názvy_tisku</vt:lpstr>
      <vt:lpstr>'Rekapitulace stavby'!Názvy_tisku</vt:lpstr>
      <vt:lpstr>'SO 00-10-01 - Úprava GPK ...'!Názvy_tisku</vt:lpstr>
      <vt:lpstr>'SO 00-14-01 - Přejezdy v ...'!Názvy_tisku</vt:lpstr>
      <vt:lpstr>'SO 00-14-03 - Výstroj trati'!Názvy_tisku</vt:lpstr>
      <vt:lpstr>'SO 00-20-11 - Drobné opra...'!Názvy_tisku</vt:lpstr>
      <vt:lpstr>'SO 00-20-11.1 - Drobné op...'!Názvy_tisku</vt:lpstr>
      <vt:lpstr>'SO 00-20-11.2 - Drobné op...'!Názvy_tisku</vt:lpstr>
      <vt:lpstr>'SO 00-20-11.3 - Drobné op...'!Názvy_tisku</vt:lpstr>
      <vt:lpstr>'SO 00-20-11.4 - Drobné op...'!Názvy_tisku</vt:lpstr>
      <vt:lpstr>'SO 00-21-11 - Drobné opra...'!Názvy_tisku</vt:lpstr>
      <vt:lpstr>'SO 00-21-11.1 - Drobné op...'!Názvy_tisku</vt:lpstr>
      <vt:lpstr>'SO 11-10-01 - Železniční ...'!Názvy_tisku</vt:lpstr>
      <vt:lpstr>'SO 11-10-01.1 - Následná ...'!Názvy_tisku</vt:lpstr>
      <vt:lpstr>'SO 11-11-01 - Železnični ...'!Názvy_tisku</vt:lpstr>
      <vt:lpstr>'SO 11-11-02 - Železniční ...'!Názvy_tisku</vt:lpstr>
      <vt:lpstr>'SO 11-13-01 - Obnova nást...'!Názvy_tisku</vt:lpstr>
      <vt:lpstr>'SO 11-20-01 - Oprava most...'!Názvy_tisku</vt:lpstr>
      <vt:lpstr>'SO 11-21-01 - Obnova prop...'!Názvy_tisku</vt:lpstr>
      <vt:lpstr>'SO 11-21-02 - Oprava prop...'!Názvy_tisku</vt:lpstr>
      <vt:lpstr>'SO 11-23-01 - Obnova opěr...'!Názvy_tisku</vt:lpstr>
      <vt:lpstr>'SO 11-86-01 - Žst. Žulová...'!Názvy_tisku</vt:lpstr>
      <vt:lpstr>'SO 12-10-01 - Propracován...'!Názvy_tisku</vt:lpstr>
      <vt:lpstr>'SO 12-10-01.1 - Propracov...'!Názvy_tisku</vt:lpstr>
      <vt:lpstr>'SO 12-10-01.2 - Propracov...'!Názvy_tisku</vt:lpstr>
      <vt:lpstr>'SO 12-10-01.3 - Přejezdy ...'!Názvy_tisku</vt:lpstr>
      <vt:lpstr>'SO 12-10-01.4 - Následná ...'!Názvy_tisku</vt:lpstr>
      <vt:lpstr>'SO 12-10-02 - Železniční ...'!Názvy_tisku</vt:lpstr>
      <vt:lpstr>'SO 12-10-02.1 - Následná ...'!Názvy_tisku</vt:lpstr>
      <vt:lpstr>'SO 12-11-01 - Železniční ...'!Názvy_tisku</vt:lpstr>
      <vt:lpstr>'SO 12-11-02 - Železniční ...'!Názvy_tisku</vt:lpstr>
      <vt:lpstr>'SO 12-14-01 - Oprava přej...'!Názvy_tisku</vt:lpstr>
      <vt:lpstr>'SO 12-14-02 - Obnova přej...'!Názvy_tisku</vt:lpstr>
      <vt:lpstr>'SO 12-14-03 - Oprava přej...'!Názvy_tisku</vt:lpstr>
      <vt:lpstr>'SO 12-14-04 - Obnova přej...'!Názvy_tisku</vt:lpstr>
      <vt:lpstr>'SO 12-20-01 - Oprava most...'!Názvy_tisku</vt:lpstr>
      <vt:lpstr>'SO 12-21-01 - Obnova prop...'!Názvy_tisku</vt:lpstr>
      <vt:lpstr>'SO 12-21-02 - Obnova prop...'!Názvy_tisku</vt:lpstr>
      <vt:lpstr>'SO 12-21-03 - Obnova prop...'!Názvy_tisku</vt:lpstr>
      <vt:lpstr>'SO 12-21-04 - Obnova prop...'!Názvy_tisku</vt:lpstr>
      <vt:lpstr>'SO 12-23-01 - Obnova opěr...'!Názvy_tisku</vt:lpstr>
      <vt:lpstr>'SO 13-10-01 - Železniční ...'!Názvy_tisku</vt:lpstr>
      <vt:lpstr>'SO 13-11-01 - Oprava odvo...'!Názvy_tisku</vt:lpstr>
      <vt:lpstr>'SO 14-10-01 - Železniční ...'!Názvy_tisku</vt:lpstr>
      <vt:lpstr>'SO 14-10-01.1 - Následná ...'!Názvy_tisku</vt:lpstr>
      <vt:lpstr>'SO 14-11-01 - Železniční ...'!Názvy_tisku</vt:lpstr>
      <vt:lpstr>'SO 14-20-01 - Oprava most...'!Názvy_tisku</vt:lpstr>
      <vt:lpstr>'SO 14-21-01 - Obnova prop...'!Názvy_tisku</vt:lpstr>
      <vt:lpstr>'SO 14-21-02 - Obnova prop...'!Názvy_tisku</vt:lpstr>
      <vt:lpstr>'SO 90-90 - Odpady'!Názvy_tisku</vt:lpstr>
      <vt:lpstr>'SO 98-98 - Všeobecný stav...'!Názvy_tisku</vt:lpstr>
      <vt:lpstr>'SO 98-98.1 - Všeobecný st...'!Názvy_tisku</vt:lpstr>
      <vt:lpstr>'Pokyny pro vyplnění'!Oblast_tisku</vt:lpstr>
      <vt:lpstr>'PS 11-01-11 - Obnova SZZ,...'!Oblast_tisku</vt:lpstr>
      <vt:lpstr>'PS 12-01-21 - Obnova TZZ,...'!Oblast_tisku</vt:lpstr>
      <vt:lpstr>'PS 13-01-11 - Obnova SZZ,...'!Oblast_tisku</vt:lpstr>
      <vt:lpstr>'Rekapitulace stavby'!Oblast_tisku</vt:lpstr>
      <vt:lpstr>'SO 00-10-01 - Úprava GPK ...'!Oblast_tisku</vt:lpstr>
      <vt:lpstr>'SO 00-14-01 - Přejezdy v ...'!Oblast_tisku</vt:lpstr>
      <vt:lpstr>'SO 00-14-03 - Výstroj trati'!Oblast_tisku</vt:lpstr>
      <vt:lpstr>'SO 00-20-11 - Drobné opra...'!Oblast_tisku</vt:lpstr>
      <vt:lpstr>'SO 00-20-11.1 - Drobné op...'!Oblast_tisku</vt:lpstr>
      <vt:lpstr>'SO 00-20-11.2 - Drobné op...'!Oblast_tisku</vt:lpstr>
      <vt:lpstr>'SO 00-20-11.3 - Drobné op...'!Oblast_tisku</vt:lpstr>
      <vt:lpstr>'SO 00-20-11.4 - Drobné op...'!Oblast_tisku</vt:lpstr>
      <vt:lpstr>'SO 00-21-11 - Drobné opra...'!Oblast_tisku</vt:lpstr>
      <vt:lpstr>'SO 00-21-11.1 - Drobné op...'!Oblast_tisku</vt:lpstr>
      <vt:lpstr>'SO 11-10-01 - Železniční ...'!Oblast_tisku</vt:lpstr>
      <vt:lpstr>'SO 11-10-01.1 - Následná ...'!Oblast_tisku</vt:lpstr>
      <vt:lpstr>'SO 11-11-01 - Železnični ...'!Oblast_tisku</vt:lpstr>
      <vt:lpstr>'SO 11-11-02 - Železniční ...'!Oblast_tisku</vt:lpstr>
      <vt:lpstr>'SO 11-13-01 - Obnova nást...'!Oblast_tisku</vt:lpstr>
      <vt:lpstr>'SO 11-20-01 - Oprava most...'!Oblast_tisku</vt:lpstr>
      <vt:lpstr>'SO 11-21-01 - Obnova prop...'!Oblast_tisku</vt:lpstr>
      <vt:lpstr>'SO 11-21-02 - Oprava prop...'!Oblast_tisku</vt:lpstr>
      <vt:lpstr>'SO 11-23-01 - Obnova opěr...'!Oblast_tisku</vt:lpstr>
      <vt:lpstr>'SO 11-86-01 - Žst. Žulová...'!Oblast_tisku</vt:lpstr>
      <vt:lpstr>'SO 12-10-01 - Propracován...'!Oblast_tisku</vt:lpstr>
      <vt:lpstr>'SO 12-10-01.1 - Propracov...'!Oblast_tisku</vt:lpstr>
      <vt:lpstr>'SO 12-10-01.2 - Propracov...'!Oblast_tisku</vt:lpstr>
      <vt:lpstr>'SO 12-10-01.3 - Přejezdy ...'!Oblast_tisku</vt:lpstr>
      <vt:lpstr>'SO 12-10-01.4 - Následná ...'!Oblast_tisku</vt:lpstr>
      <vt:lpstr>'SO 12-10-02 - Železniční ...'!Oblast_tisku</vt:lpstr>
      <vt:lpstr>'SO 12-10-02.1 - Následná ...'!Oblast_tisku</vt:lpstr>
      <vt:lpstr>'SO 12-11-01 - Železniční ...'!Oblast_tisku</vt:lpstr>
      <vt:lpstr>'SO 12-11-02 - Železniční ...'!Oblast_tisku</vt:lpstr>
      <vt:lpstr>'SO 12-14-01 - Oprava přej...'!Oblast_tisku</vt:lpstr>
      <vt:lpstr>'SO 12-14-02 - Obnova přej...'!Oblast_tisku</vt:lpstr>
      <vt:lpstr>'SO 12-14-03 - Oprava přej...'!Oblast_tisku</vt:lpstr>
      <vt:lpstr>'SO 12-14-04 - Obnova přej...'!Oblast_tisku</vt:lpstr>
      <vt:lpstr>'SO 12-20-01 - Oprava most...'!Oblast_tisku</vt:lpstr>
      <vt:lpstr>'SO 12-21-01 - Obnova prop...'!Oblast_tisku</vt:lpstr>
      <vt:lpstr>'SO 12-21-02 - Obnova prop...'!Oblast_tisku</vt:lpstr>
      <vt:lpstr>'SO 12-21-03 - Obnova prop...'!Oblast_tisku</vt:lpstr>
      <vt:lpstr>'SO 12-21-04 - Obnova prop...'!Oblast_tisku</vt:lpstr>
      <vt:lpstr>'SO 12-23-01 - Obnova opěr...'!Oblast_tisku</vt:lpstr>
      <vt:lpstr>'SO 13-10-01 - Železniční ...'!Oblast_tisku</vt:lpstr>
      <vt:lpstr>'SO 13-11-01 - Oprava odvo...'!Oblast_tisku</vt:lpstr>
      <vt:lpstr>'SO 14-10-01 - Železniční ...'!Oblast_tisku</vt:lpstr>
      <vt:lpstr>'SO 14-10-01.1 - Následná ...'!Oblast_tisku</vt:lpstr>
      <vt:lpstr>'SO 14-11-01 - Železniční ...'!Oblast_tisku</vt:lpstr>
      <vt:lpstr>'SO 14-20-01 - Oprava most...'!Oblast_tisku</vt:lpstr>
      <vt:lpstr>'SO 14-21-01 - Obnova prop...'!Oblast_tisku</vt:lpstr>
      <vt:lpstr>'SO 14-21-02 - Obnova prop...'!Oblast_tisku</vt:lpstr>
      <vt:lpstr>'SO 90-90 - Odpady'!Oblast_tisku</vt:lpstr>
      <vt:lpstr>'SO 98-98 - Všeobecný stav...'!Oblast_tisku</vt:lpstr>
      <vt:lpstr>'SO 98-98.1 - Všeobecný st...'!Oblast_tisku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2025-07-04T09:32:14Z</dcterms:created>
  <dcterms:modified xsi:type="dcterms:W3CDTF">2025-07-04T09:35:45Z</dcterms:modified>
</cp:coreProperties>
</file>